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MEN\FLEECE\HOODIE\"/>
    </mc:Choice>
  </mc:AlternateContent>
  <xr:revisionPtr revIDLastSave="0" documentId="13_ncr:1_{3F0DB4E4-2DBD-4082-8F62-B85A0B5F6560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FULL-SIZE SPEC" sheetId="20" r:id="rId6"/>
    <sheet name="MER.QT-04.BM4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'1. CUTTING DOCKET'!$A$30:$R$59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DOCKET'!$A$1:$Q$90</definedName>
    <definedName name="_xlnm.Print_Area" localSheetId="2">'2. TRIM CARD'!$A$1:$C$58</definedName>
    <definedName name="_xlnm.Print_Area" localSheetId="3">'2. TRIM CARD (GREY)'!$A$1:$E$39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5">'FULL-SIZE SPEC'!$1:$6</definedName>
    <definedName name="_xlnm.Print_Titles" localSheetId="1">GREY!$1:$15</definedName>
    <definedName name="style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" l="1"/>
  <c r="Q18" i="1"/>
  <c r="Q19" i="1"/>
  <c r="Q20" i="1"/>
  <c r="G28" i="1"/>
  <c r="I28" i="1"/>
  <c r="J28" i="1"/>
  <c r="G27" i="1"/>
  <c r="I27" i="1"/>
  <c r="J27" i="1"/>
  <c r="C15" i="21"/>
  <c r="G8" i="21"/>
  <c r="G6" i="21"/>
  <c r="D8" i="21"/>
  <c r="A28" i="5"/>
  <c r="G38" i="1"/>
  <c r="G41" i="1"/>
  <c r="G40" i="1"/>
  <c r="I32" i="1"/>
  <c r="I38" i="1"/>
  <c r="I37" i="1"/>
  <c r="B57" i="5"/>
  <c r="A49" i="5"/>
  <c r="A47" i="5"/>
  <c r="A45" i="5"/>
  <c r="B43" i="5"/>
  <c r="B45" i="5"/>
  <c r="A43" i="5"/>
  <c r="A41" i="5"/>
  <c r="A39" i="5"/>
  <c r="B4" i="5"/>
  <c r="B3" i="5"/>
  <c r="B2" i="5"/>
  <c r="A36" i="5"/>
  <c r="A15" i="5"/>
  <c r="A34" i="5"/>
  <c r="A32" i="5"/>
  <c r="A30" i="5"/>
  <c r="A24" i="5"/>
  <c r="A21" i="5"/>
  <c r="A19" i="5"/>
  <c r="A9" i="5"/>
  <c r="I33" i="1"/>
  <c r="I34" i="1"/>
  <c r="I35" i="1"/>
  <c r="I36" i="1"/>
  <c r="I39" i="1"/>
  <c r="I40" i="1"/>
  <c r="I41" i="1"/>
  <c r="B30" i="5"/>
  <c r="B27" i="1"/>
  <c r="B7" i="5"/>
  <c r="D19" i="1"/>
  <c r="D20" i="1"/>
  <c r="B5" i="5"/>
  <c r="C13" i="5"/>
  <c r="C11" i="5"/>
  <c r="B62" i="1"/>
  <c r="A26" i="1"/>
  <c r="H38" i="1"/>
  <c r="H32" i="1"/>
  <c r="H39" i="1"/>
  <c r="H37" i="1"/>
  <c r="H56" i="1"/>
  <c r="H55" i="1"/>
  <c r="H36" i="1"/>
  <c r="H31" i="1"/>
  <c r="H41" i="1"/>
  <c r="B34" i="5"/>
  <c r="H40" i="1"/>
  <c r="H34" i="1"/>
  <c r="H35" i="1"/>
  <c r="H33" i="1"/>
  <c r="B9" i="5"/>
  <c r="B32" i="5"/>
  <c r="B6" i="5"/>
  <c r="B15" i="5"/>
  <c r="C62" i="1"/>
  <c r="I31" i="1"/>
  <c r="I48" i="1"/>
  <c r="C81" i="1"/>
  <c r="I53" i="1"/>
  <c r="I52" i="1"/>
  <c r="I51" i="1"/>
  <c r="I50" i="1"/>
  <c r="I49" i="1"/>
  <c r="I47" i="1"/>
  <c r="I46" i="1"/>
  <c r="H22" i="1"/>
  <c r="I20" i="1"/>
  <c r="E88" i="1"/>
  <c r="H4" i="1"/>
  <c r="I22" i="1"/>
  <c r="G22" i="1"/>
  <c r="D88" i="1"/>
  <c r="J22" i="1"/>
  <c r="C88" i="1"/>
  <c r="K22" i="1"/>
  <c r="H88" i="1"/>
  <c r="L5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3" i="1"/>
  <c r="I88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A14" i="5"/>
  <c r="A13" i="5"/>
  <c r="A11" i="5"/>
  <c r="A12" i="5"/>
  <c r="C6" i="17"/>
  <c r="C9" i="17"/>
  <c r="C11" i="17"/>
  <c r="A4" i="5"/>
  <c r="A3" i="5"/>
  <c r="A2" i="5"/>
  <c r="H48" i="1"/>
  <c r="B81" i="1"/>
  <c r="H53" i="1"/>
  <c r="H51" i="1"/>
  <c r="H49" i="1"/>
  <c r="H54" i="1"/>
  <c r="H52" i="1"/>
  <c r="H50" i="1"/>
  <c r="H47" i="1"/>
  <c r="H46" i="1"/>
  <c r="K32" i="1"/>
  <c r="M32" i="1"/>
  <c r="O32" i="1"/>
  <c r="B73" i="1"/>
  <c r="B5" i="17"/>
  <c r="K37" i="1"/>
  <c r="M37" i="1"/>
  <c r="O37" i="1"/>
  <c r="K38" i="1"/>
  <c r="M38" i="1"/>
  <c r="O38" i="1"/>
  <c r="Q22" i="1"/>
  <c r="K55" i="1"/>
  <c r="M55" i="1"/>
  <c r="O55" i="1"/>
  <c r="K56" i="1"/>
  <c r="M56" i="1"/>
  <c r="K40" i="1"/>
  <c r="M40" i="1"/>
  <c r="O40" i="1"/>
  <c r="K41" i="1"/>
  <c r="M41" i="1"/>
  <c r="O41" i="1"/>
  <c r="K36" i="1"/>
  <c r="M36" i="1"/>
  <c r="O36" i="1"/>
  <c r="K39" i="1"/>
  <c r="M39" i="1"/>
  <c r="O39" i="1"/>
  <c r="K34" i="1"/>
  <c r="M34" i="1"/>
  <c r="O34" i="1"/>
  <c r="K35" i="1"/>
  <c r="M35" i="1"/>
  <c r="O35" i="1"/>
  <c r="K31" i="1"/>
  <c r="M31" i="1"/>
  <c r="O31" i="1"/>
  <c r="K33" i="1"/>
  <c r="M33" i="1"/>
  <c r="O33" i="1"/>
  <c r="K48" i="1"/>
  <c r="M48" i="1"/>
  <c r="O48" i="1"/>
  <c r="K46" i="1"/>
  <c r="K53" i="1"/>
  <c r="K49" i="1"/>
  <c r="K52" i="1"/>
  <c r="K47" i="1"/>
  <c r="K51" i="1"/>
  <c r="K54" i="1"/>
  <c r="K50" i="1"/>
  <c r="B15" i="17"/>
  <c r="M27" i="1"/>
  <c r="M28" i="1"/>
  <c r="M54" i="1"/>
  <c r="O54" i="1"/>
  <c r="M51" i="1"/>
  <c r="O51" i="1"/>
  <c r="M53" i="1"/>
  <c r="O53" i="1"/>
  <c r="M47" i="1"/>
  <c r="O47" i="1"/>
  <c r="M50" i="1"/>
  <c r="O50" i="1"/>
  <c r="M49" i="1"/>
  <c r="O49" i="1"/>
  <c r="M46" i="1"/>
  <c r="O46" i="1"/>
  <c r="M52" i="1"/>
  <c r="O52" i="1"/>
</calcChain>
</file>

<file path=xl/sharedStrings.xml><?xml version="1.0" encoding="utf-8"?>
<sst xmlns="http://schemas.openxmlformats.org/spreadsheetml/2006/main" count="1031" uniqueCount="507">
  <si>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</si>
  <si>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</si>
  <si>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</si>
  <si>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</si>
  <si>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</si>
  <si>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</si>
  <si>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</si>
  <si>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</si>
  <si>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</si>
  <si>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</si>
  <si>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</si>
  <si>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</si>
  <si>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</si>
  <si>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</si>
  <si>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</si>
  <si>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</si>
  <si>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</si>
  <si>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</si>
  <si>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</si>
  <si>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</si>
  <si>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</si>
  <si>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</si>
  <si>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</si>
  <si>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</si>
  <si>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</si>
  <si>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</si>
  <si>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</si>
  <si>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</si>
  <si>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</si>
  <si>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</si>
  <si>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</si>
  <si>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</si>
  <si>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</si>
  <si>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</si>
  <si>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</si>
  <si>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</si>
  <si>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</si>
  <si>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</si>
  <si>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</si>
  <si>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</si>
  <si>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</si>
  <si>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</si>
  <si>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</si>
  <si>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</si>
  <si>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</si>
  <si>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</si>
  <si>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</si>
  <si>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</si>
  <si>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</si>
  <si>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</si>
  <si>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</si>
  <si>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</si>
  <si>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</si>
  <si>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</si>
  <si>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</si>
  <si>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</si>
  <si>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</si>
  <si>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</si>
  <si>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</si>
  <si>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</si>
  <si>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</si>
  <si>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</si>
  <si>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</si>
  <si>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</si>
  <si>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</si>
  <si>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</si>
  <si>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</si>
  <si>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</si>
  <si>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</si>
  <si>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</si>
  <si>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</si>
  <si>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</si>
  <si>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</si>
  <si>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</si>
  <si>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</si>
  <si>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</si>
  <si>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</si>
  <si>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</si>
  <si>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</si>
  <si>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</si>
  <si>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</si>
  <si>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</si>
  <si>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</si>
  <si>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</si>
  <si>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</si>
  <si>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</si>
  <si>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</si>
  <si>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</si>
  <si>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</si>
  <si>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</si>
  <si>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</si>
  <si>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</si>
  <si>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</si>
  <si>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</si>
  <si>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</si>
  <si>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</si>
  <si>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</si>
  <si>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</si>
  <si>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</si>
  <si>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</si>
  <si>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</si>
  <si>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</si>
  <si>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</si>
  <si>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</si>
  <si>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</si>
  <si>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</si>
  <si>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</si>
  <si>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</si>
  <si>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</si>
  <si>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</si>
  <si>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</si>
  <si>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</si>
  <si>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</si>
  <si>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</si>
  <si>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</si>
  <si>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</si>
  <si>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</si>
  <si>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</si>
  <si>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</si>
  <si>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</si>
  <si>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</si>
  <si>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</si>
  <si>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</si>
  <si>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</si>
  <si>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</si>
  <si>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</si>
  <si>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</si>
  <si>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</si>
  <si>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</si>
  <si>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</si>
  <si>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</si>
  <si>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</si>
  <si>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</si>
  <si>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</si>
  <si>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</si>
  <si>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</si>
  <si>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</si>
  <si>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</si>
  <si>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</si>
  <si>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</si>
  <si>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</si>
  <si>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</si>
  <si>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</si>
  <si>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</si>
  <si>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</si>
  <si>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</si>
  <si>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</si>
  <si>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</si>
  <si>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</si>
  <si>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</si>
  <si>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</si>
  <si>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</si>
  <si>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</si>
  <si>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</si>
  <si>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</si>
  <si>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</si>
  <si>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</si>
  <si>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</si>
  <si>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</si>
  <si>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</si>
  <si>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</si>
  <si>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</si>
  <si>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</si>
  <si>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</si>
  <si>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</si>
  <si>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</si>
  <si>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</si>
  <si>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</si>
  <si>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</si>
  <si>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</si>
  <si>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</si>
  <si>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</si>
  <si>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</si>
  <si>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</si>
  <si>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</si>
  <si>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</si>
  <si>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</si>
  <si>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</si>
  <si>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</si>
  <si>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</si>
  <si>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</si>
  <si>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</si>
  <si>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</si>
  <si>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</si>
  <si>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</si>
  <si>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</si>
  <si>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</si>
  <si>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</si>
  <si>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</si>
  <si>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</si>
  <si>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</si>
  <si>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</si>
  <si>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</si>
  <si>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</si>
  <si>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</si>
  <si>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</si>
  <si>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</si>
  <si>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</si>
  <si>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</si>
  <si>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</si>
  <si>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</si>
  <si>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</si>
  <si>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</si>
  <si>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</si>
  <si>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7 3/4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</si>
  <si>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</si>
  <si>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</si>
  <si>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</si>
  <si>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</si>
  <si>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</si>
  <si>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</si>
  <si>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</si>
  <si>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</si>
  <si>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</si>
  <si>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IN:</t>
  </si>
  <si>
    <t>BO CỔ</t>
  </si>
  <si>
    <t>THÊU:</t>
  </si>
  <si>
    <t>WASH:</t>
  </si>
  <si>
    <t>1.65 M</t>
  </si>
  <si>
    <t>HERSCHEL</t>
  </si>
  <si>
    <t>NHÃN DỆT BẰNG VẢI 38MM*71MM 
(NHÃN CHÍNH-PHÂN THEO TỪNG SIZE)
CODE: HSC-ML-0047(MENS)</t>
  </si>
  <si>
    <t>NHÃN HSCO SATIN
CODE: HSC-ML-0002</t>
  </si>
  <si>
    <r>
      <rPr>
        <b/>
        <u/>
        <sz val="42"/>
        <color theme="1"/>
        <rFont val="Muli"/>
      </rPr>
      <t>GHI CHÚ:</t>
    </r>
    <r>
      <rPr>
        <b/>
        <sz val="4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</si>
  <si>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</si>
  <si>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</si>
  <si>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</si>
  <si>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</si>
  <si>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</si>
  <si>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</si>
  <si>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</si>
  <si>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</si>
  <si>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</si>
  <si>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</si>
  <si>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</si>
  <si>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</si>
  <si>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</si>
  <si>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Developer:</t>
  </si>
  <si>
    <t>CODE</t>
  </si>
  <si>
    <t>DESCRIPTION</t>
  </si>
  <si>
    <t>GRADE RULE</t>
  </si>
  <si>
    <t>A</t>
  </si>
  <si>
    <t>NECK WIDTH HSP SEAM TO SEAM</t>
  </si>
  <si>
    <t>1/4</t>
  </si>
  <si>
    <t>8 1/4</t>
  </si>
  <si>
    <t>B</t>
  </si>
  <si>
    <t>FRONT NECK DROP FROM HSP</t>
  </si>
  <si>
    <t>1/8</t>
  </si>
  <si>
    <t>4 1/8</t>
  </si>
  <si>
    <t>4 1/4</t>
  </si>
  <si>
    <t>4 3/8</t>
  </si>
  <si>
    <t>C</t>
  </si>
  <si>
    <t>BACK NECK DROP FROM HSP</t>
  </si>
  <si>
    <t>D</t>
  </si>
  <si>
    <t>BACK NECK TAPE LENGTH</t>
  </si>
  <si>
    <t>1/2</t>
  </si>
  <si>
    <t>E</t>
  </si>
  <si>
    <t>F</t>
  </si>
  <si>
    <t/>
  </si>
  <si>
    <t>G</t>
  </si>
  <si>
    <t>SHOULDER WIDTH - SET IN</t>
  </si>
  <si>
    <t>5/8</t>
  </si>
  <si>
    <t>18 3/8</t>
  </si>
  <si>
    <t>19 5/8</t>
  </si>
  <si>
    <t>20 1/4</t>
  </si>
  <si>
    <t>20 7/8</t>
  </si>
  <si>
    <t>H</t>
  </si>
  <si>
    <t>ACROSS FRONT (6" FROM HSP)</t>
  </si>
  <si>
    <t>I</t>
  </si>
  <si>
    <t>ACROSS BACK (6" FROM HSP)</t>
  </si>
  <si>
    <t>20 3/8</t>
  </si>
  <si>
    <t>J</t>
  </si>
  <si>
    <t>ARMHOLE DROP FROM HSP</t>
  </si>
  <si>
    <t>11 1/4</t>
  </si>
  <si>
    <t>11 3/4</t>
  </si>
  <si>
    <t>12 1/4</t>
  </si>
  <si>
    <t>K</t>
  </si>
  <si>
    <t>SHOULDER SLOPE (FOR REF.)</t>
  </si>
  <si>
    <t>1 3/4</t>
  </si>
  <si>
    <t>CHEST CIRCUMFERENCE  1" BELOW ARMHOLE</t>
  </si>
  <si>
    <t>2 1/2</t>
  </si>
  <si>
    <t>45 1/2</t>
  </si>
  <si>
    <t>50 1/2</t>
  </si>
  <si>
    <t>N</t>
  </si>
  <si>
    <t>O</t>
  </si>
  <si>
    <t>FRONT LENGTH (HSP TO HEM) - ABOVE LOW HIP (NON ZIP)</t>
  </si>
  <si>
    <t>P</t>
  </si>
  <si>
    <t>FRONT LENGTH AT CF - ABOVE LOW HIP (NON ZIP)</t>
  </si>
  <si>
    <t>Q</t>
  </si>
  <si>
    <t>BACK LENGTH AT CB - ABOVE LOW HIP (NON ZIP)</t>
  </si>
  <si>
    <t>R</t>
  </si>
  <si>
    <t>BICEP CIRCUMFERENCE 1" FROM UNDERARM</t>
  </si>
  <si>
    <t>17 3/8</t>
  </si>
  <si>
    <t>18 5/8</t>
  </si>
  <si>
    <t>19 1/4</t>
  </si>
  <si>
    <t>19 7/8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</si>
  <si>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</si>
  <si>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</si>
  <si>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</si>
  <si>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</si>
  <si>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</si>
  <si>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</si>
  <si>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MẮT CÁO 6.4MM</t>
  </si>
  <si>
    <t>ANTIQUE SILVER</t>
  </si>
  <si>
    <t>DÂY LUỒN DẸP 12MM</t>
  </si>
  <si>
    <t>DÂY TAPE XƯƠNG CÁ 1CM</t>
  </si>
  <si>
    <t xml:space="preserve">
GẮN TẠI BÊN TRONG SƯỜN TRÁI (THÂN SAU)
VỊ TRÍ: TỪ LAI LÊN 5"
1 BỘ GỒM 3 CÁI
THỨ TỰ TRÊN DƯỚI =&gt; XEM HÌNH BÊN</t>
  </si>
  <si>
    <t>MIỆNG NÓN</t>
  </si>
  <si>
    <t>LUỒN MIỆNG NÓN</t>
  </si>
  <si>
    <t>VÒNG CỔ</t>
  </si>
  <si>
    <t>Men's PO Hoodie</t>
  </si>
  <si>
    <t>2024 S1</t>
  </si>
  <si>
    <t>Tolerance (+/-)</t>
  </si>
  <si>
    <t>RỘNG CỔ TẠI ĐỈNH VAI TỪ ĐƯỜNG MAY ĐẾN ĐƯỜNG MAY</t>
  </si>
  <si>
    <t>8 3/4</t>
  </si>
  <si>
    <t>9 1/4</t>
  </si>
  <si>
    <t>9 1/2</t>
  </si>
  <si>
    <t>HẠ CỔ TRƯỚC TỪ ĐỈNH VAI (KHÔNG BAO GỒM BO CỔ)</t>
  </si>
  <si>
    <t>4 1/2</t>
  </si>
  <si>
    <t>4 5/8</t>
  </si>
  <si>
    <t>HẠ CỔ SAU TỪ ĐỈNH VAI (KHÔNG BAO GỒM BO CỔ)</t>
  </si>
  <si>
    <t>RỘNG VAI - ĐO NGANG TỪ ĐIỂM HẠ VAI TRÁI QUA ĐIỂM HẠ VAI PHẢI</t>
  </si>
  <si>
    <t>18 7/8</t>
  </si>
  <si>
    <t>19 1/2</t>
  </si>
  <si>
    <t>20 1/8</t>
  </si>
  <si>
    <t>20 3/4</t>
  </si>
  <si>
    <t>21 3/8</t>
  </si>
  <si>
    <t>NGANG THÂN TRƯỚC (6" TỪ ĐỈNH VAI)</t>
  </si>
  <si>
    <t>NGANG THÂN SAU (6" TỪ ĐỈNH VAI)</t>
  </si>
  <si>
    <t>XUÔI VAI - ĐO KHOẢNG CÁCH TỪ ĐỈNH VAI ĐẾN HẠ VAI</t>
  </si>
  <si>
    <t>12 1/2</t>
  </si>
  <si>
    <t>12 3/4</t>
  </si>
  <si>
    <t>CHỒM VAI TRƯỚC(CHỈ THAM KHẢO TẠI ĐIỂM HẠ VAI, 0" TẠI ĐỈNH VAI)</t>
  </si>
  <si>
    <t>SHOULDER SEAM FORWARD (FOR REF. AT LSP ONLY, 0" AT HSP)</t>
  </si>
  <si>
    <t xml:space="preserve">VÒNG NGỰC THÂN TRƯỚC 1" DƯỚI NÁCH </t>
  </si>
  <si>
    <t>46 1/2</t>
  </si>
  <si>
    <t>51 1/2</t>
  </si>
  <si>
    <t>56 1/2</t>
  </si>
  <si>
    <r>
      <rPr>
        <strike/>
        <sz val="11"/>
        <color theme="1"/>
        <rFont val="Calibri"/>
        <family val="2"/>
        <scheme val="minor"/>
      </rPr>
      <t>L</t>
    </r>
  </si>
  <si>
    <t>BODY CIRCUMFERENCE 1" ABOVE TRIM/RIB</t>
  </si>
  <si>
    <t>HEM CIRCUMFERENCE (RELAXED)</t>
  </si>
  <si>
    <t>LAI ĐO ÊM</t>
  </si>
  <si>
    <t>41 1/2</t>
  </si>
  <si>
    <t>HEM CIRCUMFERENCE (EXTENDED)</t>
  </si>
  <si>
    <t xml:space="preserve">LAI ĐO CĂNG </t>
  </si>
  <si>
    <t>BOTTOM TRIM/RIB HEIGHT</t>
  </si>
  <si>
    <t>TO BẢN RIB LAI</t>
  </si>
  <si>
    <t>DÀI THÂN TRƯỚC TỪ ĐỈNH VAI TỚI LAI</t>
  </si>
  <si>
    <t>27 3/4</t>
  </si>
  <si>
    <t>28 1/4</t>
  </si>
  <si>
    <t>28 3/4</t>
  </si>
  <si>
    <t>29 1/4</t>
  </si>
  <si>
    <t>29 3/4</t>
  </si>
  <si>
    <t>CB SLEEVE LENGTH - LONG SLV</t>
  </si>
  <si>
    <t xml:space="preserve">DÀI TAY TẠI GIỮA </t>
  </si>
  <si>
    <t>34 7/8</t>
  </si>
  <si>
    <t>35 1/2</t>
  </si>
  <si>
    <t>36 3/8</t>
  </si>
  <si>
    <t>37 1/4</t>
  </si>
  <si>
    <t>38 1/8</t>
  </si>
  <si>
    <t xml:space="preserve">BẮP TAY 1" TỪ NÁCH </t>
  </si>
  <si>
    <t>21 5/8</t>
  </si>
  <si>
    <t>22 1/4</t>
  </si>
  <si>
    <t>22 7/8</t>
  </si>
  <si>
    <t>U</t>
  </si>
  <si>
    <t>ELBOW POSITION FROM UNDERARM</t>
  </si>
  <si>
    <t>VỊ TRÍ ĐO KHỦY TAY TỪ DƯỚI NÁCH</t>
  </si>
  <si>
    <t>Placement</t>
  </si>
  <si>
    <t>V</t>
  </si>
  <si>
    <t>ELBOW CIRCUMFERENCE</t>
  </si>
  <si>
    <t>VÒNG KHỦY TAY</t>
  </si>
  <si>
    <t>15 1/2</t>
  </si>
  <si>
    <t>16 1/2</t>
  </si>
  <si>
    <t>W</t>
  </si>
  <si>
    <t>CUFF CIRCUMFERENCE AT CENTER (RELAXED)</t>
  </si>
  <si>
    <t>VÒNG CỬA TAY TẠI GIỮA - ĐO ÊM</t>
  </si>
  <si>
    <t>X</t>
  </si>
  <si>
    <t>CUFF CIRCUMFERENCE AT CENTER (STRETCHED)</t>
  </si>
  <si>
    <t>VÒNG CỬA TAY TẠI GIỮA- ĐO CĂNG</t>
  </si>
  <si>
    <t>10 3/4</t>
  </si>
  <si>
    <t>Y</t>
  </si>
  <si>
    <t>CUFF CIRCUMFERENCE 1'' ABOVE TRIM/RIB</t>
  </si>
  <si>
    <t>VÒNG CỬA TAY TRÊN BO RIB 1 INCH</t>
  </si>
  <si>
    <t>Z</t>
  </si>
  <si>
    <t>CUFF HEIGHT</t>
  </si>
  <si>
    <t>TO BẢN RIB TAY</t>
  </si>
  <si>
    <t>AA</t>
  </si>
  <si>
    <t>CF OVERLAP</t>
  </si>
  <si>
    <t xml:space="preserve">CẠNH MŨ CHỒNG LÊN </t>
  </si>
  <si>
    <t>AB</t>
  </si>
  <si>
    <t>HOOD OPENING</t>
  </si>
  <si>
    <t>31 1/2</t>
  </si>
  <si>
    <t>32 1/2</t>
  </si>
  <si>
    <t>33 1/2</t>
  </si>
  <si>
    <t>AC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</si>
  <si>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</si>
  <si>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</si>
  <si>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</si>
  <si>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</si>
  <si>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</si>
  <si>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</si>
  <si>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</si>
  <si>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</si>
  <si>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14 3/4</t>
  </si>
  <si>
    <t>15 1/4</t>
  </si>
  <si>
    <t>15 3/4</t>
  </si>
  <si>
    <t>AF</t>
  </si>
  <si>
    <t>HOOD DRAWCORD LENGTH</t>
  </si>
  <si>
    <t>DÀI DÂY LUỒN NÓN</t>
  </si>
  <si>
    <t>AG</t>
  </si>
  <si>
    <t>KANGAROO POCKET HEIGHT AT CENTER</t>
  </si>
  <si>
    <t>CAO TÚI KANGAROO TẠI GIỮA</t>
  </si>
  <si>
    <t>9 3/8</t>
  </si>
  <si>
    <t>9 5/8</t>
  </si>
  <si>
    <t>9 3/4</t>
  </si>
  <si>
    <t>9 7/8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</si>
  <si>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</si>
  <si>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</si>
  <si>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</si>
  <si>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</si>
  <si>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</si>
  <si>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</si>
  <si>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14 1/2</t>
  </si>
  <si>
    <t>AJ</t>
  </si>
  <si>
    <t>KANGAROO POCKET OPENING</t>
  </si>
  <si>
    <t>MIỆNG TÚI KANGAROO</t>
  </si>
  <si>
    <t>6 3/8</t>
  </si>
  <si>
    <t>6 1/2</t>
  </si>
  <si>
    <t>6 5/8</t>
  </si>
  <si>
    <t>6 3/4</t>
  </si>
  <si>
    <t>6 7/8</t>
  </si>
  <si>
    <t>CẬP NHẬT THÔNG SỐ DÀI TAY 21/08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</si>
  <si>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</si>
  <si>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</si>
  <si>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</si>
  <si>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</si>
  <si>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</si>
  <si>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</si>
  <si>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</si>
  <si>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</si>
  <si>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</si>
  <si>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H06-0322</t>
  </si>
  <si>
    <t>H06-0320</t>
  </si>
  <si>
    <t>H06-0321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</si>
  <si>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</si>
  <si>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</si>
  <si>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</si>
  <si>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</si>
  <si>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</si>
  <si>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</si>
  <si>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</si>
  <si>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</si>
  <si>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</si>
  <si>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</si>
  <si>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</si>
  <si>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</si>
  <si>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</si>
  <si>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</si>
  <si>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</si>
  <si>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</si>
  <si>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</si>
  <si>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</si>
  <si>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</si>
  <si>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</si>
  <si>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</si>
  <si>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</si>
  <si>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</si>
  <si>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</si>
  <si>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</si>
  <si>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</si>
  <si>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</si>
  <si>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</si>
  <si>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</si>
  <si>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</si>
  <si>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</si>
  <si>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</si>
  <si>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</si>
  <si>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</si>
  <si>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</si>
  <si>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</si>
  <si>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</si>
  <si>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 xml:space="preserve">TÁC NGHIỆP MAY MẪU SMS+SIZE SET: 
THAM KHẢO CÁCH MAY THEO ÁO MẪU PHOTOSHOOT MÃ H06-HD34M-DYE, MÀU ABBEY STONE CHUYỂN CÙNG TÁC NGHIỆP </t>
  </si>
  <si>
    <t>H06-HD34M-DYE</t>
  </si>
  <si>
    <t>PIGMENT DYE CLASSIC HOODIE MEN'S</t>
  </si>
  <si>
    <t>PFD</t>
  </si>
  <si>
    <t>ABBEY STONE</t>
  </si>
  <si>
    <t>DYEMAX</t>
  </si>
  <si>
    <t>MHFW23CHI11</t>
  </si>
  <si>
    <t>CHỈ 40/2 MAY CHÍNH
CODE: MHFW23CHI11</t>
  </si>
  <si>
    <t>BAO BỌC NHÃN CHÍNH</t>
  </si>
  <si>
    <t>CHỈ SỬA HÀNG</t>
  </si>
  <si>
    <t>NHÃN TRANG TRÍ 4CM * 3.2CM 
CODE: HSA-10026</t>
  </si>
  <si>
    <t>H06-0315</t>
  </si>
  <si>
    <t>PIGMENT DYE</t>
  </si>
  <si>
    <t>1.	MAY TÚI KANGAROO KHÔNG RỚT MŨI XUỐNG THÂN, CÓ THỂ HỞ NỬA MŨI CHỈ. 
2.	MAY GÓC CHỐT NGANG 2 MŨI TẠI TÚI KANGAROO
3.	SỬ DỤNG DỰNG TẠI MẶT SAU TÚI 
4.VẪN ĐÓNG BỌ TÚI SAU NHUỘM NHƯ ÁO MẪU</t>
  </si>
  <si>
    <t>GẮN TẠI GÓC TRÁI TÚI THÂN TRƯỚC CÁCH CẠNH TÚI 4CM, CÁCH TRA BO 3CM</t>
  </si>
  <si>
    <t>NỀN TRẮNG CHỮ ĐEN - GẮN BỌC NHÃN TRƯỚC NHUỘM</t>
  </si>
  <si>
    <t>NỀN TRẮNG CHỮ ĐEN - GẮN SAU NHUỘM</t>
  </si>
  <si>
    <t>NỀN TRẮNG CHỮ ĐEN - GẮN TRƯỚC NHUỘM</t>
  </si>
  <si>
    <t>NHÃN TRACKING</t>
  </si>
  <si>
    <t>H06-0338</t>
  </si>
  <si>
    <t xml:space="preserve">THAM KHẢO CÁCH MAY THEO ÁO MẪU PHOTOSHOOT MÃ H06-HD34M-DYE, MÀU ABBEY STONE CHUYỂN CÙNG TÁC NGHIỆP </t>
  </si>
  <si>
    <t>HSSS24P0346001T00K
L0722/1
ÁNH A CẤP ĐỦ SL</t>
  </si>
  <si>
    <t>HSSS25S0319002T00K
L0302/1
ÁNH A CẤP ĐỦ SL</t>
  </si>
  <si>
    <t>GR9575</t>
  </si>
  <si>
    <t>DUYỆT MÀU SẮC + CHẤT LƯỢNG + HADFEEL SAU NHUỘM THEO ÁO MẪU PHOTOSHOOT MÃ H06-HD34M-DYE, MÀU ABBEY STONE CHUYỂN TEAM DYE</t>
  </si>
  <si>
    <t>DÙNG ĐỂ SỬA HÀNG</t>
  </si>
  <si>
    <t>LƯU Ý: GỬI DÂY LUỒN ĐI NHUỘM KÈM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</si>
</sst>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0;[Red]0"/>
    <numFmt numFmtId="179" formatCode="0.000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b/>
      <sz val="42"/>
      <color theme="1"/>
      <name val="Muli"/>
    </font>
    <font>
      <b/>
      <u/>
      <sz val="42"/>
      <color theme="1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34"/>
      <color theme="1"/>
      <name val="Muli"/>
    </font>
    <font>
      <b/>
      <sz val="20"/>
      <color theme="1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</cellStyleXfs>
  <cellXfs count="604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0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7" fillId="0" borderId="0" xfId="128" applyFont="1" applyAlignment="1">
      <alignment horizontal="left" vertical="top"/>
    </xf>
    <xf numFmtId="0" fontId="80" fillId="0" borderId="68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center" vertical="top" wrapText="1"/>
    </xf>
    <xf numFmtId="0" fontId="80" fillId="0" borderId="69" xfId="128" applyFont="1" applyBorder="1" applyAlignment="1">
      <alignment horizontal="center" wrapText="1"/>
    </xf>
    <xf numFmtId="177" fontId="80" fillId="0" borderId="69" xfId="128" applyNumberFormat="1" applyFont="1" applyBorder="1" applyAlignment="1">
      <alignment horizontal="center" vertical="top" shrinkToFit="1"/>
    </xf>
    <xf numFmtId="0" fontId="80" fillId="0" borderId="70" xfId="128" applyFont="1" applyBorder="1" applyAlignment="1">
      <alignment horizontal="center" wrapText="1"/>
    </xf>
    <xf numFmtId="0" fontId="80" fillId="0" borderId="71" xfId="128" applyFont="1" applyBorder="1" applyAlignment="1">
      <alignment horizontal="left" vertical="top" wrapText="1"/>
    </xf>
    <xf numFmtId="1" fontId="80" fillId="0" borderId="0" xfId="128" applyNumberFormat="1" applyFont="1" applyAlignment="1">
      <alignment horizontal="left" vertical="top" shrinkToFit="1"/>
    </xf>
    <xf numFmtId="0" fontId="80" fillId="0" borderId="0" xfId="128" applyFont="1" applyAlignment="1">
      <alignment horizontal="left" wrapText="1"/>
    </xf>
    <xf numFmtId="0" fontId="80" fillId="0" borderId="0" xfId="128" applyFont="1" applyAlignment="1">
      <alignment horizontal="center" wrapText="1"/>
    </xf>
    <xf numFmtId="0" fontId="80" fillId="0" borderId="0" xfId="128" applyFont="1" applyAlignment="1">
      <alignment horizontal="center" vertical="top" wrapText="1"/>
    </xf>
    <xf numFmtId="0" fontId="80" fillId="0" borderId="72" xfId="128" applyFont="1" applyBorder="1" applyAlignment="1">
      <alignment horizontal="center" wrapText="1"/>
    </xf>
    <xf numFmtId="0" fontId="80" fillId="0" borderId="60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wrapText="1"/>
    </xf>
    <xf numFmtId="0" fontId="80" fillId="0" borderId="73" xfId="128" applyFont="1" applyBorder="1" applyAlignment="1">
      <alignment horizontal="center" wrapText="1"/>
    </xf>
    <xf numFmtId="0" fontId="80" fillId="0" borderId="73" xfId="128" applyFont="1" applyBorder="1" applyAlignment="1">
      <alignment horizontal="center" vertical="top" wrapText="1"/>
    </xf>
    <xf numFmtId="0" fontId="80" fillId="0" borderId="74" xfId="128" applyFont="1" applyBorder="1" applyAlignment="1">
      <alignment horizontal="center" wrapText="1"/>
    </xf>
    <xf numFmtId="0" fontId="80" fillId="0" borderId="75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left" vertical="center" wrapText="1"/>
    </xf>
    <xf numFmtId="0" fontId="1" fillId="0" borderId="75" xfId="128" applyFont="1" applyBorder="1" applyAlignment="1">
      <alignment horizontal="center" vertical="top" wrapText="1"/>
    </xf>
    <xf numFmtId="0" fontId="1" fillId="0" borderId="67" xfId="128" applyFont="1" applyBorder="1" applyAlignment="1">
      <alignment horizontal="left" vertical="top" wrapText="1"/>
    </xf>
    <xf numFmtId="12" fontId="1" fillId="0" borderId="67" xfId="128" applyNumberFormat="1" applyFont="1" applyBorder="1" applyAlignment="1">
      <alignment horizontal="center" vertical="top" wrapText="1"/>
    </xf>
    <xf numFmtId="1" fontId="1" fillId="0" borderId="75" xfId="128" applyNumberFormat="1" applyFont="1" applyBorder="1" applyAlignment="1">
      <alignment horizontal="center" vertical="top" shrinkToFit="1"/>
    </xf>
    <xf numFmtId="0" fontId="98" fillId="0" borderId="0" xfId="128" applyFont="1" applyAlignment="1">
      <alignment horizontal="left" vertical="top"/>
    </xf>
    <xf numFmtId="1" fontId="99" fillId="0" borderId="75" xfId="128" applyNumberFormat="1" applyFont="1" applyBorder="1" applyAlignment="1">
      <alignment horizontal="center" vertical="top" shrinkToFit="1"/>
    </xf>
    <xf numFmtId="178" fontId="1" fillId="0" borderId="75" xfId="128" applyNumberFormat="1" applyFont="1" applyBorder="1" applyAlignment="1">
      <alignment horizontal="center" vertical="top" shrinkToFit="1"/>
    </xf>
    <xf numFmtId="0" fontId="1" fillId="0" borderId="0" xfId="128" applyFont="1" applyAlignment="1">
      <alignment horizontal="left" vertical="top"/>
    </xf>
    <xf numFmtId="0" fontId="1" fillId="0" borderId="0" xfId="128" applyFont="1" applyAlignment="1">
      <alignment horizontal="center" vertical="top"/>
    </xf>
    <xf numFmtId="0" fontId="98" fillId="0" borderId="0" xfId="128" applyFont="1" applyAlignment="1">
      <alignment horizontal="center" vertical="top"/>
    </xf>
    <xf numFmtId="0" fontId="96" fillId="2" borderId="3" xfId="0" applyFont="1" applyFill="1" applyBorder="1" applyAlignment="1">
      <alignment horizontal="left" vertical="center"/>
    </xf>
    <xf numFmtId="0" fontId="96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100" fillId="0" borderId="42" xfId="1" applyNumberFormat="1" applyFont="1" applyBorder="1" applyAlignment="1">
      <alignment horizontal="center" vertical="center" wrapText="1"/>
    </xf>
    <xf numFmtId="0" fontId="101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102" fillId="0" borderId="42" xfId="1" applyNumberFormat="1" applyFont="1" applyBorder="1" applyAlignment="1">
      <alignment horizontal="center" vertical="center" wrapText="1"/>
    </xf>
    <xf numFmtId="179" fontId="49" fillId="2" borderId="42" xfId="0" applyNumberFormat="1" applyFont="1" applyFill="1" applyBorder="1" applyAlignment="1">
      <alignment horizontal="center" vertical="center"/>
    </xf>
    <xf numFmtId="0" fontId="103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4" fillId="9" borderId="42" xfId="0" applyFont="1" applyFill="1" applyBorder="1" applyAlignment="1">
      <alignment vertical="center"/>
    </xf>
    <xf numFmtId="0" fontId="105" fillId="0" borderId="42" xfId="0" applyFont="1" applyBorder="1" applyAlignment="1">
      <alignment horizontal="center"/>
    </xf>
    <xf numFmtId="0" fontId="105" fillId="0" borderId="42" xfId="0" quotePrefix="1" applyFont="1" applyBorder="1" applyAlignment="1">
      <alignment horizontal="center"/>
    </xf>
    <xf numFmtId="16" fontId="105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8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1" fontId="110" fillId="0" borderId="42" xfId="1" applyNumberFormat="1" applyFont="1" applyBorder="1" applyAlignment="1">
      <alignment horizontal="center" vertical="center" wrapText="1"/>
    </xf>
    <xf numFmtId="12" fontId="92" fillId="50" borderId="43" xfId="0" quotePrefix="1" applyNumberFormat="1" applyFont="1" applyFill="1" applyBorder="1" applyAlignment="1">
      <alignment horizontal="center" vertical="center" wrapText="1"/>
    </xf>
    <xf numFmtId="12" fontId="92" fillId="50" borderId="40" xfId="0" quotePrefix="1" applyNumberFormat="1" applyFont="1" applyFill="1" applyBorder="1" applyAlignment="1">
      <alignment horizontal="center" vertical="center" wrapText="1"/>
    </xf>
    <xf numFmtId="12" fontId="92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7" fillId="0" borderId="23" xfId="0" applyFont="1" applyBorder="1" applyAlignment="1">
      <alignment horizontal="center" vertical="center" wrapText="1"/>
    </xf>
    <xf numFmtId="0" fontId="107" fillId="0" borderId="24" xfId="0" applyFont="1" applyBorder="1" applyAlignment="1">
      <alignment horizontal="center" vertical="center" wrapText="1"/>
    </xf>
    <xf numFmtId="0" fontId="107" fillId="0" borderId="25" xfId="0" applyFont="1" applyBorder="1" applyAlignment="1">
      <alignment horizontal="center" vertical="center" wrapText="1"/>
    </xf>
    <xf numFmtId="0" fontId="107" fillId="0" borderId="26" xfId="0" applyFont="1" applyBorder="1" applyAlignment="1">
      <alignment horizontal="center" vertical="center" wrapText="1"/>
    </xf>
    <xf numFmtId="0" fontId="107" fillId="0" borderId="0" xfId="0" applyFont="1" applyAlignment="1">
      <alignment horizontal="center" vertical="center" wrapText="1"/>
    </xf>
    <xf numFmtId="0" fontId="107" fillId="0" borderId="27" xfId="0" applyFont="1" applyBorder="1" applyAlignment="1">
      <alignment horizontal="center" vertical="center" wrapText="1"/>
    </xf>
    <xf numFmtId="0" fontId="107" fillId="0" borderId="31" xfId="0" applyFont="1" applyBorder="1" applyAlignment="1">
      <alignment horizontal="center" vertical="center" wrapText="1"/>
    </xf>
    <xf numFmtId="0" fontId="107" fillId="0" borderId="28" xfId="0" applyFont="1" applyBorder="1" applyAlignment="1">
      <alignment horizontal="center" vertical="center" wrapText="1"/>
    </xf>
    <xf numFmtId="0" fontId="107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1" fillId="2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109" fillId="48" borderId="0" xfId="0" applyFont="1" applyFill="1" applyAlignment="1">
      <alignment horizontal="left" vertical="center" wrapText="1"/>
    </xf>
    <xf numFmtId="0" fontId="109" fillId="48" borderId="0" xfId="0" applyFont="1" applyFill="1" applyAlignment="1">
      <alignment horizontal="left" vertical="center"/>
    </xf>
    <xf numFmtId="0" fontId="103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" fillId="0" borderId="65" xfId="128" applyFont="1" applyBorder="1" applyAlignment="1">
      <alignment horizontal="left" vertical="top" wrapText="1"/>
    </xf>
    <xf numFmtId="0" fontId="1" fillId="0" borderId="67" xfId="128" applyFont="1" applyBorder="1" applyAlignment="1">
      <alignment horizontal="left" vertical="top" wrapText="1"/>
    </xf>
    <xf numFmtId="0" fontId="80" fillId="0" borderId="65" xfId="128" applyFont="1" applyBorder="1" applyAlignment="1">
      <alignment horizontal="center" vertical="top" wrapText="1"/>
    </xf>
    <xf numFmtId="0" fontId="80" fillId="0" borderId="66" xfId="128" applyFont="1" applyBorder="1" applyAlignment="1">
      <alignment horizontal="center" vertical="top" wrapText="1"/>
    </xf>
    <xf numFmtId="0" fontId="80" fillId="0" borderId="67" xfId="128" applyFont="1" applyBorder="1" applyAlignment="1">
      <alignment horizontal="center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5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center" vertical="center" wrapText="1"/>
    </xf>
    <xf numFmtId="12" fontId="86" fillId="0" borderId="59" xfId="59" applyNumberFormat="1" applyFont="1" applyBorder="1" applyAlignment="1">
      <alignment horizontal="left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" xfId="59" applyFont="1" applyBorder="1" applyAlignment="1">
      <alignment vertical="center" wrapText="1"/>
    </xf>
    <xf numFmtId="0" fontId="86" fillId="0" borderId="6" xfId="59" applyFont="1" applyBorder="1" applyAlignment="1">
      <alignment vertical="center" wrapText="1"/>
    </xf>
    <xf numFmtId="0" fontId="86" fillId="0" borderId="7" xfId="59" applyFont="1" applyBorder="1" applyAlignment="1">
      <alignment vertical="center" wrapText="1"/>
    </xf>
    <xf numFmtId="0" fontId="106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91" fillId="2" borderId="42" xfId="0" applyFont="1" applyFill="1" applyBorder="1" applyAlignment="1">
      <alignment horizontal="left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1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5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4</xdr:row>
      <xdr:rowOff>539750</xdr:rowOff>
    </xdr:from>
    <xdr:to>
      <xdr:col>16</xdr:col>
      <xdr:colOff>1044736</xdr:colOff>
      <xdr:row>7</xdr:row>
      <xdr:rowOff>679570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A0945-A64B-FCC9-3247-57B24C29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42000" y="2476500"/>
          <a:ext cx="3124361" cy="2330570"/>
        </a:xfrm>
        <a:prstGeom prst="rect">
          <a:avLst/>
        </a:prstGeom>
      </xdr:spPr>
    </xdr:pic>
    <xdr:clientData/>
  </xdr:twoCellAnchor>
  <xdr:twoCellAnchor editAs="oneCell">
    <xdr:from>
      <xdr:col>10</xdr:col>
      <xdr:colOff>841375</xdr:colOff>
      <xdr:row>57</xdr:row>
      <xdr:rowOff>571500</xdr:rowOff>
    </xdr:from>
    <xdr:to>
      <xdr:col>16</xdr:col>
      <xdr:colOff>98321</xdr:colOff>
      <xdr:row>80</xdr:row>
      <xdr:rowOff>1698625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7E78D9-91B4-4D32-9A16-59A583A61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750" y="52339875"/>
          <a:ext cx="5448196" cy="40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D319F3-91ED-48B3-AC86-CA2C0463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86112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2</xdr:col>
      <xdr:colOff>2500312</xdr:colOff>
      <xdr:row>19</xdr:row>
      <xdr:rowOff>4007148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58CD2-9AF9-44FC-B354-3678BBAE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907125"/>
          <a:ext cx="3769116" cy="3626148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21</xdr:row>
      <xdr:rowOff>365126</xdr:rowOff>
    </xdr:from>
    <xdr:to>
      <xdr:col>2</xdr:col>
      <xdr:colOff>523874</xdr:colOff>
      <xdr:row>22</xdr:row>
      <xdr:rowOff>730250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613F034-310A-34D3-CCF8-35084BF74C3E}"/>
            </a:ext>
          </a:extLst>
        </xdr:cNvPr>
        <xdr:cNvGrpSpPr/>
      </xdr:nvGrpSpPr>
      <xdr:grpSpPr>
        <a:xfrm>
          <a:off x="7858124" y="26939876"/>
          <a:ext cx="5492750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D9E8294-27C6-48B4-8597-EAE83B53B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C4A8923-8CEC-4442-B288-5F6FFFF8D4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8B2640-5B87-4318-BC6B-F7B1381DA7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3C99CA3-876F-433E-82A3-E90032AD45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0E9A25F-9E73-47B7-AE7E-958277691A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3BFB388-FB6D-4C93-B99D-EC6317BFE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37</xdr:row>
      <xdr:rowOff>111125</xdr:rowOff>
    </xdr:from>
    <xdr:to>
      <xdr:col>1</xdr:col>
      <xdr:colOff>3912082</xdr:colOff>
      <xdr:row>37</xdr:row>
      <xdr:rowOff>4206875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97F6AF-65A8-4D2A-B68F-7160033C3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28913" y="471011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37</xdr:row>
      <xdr:rowOff>63500</xdr:rowOff>
    </xdr:from>
    <xdr:to>
      <xdr:col>2</xdr:col>
      <xdr:colOff>4333875</xdr:colOff>
      <xdr:row>37</xdr:row>
      <xdr:rowOff>4277464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375BC8-3265-403F-87D7-5A98C233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980723" y="470535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37</xdr:row>
      <xdr:rowOff>1968499</xdr:rowOff>
    </xdr:from>
    <xdr:to>
      <xdr:col>2</xdr:col>
      <xdr:colOff>3651250</xdr:colOff>
      <xdr:row>37</xdr:row>
      <xdr:rowOff>2746374</xdr:rowOff>
    </xdr:to>
    <xdr:pic>
      <xdr:nvPicPr>
        <xdr:cNvPr id="15" name="Picture 14" descr="Garment size and color code labels for retail clothing, fabric safe stickers">
          <a:extLst>
            <a:ext uri="{FF2B5EF4-FFF2-40B4-BE49-F238E27FC236}">
              <a16:creationId xmlns:a16="http://schemas.microsoft.com/office/drawing/2014/main" id="{3031D86C-8F7F-2645-126B-777E7A3114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58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39</xdr:row>
      <xdr:rowOff>301625</xdr:rowOff>
    </xdr:from>
    <xdr:to>
      <xdr:col>2</xdr:col>
      <xdr:colOff>1314861</xdr:colOff>
      <xdr:row>39</xdr:row>
      <xdr:rowOff>1809750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BFC10AB-89E7-4C77-A846-DADD8029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461381" y="52832000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41</xdr:row>
      <xdr:rowOff>95250</xdr:rowOff>
    </xdr:from>
    <xdr:to>
      <xdr:col>2</xdr:col>
      <xdr:colOff>2174875</xdr:colOff>
      <xdr:row>41</xdr:row>
      <xdr:rowOff>2489023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48DD7E-2232-449D-8FA6-DE9EFCFE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461750" y="55737125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43</xdr:row>
      <xdr:rowOff>63500</xdr:rowOff>
    </xdr:from>
    <xdr:to>
      <xdr:col>2</xdr:col>
      <xdr:colOff>2112116</xdr:colOff>
      <xdr:row>43</xdr:row>
      <xdr:rowOff>2770551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AFB92BD-B451-4F97-ABEF-E6D7B59C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937875" y="59737625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45</xdr:row>
      <xdr:rowOff>251505</xdr:rowOff>
    </xdr:from>
    <xdr:ext cx="4048125" cy="205037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F752B54-5B11-448F-AA7E-7D2BAB1263BB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51</xdr:row>
      <xdr:rowOff>222250</xdr:rowOff>
    </xdr:from>
    <xdr:to>
      <xdr:col>2</xdr:col>
      <xdr:colOff>1911292</xdr:colOff>
      <xdr:row>51</xdr:row>
      <xdr:rowOff>1889125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F259EC5-A619-44E4-8193-EFE42622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88749" y="72247125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2540000</xdr:colOff>
      <xdr:row>0</xdr:row>
      <xdr:rowOff>47625</xdr:rowOff>
    </xdr:from>
    <xdr:to>
      <xdr:col>2</xdr:col>
      <xdr:colOff>5370508</xdr:colOff>
      <xdr:row>3</xdr:row>
      <xdr:rowOff>349250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C5A664-1CCD-4A86-B2EF-90BC923F4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367000" y="47625"/>
          <a:ext cx="2830508" cy="21113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63500</xdr:rowOff>
    </xdr:from>
    <xdr:to>
      <xdr:col>1</xdr:col>
      <xdr:colOff>4984751</xdr:colOff>
      <xdr:row>28</xdr:row>
      <xdr:rowOff>2619376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4FAB728-B3F2-4BF3-8119-ADF5142D3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3275" t="13605" r="13995" b="8167"/>
        <a:stretch/>
      </xdr:blipFill>
      <xdr:spPr>
        <a:xfrm>
          <a:off x="8985251" y="39274750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731343</xdr:colOff>
      <xdr:row>28</xdr:row>
      <xdr:rowOff>301624</xdr:rowOff>
    </xdr:from>
    <xdr:to>
      <xdr:col>2</xdr:col>
      <xdr:colOff>4514735</xdr:colOff>
      <xdr:row>28</xdr:row>
      <xdr:rowOff>2460625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49B5242-E9A4-45F2-B83B-95376CDA3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558343" y="39290624"/>
          <a:ext cx="3783392" cy="2159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1"/>
  <sheetViews>
    <sheetView tabSelected="1" view="pageBreakPreview" topLeftCell="A36" zoomScale="40" zoomScaleNormal="10" zoomScaleSheetLayoutView="40" zoomScalePageLayoutView="25" workbookViewId="0">
      <selection activeCell="A42" sqref="A42:Q42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7" t="s">
        <v>73</v>
      </c>
      <c r="O1" s="387" t="s">
        <v>73</v>
      </c>
      <c r="P1" s="388" t="s">
        <v>74</v>
      </c>
      <c r="Q1" s="388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7" t="s">
        <v>75</v>
      </c>
      <c r="O2" s="387" t="s">
        <v>75</v>
      </c>
      <c r="P2" s="389" t="s">
        <v>76</v>
      </c>
      <c r="Q2" s="389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387" t="s">
        <v>77</v>
      </c>
      <c r="O3" s="387" t="s">
        <v>77</v>
      </c>
      <c r="P3" s="390" t="s">
        <v>79</v>
      </c>
      <c r="Q3" s="388"/>
    </row>
    <row r="4" spans="1:25" s="2" customFormat="1" ht="33" customHeight="1" thickBot="1">
      <c r="B4" s="3" t="s">
        <v>432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394" t="s">
        <v>480</v>
      </c>
      <c r="H5" s="395"/>
      <c r="I5" s="395"/>
      <c r="J5" s="395"/>
      <c r="K5" s="395"/>
      <c r="L5" s="395"/>
      <c r="M5" s="396"/>
    </row>
    <row r="6" spans="1:25" s="7" customFormat="1" ht="58" customHeight="1">
      <c r="B6" s="8" t="s">
        <v>43</v>
      </c>
      <c r="C6" s="8"/>
      <c r="D6" s="9" t="s">
        <v>431</v>
      </c>
      <c r="E6" s="11"/>
      <c r="F6" s="8"/>
      <c r="G6" s="397"/>
      <c r="H6" s="398"/>
      <c r="I6" s="398"/>
      <c r="J6" s="398"/>
      <c r="K6" s="398"/>
      <c r="L6" s="398"/>
      <c r="M6" s="399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481</v>
      </c>
      <c r="E7" s="9"/>
      <c r="F7" s="8"/>
      <c r="G7" s="397"/>
      <c r="H7" s="398"/>
      <c r="I7" s="398"/>
      <c r="J7" s="398"/>
      <c r="K7" s="398"/>
      <c r="L7" s="398"/>
      <c r="M7" s="399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93" t="s">
        <v>482</v>
      </c>
      <c r="E8" s="393"/>
      <c r="F8" s="393"/>
      <c r="G8" s="400"/>
      <c r="H8" s="401"/>
      <c r="I8" s="401"/>
      <c r="J8" s="401"/>
      <c r="K8" s="401"/>
      <c r="L8" s="401"/>
      <c r="M8" s="402"/>
      <c r="N8" s="10"/>
      <c r="O8" s="10"/>
      <c r="P8" s="10"/>
      <c r="Q8" s="10"/>
      <c r="Y8" s="310"/>
    </row>
    <row r="9" spans="1:25" s="12" customFormat="1" ht="48.65" customHeight="1">
      <c r="B9" s="13" t="s">
        <v>1</v>
      </c>
      <c r="C9" s="13"/>
      <c r="D9" s="153" t="s">
        <v>433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296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434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05"/>
      <c r="E11" s="406"/>
      <c r="F11" s="406"/>
      <c r="G11" s="22"/>
      <c r="H11" s="23"/>
      <c r="I11" s="20"/>
      <c r="J11" s="204" t="s">
        <v>4</v>
      </c>
      <c r="K11" s="20"/>
      <c r="L11" s="205"/>
      <c r="M11" s="403" t="s">
        <v>297</v>
      </c>
      <c r="N11" s="403"/>
      <c r="O11" s="403"/>
      <c r="P11" s="403"/>
      <c r="Q11" s="403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07"/>
      <c r="C13" s="407"/>
      <c r="D13" s="407"/>
      <c r="E13" s="407"/>
      <c r="F13" s="407"/>
      <c r="G13" s="25"/>
      <c r="H13" s="26"/>
      <c r="I13" s="20"/>
      <c r="J13" s="204" t="s">
        <v>6</v>
      </c>
      <c r="K13" s="20"/>
      <c r="L13" s="205"/>
      <c r="M13" s="20" t="s">
        <v>218</v>
      </c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219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311"/>
      <c r="Q17" s="312" t="s">
        <v>11</v>
      </c>
    </row>
    <row r="18" spans="1:17" s="219" customFormat="1" ht="72.5" customHeight="1">
      <c r="B18" s="220" t="s">
        <v>12</v>
      </c>
      <c r="C18" s="269"/>
      <c r="D18" s="307" t="s">
        <v>484</v>
      </c>
      <c r="E18" s="221"/>
      <c r="F18" s="222"/>
      <c r="G18" s="222"/>
      <c r="H18" s="222"/>
      <c r="I18" s="222">
        <v>10</v>
      </c>
      <c r="J18" s="222">
        <v>1</v>
      </c>
      <c r="K18" s="222"/>
      <c r="L18" s="222"/>
      <c r="M18" s="222"/>
      <c r="N18" s="222"/>
      <c r="O18" s="222"/>
      <c r="P18" s="222"/>
      <c r="Q18" s="223">
        <f>SUM(E18:P18)</f>
        <v>11</v>
      </c>
    </row>
    <row r="19" spans="1:17" s="219" customFormat="1" ht="81.5" customHeight="1">
      <c r="B19" s="220" t="s">
        <v>63</v>
      </c>
      <c r="C19" s="269"/>
      <c r="D19" s="307" t="str">
        <f>D18</f>
        <v>ABBEY STONE</v>
      </c>
      <c r="E19" s="221"/>
      <c r="F19" s="222"/>
      <c r="G19" s="222"/>
      <c r="H19" s="222"/>
      <c r="I19" s="222">
        <v>2</v>
      </c>
      <c r="J19" s="222">
        <v>1</v>
      </c>
      <c r="K19" s="222"/>
      <c r="L19" s="224"/>
      <c r="M19" s="224"/>
      <c r="N19" s="224"/>
      <c r="O19" s="224"/>
      <c r="P19" s="224"/>
      <c r="Q19" s="223">
        <f>SUM(E19:P19)</f>
        <v>3</v>
      </c>
    </row>
    <row r="20" spans="1:17" s="229" customFormat="1" ht="79" customHeight="1">
      <c r="B20" s="225" t="s">
        <v>13</v>
      </c>
      <c r="C20" s="270"/>
      <c r="D20" s="308" t="str">
        <f>D18</f>
        <v>ABBEY STONE</v>
      </c>
      <c r="E20" s="226"/>
      <c r="F20" s="227"/>
      <c r="G20" s="227"/>
      <c r="H20" s="227"/>
      <c r="I20" s="227">
        <f t="shared" ref="I20" si="0">SUM(I18:I19)</f>
        <v>12</v>
      </c>
      <c r="J20" s="227">
        <v>2</v>
      </c>
      <c r="K20" s="227"/>
      <c r="L20" s="228"/>
      <c r="M20" s="227"/>
      <c r="N20" s="227"/>
      <c r="O20" s="227"/>
      <c r="P20" s="227"/>
      <c r="Q20" s="227">
        <f>SUM(Q18:Q19)</f>
        <v>14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53.5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12</v>
      </c>
      <c r="J22" s="238">
        <f t="shared" si="1"/>
        <v>2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14</v>
      </c>
    </row>
    <row r="23" spans="1:17" s="105" customFormat="1" ht="20.25" customHeight="1">
      <c r="B23" s="106"/>
      <c r="C23" s="107"/>
      <c r="D23" s="404" t="s">
        <v>184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</row>
    <row r="24" spans="1:17" s="1" customFormat="1" ht="55" customHeight="1">
      <c r="B24" s="75" t="s">
        <v>14</v>
      </c>
      <c r="C24" s="32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</row>
    <row r="25" spans="1:17" s="33" customFormat="1" ht="144">
      <c r="A25" s="392" t="s">
        <v>15</v>
      </c>
      <c r="B25" s="392"/>
      <c r="C25" s="392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91" t="s">
        <v>51</v>
      </c>
      <c r="O25" s="391"/>
      <c r="P25" s="391"/>
      <c r="Q25" s="391"/>
    </row>
    <row r="26" spans="1:17" s="43" customFormat="1" ht="45.75" customHeight="1">
      <c r="A26" s="375" t="str">
        <f>$D$18</f>
        <v>ABBEY STONE</v>
      </c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</row>
    <row r="27" spans="1:17" s="2" customFormat="1" ht="194.5" customHeight="1">
      <c r="A27" s="261">
        <v>1</v>
      </c>
      <c r="B27" s="376" t="str">
        <f>$M$11</f>
        <v>BRUSHED FLEECE 100% COTTON (30/1+8/1) HEAVY WASHING_350GSM</v>
      </c>
      <c r="C27" s="376"/>
      <c r="D27" s="262" t="s">
        <v>113</v>
      </c>
      <c r="E27" s="262" t="s">
        <v>483</v>
      </c>
      <c r="F27" s="261" t="s">
        <v>10</v>
      </c>
      <c r="G27" s="263">
        <f>$Q$20</f>
        <v>14</v>
      </c>
      <c r="H27" s="264">
        <v>1.45</v>
      </c>
      <c r="I27" s="265">
        <f>H27*G27</f>
        <v>20.3</v>
      </c>
      <c r="J27" s="266">
        <f>(I27*4.4%+(I27/50)*0.5)</f>
        <v>1.0962000000000001</v>
      </c>
      <c r="K27" s="266">
        <v>0</v>
      </c>
      <c r="L27" s="266">
        <v>0</v>
      </c>
      <c r="M27" s="267">
        <f>ROUNDUP(SUM(I27:L27),0)</f>
        <v>22</v>
      </c>
      <c r="N27" s="377" t="s">
        <v>501</v>
      </c>
      <c r="O27" s="377"/>
      <c r="P27" s="377"/>
      <c r="Q27" s="377"/>
    </row>
    <row r="28" spans="1:17" s="2" customFormat="1" ht="188.5" customHeight="1">
      <c r="A28" s="261">
        <v>2</v>
      </c>
      <c r="B28" s="376" t="s">
        <v>298</v>
      </c>
      <c r="C28" s="376"/>
      <c r="D28" s="262" t="s">
        <v>299</v>
      </c>
      <c r="E28" s="262" t="s">
        <v>483</v>
      </c>
      <c r="F28" s="261" t="s">
        <v>10</v>
      </c>
      <c r="G28" s="263">
        <f>$Q$20</f>
        <v>14</v>
      </c>
      <c r="H28" s="264">
        <v>0.27</v>
      </c>
      <c r="I28" s="265">
        <f>H28*G28</f>
        <v>3.7800000000000002</v>
      </c>
      <c r="J28" s="266">
        <f>(I28*4.3%+(I28/50)*0.5)</f>
        <v>0.20033999999999999</v>
      </c>
      <c r="K28" s="266">
        <v>0</v>
      </c>
      <c r="L28" s="266">
        <v>0</v>
      </c>
      <c r="M28" s="267">
        <f>ROUNDUP(SUM(I28:L28),0)</f>
        <v>4</v>
      </c>
      <c r="N28" s="377" t="s">
        <v>502</v>
      </c>
      <c r="O28" s="377"/>
      <c r="P28" s="377"/>
      <c r="Q28" s="377"/>
    </row>
    <row r="29" spans="1:17" s="34" customFormat="1" ht="42" customHeight="1" thickBot="1">
      <c r="B29" s="333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80" t="s">
        <v>22</v>
      </c>
      <c r="B30" s="381"/>
      <c r="C30" s="381"/>
      <c r="D30" s="381"/>
      <c r="E30" s="382"/>
      <c r="F30" s="271" t="s">
        <v>47</v>
      </c>
      <c r="G30" s="271" t="s">
        <v>23</v>
      </c>
      <c r="H30" s="383" t="s">
        <v>42</v>
      </c>
      <c r="I30" s="384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378" t="s">
        <v>28</v>
      </c>
      <c r="Q30" s="379"/>
    </row>
    <row r="31" spans="1:17" s="12" customFormat="1" ht="84" customHeight="1">
      <c r="A31" s="210">
        <v>1</v>
      </c>
      <c r="B31" s="341" t="s">
        <v>487</v>
      </c>
      <c r="C31" s="342"/>
      <c r="D31" s="342"/>
      <c r="E31" s="342"/>
      <c r="F31" s="201" t="s">
        <v>483</v>
      </c>
      <c r="G31" s="313" t="s">
        <v>485</v>
      </c>
      <c r="H31" s="343" t="str">
        <f>$A$26</f>
        <v>ABBEY STONE</v>
      </c>
      <c r="I31" s="343" t="e">
        <f>#REF!</f>
        <v>#REF!</v>
      </c>
      <c r="J31" s="206" t="s">
        <v>29</v>
      </c>
      <c r="K31" s="206">
        <f t="shared" ref="K31:K41" si="2">$Q$20</f>
        <v>14</v>
      </c>
      <c r="L31" s="320">
        <v>6.5000000000000002E-2</v>
      </c>
      <c r="M31" s="211">
        <f>ROUNDUP(K31*L31,0)</f>
        <v>1</v>
      </c>
      <c r="N31" s="211"/>
      <c r="O31" s="207">
        <f>M31</f>
        <v>1</v>
      </c>
      <c r="P31" s="385" t="s">
        <v>465</v>
      </c>
      <c r="Q31" s="386"/>
    </row>
    <row r="32" spans="1:17" s="12" customFormat="1" ht="63" customHeight="1">
      <c r="A32" s="210">
        <v>2</v>
      </c>
      <c r="B32" s="341" t="s">
        <v>489</v>
      </c>
      <c r="C32" s="342"/>
      <c r="D32" s="342"/>
      <c r="E32" s="342"/>
      <c r="F32" s="201" t="s">
        <v>484</v>
      </c>
      <c r="G32" s="313" t="s">
        <v>503</v>
      </c>
      <c r="H32" s="343" t="str">
        <f>$A$26</f>
        <v>ABBEY STONE</v>
      </c>
      <c r="I32" s="343" t="e">
        <f>#REF!</f>
        <v>#REF!</v>
      </c>
      <c r="J32" s="206" t="s">
        <v>29</v>
      </c>
      <c r="K32" s="206">
        <f t="shared" si="2"/>
        <v>14</v>
      </c>
      <c r="L32" s="320">
        <v>0.01</v>
      </c>
      <c r="M32" s="211">
        <f>ROUNDUP(K32*L32,0)</f>
        <v>1</v>
      </c>
      <c r="N32" s="211"/>
      <c r="O32" s="207">
        <f>M32</f>
        <v>1</v>
      </c>
      <c r="P32" s="385" t="s">
        <v>499</v>
      </c>
      <c r="Q32" s="386"/>
    </row>
    <row r="33" spans="1:17" s="43" customFormat="1" ht="104.5" customHeight="1">
      <c r="A33" s="210">
        <v>3</v>
      </c>
      <c r="B33" s="341" t="s">
        <v>220</v>
      </c>
      <c r="C33" s="342"/>
      <c r="D33" s="342"/>
      <c r="E33" s="342"/>
      <c r="F33" s="201" t="s">
        <v>89</v>
      </c>
      <c r="G33" s="274" t="s">
        <v>89</v>
      </c>
      <c r="H33" s="343" t="str">
        <f t="shared" ref="H33:H41" si="3">$A$26</f>
        <v>ABBEY STONE</v>
      </c>
      <c r="I33" s="343" t="e">
        <f>#REF!</f>
        <v>#REF!</v>
      </c>
      <c r="J33" s="206" t="s">
        <v>30</v>
      </c>
      <c r="K33" s="206">
        <f t="shared" si="2"/>
        <v>14</v>
      </c>
      <c r="L33" s="212">
        <v>1</v>
      </c>
      <c r="M33" s="206">
        <f t="shared" ref="M33" si="4">L33*K33</f>
        <v>14</v>
      </c>
      <c r="N33" s="211"/>
      <c r="O33" s="207">
        <f t="shared" ref="O33" si="5">M33+N33</f>
        <v>14</v>
      </c>
      <c r="P33" s="344" t="s">
        <v>435</v>
      </c>
      <c r="Q33" s="345"/>
    </row>
    <row r="34" spans="1:17" s="43" customFormat="1" ht="111.5" customHeight="1">
      <c r="A34" s="210">
        <v>4</v>
      </c>
      <c r="B34" s="341" t="s">
        <v>300</v>
      </c>
      <c r="C34" s="342"/>
      <c r="D34" s="342"/>
      <c r="E34" s="342"/>
      <c r="F34" s="201" t="s">
        <v>89</v>
      </c>
      <c r="G34" s="274" t="s">
        <v>89</v>
      </c>
      <c r="H34" s="343" t="str">
        <f t="shared" si="3"/>
        <v>ABBEY STONE</v>
      </c>
      <c r="I34" s="343" t="e">
        <f>#REF!</f>
        <v>#REF!</v>
      </c>
      <c r="J34" s="206" t="s">
        <v>30</v>
      </c>
      <c r="K34" s="206">
        <f t="shared" si="2"/>
        <v>14</v>
      </c>
      <c r="L34" s="212">
        <v>1</v>
      </c>
      <c r="M34" s="206">
        <f t="shared" ref="M34" si="6">L34*K34</f>
        <v>14</v>
      </c>
      <c r="N34" s="211"/>
      <c r="O34" s="207">
        <f t="shared" ref="O34" si="7">M34+N34</f>
        <v>14</v>
      </c>
      <c r="P34" s="344" t="s">
        <v>436</v>
      </c>
      <c r="Q34" s="345"/>
    </row>
    <row r="35" spans="1:17" s="43" customFormat="1" ht="98" customHeight="1">
      <c r="A35" s="210">
        <v>5</v>
      </c>
      <c r="B35" s="341" t="s">
        <v>221</v>
      </c>
      <c r="C35" s="342"/>
      <c r="D35" s="342"/>
      <c r="E35" s="342"/>
      <c r="F35" s="201" t="s">
        <v>89</v>
      </c>
      <c r="G35" s="274" t="s">
        <v>89</v>
      </c>
      <c r="H35" s="343" t="str">
        <f t="shared" si="3"/>
        <v>ABBEY STONE</v>
      </c>
      <c r="I35" s="343" t="e">
        <f>#REF!</f>
        <v>#REF!</v>
      </c>
      <c r="J35" s="206" t="s">
        <v>30</v>
      </c>
      <c r="K35" s="206">
        <f t="shared" si="2"/>
        <v>14</v>
      </c>
      <c r="L35" s="212">
        <v>1</v>
      </c>
      <c r="M35" s="206">
        <f t="shared" ref="M35" si="8">L35*K35</f>
        <v>14</v>
      </c>
      <c r="N35" s="211"/>
      <c r="O35" s="207">
        <f t="shared" ref="O35" si="9">M35+N35</f>
        <v>14</v>
      </c>
      <c r="P35" s="344" t="s">
        <v>437</v>
      </c>
      <c r="Q35" s="345"/>
    </row>
    <row r="36" spans="1:17" s="43" customFormat="1" ht="115.5" customHeight="1">
      <c r="A36" s="210">
        <v>6</v>
      </c>
      <c r="B36" s="341" t="s">
        <v>438</v>
      </c>
      <c r="C36" s="342"/>
      <c r="D36" s="342"/>
      <c r="E36" s="342"/>
      <c r="F36" s="201" t="s">
        <v>89</v>
      </c>
      <c r="G36" s="274" t="s">
        <v>89</v>
      </c>
      <c r="H36" s="343" t="str">
        <f t="shared" si="3"/>
        <v>ABBEY STONE</v>
      </c>
      <c r="I36" s="343" t="e">
        <f>#REF!</f>
        <v>#REF!</v>
      </c>
      <c r="J36" s="206" t="s">
        <v>30</v>
      </c>
      <c r="K36" s="206">
        <f t="shared" si="2"/>
        <v>14</v>
      </c>
      <c r="L36" s="212">
        <v>1</v>
      </c>
      <c r="M36" s="206">
        <f t="shared" ref="M36" si="10">L36*K36</f>
        <v>14</v>
      </c>
      <c r="N36" s="211"/>
      <c r="O36" s="207">
        <f t="shared" ref="O36" si="11">M36+N36</f>
        <v>14</v>
      </c>
      <c r="P36" s="344" t="s">
        <v>439</v>
      </c>
      <c r="Q36" s="345"/>
    </row>
    <row r="37" spans="1:17" s="43" customFormat="1" ht="104" customHeight="1">
      <c r="A37" s="210">
        <v>7</v>
      </c>
      <c r="B37" s="341" t="s">
        <v>490</v>
      </c>
      <c r="C37" s="342"/>
      <c r="D37" s="342"/>
      <c r="E37" s="342"/>
      <c r="F37" s="201" t="s">
        <v>89</v>
      </c>
      <c r="G37" s="274" t="s">
        <v>89</v>
      </c>
      <c r="H37" s="343" t="str">
        <f t="shared" si="3"/>
        <v>ABBEY STONE</v>
      </c>
      <c r="I37" s="343" t="e">
        <f>#REF!</f>
        <v>#REF!</v>
      </c>
      <c r="J37" s="206" t="s">
        <v>30</v>
      </c>
      <c r="K37" s="206">
        <f t="shared" si="2"/>
        <v>14</v>
      </c>
      <c r="L37" s="212">
        <v>1</v>
      </c>
      <c r="M37" s="206">
        <f t="shared" ref="M37" si="12">L37*K37</f>
        <v>14</v>
      </c>
      <c r="N37" s="211"/>
      <c r="O37" s="207">
        <f t="shared" ref="O37" si="13">M37+N37</f>
        <v>14</v>
      </c>
      <c r="P37" s="344" t="s">
        <v>491</v>
      </c>
      <c r="Q37" s="345"/>
    </row>
    <row r="38" spans="1:17" s="43" customFormat="1" ht="56.5" customHeight="1">
      <c r="A38" s="210">
        <v>8</v>
      </c>
      <c r="B38" s="341" t="s">
        <v>488</v>
      </c>
      <c r="C38" s="342"/>
      <c r="D38" s="342"/>
      <c r="E38" s="342"/>
      <c r="F38" s="201" t="s">
        <v>92</v>
      </c>
      <c r="G38" s="334" t="str">
        <f>F38</f>
        <v>CLEAR</v>
      </c>
      <c r="H38" s="343" t="str">
        <f t="shared" si="3"/>
        <v>ABBEY STONE</v>
      </c>
      <c r="I38" s="343" t="e">
        <f>#REF!</f>
        <v>#REF!</v>
      </c>
      <c r="J38" s="206" t="s">
        <v>30</v>
      </c>
      <c r="K38" s="206">
        <f t="shared" si="2"/>
        <v>14</v>
      </c>
      <c r="L38" s="212">
        <v>1</v>
      </c>
      <c r="M38" s="206">
        <f t="shared" ref="M38" si="14">L38*K38</f>
        <v>14</v>
      </c>
      <c r="N38" s="211"/>
      <c r="O38" s="207">
        <f t="shared" ref="O38" si="15">M38+N38</f>
        <v>14</v>
      </c>
      <c r="P38" s="344"/>
      <c r="Q38" s="345"/>
    </row>
    <row r="39" spans="1:17" s="43" customFormat="1" ht="71" customHeight="1">
      <c r="A39" s="210">
        <v>9</v>
      </c>
      <c r="B39" s="341" t="s">
        <v>301</v>
      </c>
      <c r="C39" s="342"/>
      <c r="D39" s="342"/>
      <c r="E39" s="342"/>
      <c r="F39" s="201" t="s">
        <v>302</v>
      </c>
      <c r="G39" s="274" t="s">
        <v>302</v>
      </c>
      <c r="H39" s="343" t="str">
        <f t="shared" si="3"/>
        <v>ABBEY STONE</v>
      </c>
      <c r="I39" s="343" t="e">
        <f>#REF!</f>
        <v>#REF!</v>
      </c>
      <c r="J39" s="206" t="s">
        <v>450</v>
      </c>
      <c r="K39" s="206">
        <f t="shared" si="2"/>
        <v>14</v>
      </c>
      <c r="L39" s="212">
        <v>2</v>
      </c>
      <c r="M39" s="206">
        <f t="shared" ref="M39" si="16">L39*K39</f>
        <v>28</v>
      </c>
      <c r="N39" s="211"/>
      <c r="O39" s="207">
        <f t="shared" ref="O39" si="17">M39+N39</f>
        <v>28</v>
      </c>
      <c r="P39" s="344" t="s">
        <v>440</v>
      </c>
      <c r="Q39" s="345"/>
    </row>
    <row r="40" spans="1:17" s="43" customFormat="1" ht="75" customHeight="1">
      <c r="A40" s="210">
        <v>10</v>
      </c>
      <c r="B40" s="341" t="s">
        <v>303</v>
      </c>
      <c r="C40" s="342"/>
      <c r="D40" s="342"/>
      <c r="E40" s="342"/>
      <c r="F40" s="319" t="s">
        <v>55</v>
      </c>
      <c r="G40" s="319" t="str">
        <f>F40</f>
        <v>NATURAL</v>
      </c>
      <c r="H40" s="343" t="str">
        <f t="shared" si="3"/>
        <v>ABBEY STONE</v>
      </c>
      <c r="I40" s="343" t="e">
        <f>#REF!</f>
        <v>#REF!</v>
      </c>
      <c r="J40" s="206" t="s">
        <v>10</v>
      </c>
      <c r="K40" s="206">
        <f t="shared" si="2"/>
        <v>14</v>
      </c>
      <c r="L40" s="212">
        <v>1.5</v>
      </c>
      <c r="M40" s="206">
        <f t="shared" ref="M40" si="18">L40*K40</f>
        <v>21</v>
      </c>
      <c r="N40" s="211"/>
      <c r="O40" s="207">
        <f t="shared" ref="O40" si="19">M40+N40</f>
        <v>21</v>
      </c>
      <c r="P40" s="344" t="s">
        <v>442</v>
      </c>
      <c r="Q40" s="345"/>
    </row>
    <row r="41" spans="1:17" s="43" customFormat="1" ht="72.5" customHeight="1">
      <c r="A41" s="210">
        <v>11</v>
      </c>
      <c r="B41" s="341" t="s">
        <v>304</v>
      </c>
      <c r="C41" s="342"/>
      <c r="D41" s="342"/>
      <c r="E41" s="342"/>
      <c r="F41" s="319" t="s">
        <v>55</v>
      </c>
      <c r="G41" s="319" t="str">
        <f>F41</f>
        <v>NATURAL</v>
      </c>
      <c r="H41" s="343" t="str">
        <f t="shared" si="3"/>
        <v>ABBEY STONE</v>
      </c>
      <c r="I41" s="343" t="e">
        <f>#REF!</f>
        <v>#REF!</v>
      </c>
      <c r="J41" s="206" t="s">
        <v>10</v>
      </c>
      <c r="K41" s="206">
        <f t="shared" si="2"/>
        <v>14</v>
      </c>
      <c r="L41" s="212">
        <v>0.35</v>
      </c>
      <c r="M41" s="206">
        <f t="shared" ref="M41" si="20">L41*K41</f>
        <v>4.8999999999999995</v>
      </c>
      <c r="N41" s="211"/>
      <c r="O41" s="207">
        <f t="shared" ref="O41" si="21">M41+N41</f>
        <v>4.8999999999999995</v>
      </c>
      <c r="P41" s="344" t="s">
        <v>441</v>
      </c>
      <c r="Q41" s="345"/>
    </row>
    <row r="42" spans="1:17" s="43" customFormat="1" ht="75.5" customHeight="1">
      <c r="A42" s="603" t="s">
        <v>506</v>
      </c>
      <c r="B42" s="603"/>
      <c r="C42" s="603"/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</row>
    <row r="43" spans="1:17" s="43" customFormat="1" ht="21.5" customHeight="1">
      <c r="A43" s="408"/>
      <c r="B43" s="408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</row>
    <row r="44" spans="1:17" s="34" customFormat="1" ht="44" customHeight="1">
      <c r="B44" s="314" t="s">
        <v>65</v>
      </c>
      <c r="C44" s="35"/>
      <c r="D44" s="35"/>
      <c r="E44" s="35"/>
      <c r="G44" s="36"/>
      <c r="Q44" s="37"/>
    </row>
    <row r="45" spans="1:17" s="51" customFormat="1" ht="97" customHeight="1">
      <c r="A45" s="392" t="s">
        <v>22</v>
      </c>
      <c r="B45" s="392"/>
      <c r="C45" s="392"/>
      <c r="D45" s="392"/>
      <c r="E45" s="392"/>
      <c r="F45" s="208" t="s">
        <v>47</v>
      </c>
      <c r="G45" s="208" t="s">
        <v>23</v>
      </c>
      <c r="H45" s="391" t="s">
        <v>42</v>
      </c>
      <c r="I45" s="391"/>
      <c r="J45" s="209" t="s">
        <v>18</v>
      </c>
      <c r="K45" s="208" t="s">
        <v>48</v>
      </c>
      <c r="L45" s="208" t="s">
        <v>24</v>
      </c>
      <c r="M45" s="208" t="s">
        <v>25</v>
      </c>
      <c r="N45" s="208" t="s">
        <v>26</v>
      </c>
      <c r="O45" s="208" t="s">
        <v>27</v>
      </c>
      <c r="P45" s="391" t="s">
        <v>28</v>
      </c>
      <c r="Q45" s="391"/>
    </row>
    <row r="46" spans="1:17" s="257" customFormat="1" ht="109" customHeight="1">
      <c r="A46" s="256">
        <v>1</v>
      </c>
      <c r="B46" s="409" t="s">
        <v>459</v>
      </c>
      <c r="C46" s="410"/>
      <c r="D46" s="410"/>
      <c r="E46" s="411"/>
      <c r="F46" s="319" t="s">
        <v>89</v>
      </c>
      <c r="G46" s="335" t="s">
        <v>89</v>
      </c>
      <c r="H46" s="343" t="str">
        <f t="shared" ref="H46:H56" si="22">$D$20</f>
        <v>ABBEY STONE</v>
      </c>
      <c r="I46" s="343" t="e">
        <f>#REF!</f>
        <v>#REF!</v>
      </c>
      <c r="J46" s="206" t="s">
        <v>30</v>
      </c>
      <c r="K46" s="206">
        <f>$Q$20</f>
        <v>14</v>
      </c>
      <c r="L46" s="212">
        <v>1</v>
      </c>
      <c r="M46" s="206">
        <f>L46*K46</f>
        <v>14</v>
      </c>
      <c r="N46" s="211"/>
      <c r="O46" s="207">
        <f>M46</f>
        <v>14</v>
      </c>
      <c r="P46" s="344" t="s">
        <v>458</v>
      </c>
      <c r="Q46" s="345"/>
    </row>
    <row r="47" spans="1:17" s="257" customFormat="1" ht="65.5" customHeight="1">
      <c r="A47" s="256">
        <v>2</v>
      </c>
      <c r="B47" s="409" t="s">
        <v>443</v>
      </c>
      <c r="C47" s="410"/>
      <c r="D47" s="410"/>
      <c r="E47" s="411"/>
      <c r="F47" s="319" t="s">
        <v>39</v>
      </c>
      <c r="G47" s="319" t="s">
        <v>39</v>
      </c>
      <c r="H47" s="343" t="str">
        <f t="shared" si="22"/>
        <v>ABBEY STONE</v>
      </c>
      <c r="I47" s="343" t="e">
        <f>#REF!</f>
        <v>#REF!</v>
      </c>
      <c r="J47" s="206" t="s">
        <v>30</v>
      </c>
      <c r="K47" s="206">
        <f t="shared" ref="K47" si="23">$Q$20</f>
        <v>14</v>
      </c>
      <c r="L47" s="212">
        <v>1</v>
      </c>
      <c r="M47" s="206">
        <f t="shared" ref="M47" si="24">L47*K47</f>
        <v>14</v>
      </c>
      <c r="N47" s="211"/>
      <c r="O47" s="207">
        <f t="shared" ref="O47" si="25">N47+M47</f>
        <v>14</v>
      </c>
      <c r="P47" s="385" t="s">
        <v>465</v>
      </c>
      <c r="Q47" s="385"/>
    </row>
    <row r="48" spans="1:17" s="257" customFormat="1" ht="130.5" customHeight="1">
      <c r="A48" s="256">
        <v>3</v>
      </c>
      <c r="B48" s="409" t="s">
        <v>444</v>
      </c>
      <c r="C48" s="410"/>
      <c r="D48" s="410"/>
      <c r="E48" s="411"/>
      <c r="F48" s="319" t="s">
        <v>89</v>
      </c>
      <c r="G48" s="319" t="s">
        <v>89</v>
      </c>
      <c r="H48" s="343" t="str">
        <f t="shared" si="22"/>
        <v>ABBEY STONE</v>
      </c>
      <c r="I48" s="343" t="e">
        <f>#REF!</f>
        <v>#REF!</v>
      </c>
      <c r="J48" s="206" t="s">
        <v>30</v>
      </c>
      <c r="K48" s="206">
        <f t="shared" ref="K48:K49" si="26">$Q$20</f>
        <v>14</v>
      </c>
      <c r="L48" s="212">
        <v>1</v>
      </c>
      <c r="M48" s="206">
        <f t="shared" ref="M48" si="27">L48*K48</f>
        <v>14</v>
      </c>
      <c r="N48" s="211"/>
      <c r="O48" s="207">
        <f t="shared" ref="O48" si="28">N48+M48</f>
        <v>14</v>
      </c>
      <c r="P48" s="385" t="s">
        <v>460</v>
      </c>
      <c r="Q48" s="386"/>
    </row>
    <row r="49" spans="1:17" s="257" customFormat="1" ht="145.5" customHeight="1">
      <c r="A49" s="256">
        <v>4</v>
      </c>
      <c r="B49" s="409" t="s">
        <v>445</v>
      </c>
      <c r="C49" s="410"/>
      <c r="D49" s="410"/>
      <c r="E49" s="411"/>
      <c r="F49" s="319" t="s">
        <v>89</v>
      </c>
      <c r="G49" s="319" t="s">
        <v>89</v>
      </c>
      <c r="H49" s="343" t="str">
        <f t="shared" si="22"/>
        <v>ABBEY STONE</v>
      </c>
      <c r="I49" s="343" t="e">
        <f>#REF!</f>
        <v>#REF!</v>
      </c>
      <c r="J49" s="206" t="s">
        <v>30</v>
      </c>
      <c r="K49" s="206">
        <f t="shared" si="26"/>
        <v>14</v>
      </c>
      <c r="L49" s="212">
        <v>1</v>
      </c>
      <c r="M49" s="206">
        <f t="shared" ref="M49" si="29">L49*K49</f>
        <v>14</v>
      </c>
      <c r="N49" s="211"/>
      <c r="O49" s="207">
        <f t="shared" ref="O49" si="30">N49+M49</f>
        <v>14</v>
      </c>
      <c r="P49" s="385" t="s">
        <v>460</v>
      </c>
      <c r="Q49" s="386"/>
    </row>
    <row r="50" spans="1:17" s="12" customFormat="1" ht="139.5" customHeight="1">
      <c r="A50" s="256">
        <v>5</v>
      </c>
      <c r="B50" s="409" t="s">
        <v>446</v>
      </c>
      <c r="C50" s="410"/>
      <c r="D50" s="410"/>
      <c r="E50" s="411"/>
      <c r="F50" s="319" t="s">
        <v>89</v>
      </c>
      <c r="G50" s="319" t="s">
        <v>89</v>
      </c>
      <c r="H50" s="343" t="str">
        <f t="shared" si="22"/>
        <v>ABBEY STONE</v>
      </c>
      <c r="I50" s="343" t="e">
        <f>#REF!</f>
        <v>#REF!</v>
      </c>
      <c r="J50" s="206" t="s">
        <v>30</v>
      </c>
      <c r="K50" s="206">
        <f t="shared" ref="K50" si="31">$Q$20</f>
        <v>14</v>
      </c>
      <c r="L50" s="212">
        <v>2</v>
      </c>
      <c r="M50" s="206">
        <f t="shared" ref="M50" si="32">L50*K50</f>
        <v>28</v>
      </c>
      <c r="N50" s="211"/>
      <c r="O50" s="207">
        <f>N50+M50</f>
        <v>28</v>
      </c>
      <c r="P50" s="344" t="s">
        <v>461</v>
      </c>
      <c r="Q50" s="345"/>
    </row>
    <row r="51" spans="1:17" s="12" customFormat="1" ht="80.5" customHeight="1">
      <c r="A51" s="256">
        <v>6</v>
      </c>
      <c r="B51" s="409" t="s">
        <v>463</v>
      </c>
      <c r="C51" s="410"/>
      <c r="D51" s="410"/>
      <c r="E51" s="411"/>
      <c r="F51" s="319" t="s">
        <v>92</v>
      </c>
      <c r="G51" s="319" t="s">
        <v>92</v>
      </c>
      <c r="H51" s="343" t="str">
        <f t="shared" si="22"/>
        <v>ABBEY STONE</v>
      </c>
      <c r="I51" s="343" t="e">
        <f>#REF!</f>
        <v>#REF!</v>
      </c>
      <c r="J51" s="206" t="s">
        <v>30</v>
      </c>
      <c r="K51" s="206">
        <f t="shared" ref="K51" si="33">$Q$20</f>
        <v>14</v>
      </c>
      <c r="L51" s="212">
        <v>1</v>
      </c>
      <c r="M51" s="206">
        <f t="shared" ref="M51" si="34">L51*K51</f>
        <v>14</v>
      </c>
      <c r="N51" s="211"/>
      <c r="O51" s="207">
        <f t="shared" ref="O51" si="35">N51+M51</f>
        <v>14</v>
      </c>
      <c r="P51" s="344" t="s">
        <v>462</v>
      </c>
      <c r="Q51" s="345"/>
    </row>
    <row r="52" spans="1:17" s="12" customFormat="1" ht="80.5" customHeight="1">
      <c r="A52" s="256">
        <v>7</v>
      </c>
      <c r="B52" s="409" t="s">
        <v>447</v>
      </c>
      <c r="C52" s="410"/>
      <c r="D52" s="410"/>
      <c r="E52" s="411"/>
      <c r="F52" s="319" t="s">
        <v>92</v>
      </c>
      <c r="G52" s="319" t="s">
        <v>92</v>
      </c>
      <c r="H52" s="343" t="str">
        <f t="shared" si="22"/>
        <v>ABBEY STONE</v>
      </c>
      <c r="I52" s="343" t="e">
        <f>#REF!</f>
        <v>#REF!</v>
      </c>
      <c r="J52" s="206" t="s">
        <v>30</v>
      </c>
      <c r="K52" s="206">
        <f t="shared" ref="K52" si="36">$Q$20</f>
        <v>14</v>
      </c>
      <c r="L52" s="212">
        <f>1/50</f>
        <v>0.02</v>
      </c>
      <c r="M52" s="206">
        <f t="shared" ref="M52" si="37">L52*K52</f>
        <v>0.28000000000000003</v>
      </c>
      <c r="N52" s="211"/>
      <c r="O52" s="207">
        <f t="shared" ref="O52" si="38">N52+M52</f>
        <v>0.28000000000000003</v>
      </c>
      <c r="P52" s="385"/>
      <c r="Q52" s="385"/>
    </row>
    <row r="53" spans="1:17" s="12" customFormat="1" ht="65.5" customHeight="1">
      <c r="A53" s="256">
        <v>8</v>
      </c>
      <c r="B53" s="315" t="s">
        <v>448</v>
      </c>
      <c r="C53" s="316"/>
      <c r="D53" s="316"/>
      <c r="E53" s="317"/>
      <c r="F53" s="319" t="s">
        <v>55</v>
      </c>
      <c r="G53" s="319" t="s">
        <v>55</v>
      </c>
      <c r="H53" s="343" t="str">
        <f t="shared" si="22"/>
        <v>ABBEY STONE</v>
      </c>
      <c r="I53" s="343" t="e">
        <f>#REF!</f>
        <v>#REF!</v>
      </c>
      <c r="J53" s="206" t="s">
        <v>30</v>
      </c>
      <c r="K53" s="206">
        <f t="shared" ref="K53" si="39">$Q$20</f>
        <v>14</v>
      </c>
      <c r="L53" s="212">
        <v>2</v>
      </c>
      <c r="M53" s="206">
        <f>L53*K53</f>
        <v>28</v>
      </c>
      <c r="N53" s="211"/>
      <c r="O53" s="207">
        <f t="shared" ref="O53" si="40">N53+M53</f>
        <v>28</v>
      </c>
      <c r="P53" s="385"/>
      <c r="Q53" s="385"/>
    </row>
    <row r="54" spans="1:17" s="12" customFormat="1" ht="64.5" customHeight="1">
      <c r="A54" s="256">
        <v>9</v>
      </c>
      <c r="B54" s="315" t="s">
        <v>464</v>
      </c>
      <c r="C54" s="316"/>
      <c r="D54" s="316"/>
      <c r="E54" s="317"/>
      <c r="F54" s="319" t="s">
        <v>55</v>
      </c>
      <c r="G54" s="319" t="s">
        <v>55</v>
      </c>
      <c r="H54" s="426" t="str">
        <f t="shared" si="22"/>
        <v>ABBEY STONE</v>
      </c>
      <c r="I54" s="427"/>
      <c r="J54" s="206" t="s">
        <v>30</v>
      </c>
      <c r="K54" s="206">
        <f t="shared" ref="K54:K56" si="41">$Q$20</f>
        <v>14</v>
      </c>
      <c r="L54" s="212">
        <v>1</v>
      </c>
      <c r="M54" s="206">
        <f t="shared" ref="M54:M56" si="42">L54*K54</f>
        <v>14</v>
      </c>
      <c r="N54" s="206"/>
      <c r="O54" s="207">
        <f>M54</f>
        <v>14</v>
      </c>
      <c r="P54" s="424"/>
      <c r="Q54" s="425"/>
    </row>
    <row r="55" spans="1:17" s="12" customFormat="1" ht="63.5" customHeight="1">
      <c r="A55" s="318">
        <v>10</v>
      </c>
      <c r="B55" s="315" t="s">
        <v>449</v>
      </c>
      <c r="C55" s="316"/>
      <c r="D55" s="316"/>
      <c r="E55" s="317"/>
      <c r="F55" s="319" t="s">
        <v>55</v>
      </c>
      <c r="G55" s="319" t="s">
        <v>55</v>
      </c>
      <c r="H55" s="426" t="str">
        <f t="shared" si="22"/>
        <v>ABBEY STONE</v>
      </c>
      <c r="I55" s="427"/>
      <c r="J55" s="206" t="s">
        <v>30</v>
      </c>
      <c r="K55" s="206">
        <f t="shared" si="41"/>
        <v>14</v>
      </c>
      <c r="L55" s="212">
        <v>0.04</v>
      </c>
      <c r="M55" s="206">
        <f t="shared" si="42"/>
        <v>0.56000000000000005</v>
      </c>
      <c r="N55" s="206"/>
      <c r="O55" s="207">
        <f>M55</f>
        <v>0.56000000000000005</v>
      </c>
      <c r="P55" s="424"/>
      <c r="Q55" s="425"/>
    </row>
    <row r="56" spans="1:17" s="12" customFormat="1" ht="62" customHeight="1">
      <c r="A56" s="318">
        <v>11</v>
      </c>
      <c r="B56" s="315" t="s">
        <v>203</v>
      </c>
      <c r="C56" s="316"/>
      <c r="D56" s="316"/>
      <c r="E56" s="317"/>
      <c r="F56" s="319" t="s">
        <v>55</v>
      </c>
      <c r="G56" s="319" t="s">
        <v>55</v>
      </c>
      <c r="H56" s="426" t="str">
        <f t="shared" si="22"/>
        <v>ABBEY STONE</v>
      </c>
      <c r="I56" s="427"/>
      <c r="J56" s="206" t="s">
        <v>30</v>
      </c>
      <c r="K56" s="206">
        <f t="shared" si="41"/>
        <v>14</v>
      </c>
      <c r="L56" s="212">
        <v>0.1</v>
      </c>
      <c r="M56" s="206">
        <f t="shared" si="42"/>
        <v>1.4000000000000001</v>
      </c>
      <c r="N56" s="206"/>
      <c r="O56" s="207">
        <v>4</v>
      </c>
      <c r="P56" s="424"/>
      <c r="Q56" s="425"/>
    </row>
    <row r="57" spans="1:17" s="12" customFormat="1" ht="16" customHeight="1">
      <c r="A57" s="88"/>
      <c r="B57" s="8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7" s="12" customFormat="1" ht="48" customHeight="1">
      <c r="B58" s="321" t="s">
        <v>66</v>
      </c>
      <c r="C58" s="76"/>
      <c r="D58" s="77"/>
      <c r="E58" s="77"/>
      <c r="F58" s="77"/>
      <c r="G58" s="78"/>
      <c r="H58" s="77"/>
      <c r="I58" s="77"/>
      <c r="J58" s="423" t="s">
        <v>31</v>
      </c>
      <c r="K58" s="423"/>
      <c r="L58" s="423"/>
      <c r="M58" s="423"/>
      <c r="N58" s="423"/>
      <c r="O58" s="42"/>
      <c r="P58" s="42"/>
      <c r="Q58" s="43"/>
    </row>
    <row r="59" spans="1:17" s="88" customFormat="1" ht="35.5" customHeight="1">
      <c r="A59" s="88">
        <v>1</v>
      </c>
      <c r="B59" s="255" t="s">
        <v>214</v>
      </c>
      <c r="C59" s="3" t="s">
        <v>154</v>
      </c>
      <c r="D59" s="12"/>
      <c r="E59" s="12"/>
      <c r="F59" s="12"/>
      <c r="G59" s="44"/>
      <c r="H59" s="44"/>
      <c r="I59" s="44"/>
      <c r="J59" s="44"/>
      <c r="K59" s="16"/>
      <c r="L59" s="16"/>
      <c r="M59" s="44"/>
      <c r="N59" s="44"/>
      <c r="O59" s="44"/>
      <c r="P59" s="44"/>
      <c r="Q59" s="44"/>
    </row>
    <row r="60" spans="1:17" s="12" customFormat="1" ht="44.5" hidden="1" customHeight="1">
      <c r="A60" s="88"/>
      <c r="B60" s="428" t="s">
        <v>49</v>
      </c>
      <c r="C60" s="429"/>
      <c r="D60" s="429"/>
      <c r="E60" s="429"/>
      <c r="F60" s="429"/>
      <c r="G60" s="429"/>
      <c r="H60" s="429"/>
      <c r="I60" s="430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59.25" hidden="1" customHeight="1">
      <c r="A61" s="88"/>
      <c r="B61" s="363" t="s">
        <v>42</v>
      </c>
      <c r="C61" s="364"/>
      <c r="D61" s="365" t="s">
        <v>54</v>
      </c>
      <c r="E61" s="366"/>
      <c r="F61" s="366"/>
      <c r="G61" s="366"/>
      <c r="H61" s="366"/>
      <c r="I61" s="367"/>
      <c r="J61" s="44"/>
      <c r="K61" s="44"/>
      <c r="L61" s="44"/>
      <c r="M61" s="44"/>
      <c r="N61" s="44"/>
      <c r="O61" s="44"/>
      <c r="P61" s="44"/>
      <c r="Q61" s="44"/>
    </row>
    <row r="62" spans="1:17" s="12" customFormat="1" ht="111.5" hidden="1" customHeight="1">
      <c r="A62" s="88"/>
      <c r="B62" s="417" t="str">
        <f>$D$18</f>
        <v>ABBEY STONE</v>
      </c>
      <c r="C62" s="417" t="e">
        <f>#REF!</f>
        <v>#REF!</v>
      </c>
      <c r="D62" s="418" t="s">
        <v>457</v>
      </c>
      <c r="E62" s="419"/>
      <c r="F62" s="419"/>
      <c r="G62" s="419"/>
      <c r="H62" s="419"/>
      <c r="I62" s="420"/>
      <c r="J62" s="44"/>
      <c r="K62" s="44"/>
      <c r="L62" s="44"/>
      <c r="M62" s="44"/>
      <c r="N62" s="44"/>
      <c r="O62" s="44"/>
    </row>
    <row r="63" spans="1:17" s="12" customFormat="1" ht="17.5" hidden="1" customHeight="1"/>
    <row r="64" spans="1:17" s="12" customFormat="1" ht="41.5" hidden="1" customHeight="1">
      <c r="A64" s="88"/>
      <c r="B64" s="412" t="s">
        <v>452</v>
      </c>
      <c r="C64" s="413"/>
      <c r="D64" s="414"/>
      <c r="E64" s="414"/>
      <c r="F64" s="414"/>
      <c r="G64" s="414"/>
      <c r="H64" s="414"/>
      <c r="I64" s="415"/>
      <c r="J64" s="44"/>
      <c r="K64" s="44"/>
      <c r="L64" s="44"/>
    </row>
    <row r="65" spans="1:17" s="12" customFormat="1" ht="40.5" hidden="1" customHeight="1">
      <c r="A65" s="88"/>
      <c r="B65" s="372"/>
      <c r="C65" s="373"/>
      <c r="D65" s="258" t="s">
        <v>182</v>
      </c>
      <c r="E65" s="258" t="s">
        <v>60</v>
      </c>
      <c r="F65" s="258" t="s">
        <v>10</v>
      </c>
      <c r="G65" s="258" t="s">
        <v>57</v>
      </c>
      <c r="H65" s="258" t="s">
        <v>58</v>
      </c>
      <c r="I65" s="258" t="s">
        <v>59</v>
      </c>
      <c r="J65" s="44"/>
    </row>
    <row r="66" spans="1:17" s="12" customFormat="1" ht="81.5" hidden="1" customHeight="1">
      <c r="A66" s="88"/>
      <c r="B66" s="416" t="s">
        <v>213</v>
      </c>
      <c r="C66" s="416"/>
      <c r="D66" s="336" t="s">
        <v>451</v>
      </c>
      <c r="E66" s="337"/>
      <c r="F66" s="337"/>
      <c r="G66" s="337"/>
      <c r="H66" s="337"/>
      <c r="I66" s="338"/>
      <c r="J66" s="44"/>
    </row>
    <row r="67" spans="1:17" s="12" customFormat="1" ht="182" hidden="1" customHeight="1">
      <c r="A67" s="88"/>
      <c r="B67" s="339" t="s">
        <v>453</v>
      </c>
      <c r="C67" s="340"/>
      <c r="D67" s="336" t="s">
        <v>454</v>
      </c>
      <c r="E67" s="337"/>
      <c r="F67" s="337"/>
      <c r="G67" s="337"/>
      <c r="H67" s="337"/>
      <c r="I67" s="338"/>
      <c r="J67" s="44"/>
    </row>
    <row r="68" spans="1:17" s="12" customFormat="1" ht="222.5" hidden="1" customHeight="1">
      <c r="A68" s="88"/>
      <c r="B68" s="339" t="s">
        <v>455</v>
      </c>
      <c r="C68" s="340"/>
      <c r="D68" s="336" t="s">
        <v>456</v>
      </c>
      <c r="E68" s="337"/>
      <c r="F68" s="337"/>
      <c r="G68" s="337"/>
      <c r="H68" s="337"/>
      <c r="I68" s="338"/>
      <c r="J68" s="44"/>
    </row>
    <row r="69" spans="1:17" s="12" customFormat="1" ht="12.75" customHeight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42" customHeight="1">
      <c r="A70" s="13">
        <v>2</v>
      </c>
      <c r="B70" s="255" t="s">
        <v>216</v>
      </c>
      <c r="C70" s="347" t="s">
        <v>202</v>
      </c>
      <c r="D70" s="347"/>
      <c r="E70" s="347"/>
      <c r="F70" s="347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32.5" hidden="1">
      <c r="A71" s="88"/>
      <c r="B71" s="349" t="s">
        <v>49</v>
      </c>
      <c r="C71" s="350"/>
      <c r="D71" s="350"/>
      <c r="E71" s="350"/>
      <c r="F71" s="350"/>
      <c r="G71" s="350"/>
      <c r="H71" s="350"/>
      <c r="I71" s="353"/>
      <c r="J71" s="44"/>
      <c r="K71" s="16"/>
      <c r="L71" s="16"/>
      <c r="M71" s="44"/>
      <c r="N71" s="44"/>
      <c r="O71" s="44"/>
      <c r="P71" s="44"/>
      <c r="Q71" s="44"/>
    </row>
    <row r="72" spans="1:17" s="12" customFormat="1" ht="63" hidden="1" customHeight="1">
      <c r="A72" s="88"/>
      <c r="B72" s="355" t="s">
        <v>42</v>
      </c>
      <c r="C72" s="356"/>
      <c r="D72" s="357" t="s">
        <v>69</v>
      </c>
      <c r="E72" s="358"/>
      <c r="F72" s="358"/>
      <c r="G72" s="358"/>
      <c r="H72" s="358"/>
      <c r="I72" s="359"/>
      <c r="J72" s="44"/>
      <c r="K72" s="44"/>
      <c r="L72" s="44"/>
      <c r="M72" s="44"/>
      <c r="N72" s="44"/>
      <c r="O72" s="44"/>
      <c r="P72" s="44"/>
      <c r="Q72" s="44"/>
    </row>
    <row r="73" spans="1:17" s="12" customFormat="1" ht="72" hidden="1" customHeight="1">
      <c r="A73" s="88"/>
      <c r="B73" s="354" t="str">
        <f>$D$20</f>
        <v>ABBEY STONE</v>
      </c>
      <c r="C73" s="354" t="e">
        <f>#REF!</f>
        <v>#REF!</v>
      </c>
      <c r="D73" s="360" t="s">
        <v>178</v>
      </c>
      <c r="E73" s="361"/>
      <c r="F73" s="361"/>
      <c r="G73" s="361"/>
      <c r="H73" s="361"/>
      <c r="I73" s="362"/>
      <c r="J73" s="44"/>
      <c r="K73" s="44"/>
      <c r="L73" s="44"/>
      <c r="M73" s="44"/>
      <c r="N73" s="44"/>
      <c r="O73" s="44"/>
    </row>
    <row r="74" spans="1:17" s="12" customFormat="1" ht="29.15" hidden="1" customHeight="1">
      <c r="A74" s="88"/>
      <c r="B74" s="213"/>
      <c r="C74" s="214"/>
      <c r="D74" s="215"/>
      <c r="E74" s="202"/>
      <c r="F74" s="202"/>
      <c r="G74" s="202"/>
      <c r="H74" s="202"/>
      <c r="I74" s="203"/>
      <c r="J74" s="44"/>
      <c r="K74" s="44"/>
      <c r="L74" s="44"/>
      <c r="M74" s="44"/>
      <c r="N74" s="44"/>
      <c r="O74" s="44"/>
    </row>
    <row r="75" spans="1:17" s="12" customFormat="1" ht="32.5" hidden="1">
      <c r="A75" s="88"/>
      <c r="B75" s="349" t="s">
        <v>70</v>
      </c>
      <c r="C75" s="350"/>
      <c r="D75" s="351"/>
      <c r="E75" s="351"/>
      <c r="F75" s="351"/>
      <c r="G75" s="351"/>
      <c r="H75" s="351"/>
      <c r="I75" s="352"/>
      <c r="J75" s="44"/>
      <c r="K75" s="44"/>
      <c r="L75" s="44"/>
    </row>
    <row r="76" spans="1:17" s="12" customFormat="1" ht="56.25" hidden="1" customHeight="1">
      <c r="A76" s="88"/>
      <c r="B76" s="372"/>
      <c r="C76" s="373"/>
      <c r="D76" s="258" t="s">
        <v>182</v>
      </c>
      <c r="E76" s="258" t="s">
        <v>60</v>
      </c>
      <c r="F76" s="258" t="s">
        <v>10</v>
      </c>
      <c r="G76" s="258" t="s">
        <v>57</v>
      </c>
      <c r="H76" s="258" t="s">
        <v>58</v>
      </c>
      <c r="I76" s="258" t="s">
        <v>59</v>
      </c>
      <c r="J76" s="44"/>
    </row>
    <row r="77" spans="1:17" s="12" customFormat="1" ht="67.5" hidden="1" customHeight="1">
      <c r="A77" s="88"/>
      <c r="B77" s="374" t="s">
        <v>183</v>
      </c>
      <c r="C77" s="374"/>
      <c r="D77" s="195"/>
      <c r="E77" s="196"/>
      <c r="F77" s="196"/>
      <c r="G77" s="196"/>
      <c r="H77" s="196"/>
      <c r="I77" s="196"/>
      <c r="J77" s="44"/>
    </row>
    <row r="78" spans="1:17" s="12" customFormat="1" ht="32.5" hidden="1">
      <c r="A78" s="88"/>
      <c r="B78" s="88"/>
      <c r="C78" s="88"/>
      <c r="D78" s="88"/>
      <c r="E78" s="88"/>
      <c r="F78" s="88"/>
      <c r="G78" s="88"/>
      <c r="H78" s="88"/>
      <c r="I78" s="88"/>
      <c r="J78" s="44"/>
      <c r="K78" s="44"/>
      <c r="L78" s="44"/>
      <c r="M78" s="44"/>
      <c r="N78" s="44"/>
      <c r="O78" s="44"/>
      <c r="P78" s="44"/>
      <c r="Q78" s="44"/>
    </row>
    <row r="79" spans="1:17" s="88" customFormat="1" ht="48.65" customHeight="1">
      <c r="A79" s="13">
        <v>3</v>
      </c>
      <c r="B79" s="255" t="s">
        <v>217</v>
      </c>
      <c r="C79" s="99" t="s">
        <v>492</v>
      </c>
      <c r="D79" s="15"/>
      <c r="E79" s="15"/>
      <c r="F79" s="15"/>
      <c r="G79" s="44"/>
      <c r="H79" s="44"/>
      <c r="I79" s="44"/>
      <c r="J79" s="44"/>
      <c r="K79" s="16"/>
      <c r="L79" s="16"/>
      <c r="M79" s="44"/>
      <c r="N79" s="44"/>
      <c r="O79" s="44"/>
      <c r="P79" s="44"/>
      <c r="Q79" s="44"/>
    </row>
    <row r="80" spans="1:17" s="12" customFormat="1" ht="45.5" customHeight="1">
      <c r="A80" s="88"/>
      <c r="B80" s="363" t="s">
        <v>42</v>
      </c>
      <c r="C80" s="364"/>
      <c r="D80" s="365" t="s">
        <v>212</v>
      </c>
      <c r="E80" s="366"/>
      <c r="F80" s="366"/>
      <c r="G80" s="366"/>
      <c r="H80" s="366"/>
      <c r="I80" s="367"/>
      <c r="J80" s="44"/>
      <c r="K80" s="44"/>
      <c r="L80" s="44"/>
      <c r="M80" s="44"/>
      <c r="N80" s="44"/>
      <c r="O80" s="44"/>
      <c r="P80" s="44"/>
      <c r="Q80" s="44"/>
    </row>
    <row r="81" spans="1:17" s="12" customFormat="1" ht="135.5" customHeight="1">
      <c r="A81" s="88"/>
      <c r="B81" s="368" t="str">
        <f>$D$20</f>
        <v>ABBEY STONE</v>
      </c>
      <c r="C81" s="368" t="e">
        <f>#REF!</f>
        <v>#REF!</v>
      </c>
      <c r="D81" s="369" t="s">
        <v>504</v>
      </c>
      <c r="E81" s="370"/>
      <c r="F81" s="370"/>
      <c r="G81" s="370"/>
      <c r="H81" s="370"/>
      <c r="I81" s="371"/>
      <c r="J81" s="44"/>
    </row>
    <row r="82" spans="1:17" s="12" customFormat="1" ht="32.5">
      <c r="A82" s="88"/>
      <c r="B82" s="88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29.25" customHeight="1">
      <c r="B83" s="348" t="s">
        <v>78</v>
      </c>
      <c r="C83" s="348"/>
      <c r="D83" s="348"/>
      <c r="E83" s="348"/>
      <c r="G83" s="44"/>
      <c r="N83" s="43"/>
      <c r="O83" s="42"/>
      <c r="P83" s="42"/>
      <c r="Q83" s="43"/>
    </row>
    <row r="84" spans="1:17" s="12" customFormat="1" ht="35.25" customHeight="1">
      <c r="A84" s="88">
        <v>1</v>
      </c>
      <c r="B84" s="94" t="s">
        <v>209</v>
      </c>
      <c r="C84" s="88"/>
      <c r="D84" s="88"/>
      <c r="G84" s="44"/>
      <c r="N84" s="43"/>
      <c r="O84" s="42"/>
      <c r="P84" s="42"/>
      <c r="Q84" s="43"/>
    </row>
    <row r="85" spans="1:17" s="12" customFormat="1" ht="35.25" customHeight="1">
      <c r="A85" s="88">
        <v>2</v>
      </c>
      <c r="B85" s="94" t="s">
        <v>210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3</v>
      </c>
      <c r="B86" s="94" t="s">
        <v>211</v>
      </c>
      <c r="C86" s="88"/>
      <c r="D86" s="88"/>
      <c r="G86" s="44"/>
      <c r="N86" s="43"/>
      <c r="O86" s="42"/>
      <c r="P86" s="42"/>
      <c r="Q86" s="43"/>
    </row>
    <row r="87" spans="1:17" s="15" customFormat="1" ht="41" customHeight="1">
      <c r="A87" s="13"/>
      <c r="B87" s="259" t="s">
        <v>61</v>
      </c>
      <c r="C87" s="260" t="s">
        <v>182</v>
      </c>
      <c r="D87" s="260" t="s">
        <v>60</v>
      </c>
      <c r="E87" s="260" t="s">
        <v>10</v>
      </c>
      <c r="F87" s="260" t="s">
        <v>57</v>
      </c>
      <c r="G87" s="260" t="s">
        <v>58</v>
      </c>
      <c r="H87" s="260" t="s">
        <v>59</v>
      </c>
      <c r="I87" s="260" t="s">
        <v>11</v>
      </c>
      <c r="M87" s="47"/>
      <c r="N87" s="48"/>
      <c r="O87" s="48"/>
      <c r="P87" s="47"/>
    </row>
    <row r="88" spans="1:17" s="15" customFormat="1" ht="41" customHeight="1">
      <c r="A88" s="13"/>
      <c r="B88" s="259" t="s">
        <v>62</v>
      </c>
      <c r="C88" s="207">
        <f>F22</f>
        <v>0</v>
      </c>
      <c r="D88" s="207">
        <f t="shared" ref="D88:H88" si="43">G22</f>
        <v>0</v>
      </c>
      <c r="E88" s="207">
        <f>I20</f>
        <v>12</v>
      </c>
      <c r="F88" s="207">
        <v>2</v>
      </c>
      <c r="G88" s="207">
        <v>0</v>
      </c>
      <c r="H88" s="207">
        <f t="shared" si="43"/>
        <v>0</v>
      </c>
      <c r="I88" s="207">
        <f>SUM(C88:H88)</f>
        <v>14</v>
      </c>
      <c r="M88" s="47"/>
      <c r="N88" s="48"/>
      <c r="O88" s="48"/>
      <c r="P88" s="47"/>
    </row>
    <row r="89" spans="1:17" s="95" customFormat="1" ht="255.5" customHeight="1">
      <c r="A89" s="346" t="s">
        <v>222</v>
      </c>
      <c r="B89" s="346"/>
      <c r="C89" s="346"/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46"/>
      <c r="P89" s="346"/>
      <c r="Q89" s="346"/>
    </row>
    <row r="90" spans="1:17" s="95" customFormat="1" ht="230.5" customHeight="1">
      <c r="A90" s="421" t="s">
        <v>493</v>
      </c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  <row r="107" spans="7:7" s="95" customFormat="1" ht="32.5">
      <c r="G107" s="96"/>
    </row>
    <row r="108" spans="7:7" s="95" customFormat="1" ht="32.5">
      <c r="G108" s="96"/>
    </row>
    <row r="109" spans="7:7" s="95" customFormat="1" ht="32.5">
      <c r="G109" s="96"/>
    </row>
    <row r="110" spans="7:7" s="95" customFormat="1" ht="32.5">
      <c r="G110" s="96"/>
    </row>
    <row r="111" spans="7:7" s="95" customFormat="1" ht="32.5">
      <c r="G111" s="96"/>
    </row>
  </sheetData>
  <autoFilter ref="A30:R5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A42:Q42"/>
    <mergeCell ref="A90:Q90"/>
    <mergeCell ref="P39:Q39"/>
    <mergeCell ref="B37:E37"/>
    <mergeCell ref="H37:I37"/>
    <mergeCell ref="P37:Q37"/>
    <mergeCell ref="B38:E38"/>
    <mergeCell ref="H38:I38"/>
    <mergeCell ref="P38:Q38"/>
    <mergeCell ref="B32:E32"/>
    <mergeCell ref="H32:I32"/>
    <mergeCell ref="P32:Q32"/>
    <mergeCell ref="J58:N58"/>
    <mergeCell ref="P54:Q54"/>
    <mergeCell ref="P52:Q52"/>
    <mergeCell ref="H54:I54"/>
    <mergeCell ref="H52:I52"/>
    <mergeCell ref="B52:E52"/>
    <mergeCell ref="H53:I53"/>
    <mergeCell ref="P53:Q53"/>
    <mergeCell ref="P55:Q55"/>
    <mergeCell ref="P56:Q56"/>
    <mergeCell ref="H55:I55"/>
    <mergeCell ref="H56:I56"/>
    <mergeCell ref="B60:I60"/>
    <mergeCell ref="B61:C61"/>
    <mergeCell ref="D61:I61"/>
    <mergeCell ref="B64:I64"/>
    <mergeCell ref="B65:C65"/>
    <mergeCell ref="B66:C66"/>
    <mergeCell ref="D66:I66"/>
    <mergeCell ref="B67:C67"/>
    <mergeCell ref="D67:I67"/>
    <mergeCell ref="B62:C62"/>
    <mergeCell ref="D62:I62"/>
    <mergeCell ref="A43:Q43"/>
    <mergeCell ref="B50:E50"/>
    <mergeCell ref="H50:I50"/>
    <mergeCell ref="P50:Q50"/>
    <mergeCell ref="B51:E51"/>
    <mergeCell ref="H45:I45"/>
    <mergeCell ref="H51:I51"/>
    <mergeCell ref="P51:Q51"/>
    <mergeCell ref="P47:Q47"/>
    <mergeCell ref="B49:E49"/>
    <mergeCell ref="H49:I49"/>
    <mergeCell ref="P49:Q49"/>
    <mergeCell ref="A45:E45"/>
    <mergeCell ref="P45:Q45"/>
    <mergeCell ref="B48:E48"/>
    <mergeCell ref="H48:I48"/>
    <mergeCell ref="P48:Q48"/>
    <mergeCell ref="B46:E46"/>
    <mergeCell ref="H46:I46"/>
    <mergeCell ref="P46:Q46"/>
    <mergeCell ref="B47:E47"/>
    <mergeCell ref="H47:I47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B41:E41"/>
    <mergeCell ref="P41:Q41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B35:E35"/>
    <mergeCell ref="H35:I35"/>
    <mergeCell ref="P35:Q35"/>
    <mergeCell ref="B36:E36"/>
    <mergeCell ref="H36:I36"/>
    <mergeCell ref="P36:Q36"/>
    <mergeCell ref="B39:E39"/>
    <mergeCell ref="H39:I39"/>
    <mergeCell ref="D68:I68"/>
    <mergeCell ref="B68:C68"/>
    <mergeCell ref="B34:E34"/>
    <mergeCell ref="H34:I34"/>
    <mergeCell ref="P34:Q34"/>
    <mergeCell ref="A89:Q89"/>
    <mergeCell ref="C70:F70"/>
    <mergeCell ref="B83:E83"/>
    <mergeCell ref="B75:I75"/>
    <mergeCell ref="B71:I71"/>
    <mergeCell ref="B73:C73"/>
    <mergeCell ref="B72:C72"/>
    <mergeCell ref="D72:I72"/>
    <mergeCell ref="D73:I73"/>
    <mergeCell ref="B80:C80"/>
    <mergeCell ref="D80:I80"/>
    <mergeCell ref="B81:C81"/>
    <mergeCell ref="D81:I81"/>
    <mergeCell ref="B76:C76"/>
    <mergeCell ref="B77:C77"/>
    <mergeCell ref="H41:I41"/>
    <mergeCell ref="B40:E40"/>
    <mergeCell ref="H40:I40"/>
    <mergeCell ref="P40:Q40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8" max="16" man="1"/>
    <brk id="43" max="16" man="1"/>
    <brk id="5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7" t="s">
        <v>73</v>
      </c>
      <c r="N1" s="387" t="s">
        <v>73</v>
      </c>
      <c r="O1" s="388" t="s">
        <v>74</v>
      </c>
      <c r="P1" s="388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7" t="s">
        <v>75</v>
      </c>
      <c r="N2" s="387" t="s">
        <v>75</v>
      </c>
      <c r="O2" s="389" t="s">
        <v>76</v>
      </c>
      <c r="P2" s="389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7" t="s">
        <v>77</v>
      </c>
      <c r="N3" s="387" t="s">
        <v>77</v>
      </c>
      <c r="O3" s="390" t="s">
        <v>79</v>
      </c>
      <c r="P3" s="388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10" t="s">
        <v>139</v>
      </c>
      <c r="H5" s="511"/>
      <c r="I5" s="511"/>
      <c r="J5" s="511"/>
      <c r="K5" s="511"/>
      <c r="L5" s="51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13"/>
      <c r="H6" s="514"/>
      <c r="I6" s="514"/>
      <c r="J6" s="514"/>
      <c r="K6" s="514"/>
      <c r="L6" s="51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13"/>
      <c r="H7" s="514"/>
      <c r="I7" s="514"/>
      <c r="J7" s="514"/>
      <c r="K7" s="514"/>
      <c r="L7" s="51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3" t="s">
        <v>142</v>
      </c>
      <c r="E8" s="393"/>
      <c r="F8" s="393"/>
      <c r="G8" s="516"/>
      <c r="H8" s="517"/>
      <c r="I8" s="517"/>
      <c r="J8" s="517"/>
      <c r="K8" s="517"/>
      <c r="L8" s="518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5">
        <v>44964</v>
      </c>
      <c r="E11" s="406"/>
      <c r="F11" s="406"/>
      <c r="G11" s="22"/>
      <c r="H11" s="23"/>
      <c r="I11" s="20"/>
      <c r="J11" s="20" t="s">
        <v>4</v>
      </c>
      <c r="K11" s="20"/>
      <c r="L11" s="519" t="s">
        <v>128</v>
      </c>
      <c r="M11" s="519"/>
      <c r="N11" s="519"/>
      <c r="O11" s="519"/>
      <c r="P11" s="519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407"/>
      <c r="C13" s="407"/>
      <c r="D13" s="407"/>
      <c r="E13" s="407"/>
      <c r="F13" s="407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02" t="s">
        <v>147</v>
      </c>
      <c r="E28" s="502"/>
      <c r="F28" s="50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02" t="str">
        <f>+D28</f>
        <v>WASHED BURGUNDY</v>
      </c>
      <c r="E29" s="502"/>
      <c r="F29" s="50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03" t="str">
        <f>+D29</f>
        <v>WASHED BURGUNDY</v>
      </c>
      <c r="E30" s="503"/>
      <c r="F30" s="50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4" t="s">
        <v>130</v>
      </c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</row>
    <row r="44" spans="1:16" s="1" customFormat="1" ht="59.15" customHeight="1" thickBot="1">
      <c r="B44" s="75" t="s">
        <v>14</v>
      </c>
      <c r="C44" s="32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</row>
    <row r="45" spans="1:16" s="33" customFormat="1" ht="120.5" thickBot="1">
      <c r="A45" s="505" t="s">
        <v>15</v>
      </c>
      <c r="B45" s="506"/>
      <c r="C45" s="50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7" t="s">
        <v>51</v>
      </c>
      <c r="N45" s="508"/>
      <c r="O45" s="508"/>
      <c r="P45" s="509"/>
    </row>
    <row r="46" spans="1:16" s="43" customFormat="1" ht="45.75" hidden="1" customHeight="1">
      <c r="A46" s="499" t="str">
        <f>D18</f>
        <v>BLACK</v>
      </c>
      <c r="B46" s="500"/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1"/>
    </row>
    <row r="47" spans="1:16" s="139" customFormat="1" ht="120" hidden="1" customHeight="1">
      <c r="A47" s="115">
        <v>1</v>
      </c>
      <c r="B47" s="494" t="str">
        <f>$L$11</f>
        <v>100% DRY COTTON FLEECE 410GSM</v>
      </c>
      <c r="C47" s="49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95"/>
      <c r="N47" s="496"/>
      <c r="O47" s="496"/>
      <c r="P47" s="497"/>
    </row>
    <row r="48" spans="1:16" s="139" customFormat="1" ht="89.25" hidden="1" customHeight="1">
      <c r="A48" s="144">
        <v>2</v>
      </c>
      <c r="B48" s="494" t="s">
        <v>149</v>
      </c>
      <c r="C48" s="49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95"/>
      <c r="N48" s="496"/>
      <c r="O48" s="496"/>
      <c r="P48" s="497"/>
    </row>
    <row r="49" spans="1:16" s="139" customFormat="1" ht="129" hidden="1" customHeight="1">
      <c r="A49" s="115">
        <v>3</v>
      </c>
      <c r="B49" s="498" t="s">
        <v>126</v>
      </c>
      <c r="C49" s="49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95"/>
      <c r="N49" s="496"/>
      <c r="O49" s="496"/>
      <c r="P49" s="497"/>
    </row>
    <row r="50" spans="1:16" s="43" customFormat="1" ht="51.75" customHeight="1">
      <c r="A50" s="491" t="str">
        <f>D23</f>
        <v>GREY HEATHER</v>
      </c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492"/>
      <c r="O50" s="492"/>
      <c r="P50" s="493"/>
    </row>
    <row r="51" spans="1:16" s="139" customFormat="1" ht="186.75" customHeight="1">
      <c r="A51" s="115">
        <v>1</v>
      </c>
      <c r="B51" s="494" t="str">
        <f>$L$11</f>
        <v>100% DRY COTTON FLEECE 410GSM</v>
      </c>
      <c r="C51" s="49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95" t="s">
        <v>177</v>
      </c>
      <c r="N51" s="496"/>
      <c r="O51" s="496"/>
      <c r="P51" s="497"/>
    </row>
    <row r="52" spans="1:16" s="139" customFormat="1" ht="186.75" customHeight="1">
      <c r="A52" s="144">
        <v>2</v>
      </c>
      <c r="B52" s="494" t="s">
        <v>149</v>
      </c>
      <c r="C52" s="49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95" t="s">
        <v>168</v>
      </c>
      <c r="N52" s="496"/>
      <c r="O52" s="496"/>
      <c r="P52" s="497"/>
    </row>
    <row r="53" spans="1:16" s="139" customFormat="1" ht="186.75" customHeight="1">
      <c r="A53" s="115">
        <v>3</v>
      </c>
      <c r="B53" s="498" t="s">
        <v>126</v>
      </c>
      <c r="C53" s="49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95" t="s">
        <v>169</v>
      </c>
      <c r="N53" s="496"/>
      <c r="O53" s="496"/>
      <c r="P53" s="497"/>
    </row>
    <row r="54" spans="1:16" s="43" customFormat="1" ht="51.75" hidden="1" customHeight="1">
      <c r="A54" s="491" t="str">
        <f>D28</f>
        <v>WASHED BURGUNDY</v>
      </c>
      <c r="B54" s="492"/>
      <c r="C54" s="492"/>
      <c r="D54" s="492"/>
      <c r="E54" s="492"/>
      <c r="F54" s="492"/>
      <c r="G54" s="492"/>
      <c r="H54" s="492"/>
      <c r="I54" s="492"/>
      <c r="J54" s="492"/>
      <c r="K54" s="492"/>
      <c r="L54" s="492"/>
      <c r="M54" s="492"/>
      <c r="N54" s="492"/>
      <c r="O54" s="492"/>
      <c r="P54" s="493"/>
    </row>
    <row r="55" spans="1:16" s="139" customFormat="1" ht="96.75" hidden="1" customHeight="1">
      <c r="A55" s="115">
        <v>1</v>
      </c>
      <c r="B55" s="494" t="str">
        <f>$L$11</f>
        <v>100% DRY COTTON FLEECE 410GSM</v>
      </c>
      <c r="C55" s="49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95"/>
      <c r="N55" s="496"/>
      <c r="O55" s="496"/>
      <c r="P55" s="497"/>
    </row>
    <row r="56" spans="1:16" s="139" customFormat="1" ht="70.5" hidden="1" customHeight="1">
      <c r="A56" s="144">
        <v>2</v>
      </c>
      <c r="B56" s="494" t="s">
        <v>149</v>
      </c>
      <c r="C56" s="49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95"/>
      <c r="N56" s="496"/>
      <c r="O56" s="496"/>
      <c r="P56" s="497"/>
    </row>
    <row r="57" spans="1:16" s="139" customFormat="1" ht="125.25" hidden="1" customHeight="1">
      <c r="A57" s="115">
        <v>3</v>
      </c>
      <c r="B57" s="498" t="s">
        <v>126</v>
      </c>
      <c r="C57" s="49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95"/>
      <c r="N57" s="496"/>
      <c r="O57" s="496"/>
      <c r="P57" s="497"/>
    </row>
    <row r="58" spans="1:16" s="43" customFormat="1" ht="51.75" hidden="1" customHeight="1">
      <c r="A58" s="491" t="str">
        <f>D33</f>
        <v>LIME</v>
      </c>
      <c r="B58" s="492"/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492"/>
      <c r="P58" s="493"/>
    </row>
    <row r="59" spans="1:16" s="139" customFormat="1" ht="96.75" hidden="1" customHeight="1">
      <c r="A59" s="115">
        <v>1</v>
      </c>
      <c r="B59" s="494" t="str">
        <f>$L$11</f>
        <v>100% DRY COTTON FLEECE 410GSM</v>
      </c>
      <c r="C59" s="49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95"/>
      <c r="N59" s="496"/>
      <c r="O59" s="496"/>
      <c r="P59" s="497"/>
    </row>
    <row r="60" spans="1:16" s="139" customFormat="1" ht="70.5" hidden="1" customHeight="1">
      <c r="A60" s="144">
        <v>2</v>
      </c>
      <c r="B60" s="494" t="s">
        <v>149</v>
      </c>
      <c r="C60" s="49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95"/>
      <c r="N60" s="496"/>
      <c r="O60" s="496"/>
      <c r="P60" s="497"/>
    </row>
    <row r="61" spans="1:16" s="139" customFormat="1" ht="125.25" hidden="1" customHeight="1">
      <c r="A61" s="115">
        <v>3</v>
      </c>
      <c r="B61" s="498" t="s">
        <v>126</v>
      </c>
      <c r="C61" s="49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95"/>
      <c r="N61" s="496"/>
      <c r="O61" s="496"/>
      <c r="P61" s="497"/>
    </row>
    <row r="62" spans="1:16" s="43" customFormat="1" ht="21.75" customHeight="1">
      <c r="A62" s="491"/>
      <c r="B62" s="492"/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492"/>
      <c r="P62" s="493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80" t="s">
        <v>22</v>
      </c>
      <c r="B64" s="481"/>
      <c r="C64" s="481"/>
      <c r="D64" s="481"/>
      <c r="E64" s="482"/>
      <c r="F64" s="72" t="s">
        <v>47</v>
      </c>
      <c r="G64" s="72" t="s">
        <v>23</v>
      </c>
      <c r="H64" s="483" t="s">
        <v>42</v>
      </c>
      <c r="I64" s="48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9" t="s">
        <v>41</v>
      </c>
      <c r="C65" s="469"/>
      <c r="D65" s="469"/>
      <c r="E65" s="469"/>
      <c r="F65" s="82" t="str">
        <f>H65</f>
        <v>BLACK</v>
      </c>
      <c r="G65" s="112"/>
      <c r="H65" s="473" t="str">
        <f>$D$18</f>
        <v>BLACK</v>
      </c>
      <c r="I65" s="47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9" t="s">
        <v>41</v>
      </c>
      <c r="C66" s="469"/>
      <c r="D66" s="469"/>
      <c r="E66" s="469"/>
      <c r="F66" s="82" t="str">
        <f t="shared" ref="F66:F68" si="18">H66</f>
        <v>GREY HEATHER</v>
      </c>
      <c r="G66" s="112" t="s">
        <v>176</v>
      </c>
      <c r="H66" s="473" t="str">
        <f>$D$23</f>
        <v>GREY HEATHER</v>
      </c>
      <c r="I66" s="47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9" t="s">
        <v>41</v>
      </c>
      <c r="C67" s="469"/>
      <c r="D67" s="469"/>
      <c r="E67" s="469"/>
      <c r="F67" s="82" t="str">
        <f t="shared" si="18"/>
        <v>WASHED BURGUNDY</v>
      </c>
      <c r="G67" s="112"/>
      <c r="H67" s="473" t="str">
        <f>$D$28</f>
        <v>WASHED BURGUNDY</v>
      </c>
      <c r="I67" s="47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9" t="s">
        <v>41</v>
      </c>
      <c r="C68" s="469"/>
      <c r="D68" s="469"/>
      <c r="E68" s="469"/>
      <c r="F68" s="82" t="str">
        <f t="shared" si="18"/>
        <v>LIME</v>
      </c>
      <c r="G68" s="112"/>
      <c r="H68" s="473" t="str">
        <f>$D$33</f>
        <v>LIME</v>
      </c>
      <c r="I68" s="47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9" t="s">
        <v>123</v>
      </c>
      <c r="C69" s="469"/>
      <c r="D69" s="469"/>
      <c r="E69" s="469"/>
      <c r="F69" s="475" t="s">
        <v>39</v>
      </c>
      <c r="G69" s="478" t="s">
        <v>131</v>
      </c>
      <c r="H69" s="489" t="str">
        <f t="shared" ref="H69" si="19">$D$18</f>
        <v>BLACK</v>
      </c>
      <c r="I69" s="49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9" t="s">
        <v>123</v>
      </c>
      <c r="C70" s="469"/>
      <c r="D70" s="469"/>
      <c r="E70" s="469"/>
      <c r="F70" s="487" t="s">
        <v>39</v>
      </c>
      <c r="G70" s="488" t="s">
        <v>131</v>
      </c>
      <c r="H70" s="343" t="str">
        <f t="shared" ref="H70" si="21">$D$23</f>
        <v>GREY HEATHER</v>
      </c>
      <c r="I70" s="343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9" t="s">
        <v>123</v>
      </c>
      <c r="C71" s="469"/>
      <c r="D71" s="469"/>
      <c r="E71" s="469"/>
      <c r="F71" s="476" t="s">
        <v>39</v>
      </c>
      <c r="G71" s="479" t="s">
        <v>131</v>
      </c>
      <c r="H71" s="485" t="str">
        <f t="shared" ref="H71" si="23">$D$28</f>
        <v>WASHED BURGUNDY</v>
      </c>
      <c r="I71" s="48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9" t="s">
        <v>123</v>
      </c>
      <c r="C72" s="469"/>
      <c r="D72" s="469"/>
      <c r="E72" s="469"/>
      <c r="F72" s="477" t="s">
        <v>39</v>
      </c>
      <c r="G72" s="480" t="s">
        <v>131</v>
      </c>
      <c r="H72" s="473" t="str">
        <f t="shared" ref="H72" si="25">$D$33</f>
        <v>LIME</v>
      </c>
      <c r="I72" s="47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8" t="s">
        <v>151</v>
      </c>
      <c r="C73" s="469"/>
      <c r="D73" s="469"/>
      <c r="E73" s="469"/>
      <c r="F73" s="475" t="s">
        <v>107</v>
      </c>
      <c r="G73" s="478" t="s">
        <v>152</v>
      </c>
      <c r="H73" s="489" t="str">
        <f t="shared" ref="H73" si="27">$D$18</f>
        <v>BLACK</v>
      </c>
      <c r="I73" s="49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8" t="s">
        <v>151</v>
      </c>
      <c r="C74" s="469"/>
      <c r="D74" s="469"/>
      <c r="E74" s="469"/>
      <c r="F74" s="487"/>
      <c r="G74" s="488"/>
      <c r="H74" s="343" t="str">
        <f t="shared" ref="H74" si="30">$D$23</f>
        <v>GREY HEATHER</v>
      </c>
      <c r="I74" s="343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8" t="s">
        <v>151</v>
      </c>
      <c r="C75" s="469"/>
      <c r="D75" s="469"/>
      <c r="E75" s="469"/>
      <c r="F75" s="476"/>
      <c r="G75" s="479"/>
      <c r="H75" s="485" t="str">
        <f t="shared" ref="H75" si="32">$D$28</f>
        <v>WASHED BURGUNDY</v>
      </c>
      <c r="I75" s="48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8" t="s">
        <v>151</v>
      </c>
      <c r="C76" s="469"/>
      <c r="D76" s="469"/>
      <c r="E76" s="469"/>
      <c r="F76" s="477"/>
      <c r="G76" s="480"/>
      <c r="H76" s="473" t="str">
        <f t="shared" ref="H76" si="34">$D$33</f>
        <v>LIME</v>
      </c>
      <c r="I76" s="47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8" t="s">
        <v>85</v>
      </c>
      <c r="C77" s="469"/>
      <c r="D77" s="469"/>
      <c r="E77" s="469"/>
      <c r="F77" s="475" t="s">
        <v>107</v>
      </c>
      <c r="G77" s="478" t="s">
        <v>86</v>
      </c>
      <c r="H77" s="489" t="str">
        <f t="shared" ref="H77" si="36">$D$18</f>
        <v>BLACK</v>
      </c>
      <c r="I77" s="49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8" t="s">
        <v>85</v>
      </c>
      <c r="C78" s="469"/>
      <c r="D78" s="469"/>
      <c r="E78" s="469"/>
      <c r="F78" s="487"/>
      <c r="G78" s="488"/>
      <c r="H78" s="343" t="str">
        <f t="shared" ref="H78" si="38">$D$23</f>
        <v>GREY HEATHER</v>
      </c>
      <c r="I78" s="343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8" t="s">
        <v>85</v>
      </c>
      <c r="C79" s="469"/>
      <c r="D79" s="469"/>
      <c r="E79" s="469"/>
      <c r="F79" s="476"/>
      <c r="G79" s="479"/>
      <c r="H79" s="485" t="str">
        <f t="shared" ref="H79" si="40">$D$28</f>
        <v>WASHED BURGUNDY</v>
      </c>
      <c r="I79" s="48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8" t="s">
        <v>85</v>
      </c>
      <c r="C80" s="469"/>
      <c r="D80" s="469"/>
      <c r="E80" s="469"/>
      <c r="F80" s="477"/>
      <c r="G80" s="480"/>
      <c r="H80" s="473" t="str">
        <f t="shared" ref="H80" si="42">$D$33</f>
        <v>LIME</v>
      </c>
      <c r="I80" s="47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8" t="s">
        <v>114</v>
      </c>
      <c r="C81" s="469"/>
      <c r="D81" s="469"/>
      <c r="E81" s="469"/>
      <c r="F81" s="475" t="s">
        <v>89</v>
      </c>
      <c r="G81" s="478"/>
      <c r="H81" s="489" t="str">
        <f t="shared" ref="H81" si="44">$D$18</f>
        <v>BLACK</v>
      </c>
      <c r="I81" s="49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8" t="s">
        <v>114</v>
      </c>
      <c r="C82" s="469"/>
      <c r="D82" s="469"/>
      <c r="E82" s="469"/>
      <c r="F82" s="487"/>
      <c r="G82" s="488"/>
      <c r="H82" s="343" t="str">
        <f t="shared" ref="H82" si="46">$D$23</f>
        <v>GREY HEATHER</v>
      </c>
      <c r="I82" s="343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8" t="s">
        <v>114</v>
      </c>
      <c r="C83" s="469"/>
      <c r="D83" s="469"/>
      <c r="E83" s="469"/>
      <c r="F83" s="476"/>
      <c r="G83" s="479"/>
      <c r="H83" s="485" t="str">
        <f t="shared" ref="H83" si="48">$D$28</f>
        <v>WASHED BURGUNDY</v>
      </c>
      <c r="I83" s="48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8" t="s">
        <v>114</v>
      </c>
      <c r="C84" s="469"/>
      <c r="D84" s="469"/>
      <c r="E84" s="469"/>
      <c r="F84" s="477"/>
      <c r="G84" s="480"/>
      <c r="H84" s="473" t="str">
        <f t="shared" ref="H84" si="50">$D$33</f>
        <v>LIME</v>
      </c>
      <c r="I84" s="47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9" t="s">
        <v>87</v>
      </c>
      <c r="C85" s="469"/>
      <c r="D85" s="469"/>
      <c r="E85" s="469"/>
      <c r="F85" s="475" t="s">
        <v>108</v>
      </c>
      <c r="G85" s="478" t="s">
        <v>88</v>
      </c>
      <c r="H85" s="489" t="str">
        <f t="shared" ref="H85" si="52">$D$18</f>
        <v>BLACK</v>
      </c>
      <c r="I85" s="49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9" t="s">
        <v>87</v>
      </c>
      <c r="C86" s="469"/>
      <c r="D86" s="469"/>
      <c r="E86" s="469"/>
      <c r="F86" s="487"/>
      <c r="G86" s="488"/>
      <c r="H86" s="343" t="str">
        <f t="shared" ref="H86" si="55">$D$23</f>
        <v>GREY HEATHER</v>
      </c>
      <c r="I86" s="343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69" t="s">
        <v>87</v>
      </c>
      <c r="C87" s="469"/>
      <c r="D87" s="469"/>
      <c r="E87" s="469"/>
      <c r="F87" s="476"/>
      <c r="G87" s="479"/>
      <c r="H87" s="485" t="str">
        <f t="shared" ref="H87" si="57">$D$28</f>
        <v>WASHED BURGUNDY</v>
      </c>
      <c r="I87" s="48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69" t="s">
        <v>87</v>
      </c>
      <c r="C88" s="469"/>
      <c r="D88" s="469"/>
      <c r="E88" s="469"/>
      <c r="F88" s="477"/>
      <c r="G88" s="480"/>
      <c r="H88" s="473" t="str">
        <f t="shared" ref="H88" si="59">$D$33</f>
        <v>LIME</v>
      </c>
      <c r="I88" s="47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80" t="s">
        <v>22</v>
      </c>
      <c r="B90" s="481"/>
      <c r="C90" s="481"/>
      <c r="D90" s="481"/>
      <c r="E90" s="482"/>
      <c r="F90" s="72" t="s">
        <v>47</v>
      </c>
      <c r="G90" s="72" t="s">
        <v>23</v>
      </c>
      <c r="H90" s="483" t="s">
        <v>42</v>
      </c>
      <c r="I90" s="48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68" t="s">
        <v>132</v>
      </c>
      <c r="C91" s="469"/>
      <c r="D91" s="469"/>
      <c r="E91" s="469"/>
      <c r="F91" s="475" t="s">
        <v>89</v>
      </c>
      <c r="G91" s="478" t="s">
        <v>118</v>
      </c>
      <c r="H91" s="473" t="str">
        <f t="shared" ref="H91" si="61">$D$18</f>
        <v>BLACK</v>
      </c>
      <c r="I91" s="47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8" t="s">
        <v>132</v>
      </c>
      <c r="C92" s="469"/>
      <c r="D92" s="469"/>
      <c r="E92" s="469"/>
      <c r="F92" s="476"/>
      <c r="G92" s="479"/>
      <c r="H92" s="473" t="str">
        <f t="shared" ref="H92" si="66">$D$23</f>
        <v>GREY HEATHER</v>
      </c>
      <c r="I92" s="47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68" t="s">
        <v>132</v>
      </c>
      <c r="C93" s="469"/>
      <c r="D93" s="469"/>
      <c r="E93" s="469"/>
      <c r="F93" s="476"/>
      <c r="G93" s="479"/>
      <c r="H93" s="473" t="str">
        <f t="shared" ref="H93" si="68">$D$28</f>
        <v>WASHED BURGUNDY</v>
      </c>
      <c r="I93" s="47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68" t="s">
        <v>132</v>
      </c>
      <c r="C94" s="469"/>
      <c r="D94" s="469"/>
      <c r="E94" s="469"/>
      <c r="F94" s="477"/>
      <c r="G94" s="480"/>
      <c r="H94" s="473" t="str">
        <f t="shared" ref="H94" si="70">$D$33</f>
        <v>LIME</v>
      </c>
      <c r="I94" s="47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45" t="s">
        <v>133</v>
      </c>
      <c r="C95" s="474"/>
      <c r="D95" s="474"/>
      <c r="E95" s="446"/>
      <c r="F95" s="475" t="s">
        <v>89</v>
      </c>
      <c r="G95" s="478" t="s">
        <v>118</v>
      </c>
      <c r="H95" s="473" t="str">
        <f t="shared" ref="H95:H123" si="72">$D$18</f>
        <v>BLACK</v>
      </c>
      <c r="I95" s="47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45" t="s">
        <v>133</v>
      </c>
      <c r="C96" s="474"/>
      <c r="D96" s="474"/>
      <c r="E96" s="446"/>
      <c r="F96" s="476"/>
      <c r="G96" s="479"/>
      <c r="H96" s="473" t="str">
        <f t="shared" ref="H96:H124" si="73">$D$23</f>
        <v>GREY HEATHER</v>
      </c>
      <c r="I96" s="47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45" t="s">
        <v>133</v>
      </c>
      <c r="C97" s="474"/>
      <c r="D97" s="474"/>
      <c r="E97" s="446"/>
      <c r="F97" s="476"/>
      <c r="G97" s="479"/>
      <c r="H97" s="473" t="str">
        <f t="shared" ref="H97:H121" si="74">$D$28</f>
        <v>WASHED BURGUNDY</v>
      </c>
      <c r="I97" s="47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45" t="s">
        <v>133</v>
      </c>
      <c r="C98" s="474"/>
      <c r="D98" s="474"/>
      <c r="E98" s="446"/>
      <c r="F98" s="477"/>
      <c r="G98" s="480"/>
      <c r="H98" s="473" t="str">
        <f t="shared" ref="H98:H122" si="76">$D$33</f>
        <v>LIME</v>
      </c>
      <c r="I98" s="47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45" t="s">
        <v>153</v>
      </c>
      <c r="C99" s="474"/>
      <c r="D99" s="474"/>
      <c r="E99" s="446"/>
      <c r="F99" s="475" t="s">
        <v>91</v>
      </c>
      <c r="G99" s="478" t="s">
        <v>174</v>
      </c>
      <c r="H99" s="473" t="str">
        <f t="shared" si="72"/>
        <v>BLACK</v>
      </c>
      <c r="I99" s="47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45" t="s">
        <v>153</v>
      </c>
      <c r="C100" s="474"/>
      <c r="D100" s="474"/>
      <c r="E100" s="446"/>
      <c r="F100" s="476"/>
      <c r="G100" s="479"/>
      <c r="H100" s="473" t="str">
        <f t="shared" si="73"/>
        <v>GREY HEATHER</v>
      </c>
      <c r="I100" s="47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45" t="s">
        <v>153</v>
      </c>
      <c r="C101" s="474"/>
      <c r="D101" s="474"/>
      <c r="E101" s="446"/>
      <c r="F101" s="476"/>
      <c r="G101" s="479"/>
      <c r="H101" s="473" t="str">
        <f t="shared" si="74"/>
        <v>WASHED BURGUNDY</v>
      </c>
      <c r="I101" s="47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45" t="s">
        <v>153</v>
      </c>
      <c r="C102" s="474"/>
      <c r="D102" s="474"/>
      <c r="E102" s="446"/>
      <c r="F102" s="477"/>
      <c r="G102" s="480"/>
      <c r="H102" s="473" t="str">
        <f t="shared" si="76"/>
        <v>LIME</v>
      </c>
      <c r="I102" s="47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45" t="s">
        <v>116</v>
      </c>
      <c r="C103" s="474"/>
      <c r="D103" s="474"/>
      <c r="E103" s="446"/>
      <c r="F103" s="82" t="s">
        <v>92</v>
      </c>
      <c r="G103" s="82"/>
      <c r="H103" s="473" t="str">
        <f t="shared" si="72"/>
        <v>BLACK</v>
      </c>
      <c r="I103" s="47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45" t="s">
        <v>116</v>
      </c>
      <c r="C104" s="474"/>
      <c r="D104" s="474"/>
      <c r="E104" s="446"/>
      <c r="F104" s="82" t="s">
        <v>92</v>
      </c>
      <c r="G104" s="82"/>
      <c r="H104" s="473" t="str">
        <f t="shared" si="73"/>
        <v>GREY HEATHER</v>
      </c>
      <c r="I104" s="47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45" t="s">
        <v>116</v>
      </c>
      <c r="C105" s="474"/>
      <c r="D105" s="474"/>
      <c r="E105" s="446"/>
      <c r="F105" s="82" t="s">
        <v>92</v>
      </c>
      <c r="G105" s="82"/>
      <c r="H105" s="473" t="str">
        <f t="shared" si="74"/>
        <v>WASHED BURGUNDY</v>
      </c>
      <c r="I105" s="47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45" t="s">
        <v>116</v>
      </c>
      <c r="C106" s="474"/>
      <c r="D106" s="474"/>
      <c r="E106" s="446"/>
      <c r="F106" s="82" t="s">
        <v>92</v>
      </c>
      <c r="G106" s="82"/>
      <c r="H106" s="473" t="str">
        <f t="shared" si="76"/>
        <v>LIME</v>
      </c>
      <c r="I106" s="47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68" t="s">
        <v>93</v>
      </c>
      <c r="C107" s="469"/>
      <c r="D107" s="469"/>
      <c r="E107" s="469"/>
      <c r="F107" s="82" t="s">
        <v>55</v>
      </c>
      <c r="G107" s="82"/>
      <c r="H107" s="473" t="str">
        <f t="shared" si="72"/>
        <v>BLACK</v>
      </c>
      <c r="I107" s="47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8" t="s">
        <v>93</v>
      </c>
      <c r="C108" s="469"/>
      <c r="D108" s="469"/>
      <c r="E108" s="469"/>
      <c r="F108" s="82" t="s">
        <v>55</v>
      </c>
      <c r="G108" s="82"/>
      <c r="H108" s="473" t="str">
        <f t="shared" si="73"/>
        <v>GREY HEATHER</v>
      </c>
      <c r="I108" s="47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68" t="s">
        <v>93</v>
      </c>
      <c r="C109" s="469"/>
      <c r="D109" s="469"/>
      <c r="E109" s="469"/>
      <c r="F109" s="82" t="s">
        <v>55</v>
      </c>
      <c r="G109" s="82"/>
      <c r="H109" s="473" t="str">
        <f t="shared" si="74"/>
        <v>WASHED BURGUNDY</v>
      </c>
      <c r="I109" s="47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68" t="s">
        <v>93</v>
      </c>
      <c r="C110" s="469"/>
      <c r="D110" s="469"/>
      <c r="E110" s="469"/>
      <c r="F110" s="82" t="s">
        <v>55</v>
      </c>
      <c r="G110" s="82"/>
      <c r="H110" s="473" t="str">
        <f t="shared" si="76"/>
        <v>LIME</v>
      </c>
      <c r="I110" s="47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68" t="s">
        <v>94</v>
      </c>
      <c r="C111" s="469"/>
      <c r="D111" s="469"/>
      <c r="E111" s="469"/>
      <c r="F111" s="82" t="s">
        <v>55</v>
      </c>
      <c r="G111" s="82"/>
      <c r="H111" s="473" t="str">
        <f t="shared" si="72"/>
        <v>BLACK</v>
      </c>
      <c r="I111" s="47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8" t="s">
        <v>94</v>
      </c>
      <c r="C112" s="469"/>
      <c r="D112" s="469"/>
      <c r="E112" s="469"/>
      <c r="F112" s="82" t="s">
        <v>55</v>
      </c>
      <c r="G112" s="82"/>
      <c r="H112" s="473" t="str">
        <f t="shared" si="73"/>
        <v>GREY HEATHER</v>
      </c>
      <c r="I112" s="47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68" t="s">
        <v>94</v>
      </c>
      <c r="C113" s="469"/>
      <c r="D113" s="469"/>
      <c r="E113" s="469"/>
      <c r="F113" s="82" t="s">
        <v>55</v>
      </c>
      <c r="G113" s="82"/>
      <c r="H113" s="473" t="str">
        <f t="shared" si="74"/>
        <v>WASHED BURGUNDY</v>
      </c>
      <c r="I113" s="47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68" t="s">
        <v>94</v>
      </c>
      <c r="C114" s="469"/>
      <c r="D114" s="469"/>
      <c r="E114" s="469"/>
      <c r="F114" s="82" t="s">
        <v>55</v>
      </c>
      <c r="G114" s="82"/>
      <c r="H114" s="473" t="str">
        <f t="shared" si="76"/>
        <v>LIME</v>
      </c>
      <c r="I114" s="47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68" t="s">
        <v>95</v>
      </c>
      <c r="C115" s="469"/>
      <c r="D115" s="469"/>
      <c r="E115" s="469"/>
      <c r="F115" s="82" t="s">
        <v>92</v>
      </c>
      <c r="G115" s="82"/>
      <c r="H115" s="473" t="str">
        <f t="shared" si="72"/>
        <v>BLACK</v>
      </c>
      <c r="I115" s="47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8" t="s">
        <v>95</v>
      </c>
      <c r="C116" s="469"/>
      <c r="D116" s="469"/>
      <c r="E116" s="469"/>
      <c r="F116" s="82" t="s">
        <v>92</v>
      </c>
      <c r="G116" s="82"/>
      <c r="H116" s="473" t="str">
        <f t="shared" si="73"/>
        <v>GREY HEATHER</v>
      </c>
      <c r="I116" s="47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68" t="s">
        <v>95</v>
      </c>
      <c r="C117" s="469"/>
      <c r="D117" s="469"/>
      <c r="E117" s="469"/>
      <c r="F117" s="82" t="s">
        <v>92</v>
      </c>
      <c r="G117" s="82"/>
      <c r="H117" s="473" t="str">
        <f t="shared" si="74"/>
        <v>WASHED BURGUNDY</v>
      </c>
      <c r="I117" s="47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68" t="s">
        <v>95</v>
      </c>
      <c r="C118" s="469"/>
      <c r="D118" s="469"/>
      <c r="E118" s="469"/>
      <c r="F118" s="82" t="s">
        <v>92</v>
      </c>
      <c r="G118" s="82"/>
      <c r="H118" s="473" t="str">
        <f t="shared" si="76"/>
        <v>LIME</v>
      </c>
      <c r="I118" s="47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45" t="s">
        <v>96</v>
      </c>
      <c r="C119" s="474"/>
      <c r="D119" s="474"/>
      <c r="E119" s="446"/>
      <c r="F119" s="82" t="s">
        <v>38</v>
      </c>
      <c r="G119" s="82"/>
      <c r="H119" s="473" t="str">
        <f t="shared" si="72"/>
        <v>BLACK</v>
      </c>
      <c r="I119" s="47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8" t="s">
        <v>96</v>
      </c>
      <c r="C120" s="469"/>
      <c r="D120" s="469"/>
      <c r="E120" s="469"/>
      <c r="F120" s="82" t="s">
        <v>38</v>
      </c>
      <c r="G120" s="82"/>
      <c r="H120" s="473" t="str">
        <f t="shared" si="73"/>
        <v>GREY HEATHER</v>
      </c>
      <c r="I120" s="47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68" t="s">
        <v>96</v>
      </c>
      <c r="C121" s="469"/>
      <c r="D121" s="469"/>
      <c r="E121" s="469"/>
      <c r="F121" s="82" t="s">
        <v>38</v>
      </c>
      <c r="G121" s="82"/>
      <c r="H121" s="473" t="str">
        <f t="shared" si="74"/>
        <v>WASHED BURGUNDY</v>
      </c>
      <c r="I121" s="47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68" t="s">
        <v>96</v>
      </c>
      <c r="C122" s="469"/>
      <c r="D122" s="469"/>
      <c r="E122" s="469"/>
      <c r="F122" s="82" t="s">
        <v>38</v>
      </c>
      <c r="G122" s="82"/>
      <c r="H122" s="473" t="str">
        <f t="shared" si="76"/>
        <v>LIME</v>
      </c>
      <c r="I122" s="47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68" t="s">
        <v>97</v>
      </c>
      <c r="C123" s="469"/>
      <c r="D123" s="469"/>
      <c r="E123" s="469"/>
      <c r="F123" s="82" t="s">
        <v>92</v>
      </c>
      <c r="G123" s="82"/>
      <c r="H123" s="473" t="str">
        <f t="shared" si="72"/>
        <v>BLACK</v>
      </c>
      <c r="I123" s="47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45" t="s">
        <v>97</v>
      </c>
      <c r="C124" s="474"/>
      <c r="D124" s="474"/>
      <c r="E124" s="446"/>
      <c r="F124" s="82" t="s">
        <v>92</v>
      </c>
      <c r="G124" s="82"/>
      <c r="H124" s="473" t="str">
        <f t="shared" si="73"/>
        <v>GREY HEATHER</v>
      </c>
      <c r="I124" s="47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45" t="s">
        <v>97</v>
      </c>
      <c r="C125" s="474"/>
      <c r="D125" s="474"/>
      <c r="E125" s="446"/>
      <c r="F125" s="82" t="s">
        <v>92</v>
      </c>
      <c r="G125" s="82"/>
      <c r="H125" s="473" t="str">
        <f>$D$28</f>
        <v>WASHED BURGUNDY</v>
      </c>
      <c r="I125" s="47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45" t="s">
        <v>97</v>
      </c>
      <c r="C126" s="474"/>
      <c r="D126" s="474"/>
      <c r="E126" s="446"/>
      <c r="F126" s="82" t="s">
        <v>92</v>
      </c>
      <c r="G126" s="82"/>
      <c r="H126" s="473" t="str">
        <f>$D$33</f>
        <v>LIME</v>
      </c>
      <c r="I126" s="47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8" t="s">
        <v>110</v>
      </c>
      <c r="C127" s="469"/>
      <c r="D127" s="469"/>
      <c r="E127" s="469"/>
      <c r="F127" s="470" t="s">
        <v>111</v>
      </c>
      <c r="G127" s="82"/>
      <c r="H127" s="471" t="s">
        <v>134</v>
      </c>
      <c r="I127" s="47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8" t="s">
        <v>110</v>
      </c>
      <c r="C128" s="469"/>
      <c r="D128" s="469"/>
      <c r="E128" s="469"/>
      <c r="F128" s="470"/>
      <c r="G128" s="82"/>
      <c r="H128" s="471" t="s">
        <v>135</v>
      </c>
      <c r="I128" s="47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8" t="s">
        <v>110</v>
      </c>
      <c r="C129" s="469"/>
      <c r="D129" s="469"/>
      <c r="E129" s="469"/>
      <c r="F129" s="470"/>
      <c r="G129" s="82"/>
      <c r="H129" s="471" t="s">
        <v>136</v>
      </c>
      <c r="I129" s="47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8" t="s">
        <v>110</v>
      </c>
      <c r="C130" s="469"/>
      <c r="D130" s="469"/>
      <c r="E130" s="469"/>
      <c r="F130" s="470"/>
      <c r="G130" s="82"/>
      <c r="H130" s="471">
        <v>41</v>
      </c>
      <c r="I130" s="47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8" t="s">
        <v>110</v>
      </c>
      <c r="C131" s="469"/>
      <c r="D131" s="469"/>
      <c r="E131" s="469"/>
      <c r="F131" s="470"/>
      <c r="G131" s="82"/>
      <c r="H131" s="473">
        <v>42</v>
      </c>
      <c r="I131" s="47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8" t="s">
        <v>31</v>
      </c>
      <c r="K133" s="348"/>
      <c r="L133" s="348"/>
      <c r="M133" s="348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4" t="s">
        <v>49</v>
      </c>
      <c r="C135" s="455"/>
      <c r="D135" s="455"/>
      <c r="E135" s="455"/>
      <c r="F135" s="455"/>
      <c r="G135" s="455"/>
      <c r="H135" s="455"/>
      <c r="I135" s="46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2" t="s">
        <v>99</v>
      </c>
      <c r="E136" s="462"/>
      <c r="F136" s="462" t="s">
        <v>54</v>
      </c>
      <c r="G136" s="462"/>
      <c r="H136" s="462"/>
      <c r="I136" s="46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3" t="s">
        <v>122</v>
      </c>
      <c r="D137" s="465" t="s">
        <v>124</v>
      </c>
      <c r="E137" s="466"/>
      <c r="F137" s="467" t="s">
        <v>137</v>
      </c>
      <c r="G137" s="467"/>
      <c r="H137" s="467"/>
      <c r="I137" s="467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64"/>
      <c r="D138" s="431" t="s">
        <v>125</v>
      </c>
      <c r="E138" s="433"/>
      <c r="F138" s="467" t="s">
        <v>138</v>
      </c>
      <c r="G138" s="467"/>
      <c r="H138" s="467"/>
      <c r="I138" s="467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54"/>
      <c r="C140" s="455"/>
      <c r="D140" s="351"/>
      <c r="E140" s="351"/>
      <c r="F140" s="351"/>
      <c r="G140" s="351"/>
      <c r="H140" s="351"/>
      <c r="I140" s="352"/>
      <c r="J140" s="44"/>
      <c r="K140" s="44"/>
    </row>
    <row r="141" spans="1:16" s="12" customFormat="1" ht="32.5" hidden="1">
      <c r="A141" s="88"/>
      <c r="B141" s="445"/>
      <c r="C141" s="44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6" t="s">
        <v>119</v>
      </c>
      <c r="C142" s="456"/>
      <c r="D142" s="100"/>
      <c r="E142" s="100">
        <v>2.2000000000000002</v>
      </c>
      <c r="F142" s="457">
        <v>3</v>
      </c>
      <c r="G142" s="458"/>
      <c r="H142" s="458"/>
      <c r="I142" s="45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60" t="s">
        <v>155</v>
      </c>
      <c r="D144" s="460"/>
      <c r="E144" s="460"/>
      <c r="F144" s="46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54" t="s">
        <v>49</v>
      </c>
      <c r="C145" s="455"/>
      <c r="D145" s="455"/>
      <c r="E145" s="455"/>
      <c r="F145" s="455"/>
      <c r="G145" s="455"/>
      <c r="H145" s="455"/>
      <c r="I145" s="46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7" t="s">
        <v>69</v>
      </c>
      <c r="F146" s="358"/>
      <c r="G146" s="358"/>
      <c r="H146" s="358"/>
      <c r="I146" s="359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0" t="s">
        <v>161</v>
      </c>
      <c r="F147" s="361"/>
      <c r="G147" s="361"/>
      <c r="H147" s="361"/>
      <c r="I147" s="362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0" t="s">
        <v>171</v>
      </c>
      <c r="F148" s="361"/>
      <c r="G148" s="361"/>
      <c r="H148" s="361"/>
      <c r="I148" s="362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0" t="s">
        <v>161</v>
      </c>
      <c r="F149" s="361"/>
      <c r="G149" s="361"/>
      <c r="H149" s="361"/>
      <c r="I149" s="362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0" t="s">
        <v>161</v>
      </c>
      <c r="F150" s="361"/>
      <c r="G150" s="361"/>
      <c r="H150" s="361"/>
      <c r="I150" s="362"/>
      <c r="J150" s="44"/>
      <c r="K150" s="44"/>
      <c r="L150" s="44"/>
      <c r="M150" s="44"/>
      <c r="N150" s="44"/>
    </row>
    <row r="151" spans="1:16" s="12" customFormat="1" ht="32.5">
      <c r="A151" s="88"/>
      <c r="B151" s="454" t="s">
        <v>70</v>
      </c>
      <c r="C151" s="455"/>
      <c r="D151" s="351"/>
      <c r="E151" s="351"/>
      <c r="F151" s="351"/>
      <c r="G151" s="351"/>
      <c r="H151" s="351"/>
      <c r="I151" s="352"/>
      <c r="J151" s="44"/>
      <c r="K151" s="44"/>
    </row>
    <row r="152" spans="1:16" s="12" customFormat="1" ht="56.25" customHeight="1">
      <c r="A152" s="88"/>
      <c r="B152" s="445"/>
      <c r="C152" s="44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7" t="s">
        <v>162</v>
      </c>
      <c r="C153" s="44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9" t="s">
        <v>163</v>
      </c>
      <c r="C154" s="45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51" t="s">
        <v>71</v>
      </c>
      <c r="D157" s="452"/>
      <c r="E157" s="452"/>
      <c r="F157" s="452"/>
      <c r="G157" s="452"/>
      <c r="H157" s="452"/>
      <c r="I157" s="45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31" t="s">
        <v>164</v>
      </c>
      <c r="D158" s="432"/>
      <c r="E158" s="432"/>
      <c r="F158" s="432"/>
      <c r="G158" s="432"/>
      <c r="H158" s="432"/>
      <c r="I158" s="43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31" t="s">
        <v>165</v>
      </c>
      <c r="D159" s="432"/>
      <c r="E159" s="432"/>
      <c r="F159" s="432"/>
      <c r="G159" s="432"/>
      <c r="H159" s="432"/>
      <c r="I159" s="43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34" t="s">
        <v>164</v>
      </c>
      <c r="D160" s="435"/>
      <c r="E160" s="435"/>
      <c r="F160" s="435"/>
      <c r="G160" s="435"/>
      <c r="H160" s="435"/>
      <c r="I160" s="43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7"/>
      <c r="D161" s="438"/>
      <c r="E161" s="438"/>
      <c r="F161" s="438"/>
      <c r="G161" s="438"/>
      <c r="H161" s="438"/>
      <c r="I161" s="43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40"/>
      <c r="D162" s="441"/>
      <c r="E162" s="441"/>
      <c r="F162" s="441"/>
      <c r="G162" s="441"/>
      <c r="H162" s="441"/>
      <c r="I162" s="442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8" t="s">
        <v>78</v>
      </c>
      <c r="C164" s="348"/>
      <c r="D164" s="348"/>
      <c r="E164" s="348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43"/>
      <c r="B170" s="444"/>
      <c r="C170" s="444"/>
      <c r="D170" s="444"/>
      <c r="E170" s="444"/>
      <c r="F170" s="444"/>
      <c r="G170" s="444"/>
      <c r="H170" s="444"/>
      <c r="I170" s="444"/>
      <c r="J170" s="444"/>
      <c r="K170" s="444"/>
      <c r="L170" s="444"/>
      <c r="M170" s="444"/>
      <c r="N170" s="444"/>
      <c r="O170" s="444"/>
      <c r="P170" s="444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8"/>
  <sheetViews>
    <sheetView view="pageBreakPreview" topLeftCell="A38" zoomScale="40" zoomScaleNormal="40" zoomScaleSheetLayoutView="40" zoomScalePageLayoutView="25" workbookViewId="0">
      <selection activeCell="B19" sqref="B19:C19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'1. CUTTING DOCKET'!B6</f>
        <v xml:space="preserve">JOB NUMBER:  </v>
      </c>
      <c r="B2" s="57" t="str">
        <f>'1. CUTTING DOCKET'!$D$6</f>
        <v>H06  SS25  S2604</v>
      </c>
      <c r="C2" s="57"/>
    </row>
    <row r="3" spans="1:3" s="58" customFormat="1" ht="37.5" customHeight="1">
      <c r="A3" s="59" t="str">
        <f>'1. CUTTING DOCKET'!B7</f>
        <v xml:space="preserve">STYLE NUMBER: </v>
      </c>
      <c r="B3" s="59" t="str">
        <f>'1. CUTTING DOCKET'!$D$7</f>
        <v>H06-HD34M-DYE</v>
      </c>
      <c r="C3" s="59"/>
    </row>
    <row r="4" spans="1:3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MEN'S</v>
      </c>
      <c r="C4" s="59"/>
    </row>
    <row r="5" spans="1:3" s="58" customFormat="1" ht="76" customHeight="1">
      <c r="A5" s="199"/>
      <c r="B5" s="542" t="str">
        <f>'1. CUTTING DOCKET'!$D$18</f>
        <v>ABBEY STONE</v>
      </c>
      <c r="C5" s="543"/>
    </row>
    <row r="6" spans="1:3" s="62" customFormat="1" ht="69.75" customHeight="1">
      <c r="A6" s="161" t="s">
        <v>32</v>
      </c>
      <c r="B6" s="544" t="str">
        <f>'1. CUTTING DOCKET'!$E$27</f>
        <v>PFD</v>
      </c>
      <c r="C6" s="545"/>
    </row>
    <row r="7" spans="1:3" s="62" customFormat="1" ht="93" customHeight="1">
      <c r="A7" s="200" t="s">
        <v>33</v>
      </c>
      <c r="B7" s="544" t="str">
        <f>'1. CUTTING DOCKET'!$B$27</f>
        <v>BRUSHED FLEECE 100% COTTON (30/1+8/1) HEAVY WASHING_350GSM</v>
      </c>
      <c r="C7" s="546"/>
    </row>
    <row r="8" spans="1:3" s="62" customFormat="1" ht="357" customHeight="1">
      <c r="A8" s="162" t="s">
        <v>32</v>
      </c>
      <c r="B8" s="520"/>
      <c r="C8" s="521"/>
    </row>
    <row r="9" spans="1:3" s="62" customFormat="1" ht="94.5" customHeight="1">
      <c r="A9" s="161" t="str">
        <f>'1. CUTTING DOCKET'!$B$28</f>
        <v>RIB 2X2 COTTON SPANDEX (30/2'CM+70D))_400GSM</v>
      </c>
      <c r="B9" s="544" t="str">
        <f>'1. CUTTING DOCKET'!$E$27</f>
        <v>PFD</v>
      </c>
      <c r="C9" s="545"/>
    </row>
    <row r="10" spans="1:3" s="62" customFormat="1" ht="254" customHeight="1">
      <c r="A10" s="162" t="s">
        <v>215</v>
      </c>
      <c r="B10" s="520"/>
      <c r="C10" s="521"/>
    </row>
    <row r="11" spans="1:3" s="62" customFormat="1" ht="132" hidden="1" customHeight="1">
      <c r="A11" s="161" t="e">
        <f>'1. CUTTING DOCKET'!#REF!</f>
        <v>#REF!</v>
      </c>
      <c r="B11" s="161"/>
      <c r="C11" s="161" t="e">
        <f>'1. CUTTING DOCKET'!#REF!</f>
        <v>#REF!</v>
      </c>
    </row>
    <row r="12" spans="1:3" s="62" customFormat="1" ht="409.6" hidden="1" customHeight="1">
      <c r="A12" s="162" t="e">
        <f>'1. CUTTING DOCKET'!#REF!</f>
        <v>#REF!</v>
      </c>
      <c r="B12" s="162"/>
      <c r="C12" s="164"/>
    </row>
    <row r="13" spans="1:3" s="62" customFormat="1" ht="135" hidden="1" customHeight="1">
      <c r="A13" s="161" t="e">
        <f>'1. CUTTING DOCKET'!#REF!</f>
        <v>#REF!</v>
      </c>
      <c r="B13" s="161"/>
      <c r="C13" s="161" t="e">
        <f>'1. CUTTING DOCKET'!#REF!</f>
        <v>#REF!</v>
      </c>
    </row>
    <row r="14" spans="1:3" s="62" customFormat="1" ht="66.5" hidden="1" customHeight="1">
      <c r="A14" s="162" t="e">
        <f>'1. CUTTING DOCKET'!#REF!</f>
        <v>#REF!</v>
      </c>
      <c r="B14" s="162"/>
      <c r="C14" s="163"/>
    </row>
    <row r="15" spans="1:3" s="62" customFormat="1" ht="80" customHeight="1">
      <c r="A15" s="161" t="str">
        <f>'1. CUTTING DOCKET'!B31</f>
        <v>CHỈ 40/2 MAY CHÍNH
CODE: MHFW23CHI11</v>
      </c>
      <c r="B15" s="522" t="str">
        <f>'1. CUTTING DOCKET'!$E$27</f>
        <v>PFD</v>
      </c>
      <c r="C15" s="523"/>
    </row>
    <row r="16" spans="1:3" s="62" customFormat="1" ht="62.5" customHeight="1">
      <c r="A16" s="309"/>
      <c r="B16" s="536" t="s">
        <v>486</v>
      </c>
      <c r="C16" s="537"/>
    </row>
    <row r="17" spans="1:3" s="62" customFormat="1" ht="80" customHeight="1">
      <c r="A17" s="161" t="s">
        <v>489</v>
      </c>
      <c r="B17" s="522" t="s">
        <v>484</v>
      </c>
      <c r="C17" s="523"/>
    </row>
    <row r="18" spans="1:3" s="62" customFormat="1" ht="96" customHeight="1">
      <c r="A18" s="309" t="s">
        <v>505</v>
      </c>
      <c r="B18" s="536" t="str">
        <f>'1. CUTTING DOCKET'!G32</f>
        <v>GR9575</v>
      </c>
      <c r="C18" s="537"/>
    </row>
    <row r="19" spans="1:3" s="62" customFormat="1" ht="133" customHeight="1">
      <c r="A19" s="322" t="str">
        <f>'1. CUTTING DOCKET'!$B$33</f>
        <v>NHÃN DỆT BẰNG VẢI 38MM*71MM 
(NHÃN CHÍNH-PHÂN THEO TỪNG SIZE)
CODE: HSC-ML-0047(MENS)</v>
      </c>
      <c r="B19" s="522" t="s">
        <v>495</v>
      </c>
      <c r="C19" s="527"/>
    </row>
    <row r="20" spans="1:3" s="62" customFormat="1" ht="383.5" customHeight="1">
      <c r="A20" s="323" t="s">
        <v>223</v>
      </c>
      <c r="B20" s="530"/>
      <c r="C20" s="531"/>
    </row>
    <row r="21" spans="1:3" s="62" customFormat="1" ht="132.5" customHeight="1">
      <c r="A21" s="322" t="str">
        <f>'1. CUTTING DOCKET'!$B$34</f>
        <v>NHÃN THÀNH PHẦN 100% COTTON
KÍCH THƯỚC: 82.2 *20 MM
CODE: CC-054</v>
      </c>
      <c r="B21" s="522" t="s">
        <v>496</v>
      </c>
      <c r="C21" s="527"/>
    </row>
    <row r="22" spans="1:3" s="62" customFormat="1" ht="409.5" customHeight="1">
      <c r="A22" s="538" t="s">
        <v>305</v>
      </c>
      <c r="B22" s="532"/>
      <c r="C22" s="533"/>
    </row>
    <row r="23" spans="1:3" s="62" customFormat="1" ht="95.5" customHeight="1">
      <c r="A23" s="539"/>
      <c r="B23" s="534"/>
      <c r="C23" s="535"/>
    </row>
    <row r="24" spans="1:3" s="62" customFormat="1" ht="83" customHeight="1">
      <c r="A24" s="322" t="str">
        <f>'1. CUTTING DOCKET'!$B$35</f>
        <v>NHÃN HSCO SATIN
CODE: HSC-ML-0002</v>
      </c>
      <c r="B24" s="522" t="s">
        <v>496</v>
      </c>
      <c r="C24" s="527"/>
    </row>
    <row r="25" spans="1:3" s="62" customFormat="1" ht="196" customHeight="1">
      <c r="A25" s="323" t="s">
        <v>224</v>
      </c>
      <c r="B25" s="530"/>
      <c r="C25" s="531"/>
    </row>
    <row r="26" spans="1:3" s="62" customFormat="1" ht="54.5" customHeight="1">
      <c r="A26" s="322" t="s">
        <v>498</v>
      </c>
      <c r="B26" s="522" t="s">
        <v>496</v>
      </c>
      <c r="C26" s="527"/>
    </row>
    <row r="27" spans="1:3" s="62" customFormat="1" ht="66.5" customHeight="1">
      <c r="A27" s="323" t="s">
        <v>225</v>
      </c>
      <c r="B27" s="528" t="s">
        <v>466</v>
      </c>
      <c r="C27" s="529"/>
    </row>
    <row r="28" spans="1:3" s="62" customFormat="1" ht="89.5" customHeight="1">
      <c r="A28" s="322" t="str">
        <f>'1. CUTTING DOCKET'!B37</f>
        <v>NHÃN TRANG TRÍ 4CM * 3.2CM 
CODE: HSA-10026</v>
      </c>
      <c r="B28" s="522" t="s">
        <v>497</v>
      </c>
      <c r="C28" s="527"/>
    </row>
    <row r="29" spans="1:3" s="62" customFormat="1" ht="221.5" customHeight="1">
      <c r="A29" s="323" t="s">
        <v>494</v>
      </c>
      <c r="B29" s="528"/>
      <c r="C29" s="529"/>
    </row>
    <row r="30" spans="1:3" s="62" customFormat="1" ht="56.5" customHeight="1">
      <c r="A30" s="322" t="str">
        <f>'1. CUTTING DOCKET'!$B$39</f>
        <v>MẮT CÁO 6.4MM</v>
      </c>
      <c r="B30" s="522" t="str">
        <f>'1. CUTTING DOCKET'!F39</f>
        <v>ANTIQUE SILVER</v>
      </c>
      <c r="C30" s="527"/>
    </row>
    <row r="31" spans="1:3" s="62" customFormat="1" ht="82.5" customHeight="1">
      <c r="A31" s="324" t="s">
        <v>306</v>
      </c>
      <c r="B31" s="520"/>
      <c r="C31" s="524"/>
    </row>
    <row r="32" spans="1:3" s="62" customFormat="1" ht="55" customHeight="1">
      <c r="A32" s="322" t="str">
        <f>'1. CUTTING DOCKET'!$B$40</f>
        <v>DÂY LUỒN DẸP 12MM</v>
      </c>
      <c r="B32" s="522" t="str">
        <f>'1. CUTTING DOCKET'!$F$41</f>
        <v>NATURAL</v>
      </c>
      <c r="C32" s="523"/>
    </row>
    <row r="33" spans="1:3" s="62" customFormat="1" ht="86" customHeight="1">
      <c r="A33" s="324" t="s">
        <v>307</v>
      </c>
      <c r="B33" s="520"/>
      <c r="C33" s="524"/>
    </row>
    <row r="34" spans="1:3" s="62" customFormat="1" ht="52.5" customHeight="1">
      <c r="A34" s="322" t="str">
        <f>'1. CUTTING DOCKET'!$B$41</f>
        <v>DÂY TAPE XƯƠNG CÁ 1CM</v>
      </c>
      <c r="B34" s="522" t="str">
        <f>'1. CUTTING DOCKET'!$F$41</f>
        <v>NATURAL</v>
      </c>
      <c r="C34" s="523"/>
    </row>
    <row r="35" spans="1:3" s="62" customFormat="1" ht="70.5" customHeight="1">
      <c r="A35" s="324" t="s">
        <v>308</v>
      </c>
      <c r="B35" s="520"/>
      <c r="C35" s="524"/>
    </row>
    <row r="36" spans="1:3" s="62" customFormat="1" ht="77" customHeight="1">
      <c r="A36" s="540" t="str">
        <f>'1. CUTTING DOCKET'!B47</f>
        <v>ĐẠN BẮN TREO THẺ BÀI</v>
      </c>
      <c r="B36" s="525" t="s">
        <v>89</v>
      </c>
      <c r="C36" s="526"/>
    </row>
    <row r="37" spans="1:3" s="62" customFormat="1" ht="77" customHeight="1">
      <c r="A37" s="541"/>
      <c r="B37" s="161" t="s">
        <v>467</v>
      </c>
      <c r="C37" s="165" t="s">
        <v>468</v>
      </c>
    </row>
    <row r="38" spans="1:3" s="62" customFormat="1" ht="342" customHeight="1">
      <c r="A38" s="324" t="s">
        <v>469</v>
      </c>
      <c r="B38" s="325"/>
      <c r="C38" s="326"/>
    </row>
    <row r="39" spans="1:3" s="62" customFormat="1" ht="93.65" customHeight="1">
      <c r="A39" s="322" t="str">
        <f>'1. CUTTING DOCKET'!B47</f>
        <v>ĐẠN BẮN TREO THẺ BÀI</v>
      </c>
      <c r="B39" s="522" t="s">
        <v>39</v>
      </c>
      <c r="C39" s="523"/>
    </row>
    <row r="40" spans="1:3" s="62" customFormat="1" ht="150.5" customHeight="1">
      <c r="A40" s="324" t="s">
        <v>470</v>
      </c>
      <c r="B40" s="520"/>
      <c r="C40" s="524"/>
    </row>
    <row r="41" spans="1:3" s="62" customFormat="1" ht="95.25" customHeight="1">
      <c r="A41" s="322" t="str">
        <f>'1. CUTTING DOCKET'!B48</f>
        <v>STICKER BARCODE TẠI THẺ BÀI
KÍCH THƯỚC: 20CMX30CM</v>
      </c>
      <c r="B41" s="522" t="s">
        <v>89</v>
      </c>
      <c r="C41" s="523"/>
    </row>
    <row r="42" spans="1:3" s="62" customFormat="1" ht="213" customHeight="1">
      <c r="A42" s="324" t="s">
        <v>471</v>
      </c>
      <c r="B42" s="520"/>
      <c r="C42" s="524"/>
    </row>
    <row r="43" spans="1:3" s="62" customFormat="1" ht="105.5" customHeight="1">
      <c r="A43" s="322" t="str">
        <f>'1. CUTTING DOCKET'!B49</f>
        <v>STICKER BARCODE TẠI POLY BAG
KÍCH THƯỚC: 35CMX55CM</v>
      </c>
      <c r="B43" s="522" t="str">
        <f>B41</f>
        <v>NỀN TRẮNG CHỮ ĐEN</v>
      </c>
      <c r="C43" s="523"/>
    </row>
    <row r="44" spans="1:3" s="62" customFormat="1" ht="228" customHeight="1">
      <c r="A44" s="324" t="s">
        <v>472</v>
      </c>
      <c r="B44" s="520"/>
      <c r="C44" s="521"/>
    </row>
    <row r="45" spans="1:3" s="62" customFormat="1" ht="91.5" customHeight="1">
      <c r="A45" s="322" t="str">
        <f>'1. CUTTING DOCKET'!B50</f>
        <v>STICKER CARTON CHI TIẾT TỪNG CỬA HÀNG</v>
      </c>
      <c r="B45" s="522" t="str">
        <f>B43</f>
        <v>NỀN TRẮNG CHỮ ĐEN</v>
      </c>
      <c r="C45" s="523"/>
    </row>
    <row r="46" spans="1:3" s="62" customFormat="1" ht="206" customHeight="1">
      <c r="A46" s="324" t="s">
        <v>208</v>
      </c>
      <c r="B46" s="520"/>
      <c r="C46" s="521"/>
    </row>
    <row r="47" spans="1:3" s="62" customFormat="1" ht="85" customHeight="1">
      <c r="A47" s="322" t="str">
        <f>'1. CUTTING DOCKET'!B51</f>
        <v>POLY BAG LỚN</v>
      </c>
      <c r="B47" s="522" t="s">
        <v>92</v>
      </c>
      <c r="C47" s="523"/>
    </row>
    <row r="48" spans="1:3" s="62" customFormat="1" ht="137" customHeight="1">
      <c r="A48" s="324" t="s">
        <v>473</v>
      </c>
      <c r="B48" s="520"/>
      <c r="C48" s="521"/>
    </row>
    <row r="49" spans="1:3" s="62" customFormat="1" ht="85" customHeight="1">
      <c r="A49" s="322" t="str">
        <f>'1. CUTTING DOCKET'!B52</f>
        <v>POLY BAG THÙNG</v>
      </c>
      <c r="B49" s="522" t="s">
        <v>92</v>
      </c>
      <c r="C49" s="523"/>
    </row>
    <row r="50" spans="1:3" s="62" customFormat="1" ht="138" customHeight="1">
      <c r="A50" s="324" t="s">
        <v>474</v>
      </c>
      <c r="B50" s="520"/>
      <c r="C50" s="521"/>
    </row>
    <row r="51" spans="1:3" s="62" customFormat="1" ht="85" customHeight="1">
      <c r="A51" s="322" t="s">
        <v>448</v>
      </c>
      <c r="B51" s="522" t="s">
        <v>92</v>
      </c>
      <c r="C51" s="523"/>
    </row>
    <row r="52" spans="1:3" s="62" customFormat="1" ht="183.5" customHeight="1">
      <c r="A52" s="324" t="s">
        <v>207</v>
      </c>
      <c r="B52" s="520"/>
      <c r="C52" s="521"/>
    </row>
    <row r="53" spans="1:3" s="62" customFormat="1" ht="91.5" customHeight="1">
      <c r="A53" s="322" t="s">
        <v>464</v>
      </c>
      <c r="B53" s="522" t="s">
        <v>92</v>
      </c>
      <c r="C53" s="523"/>
    </row>
    <row r="54" spans="1:3" s="62" customFormat="1" ht="139.5" customHeight="1">
      <c r="A54" s="324" t="s">
        <v>207</v>
      </c>
      <c r="B54" s="520"/>
      <c r="C54" s="521"/>
    </row>
    <row r="55" spans="1:3" s="62" customFormat="1" ht="89" customHeight="1">
      <c r="A55" s="322" t="s">
        <v>449</v>
      </c>
      <c r="B55" s="522" t="s">
        <v>55</v>
      </c>
      <c r="C55" s="523"/>
    </row>
    <row r="56" spans="1:3" s="62" customFormat="1" ht="142" customHeight="1">
      <c r="A56" s="324" t="s">
        <v>475</v>
      </c>
      <c r="B56" s="520"/>
      <c r="C56" s="521"/>
    </row>
    <row r="57" spans="1:3" s="62" customFormat="1" ht="87.5" customHeight="1">
      <c r="A57" s="322" t="s">
        <v>203</v>
      </c>
      <c r="B57" s="522" t="str">
        <f>B55</f>
        <v>NATURAL</v>
      </c>
      <c r="C57" s="523"/>
    </row>
    <row r="58" spans="1:3" s="62" customFormat="1" ht="165.5" customHeight="1">
      <c r="A58" s="324" t="s">
        <v>474</v>
      </c>
      <c r="B58" s="520"/>
      <c r="C58" s="521"/>
    </row>
  </sheetData>
  <mergeCells count="49">
    <mergeCell ref="B17:C17"/>
    <mergeCell ref="B18:C18"/>
    <mergeCell ref="A22:A23"/>
    <mergeCell ref="A36:A37"/>
    <mergeCell ref="B5:C5"/>
    <mergeCell ref="B6:C6"/>
    <mergeCell ref="B7:C7"/>
    <mergeCell ref="B8:C8"/>
    <mergeCell ref="B10:C10"/>
    <mergeCell ref="B9:C9"/>
    <mergeCell ref="B15:C15"/>
    <mergeCell ref="B28:C28"/>
    <mergeCell ref="B29:C29"/>
    <mergeCell ref="B32:C32"/>
    <mergeCell ref="B16:C16"/>
    <mergeCell ref="B19:C19"/>
    <mergeCell ref="B20:C20"/>
    <mergeCell ref="B22:C23"/>
    <mergeCell ref="B21:C21"/>
    <mergeCell ref="B24:C24"/>
    <mergeCell ref="B25:C25"/>
    <mergeCell ref="B26:C26"/>
    <mergeCell ref="B27:C27"/>
    <mergeCell ref="B30:C30"/>
    <mergeCell ref="B31:C31"/>
    <mergeCell ref="B33:C33"/>
    <mergeCell ref="B34:C34"/>
    <mergeCell ref="B35:C35"/>
    <mergeCell ref="B36:C36"/>
    <mergeCell ref="B39:C39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8:C58"/>
    <mergeCell ref="B52:C52"/>
    <mergeCell ref="B53:C53"/>
    <mergeCell ref="B54:C54"/>
    <mergeCell ref="B55:C55"/>
    <mergeCell ref="B56:C56"/>
    <mergeCell ref="B57:C5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5" max="2" man="1"/>
    <brk id="46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H06-HD34M-DYE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ABBEY STONE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4" t="str">
        <f>'1. CUTTING DOCKET'!M11</f>
        <v>BRUSHED FLEECE 100% COTTON (30/1+8/1) HEAVY WASHING_350GSM</v>
      </c>
      <c r="C7" s="546"/>
      <c r="D7" s="546"/>
      <c r="E7" s="545"/>
    </row>
    <row r="8" spans="1:12" s="62" customFormat="1" ht="409.6" customHeight="1">
      <c r="A8" s="64" t="e">
        <f>'1. CUTTING DOCKET'!#REF!</f>
        <v>#REF!</v>
      </c>
      <c r="B8" s="573"/>
      <c r="C8" s="574"/>
      <c r="D8" s="575"/>
      <c r="E8" s="57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77" t="e">
        <f>'1. CUTTING DOCKET'!#REF!</f>
        <v>#REF!</v>
      </c>
      <c r="C13" s="546"/>
      <c r="D13" s="57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73"/>
      <c r="C14" s="574"/>
      <c r="D14" s="57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79" t="e">
        <f>'1. CUTTING DOCKET'!#REF!</f>
        <v>#REF!</v>
      </c>
      <c r="C17" s="580"/>
      <c r="D17" s="581"/>
      <c r="E17" s="582"/>
    </row>
    <row r="18" spans="1:5" s="62" customFormat="1" ht="90" customHeight="1">
      <c r="A18" s="61" t="e">
        <f>'1. CUTTING DOCKET'!#REF!</f>
        <v>#REF!</v>
      </c>
      <c r="B18" s="522" t="e">
        <f>'1. CUTTING DOCKET'!#REF!</f>
        <v>#REF!</v>
      </c>
      <c r="C18" s="527"/>
      <c r="D18" s="527"/>
      <c r="E18" s="523"/>
    </row>
    <row r="19" spans="1:5" s="62" customFormat="1" ht="409.6" customHeight="1">
      <c r="A19" s="166" t="s">
        <v>166</v>
      </c>
      <c r="B19" s="557"/>
      <c r="C19" s="558"/>
      <c r="D19" s="559"/>
      <c r="E19" s="559"/>
    </row>
    <row r="20" spans="1:5" s="62" customFormat="1" ht="79.5" customHeight="1">
      <c r="A20" s="61" t="e">
        <f>'1. CUTTING DOCKET'!#REF!</f>
        <v>#REF!</v>
      </c>
      <c r="B20" s="522" t="e">
        <f>'1. CUTTING DOCKET'!#REF!</f>
        <v>#REF!</v>
      </c>
      <c r="C20" s="527"/>
      <c r="D20" s="527"/>
      <c r="E20" s="523"/>
    </row>
    <row r="21" spans="1:5" s="62" customFormat="1" ht="346.5" customHeight="1">
      <c r="A21" s="64" t="s">
        <v>117</v>
      </c>
      <c r="B21" s="560"/>
      <c r="C21" s="561"/>
      <c r="D21" s="562"/>
      <c r="E21" s="563"/>
    </row>
    <row r="22" spans="1:5" s="62" customFormat="1" ht="41.5">
      <c r="A22" s="61">
        <f>'1. CUTTING DOCKET'!B45</f>
        <v>0</v>
      </c>
      <c r="B22" s="555" t="str">
        <f>'1. CUTTING DOCKET'!F45</f>
        <v>MÀU PHỤ LIỆU</v>
      </c>
      <c r="C22" s="527"/>
      <c r="D22" s="556"/>
      <c r="E22" s="101"/>
    </row>
    <row r="23" spans="1:5" s="62" customFormat="1" ht="299.25" customHeight="1">
      <c r="A23" s="66" t="s">
        <v>100</v>
      </c>
      <c r="B23" s="564"/>
      <c r="C23" s="565"/>
      <c r="D23" s="566"/>
      <c r="E23" s="566"/>
    </row>
    <row r="24" spans="1:5" s="62" customFormat="1" ht="101.5" customHeight="1">
      <c r="A24" s="61" t="str">
        <f>'1. CUTTING DOCKET'!B44</f>
        <v>PHẦN C : PHỤ LIỆU ĐÓNG GÓI</v>
      </c>
      <c r="B24" s="555">
        <f>'1. CUTTING DOCKET'!F44</f>
        <v>0</v>
      </c>
      <c r="C24" s="527"/>
      <c r="D24" s="556"/>
      <c r="E24" s="101"/>
    </row>
    <row r="25" spans="1:5" s="62" customFormat="1" ht="362.25" customHeight="1">
      <c r="A25" s="66" t="s">
        <v>172</v>
      </c>
      <c r="B25" s="567" t="s">
        <v>173</v>
      </c>
      <c r="C25" s="568"/>
      <c r="D25" s="569"/>
      <c r="E25" s="113"/>
    </row>
    <row r="26" spans="1:5" s="62" customFormat="1" ht="109.5" customHeight="1">
      <c r="A26" s="61" t="s">
        <v>101</v>
      </c>
      <c r="B26" s="555" t="e">
        <f>'1. CUTTING DOCKET'!#REF!</f>
        <v>#REF!</v>
      </c>
      <c r="C26" s="527"/>
      <c r="D26" s="556"/>
      <c r="E26" s="102"/>
    </row>
    <row r="27" spans="1:5" s="62" customFormat="1" ht="282" customHeight="1">
      <c r="A27" s="66" t="s">
        <v>102</v>
      </c>
      <c r="B27" s="570" t="s">
        <v>167</v>
      </c>
      <c r="C27" s="571"/>
      <c r="D27" s="572"/>
      <c r="E27" s="572"/>
    </row>
    <row r="28" spans="1:5" s="62" customFormat="1" ht="93.65" customHeight="1">
      <c r="A28" s="61" t="e">
        <f>'1. CUTTING DOCKET'!#REF!</f>
        <v>#REF!</v>
      </c>
      <c r="B28" s="555" t="e">
        <f>'1. CUTTING DOCKET'!#REF!</f>
        <v>#REF!</v>
      </c>
      <c r="C28" s="527"/>
      <c r="D28" s="556"/>
      <c r="E28" s="102"/>
    </row>
    <row r="29" spans="1:5" s="62" customFormat="1" ht="273" customHeight="1">
      <c r="A29" s="64" t="s">
        <v>103</v>
      </c>
      <c r="B29" s="547"/>
      <c r="C29" s="548"/>
      <c r="D29" s="549"/>
      <c r="E29" s="549"/>
    </row>
    <row r="30" spans="1:5" s="62" customFormat="1" ht="95.25" customHeight="1">
      <c r="A30" s="61" t="str">
        <f>'1. CUTTING DOCKET'!B52</f>
        <v>POLY BAG THÙNG</v>
      </c>
      <c r="B30" s="555" t="str">
        <f>'1. CUTTING DOCKET'!F52</f>
        <v>CLEAR</v>
      </c>
      <c r="C30" s="527"/>
      <c r="D30" s="556"/>
      <c r="E30" s="102"/>
    </row>
    <row r="31" spans="1:5" s="62" customFormat="1" ht="324.75" customHeight="1">
      <c r="A31" s="64"/>
      <c r="B31" s="547"/>
      <c r="C31" s="548"/>
      <c r="D31" s="549"/>
      <c r="E31" s="549"/>
    </row>
    <row r="32" spans="1:5" s="62" customFormat="1" ht="119.5" customHeight="1">
      <c r="A32" s="61" t="s">
        <v>105</v>
      </c>
      <c r="B32" s="555" t="e">
        <f>'1. CUTTING DOCKET'!#REF!</f>
        <v>#REF!</v>
      </c>
      <c r="C32" s="527"/>
      <c r="D32" s="556"/>
      <c r="E32" s="102"/>
    </row>
    <row r="33" spans="1:9" s="62" customFormat="1" ht="287.25" customHeight="1">
      <c r="A33" s="64" t="s">
        <v>106</v>
      </c>
      <c r="B33" s="547"/>
      <c r="C33" s="548"/>
      <c r="D33" s="549"/>
      <c r="E33" s="549"/>
    </row>
    <row r="34" spans="1:9" s="62" customFormat="1" ht="71.5" customHeight="1">
      <c r="A34" s="61" t="s">
        <v>96</v>
      </c>
      <c r="B34" s="555" t="s">
        <v>38</v>
      </c>
      <c r="C34" s="527"/>
      <c r="D34" s="556"/>
      <c r="E34" s="102"/>
    </row>
    <row r="35" spans="1:9" s="62" customFormat="1" ht="87" customHeight="1">
      <c r="A35" s="64" t="s">
        <v>104</v>
      </c>
      <c r="B35" s="547"/>
      <c r="C35" s="548"/>
      <c r="D35" s="549"/>
      <c r="E35" s="549"/>
    </row>
    <row r="36" spans="1:9" s="62" customFormat="1" ht="63.65" customHeight="1">
      <c r="A36" s="61" t="s">
        <v>97</v>
      </c>
      <c r="B36" s="555" t="s">
        <v>92</v>
      </c>
      <c r="C36" s="527"/>
      <c r="D36" s="556"/>
      <c r="E36" s="102"/>
    </row>
    <row r="37" spans="1:9" s="62" customFormat="1" ht="97.5" customHeight="1">
      <c r="A37" s="64" t="s">
        <v>104</v>
      </c>
      <c r="B37" s="547"/>
      <c r="C37" s="548"/>
      <c r="D37" s="549"/>
      <c r="E37" s="549"/>
    </row>
    <row r="38" spans="1:9" s="62" customFormat="1" ht="97.5" customHeight="1">
      <c r="A38" s="98" t="e">
        <f>'1. CUTTING DOCKET'!#REF!</f>
        <v>#REF!</v>
      </c>
      <c r="B38" s="550" t="e">
        <f>'1. CUTTING DOCKET'!#REF!</f>
        <v>#REF!</v>
      </c>
      <c r="C38" s="551"/>
      <c r="D38" s="552"/>
      <c r="E38" s="103"/>
    </row>
    <row r="39" spans="1:9" s="62" customFormat="1" ht="221.5" customHeight="1">
      <c r="A39" s="64"/>
      <c r="B39" s="553"/>
      <c r="C39" s="554"/>
      <c r="D39" s="553"/>
      <c r="E39" s="553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1B35-5D13-4B99-A646-A8C45728844F}">
  <sheetPr>
    <tabColor rgb="FFFF0000"/>
  </sheetPr>
  <dimension ref="A1:K43"/>
  <sheetViews>
    <sheetView view="pageBreakPreview" zoomScale="85" zoomScaleNormal="90" zoomScaleSheetLayoutView="85" workbookViewId="0">
      <selection activeCell="G8" sqref="G8"/>
    </sheetView>
  </sheetViews>
  <sheetFormatPr defaultColWidth="8" defaultRowHeight="14.5"/>
  <cols>
    <col min="1" max="2" width="14.54296875" style="301" customWidth="1"/>
    <col min="3" max="3" width="40" style="301" customWidth="1"/>
    <col min="4" max="4" width="43.453125" style="301" customWidth="1"/>
    <col min="5" max="5" width="17.90625" style="306" customWidth="1"/>
    <col min="6" max="6" width="14.54296875" style="306" customWidth="1"/>
    <col min="7" max="11" width="12" style="306" customWidth="1"/>
    <col min="12" max="16384" width="8" style="301"/>
  </cols>
  <sheetData>
    <row r="1" spans="1:11" s="275" customFormat="1" ht="16.5" customHeight="1">
      <c r="A1" s="585" t="s">
        <v>226</v>
      </c>
      <c r="B1" s="586"/>
      <c r="C1" s="586"/>
      <c r="D1" s="586"/>
      <c r="E1" s="586"/>
      <c r="F1" s="586"/>
      <c r="G1" s="586"/>
      <c r="H1" s="586"/>
      <c r="I1" s="586"/>
      <c r="J1" s="586"/>
      <c r="K1" s="587"/>
    </row>
    <row r="2" spans="1:11" s="275" customFormat="1" ht="16.5" customHeight="1">
      <c r="A2" s="585" t="s">
        <v>227</v>
      </c>
      <c r="B2" s="586"/>
      <c r="C2" s="586"/>
      <c r="D2" s="586"/>
      <c r="E2" s="586"/>
      <c r="F2" s="586"/>
      <c r="G2" s="586"/>
      <c r="H2" s="586"/>
      <c r="I2" s="586"/>
      <c r="J2" s="586"/>
      <c r="K2" s="587"/>
    </row>
    <row r="3" spans="1:11" s="275" customFormat="1" ht="16.5" customHeight="1">
      <c r="A3" s="276" t="s">
        <v>228</v>
      </c>
      <c r="B3" s="588" t="s">
        <v>309</v>
      </c>
      <c r="C3" s="588"/>
      <c r="D3" s="277"/>
      <c r="E3" s="278"/>
      <c r="F3" s="278" t="s">
        <v>229</v>
      </c>
      <c r="G3" s="279"/>
      <c r="H3" s="279"/>
      <c r="I3" s="278" t="s">
        <v>230</v>
      </c>
      <c r="J3" s="280">
        <v>45086</v>
      </c>
      <c r="K3" s="281"/>
    </row>
    <row r="4" spans="1:11" s="275" customFormat="1" ht="16.5" customHeight="1">
      <c r="A4" s="282" t="s">
        <v>231</v>
      </c>
      <c r="B4" s="283">
        <v>50289</v>
      </c>
      <c r="C4" s="284"/>
      <c r="D4" s="284"/>
      <c r="E4" s="285"/>
      <c r="F4" s="286" t="s">
        <v>232</v>
      </c>
      <c r="G4" s="285"/>
      <c r="H4" s="285"/>
      <c r="I4" s="286" t="s">
        <v>233</v>
      </c>
      <c r="J4" s="286" t="s">
        <v>234</v>
      </c>
      <c r="K4" s="287"/>
    </row>
    <row r="5" spans="1:11" s="275" customFormat="1" ht="16.5" customHeight="1">
      <c r="A5" s="288" t="s">
        <v>235</v>
      </c>
      <c r="B5" s="289" t="s">
        <v>310</v>
      </c>
      <c r="C5" s="290"/>
      <c r="D5" s="290"/>
      <c r="E5" s="291"/>
      <c r="F5" s="292" t="s">
        <v>236</v>
      </c>
      <c r="G5" s="291"/>
      <c r="H5" s="291"/>
      <c r="I5" s="291"/>
      <c r="J5" s="291"/>
      <c r="K5" s="293"/>
    </row>
    <row r="6" spans="1:11" s="275" customFormat="1" ht="30" customHeight="1">
      <c r="A6" s="294" t="s">
        <v>237</v>
      </c>
      <c r="B6" s="589" t="s">
        <v>238</v>
      </c>
      <c r="C6" s="590"/>
      <c r="D6" s="296" t="s">
        <v>257</v>
      </c>
      <c r="E6" s="295" t="s">
        <v>311</v>
      </c>
      <c r="F6" s="294" t="s">
        <v>239</v>
      </c>
      <c r="G6" s="294" t="s">
        <v>60</v>
      </c>
      <c r="H6" s="294" t="s">
        <v>10</v>
      </c>
      <c r="I6" s="294" t="s">
        <v>57</v>
      </c>
      <c r="J6" s="294" t="s">
        <v>58</v>
      </c>
      <c r="K6" s="294" t="s">
        <v>59</v>
      </c>
    </row>
    <row r="7" spans="1:11" ht="37.5" customHeight="1">
      <c r="A7" s="297" t="s">
        <v>240</v>
      </c>
      <c r="B7" s="583" t="s">
        <v>241</v>
      </c>
      <c r="C7" s="584"/>
      <c r="D7" s="298" t="s">
        <v>312</v>
      </c>
      <c r="E7" s="299">
        <v>0.25</v>
      </c>
      <c r="F7" s="297" t="s">
        <v>242</v>
      </c>
      <c r="G7" s="297" t="s">
        <v>206</v>
      </c>
      <c r="H7" s="297" t="s">
        <v>313</v>
      </c>
      <c r="I7" s="300">
        <v>9</v>
      </c>
      <c r="J7" s="297" t="s">
        <v>314</v>
      </c>
      <c r="K7" s="297" t="s">
        <v>315</v>
      </c>
    </row>
    <row r="8" spans="1:11" ht="37.5" customHeight="1">
      <c r="A8" s="297" t="s">
        <v>244</v>
      </c>
      <c r="B8" s="583" t="s">
        <v>245</v>
      </c>
      <c r="C8" s="584"/>
      <c r="D8" s="298" t="s">
        <v>316</v>
      </c>
      <c r="E8" s="299">
        <v>0.125</v>
      </c>
      <c r="F8" s="297" t="s">
        <v>246</v>
      </c>
      <c r="G8" s="297" t="s">
        <v>247</v>
      </c>
      <c r="H8" s="297" t="s">
        <v>248</v>
      </c>
      <c r="I8" s="297" t="s">
        <v>249</v>
      </c>
      <c r="J8" s="297" t="s">
        <v>317</v>
      </c>
      <c r="K8" s="297" t="s">
        <v>318</v>
      </c>
    </row>
    <row r="9" spans="1:11" ht="37.5" customHeight="1">
      <c r="A9" s="297" t="s">
        <v>250</v>
      </c>
      <c r="B9" s="583" t="s">
        <v>251</v>
      </c>
      <c r="C9" s="584"/>
      <c r="D9" s="298" t="s">
        <v>319</v>
      </c>
      <c r="E9" s="299">
        <v>0.125</v>
      </c>
      <c r="F9" s="300">
        <v>0</v>
      </c>
      <c r="G9" s="300">
        <v>1</v>
      </c>
      <c r="H9" s="300">
        <v>1</v>
      </c>
      <c r="I9" s="300">
        <v>1</v>
      </c>
      <c r="J9" s="300">
        <v>1</v>
      </c>
      <c r="K9" s="300">
        <v>1</v>
      </c>
    </row>
    <row r="10" spans="1:11" ht="37.5" customHeight="1">
      <c r="A10" s="297" t="s">
        <v>252</v>
      </c>
      <c r="B10" s="583" t="s">
        <v>259</v>
      </c>
      <c r="C10" s="584"/>
      <c r="D10" s="298" t="s">
        <v>320</v>
      </c>
      <c r="E10" s="299">
        <v>0.375</v>
      </c>
      <c r="F10" s="297" t="s">
        <v>260</v>
      </c>
      <c r="G10" s="297" t="s">
        <v>321</v>
      </c>
      <c r="H10" s="297" t="s">
        <v>322</v>
      </c>
      <c r="I10" s="297" t="s">
        <v>323</v>
      </c>
      <c r="J10" s="297" t="s">
        <v>324</v>
      </c>
      <c r="K10" s="297" t="s">
        <v>325</v>
      </c>
    </row>
    <row r="11" spans="1:11" ht="26.25" customHeight="1">
      <c r="A11" s="297" t="s">
        <v>255</v>
      </c>
      <c r="B11" s="583" t="s">
        <v>253</v>
      </c>
      <c r="C11" s="584"/>
      <c r="D11" s="298" t="s">
        <v>257</v>
      </c>
      <c r="E11" s="299">
        <v>0.375</v>
      </c>
      <c r="F11" s="300">
        <v>0</v>
      </c>
      <c r="G11" s="300">
        <v>0</v>
      </c>
      <c r="H11" s="300">
        <v>0</v>
      </c>
      <c r="I11" s="300">
        <v>0</v>
      </c>
      <c r="J11" s="300">
        <v>0</v>
      </c>
      <c r="K11" s="300">
        <v>0</v>
      </c>
    </row>
    <row r="12" spans="1:11" ht="26.25" customHeight="1">
      <c r="A12" s="297" t="s">
        <v>256</v>
      </c>
      <c r="B12" s="583" t="s">
        <v>266</v>
      </c>
      <c r="C12" s="584"/>
      <c r="D12" s="298" t="s">
        <v>326</v>
      </c>
      <c r="E12" s="299">
        <v>0.375</v>
      </c>
      <c r="F12" s="297" t="s">
        <v>260</v>
      </c>
      <c r="G12" s="297" t="s">
        <v>291</v>
      </c>
      <c r="H12" s="300">
        <v>18</v>
      </c>
      <c r="I12" s="297" t="s">
        <v>292</v>
      </c>
      <c r="J12" s="297" t="s">
        <v>293</v>
      </c>
      <c r="K12" s="297" t="s">
        <v>294</v>
      </c>
    </row>
    <row r="13" spans="1:11" ht="26.25" customHeight="1">
      <c r="A13" s="297" t="s">
        <v>258</v>
      </c>
      <c r="B13" s="583" t="s">
        <v>268</v>
      </c>
      <c r="C13" s="584"/>
      <c r="D13" s="298" t="s">
        <v>327</v>
      </c>
      <c r="E13" s="299">
        <v>0.375</v>
      </c>
      <c r="F13" s="297" t="s">
        <v>260</v>
      </c>
      <c r="G13" s="297" t="s">
        <v>261</v>
      </c>
      <c r="H13" s="300">
        <v>19</v>
      </c>
      <c r="I13" s="297" t="s">
        <v>262</v>
      </c>
      <c r="J13" s="297" t="s">
        <v>263</v>
      </c>
      <c r="K13" s="297" t="s">
        <v>264</v>
      </c>
    </row>
    <row r="14" spans="1:11" ht="33" customHeight="1">
      <c r="A14" s="297" t="s">
        <v>265</v>
      </c>
      <c r="B14" s="583" t="s">
        <v>271</v>
      </c>
      <c r="C14" s="584"/>
      <c r="D14" s="298" t="s">
        <v>328</v>
      </c>
      <c r="E14" s="299">
        <v>0.25</v>
      </c>
      <c r="F14" s="297" t="s">
        <v>242</v>
      </c>
      <c r="G14" s="300">
        <v>12</v>
      </c>
      <c r="H14" s="297" t="s">
        <v>274</v>
      </c>
      <c r="I14" s="297" t="s">
        <v>329</v>
      </c>
      <c r="J14" s="297" t="s">
        <v>330</v>
      </c>
      <c r="K14" s="300">
        <v>13</v>
      </c>
    </row>
    <row r="15" spans="1:11" ht="36" customHeight="1">
      <c r="A15" s="297" t="s">
        <v>267</v>
      </c>
      <c r="B15" s="583" t="s">
        <v>276</v>
      </c>
      <c r="C15" s="584"/>
      <c r="D15" s="298" t="s">
        <v>331</v>
      </c>
      <c r="E15" s="299">
        <v>0.125</v>
      </c>
      <c r="F15" s="300">
        <v>0</v>
      </c>
      <c r="G15" s="297" t="s">
        <v>277</v>
      </c>
      <c r="H15" s="297" t="s">
        <v>277</v>
      </c>
      <c r="I15" s="297" t="s">
        <v>277</v>
      </c>
      <c r="J15" s="297" t="s">
        <v>277</v>
      </c>
      <c r="K15" s="297" t="s">
        <v>277</v>
      </c>
    </row>
    <row r="16" spans="1:11" ht="26.25" customHeight="1">
      <c r="A16" s="297" t="s">
        <v>270</v>
      </c>
      <c r="B16" s="583" t="s">
        <v>332</v>
      </c>
      <c r="C16" s="584"/>
      <c r="D16" s="298" t="s">
        <v>257</v>
      </c>
      <c r="E16" s="299">
        <v>0.125</v>
      </c>
      <c r="F16" s="300">
        <v>0</v>
      </c>
      <c r="G16" s="297" t="s">
        <v>254</v>
      </c>
      <c r="H16" s="297" t="s">
        <v>254</v>
      </c>
      <c r="I16" s="297" t="s">
        <v>254</v>
      </c>
      <c r="J16" s="297" t="s">
        <v>254</v>
      </c>
      <c r="K16" s="297" t="s">
        <v>254</v>
      </c>
    </row>
    <row r="17" spans="1:11" ht="26.25" customHeight="1">
      <c r="A17" s="297" t="s">
        <v>275</v>
      </c>
      <c r="B17" s="583" t="s">
        <v>278</v>
      </c>
      <c r="C17" s="584"/>
      <c r="D17" s="298" t="s">
        <v>333</v>
      </c>
      <c r="E17" s="299">
        <v>1</v>
      </c>
      <c r="F17" s="297" t="s">
        <v>279</v>
      </c>
      <c r="G17" s="297" t="s">
        <v>334</v>
      </c>
      <c r="H17" s="300">
        <v>49</v>
      </c>
      <c r="I17" s="297" t="s">
        <v>335</v>
      </c>
      <c r="J17" s="300">
        <v>54</v>
      </c>
      <c r="K17" s="297" t="s">
        <v>336</v>
      </c>
    </row>
    <row r="18" spans="1:11" ht="26.25" customHeight="1">
      <c r="A18" s="297" t="s">
        <v>337</v>
      </c>
      <c r="B18" s="583" t="s">
        <v>338</v>
      </c>
      <c r="C18" s="584"/>
      <c r="D18" s="298" t="s">
        <v>257</v>
      </c>
      <c r="E18" s="299">
        <v>1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  <c r="K18" s="300">
        <v>0</v>
      </c>
    </row>
    <row r="19" spans="1:11" ht="26.25" customHeight="1">
      <c r="A19" s="297" t="s">
        <v>10</v>
      </c>
      <c r="B19" s="583" t="s">
        <v>339</v>
      </c>
      <c r="C19" s="584"/>
      <c r="D19" s="298" t="s">
        <v>340</v>
      </c>
      <c r="E19" s="299">
        <v>1</v>
      </c>
      <c r="F19" s="297" t="s">
        <v>279</v>
      </c>
      <c r="G19" s="303">
        <v>39</v>
      </c>
      <c r="H19" s="297" t="s">
        <v>341</v>
      </c>
      <c r="I19" s="303">
        <v>44</v>
      </c>
      <c r="J19" s="297" t="s">
        <v>334</v>
      </c>
      <c r="K19" s="303">
        <v>49</v>
      </c>
    </row>
    <row r="20" spans="1:11" ht="26.25" customHeight="1">
      <c r="A20" s="297" t="s">
        <v>282</v>
      </c>
      <c r="B20" s="583" t="s">
        <v>342</v>
      </c>
      <c r="C20" s="584"/>
      <c r="D20" s="298" t="s">
        <v>343</v>
      </c>
      <c r="E20" s="299">
        <v>1</v>
      </c>
      <c r="F20" s="297" t="s">
        <v>279</v>
      </c>
      <c r="G20" s="300">
        <v>43</v>
      </c>
      <c r="H20" s="297" t="s">
        <v>280</v>
      </c>
      <c r="I20" s="300">
        <v>48</v>
      </c>
      <c r="J20" s="297" t="s">
        <v>281</v>
      </c>
      <c r="K20" s="300">
        <v>53</v>
      </c>
    </row>
    <row r="21" spans="1:11" ht="26.25" customHeight="1">
      <c r="A21" s="297" t="s">
        <v>283</v>
      </c>
      <c r="B21" s="583" t="s">
        <v>344</v>
      </c>
      <c r="C21" s="584"/>
      <c r="D21" s="298" t="s">
        <v>345</v>
      </c>
      <c r="E21" s="299">
        <v>0.125</v>
      </c>
      <c r="F21" s="300">
        <v>0</v>
      </c>
      <c r="G21" s="303">
        <v>3</v>
      </c>
      <c r="H21" s="303">
        <v>3</v>
      </c>
      <c r="I21" s="303">
        <v>3</v>
      </c>
      <c r="J21" s="303">
        <v>3</v>
      </c>
      <c r="K21" s="303">
        <v>3</v>
      </c>
    </row>
    <row r="22" spans="1:11" ht="26.25" customHeight="1">
      <c r="A22" s="297" t="s">
        <v>285</v>
      </c>
      <c r="B22" s="583" t="s">
        <v>284</v>
      </c>
      <c r="C22" s="584"/>
      <c r="D22" s="298" t="s">
        <v>346</v>
      </c>
      <c r="E22" s="299">
        <v>0.375</v>
      </c>
      <c r="F22" s="297" t="s">
        <v>254</v>
      </c>
      <c r="G22" s="297" t="s">
        <v>347</v>
      </c>
      <c r="H22" s="297" t="s">
        <v>348</v>
      </c>
      <c r="I22" s="297" t="s">
        <v>349</v>
      </c>
      <c r="J22" s="297" t="s">
        <v>350</v>
      </c>
      <c r="K22" s="297" t="s">
        <v>351</v>
      </c>
    </row>
    <row r="23" spans="1:11" ht="26.25" customHeight="1">
      <c r="A23" s="297" t="s">
        <v>287</v>
      </c>
      <c r="B23" s="583" t="s">
        <v>286</v>
      </c>
      <c r="C23" s="584"/>
      <c r="D23" s="298"/>
      <c r="E23" s="299">
        <v>0.25</v>
      </c>
      <c r="F23" s="300">
        <v>0</v>
      </c>
      <c r="G23" s="300">
        <v>0</v>
      </c>
      <c r="H23" s="300">
        <v>0</v>
      </c>
      <c r="I23" s="300">
        <v>0</v>
      </c>
      <c r="J23" s="300">
        <v>0</v>
      </c>
      <c r="K23" s="300">
        <v>0</v>
      </c>
    </row>
    <row r="24" spans="1:11" ht="26.25" customHeight="1">
      <c r="A24" s="297" t="s">
        <v>289</v>
      </c>
      <c r="B24" s="583" t="s">
        <v>288</v>
      </c>
      <c r="C24" s="584"/>
      <c r="D24" s="298" t="s">
        <v>257</v>
      </c>
      <c r="E24" s="299">
        <v>0.375</v>
      </c>
      <c r="F24" s="300">
        <v>0</v>
      </c>
      <c r="G24" s="300">
        <v>0</v>
      </c>
      <c r="H24" s="300">
        <v>0</v>
      </c>
      <c r="I24" s="300">
        <v>0</v>
      </c>
      <c r="J24" s="300">
        <v>0</v>
      </c>
      <c r="K24" s="300">
        <v>0</v>
      </c>
    </row>
    <row r="25" spans="1:11" ht="26.25" customHeight="1">
      <c r="A25" s="297" t="s">
        <v>60</v>
      </c>
      <c r="B25" s="583" t="s">
        <v>352</v>
      </c>
      <c r="C25" s="584"/>
      <c r="D25" s="298" t="s">
        <v>353</v>
      </c>
      <c r="E25" s="299">
        <v>0.625</v>
      </c>
      <c r="F25" s="297" t="s">
        <v>260</v>
      </c>
      <c r="G25" s="297" t="s">
        <v>354</v>
      </c>
      <c r="H25" s="297" t="s">
        <v>355</v>
      </c>
      <c r="I25" s="297" t="s">
        <v>356</v>
      </c>
      <c r="J25" s="297" t="s">
        <v>357</v>
      </c>
      <c r="K25" s="297" t="s">
        <v>358</v>
      </c>
    </row>
    <row r="26" spans="1:11" ht="26.25" customHeight="1">
      <c r="A26" s="297" t="s">
        <v>295</v>
      </c>
      <c r="B26" s="583" t="s">
        <v>290</v>
      </c>
      <c r="C26" s="584"/>
      <c r="D26" s="298" t="s">
        <v>359</v>
      </c>
      <c r="E26" s="299">
        <v>0.375</v>
      </c>
      <c r="F26" s="297" t="s">
        <v>260</v>
      </c>
      <c r="G26" s="297" t="s">
        <v>269</v>
      </c>
      <c r="H26" s="300">
        <v>21</v>
      </c>
      <c r="I26" s="297" t="s">
        <v>360</v>
      </c>
      <c r="J26" s="297" t="s">
        <v>361</v>
      </c>
      <c r="K26" s="297" t="s">
        <v>362</v>
      </c>
    </row>
    <row r="27" spans="1:11" ht="26.25" customHeight="1">
      <c r="A27" s="297" t="s">
        <v>363</v>
      </c>
      <c r="B27" s="583" t="s">
        <v>364</v>
      </c>
      <c r="C27" s="584"/>
      <c r="D27" s="298" t="s">
        <v>365</v>
      </c>
      <c r="E27" s="299" t="s">
        <v>366</v>
      </c>
      <c r="F27" s="300">
        <v>0</v>
      </c>
      <c r="G27" s="300">
        <v>10</v>
      </c>
      <c r="H27" s="300">
        <v>10</v>
      </c>
      <c r="I27" s="300">
        <v>10</v>
      </c>
      <c r="J27" s="300">
        <v>10</v>
      </c>
      <c r="K27" s="300">
        <v>10</v>
      </c>
    </row>
    <row r="28" spans="1:11" ht="26.25" customHeight="1">
      <c r="A28" s="297" t="s">
        <v>367</v>
      </c>
      <c r="B28" s="583" t="s">
        <v>368</v>
      </c>
      <c r="C28" s="584"/>
      <c r="D28" s="298" t="s">
        <v>369</v>
      </c>
      <c r="E28" s="299">
        <v>0.375</v>
      </c>
      <c r="F28" s="297" t="s">
        <v>254</v>
      </c>
      <c r="G28" s="300">
        <v>15</v>
      </c>
      <c r="H28" s="297" t="s">
        <v>370</v>
      </c>
      <c r="I28" s="300">
        <v>16</v>
      </c>
      <c r="J28" s="297" t="s">
        <v>371</v>
      </c>
      <c r="K28" s="300">
        <v>17</v>
      </c>
    </row>
    <row r="29" spans="1:11" ht="26.25" customHeight="1">
      <c r="A29" s="297" t="s">
        <v>372</v>
      </c>
      <c r="B29" s="583" t="s">
        <v>373</v>
      </c>
      <c r="C29" s="584"/>
      <c r="D29" s="298" t="s">
        <v>374</v>
      </c>
      <c r="E29" s="299">
        <v>0.25</v>
      </c>
      <c r="F29" s="297" t="s">
        <v>242</v>
      </c>
      <c r="G29" s="297" t="s">
        <v>204</v>
      </c>
      <c r="H29" s="300">
        <v>8</v>
      </c>
      <c r="I29" s="297" t="s">
        <v>243</v>
      </c>
      <c r="J29" s="297" t="s">
        <v>206</v>
      </c>
      <c r="K29" s="297" t="s">
        <v>313</v>
      </c>
    </row>
    <row r="30" spans="1:11" ht="26.25" customHeight="1">
      <c r="A30" s="297" t="s">
        <v>375</v>
      </c>
      <c r="B30" s="583" t="s">
        <v>376</v>
      </c>
      <c r="C30" s="584"/>
      <c r="D30" s="298" t="s">
        <v>377</v>
      </c>
      <c r="E30" s="299">
        <v>0.25</v>
      </c>
      <c r="F30" s="297" t="s">
        <v>242</v>
      </c>
      <c r="G30" s="297" t="s">
        <v>378</v>
      </c>
      <c r="H30" s="300">
        <v>11</v>
      </c>
      <c r="I30" s="297" t="s">
        <v>272</v>
      </c>
      <c r="J30" s="297" t="s">
        <v>205</v>
      </c>
      <c r="K30" s="297" t="s">
        <v>273</v>
      </c>
    </row>
    <row r="31" spans="1:11" ht="26.25" customHeight="1">
      <c r="A31" s="297" t="s">
        <v>379</v>
      </c>
      <c r="B31" s="583" t="s">
        <v>380</v>
      </c>
      <c r="C31" s="584"/>
      <c r="D31" s="298" t="s">
        <v>381</v>
      </c>
      <c r="E31" s="299">
        <v>0.25</v>
      </c>
      <c r="F31" s="297" t="s">
        <v>242</v>
      </c>
      <c r="G31" s="300"/>
      <c r="H31" s="300">
        <v>0</v>
      </c>
      <c r="I31" s="300"/>
      <c r="J31" s="300"/>
      <c r="K31" s="300"/>
    </row>
    <row r="32" spans="1:11" ht="26.25" customHeight="1">
      <c r="A32" s="297" t="s">
        <v>382</v>
      </c>
      <c r="B32" s="583" t="s">
        <v>383</v>
      </c>
      <c r="C32" s="584"/>
      <c r="D32" s="298" t="s">
        <v>384</v>
      </c>
      <c r="E32" s="299">
        <v>0.125</v>
      </c>
      <c r="F32" s="300">
        <v>0</v>
      </c>
      <c r="G32" s="300">
        <v>3</v>
      </c>
      <c r="H32" s="300">
        <v>3</v>
      </c>
      <c r="I32" s="300">
        <v>3</v>
      </c>
      <c r="J32" s="300">
        <v>3</v>
      </c>
      <c r="K32" s="300">
        <v>3</v>
      </c>
    </row>
    <row r="33" spans="1:11" ht="26.25" customHeight="1">
      <c r="A33" s="297" t="s">
        <v>385</v>
      </c>
      <c r="B33" s="583" t="s">
        <v>386</v>
      </c>
      <c r="C33" s="584"/>
      <c r="D33" s="298" t="s">
        <v>387</v>
      </c>
      <c r="E33" s="299">
        <v>0.125</v>
      </c>
      <c r="F33" s="300">
        <v>0</v>
      </c>
      <c r="G33" s="300">
        <v>1</v>
      </c>
      <c r="H33" s="300">
        <v>1</v>
      </c>
      <c r="I33" s="300">
        <v>1</v>
      </c>
      <c r="J33" s="300">
        <v>1</v>
      </c>
      <c r="K33" s="300">
        <v>1</v>
      </c>
    </row>
    <row r="34" spans="1:11" ht="26.25" customHeight="1">
      <c r="A34" s="297" t="s">
        <v>388</v>
      </c>
      <c r="B34" s="583" t="s">
        <v>389</v>
      </c>
      <c r="C34" s="584"/>
      <c r="D34" s="298" t="s">
        <v>306</v>
      </c>
      <c r="E34" s="299">
        <v>0.25</v>
      </c>
      <c r="F34" s="297" t="s">
        <v>254</v>
      </c>
      <c r="G34" s="297" t="s">
        <v>390</v>
      </c>
      <c r="H34" s="300">
        <v>32</v>
      </c>
      <c r="I34" s="297" t="s">
        <v>391</v>
      </c>
      <c r="J34" s="300">
        <v>33</v>
      </c>
      <c r="K34" s="297" t="s">
        <v>392</v>
      </c>
    </row>
    <row r="35" spans="1:11" ht="26.25" customHeight="1">
      <c r="A35" s="297" t="s">
        <v>393</v>
      </c>
      <c r="B35" s="583" t="s">
        <v>394</v>
      </c>
      <c r="C35" s="584"/>
      <c r="D35" s="298" t="s">
        <v>395</v>
      </c>
      <c r="E35" s="299" t="s">
        <v>366</v>
      </c>
      <c r="F35" s="300">
        <v>0</v>
      </c>
      <c r="G35" s="300">
        <v>6</v>
      </c>
      <c r="H35" s="300">
        <v>6</v>
      </c>
      <c r="I35" s="300">
        <v>6</v>
      </c>
      <c r="J35" s="300">
        <v>6</v>
      </c>
      <c r="K35" s="300">
        <v>6</v>
      </c>
    </row>
    <row r="36" spans="1:11" ht="26.25" customHeight="1">
      <c r="A36" s="297" t="s">
        <v>396</v>
      </c>
      <c r="B36" s="583" t="s">
        <v>397</v>
      </c>
      <c r="C36" s="584"/>
      <c r="D36" s="298" t="s">
        <v>398</v>
      </c>
      <c r="E36" s="299">
        <v>0.25</v>
      </c>
      <c r="F36" s="297" t="s">
        <v>242</v>
      </c>
      <c r="G36" s="297" t="s">
        <v>272</v>
      </c>
      <c r="H36" s="297" t="s">
        <v>205</v>
      </c>
      <c r="I36" s="297" t="s">
        <v>273</v>
      </c>
      <c r="J36" s="300">
        <v>12</v>
      </c>
      <c r="K36" s="297" t="s">
        <v>274</v>
      </c>
    </row>
    <row r="37" spans="1:11" ht="26.25" customHeight="1">
      <c r="A37" s="297" t="s">
        <v>399</v>
      </c>
      <c r="B37" s="583" t="s">
        <v>400</v>
      </c>
      <c r="C37" s="584"/>
      <c r="D37" s="298" t="s">
        <v>401</v>
      </c>
      <c r="E37" s="299">
        <v>0.25</v>
      </c>
      <c r="F37" s="297" t="s">
        <v>242</v>
      </c>
      <c r="G37" s="297" t="s">
        <v>402</v>
      </c>
      <c r="H37" s="300">
        <v>15</v>
      </c>
      <c r="I37" s="297" t="s">
        <v>403</v>
      </c>
      <c r="J37" s="297" t="s">
        <v>370</v>
      </c>
      <c r="K37" s="297" t="s">
        <v>404</v>
      </c>
    </row>
    <row r="38" spans="1:11" ht="26.25" customHeight="1">
      <c r="A38" s="297" t="s">
        <v>405</v>
      </c>
      <c r="B38" s="583" t="s">
        <v>406</v>
      </c>
      <c r="C38" s="584"/>
      <c r="D38" s="298" t="s">
        <v>407</v>
      </c>
      <c r="E38" s="299">
        <v>1</v>
      </c>
      <c r="F38" s="297">
        <v>1</v>
      </c>
      <c r="G38" s="297">
        <v>49</v>
      </c>
      <c r="H38" s="297">
        <v>50</v>
      </c>
      <c r="I38" s="297">
        <v>50</v>
      </c>
      <c r="J38" s="297">
        <v>51</v>
      </c>
      <c r="K38" s="297">
        <v>51</v>
      </c>
    </row>
    <row r="39" spans="1:11" ht="26.25" customHeight="1">
      <c r="A39" s="297" t="s">
        <v>408</v>
      </c>
      <c r="B39" s="583" t="s">
        <v>409</v>
      </c>
      <c r="C39" s="584"/>
      <c r="D39" s="298" t="s">
        <v>410</v>
      </c>
      <c r="E39" s="299">
        <v>0.125</v>
      </c>
      <c r="F39" s="297" t="s">
        <v>246</v>
      </c>
      <c r="G39" s="297" t="s">
        <v>411</v>
      </c>
      <c r="H39" s="297" t="s">
        <v>315</v>
      </c>
      <c r="I39" s="297" t="s">
        <v>412</v>
      </c>
      <c r="J39" s="297" t="s">
        <v>413</v>
      </c>
      <c r="K39" s="297" t="s">
        <v>414</v>
      </c>
    </row>
    <row r="40" spans="1:11" ht="26.25" customHeight="1">
      <c r="A40" s="297" t="s">
        <v>415</v>
      </c>
      <c r="B40" s="583" t="s">
        <v>416</v>
      </c>
      <c r="C40" s="584"/>
      <c r="D40" s="298" t="s">
        <v>417</v>
      </c>
      <c r="E40" s="299">
        <v>0.375</v>
      </c>
      <c r="F40" s="297" t="s">
        <v>254</v>
      </c>
      <c r="G40" s="303">
        <v>11</v>
      </c>
      <c r="H40" s="297" t="s">
        <v>205</v>
      </c>
      <c r="I40" s="297" t="s">
        <v>205</v>
      </c>
      <c r="J40" s="303">
        <v>12</v>
      </c>
      <c r="K40" s="303">
        <v>12</v>
      </c>
    </row>
    <row r="41" spans="1:11" ht="26.25" customHeight="1">
      <c r="A41" s="297" t="s">
        <v>418</v>
      </c>
      <c r="B41" s="583" t="s">
        <v>419</v>
      </c>
      <c r="C41" s="584"/>
      <c r="D41" s="298" t="s">
        <v>420</v>
      </c>
      <c r="E41" s="299">
        <v>0.375</v>
      </c>
      <c r="F41" s="297" t="s">
        <v>254</v>
      </c>
      <c r="G41" s="297" t="s">
        <v>421</v>
      </c>
      <c r="H41" s="303">
        <v>15</v>
      </c>
      <c r="I41" s="303">
        <v>15</v>
      </c>
      <c r="J41" s="297" t="s">
        <v>370</v>
      </c>
      <c r="K41" s="297" t="s">
        <v>370</v>
      </c>
    </row>
    <row r="42" spans="1:11" ht="26.25" customHeight="1">
      <c r="A42" s="297" t="s">
        <v>422</v>
      </c>
      <c r="B42" s="583" t="s">
        <v>423</v>
      </c>
      <c r="C42" s="584"/>
      <c r="D42" s="298" t="s">
        <v>424</v>
      </c>
      <c r="E42" s="299">
        <v>0.25</v>
      </c>
      <c r="F42" s="297" t="s">
        <v>246</v>
      </c>
      <c r="G42" s="297" t="s">
        <v>425</v>
      </c>
      <c r="H42" s="297" t="s">
        <v>426</v>
      </c>
      <c r="I42" s="297" t="s">
        <v>427</v>
      </c>
      <c r="J42" s="297" t="s">
        <v>428</v>
      </c>
      <c r="K42" s="297" t="s">
        <v>429</v>
      </c>
    </row>
    <row r="43" spans="1:11" ht="26.25" customHeight="1">
      <c r="A43" s="304" t="s">
        <v>430</v>
      </c>
      <c r="B43" s="304"/>
      <c r="C43" s="304"/>
      <c r="D43" s="304"/>
      <c r="E43" s="305"/>
      <c r="F43" s="305"/>
      <c r="G43" s="305"/>
      <c r="H43" s="305"/>
      <c r="I43" s="305"/>
      <c r="J43" s="305"/>
      <c r="K43" s="305"/>
    </row>
  </sheetData>
  <mergeCells count="40"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A1:K1"/>
    <mergeCell ref="A2:K2"/>
    <mergeCell ref="B3:C3"/>
    <mergeCell ref="B6:C6"/>
    <mergeCell ref="B7:C7"/>
  </mergeCells>
  <pageMargins left="0.25" right="0.25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topLeftCell="A11" zoomScale="85" zoomScaleNormal="85" zoomScaleSheetLayoutView="85" zoomScalePageLayoutView="70" workbookViewId="0">
      <selection activeCell="D5" sqref="D5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27" t="s">
        <v>73</v>
      </c>
      <c r="G1" s="328" t="s">
        <v>185</v>
      </c>
      <c r="H1"/>
    </row>
    <row r="2" spans="1:8" s="239" customFormat="1" ht="12.75" customHeight="1">
      <c r="B2"/>
      <c r="C2"/>
      <c r="D2"/>
      <c r="E2"/>
      <c r="F2" s="327" t="s">
        <v>75</v>
      </c>
      <c r="G2" s="329" t="s">
        <v>186</v>
      </c>
      <c r="H2"/>
    </row>
    <row r="3" spans="1:8" s="239" customFormat="1" ht="12.75" customHeight="1" thickBot="1">
      <c r="B3"/>
      <c r="C3"/>
      <c r="D3"/>
      <c r="E3"/>
      <c r="F3" s="327" t="s">
        <v>77</v>
      </c>
      <c r="G3" s="330" t="s">
        <v>187</v>
      </c>
      <c r="H3"/>
    </row>
    <row r="4" spans="1:8" s="239" customFormat="1" ht="17.25" customHeight="1" thickBot="1">
      <c r="A4" s="240"/>
      <c r="B4" s="600" t="s">
        <v>188</v>
      </c>
      <c r="C4" s="600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601"/>
      <c r="C5" s="601"/>
      <c r="D5" s="243"/>
      <c r="E5"/>
      <c r="F5" s="240"/>
      <c r="G5" s="240"/>
      <c r="H5"/>
    </row>
    <row r="6" spans="1:8" s="239" customFormat="1" ht="17.25" customHeight="1" thickBot="1">
      <c r="A6" s="240"/>
      <c r="B6" s="600" t="s">
        <v>476</v>
      </c>
      <c r="C6" s="600"/>
      <c r="D6" s="244" t="s">
        <v>219</v>
      </c>
      <c r="E6"/>
      <c r="F6" s="241" t="s">
        <v>189</v>
      </c>
      <c r="G6" s="244" t="str">
        <f>'1. CUTTING DOCKET'!D9</f>
        <v xml:space="preserve">SS25 </v>
      </c>
      <c r="H6"/>
    </row>
    <row r="7" spans="1:8" s="239" customFormat="1" ht="3.9" customHeight="1" thickBot="1">
      <c r="A7" s="240"/>
      <c r="B7" s="602"/>
      <c r="C7" s="602"/>
      <c r="D7" s="243"/>
      <c r="E7"/>
      <c r="F7" s="245"/>
      <c r="G7" s="246"/>
      <c r="H7"/>
    </row>
    <row r="8" spans="1:8" s="239" customFormat="1" ht="17.25" customHeight="1" thickBot="1">
      <c r="A8" s="240"/>
      <c r="B8" s="600" t="s">
        <v>190</v>
      </c>
      <c r="C8" s="600"/>
      <c r="D8" s="244" t="str">
        <f>'1. CUTTING DOCKET'!D7</f>
        <v>H06-HD34M-DYE</v>
      </c>
      <c r="E8" s="247"/>
      <c r="F8" s="241" t="s">
        <v>191</v>
      </c>
      <c r="G8" s="244" t="str">
        <f>'1. CUTTING DOCKET'!D10</f>
        <v>HOODIE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599" t="s">
        <v>194</v>
      </c>
      <c r="D10" s="599"/>
      <c r="E10" s="599"/>
      <c r="F10" s="599"/>
      <c r="G10" s="250" t="s">
        <v>195</v>
      </c>
      <c r="H10" s="250" t="s">
        <v>196</v>
      </c>
    </row>
    <row r="11" spans="1:8" s="239" customFormat="1" ht="106.75" customHeight="1" thickBot="1">
      <c r="A11" s="594">
        <v>1</v>
      </c>
      <c r="B11" s="332" t="s">
        <v>477</v>
      </c>
      <c r="C11" s="595" t="s">
        <v>500</v>
      </c>
      <c r="D11" s="596"/>
      <c r="E11" s="596"/>
      <c r="F11" s="597"/>
      <c r="G11" s="594"/>
      <c r="H11" s="331"/>
    </row>
    <row r="12" spans="1:8" s="239" customFormat="1" ht="106.75" customHeight="1" thickBot="1">
      <c r="A12" s="594"/>
      <c r="B12" s="332" t="s">
        <v>197</v>
      </c>
      <c r="C12" s="598"/>
      <c r="D12" s="598"/>
      <c r="E12" s="598"/>
      <c r="F12" s="598"/>
      <c r="G12" s="594"/>
      <c r="H12" s="331"/>
    </row>
    <row r="13" spans="1:8" s="239" customFormat="1" ht="106.75" customHeight="1" thickBot="1">
      <c r="A13" s="331">
        <v>2</v>
      </c>
      <c r="B13" s="332" t="s">
        <v>198</v>
      </c>
      <c r="C13" s="592"/>
      <c r="D13" s="592"/>
      <c r="E13" s="592"/>
      <c r="F13" s="592"/>
      <c r="G13" s="331"/>
      <c r="H13" s="331"/>
    </row>
    <row r="14" spans="1:8" s="239" customFormat="1" ht="106.75" customHeight="1" thickBot="1">
      <c r="A14" s="331">
        <v>3</v>
      </c>
      <c r="B14" s="332" t="s">
        <v>478</v>
      </c>
      <c r="C14" s="592"/>
      <c r="D14" s="592"/>
      <c r="E14" s="592"/>
      <c r="F14" s="592"/>
      <c r="G14" s="331"/>
      <c r="H14" s="331"/>
    </row>
    <row r="15" spans="1:8" s="239" customFormat="1" ht="106.75" customHeight="1" thickBot="1">
      <c r="A15" s="331">
        <v>4</v>
      </c>
      <c r="B15" s="332" t="s">
        <v>199</v>
      </c>
      <c r="C15" s="591" t="str">
        <f>'1. CUTTING DOCKET'!D81</f>
        <v>DUYỆT MÀU SẮC + CHẤT LƯỢNG + HADFEEL SAU NHUỘM THEO ÁO MẪU PHOTOSHOOT MÃ H06-HD34M-DYE, MÀU ABBEY STONE CHUYỂN TEAM DYE</v>
      </c>
      <c r="D15" s="592"/>
      <c r="E15" s="592"/>
      <c r="F15" s="592"/>
      <c r="G15" s="331"/>
      <c r="H15" s="331"/>
    </row>
    <row r="16" spans="1:8" s="239" customFormat="1" ht="106.75" customHeight="1" thickBot="1">
      <c r="A16" s="331">
        <v>5</v>
      </c>
      <c r="B16" s="332" t="s">
        <v>479</v>
      </c>
      <c r="C16" s="592"/>
      <c r="D16" s="592"/>
      <c r="E16" s="592"/>
      <c r="F16" s="592"/>
      <c r="G16" s="331"/>
      <c r="H16" s="331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93" t="s">
        <v>200</v>
      </c>
      <c r="C18" s="593"/>
      <c r="D18" s="593"/>
      <c r="E18" s="251"/>
      <c r="F18" s="251"/>
      <c r="G18" s="593" t="s">
        <v>201</v>
      </c>
      <c r="H18" s="593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5CFF3C-FF42-47FC-9F11-396C4FC2808D}"/>
</file>

<file path=customXml/itemProps2.xml><?xml version="1.0" encoding="utf-8"?>
<ds:datastoreItem xmlns:ds="http://schemas.openxmlformats.org/officeDocument/2006/customXml" ds:itemID="{53DAF858-CE89-482C-AACD-08548AA4A881}"/>
</file>

<file path=customXml/itemProps3.xml><?xml version="1.0" encoding="utf-8"?>
<ds:datastoreItem xmlns:ds="http://schemas.openxmlformats.org/officeDocument/2006/customXml" ds:itemID="{976E80AD-F755-4102-9F4F-ADDC81487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'1. CUTTING DOCKET'!Print_Titles</vt:lpstr>
      <vt:lpstr>'2. TRIM CARD'!Print_Titles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2024-02-02T07:26:01Z</cp:lastPrinted>
  <dcterms:created xsi:type="dcterms:W3CDTF">2016-05-06T01:47:29Z</dcterms:created>
  <dcterms:modified xsi:type="dcterms:W3CDTF">2024-02-02T07:37:05Z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