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WOMEN\FLEECE\HOODIE\"/>
    </mc:Choice>
  </mc:AlternateContent>
  <xr:revisionPtr revIDLastSave="0" documentId="13_ncr:1_{8A1EFFEF-9E02-47D3-B956-76110894EE05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UA updated 5-7-2023" sheetId="22" r:id="rId6"/>
    <sheet name="MER.QT-04.BM4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5">'[1]Raw material movement'!#REF!</definedName>
    <definedName name="____SCM40">'[1]Raw material movement'!#REF!</definedName>
    <definedName name="___SCM40" localSheetId="5">'[2]Raw material movement'!#REF!</definedName>
    <definedName name="___SCM40">'[2]Raw material movement'!#REF!</definedName>
    <definedName name="__SCM40" localSheetId="5">'[3]Raw material movement'!#REF!</definedName>
    <definedName name="__SCM40">'[3]Raw material movement'!#REF!</definedName>
    <definedName name="_2DATA_DATA2_L" localSheetId="5">'[4]#REF'!#REF!</definedName>
    <definedName name="_2DATA_DATA2_L">'[4]#REF'!#REF!</definedName>
    <definedName name="_DATA_DATA2_L" localSheetId="5">'[5]#REF'!#REF!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0" hidden="1">'1. CUTTING DOCKET'!$A$30:$R$56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DOCKET'!$A$1:$Q$87</definedName>
    <definedName name="_xlnm.Print_Area" localSheetId="2">'2. TRIM CARD'!$A$1:$C$54</definedName>
    <definedName name="_xlnm.Print_Area" localSheetId="3">'2. TRIM CARD (GREY)'!$A$1:$E$39</definedName>
    <definedName name="_xlnm.Print_Area" localSheetId="1">GREY!$A$1:$P$169</definedName>
    <definedName name="_xlnm.Print_Area" localSheetId="6">'MER.QT-04.BM4'!$A$1:$H$19</definedName>
    <definedName name="_xlnm.Print_Area" localSheetId="5">'UA updated 5-7-2023'!$A$1:$J$37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1">GREY!$1:$15</definedName>
    <definedName name="_xlnm.Print_Titles" localSheetId="5">'UA updated 5-7-2023'!$1:$8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1" l="1"/>
  <c r="C11" i="21"/>
  <c r="H37" i="22"/>
  <c r="I37" i="22"/>
  <c r="J37" i="22"/>
  <c r="F37" i="22"/>
  <c r="H36" i="22"/>
  <c r="I36" i="22"/>
  <c r="J36" i="22"/>
  <c r="F36" i="22"/>
  <c r="H35" i="22"/>
  <c r="I35" i="22"/>
  <c r="J35" i="22"/>
  <c r="F35" i="22"/>
  <c r="H34" i="22"/>
  <c r="I34" i="22"/>
  <c r="F34" i="22"/>
  <c r="H33" i="22"/>
  <c r="I33" i="22"/>
  <c r="F33" i="22"/>
  <c r="H32" i="22"/>
  <c r="I32" i="22"/>
  <c r="J32" i="22"/>
  <c r="F32" i="22"/>
  <c r="H31" i="22"/>
  <c r="I31" i="22"/>
  <c r="J31" i="22"/>
  <c r="F31" i="22"/>
  <c r="H30" i="22"/>
  <c r="I30" i="22"/>
  <c r="J30" i="22"/>
  <c r="F30" i="22"/>
  <c r="H29" i="22"/>
  <c r="I29" i="22"/>
  <c r="J29" i="22"/>
  <c r="F29" i="22"/>
  <c r="H28" i="22"/>
  <c r="I28" i="22"/>
  <c r="J28" i="22"/>
  <c r="F28" i="22"/>
  <c r="H27" i="22"/>
  <c r="I27" i="22"/>
  <c r="J27" i="22"/>
  <c r="F27" i="22"/>
  <c r="H26" i="22"/>
  <c r="I26" i="22"/>
  <c r="J26" i="22"/>
  <c r="F26" i="22"/>
  <c r="H25" i="22"/>
  <c r="I25" i="22"/>
  <c r="J25" i="22"/>
  <c r="F25" i="22"/>
  <c r="H24" i="22"/>
  <c r="I24" i="22"/>
  <c r="J24" i="22"/>
  <c r="F24" i="22"/>
  <c r="H23" i="22"/>
  <c r="I23" i="22"/>
  <c r="J23" i="22"/>
  <c r="H22" i="22"/>
  <c r="I22" i="22"/>
  <c r="J22" i="22"/>
  <c r="F22" i="22"/>
  <c r="H21" i="22"/>
  <c r="I21" i="22"/>
  <c r="J21" i="22"/>
  <c r="F21" i="22"/>
  <c r="H20" i="22"/>
  <c r="I20" i="22"/>
  <c r="J20" i="22"/>
  <c r="F20" i="22"/>
  <c r="H19" i="22"/>
  <c r="I19" i="22"/>
  <c r="J19" i="22"/>
  <c r="F19" i="22"/>
  <c r="H18" i="22"/>
  <c r="I18" i="22"/>
  <c r="J18" i="22"/>
  <c r="F18" i="22"/>
  <c r="I17" i="22"/>
  <c r="J17" i="22"/>
  <c r="H16" i="22"/>
  <c r="I16" i="22"/>
  <c r="J16" i="22"/>
  <c r="F16" i="22"/>
  <c r="H15" i="22"/>
  <c r="I15" i="22"/>
  <c r="J15" i="22"/>
  <c r="F15" i="22"/>
  <c r="H14" i="22"/>
  <c r="I14" i="22"/>
  <c r="J14" i="22"/>
  <c r="F14" i="22"/>
  <c r="H13" i="22"/>
  <c r="I13" i="22"/>
  <c r="J13" i="22"/>
  <c r="F13" i="22"/>
  <c r="H12" i="22"/>
  <c r="I12" i="22"/>
  <c r="J12" i="22"/>
  <c r="F12" i="22"/>
  <c r="H11" i="22"/>
  <c r="I11" i="22"/>
  <c r="J11" i="22"/>
  <c r="F11" i="22"/>
  <c r="H10" i="22"/>
  <c r="I10" i="22"/>
  <c r="J10" i="22"/>
  <c r="F10" i="22"/>
  <c r="H9" i="22"/>
  <c r="I9" i="22"/>
  <c r="J9" i="22"/>
  <c r="F9" i="22"/>
  <c r="G33" i="1"/>
  <c r="H20" i="1"/>
  <c r="B18" i="5"/>
  <c r="Q18" i="1"/>
  <c r="Q19" i="1"/>
  <c r="Q20" i="1"/>
  <c r="G28" i="1"/>
  <c r="I28" i="1"/>
  <c r="J28" i="1"/>
  <c r="G27" i="1"/>
  <c r="I27" i="1"/>
  <c r="J27" i="1"/>
  <c r="G8" i="21"/>
  <c r="G6" i="21"/>
  <c r="D8" i="21"/>
  <c r="A28" i="5"/>
  <c r="G38" i="1"/>
  <c r="G39" i="1"/>
  <c r="I32" i="1"/>
  <c r="I38" i="1"/>
  <c r="I37" i="1"/>
  <c r="B53" i="5"/>
  <c r="A45" i="5"/>
  <c r="A43" i="5"/>
  <c r="A41" i="5"/>
  <c r="B39" i="5"/>
  <c r="B41" i="5"/>
  <c r="A39" i="5"/>
  <c r="A37" i="5"/>
  <c r="A35" i="5"/>
  <c r="B4" i="5"/>
  <c r="B3" i="5"/>
  <c r="B2" i="5"/>
  <c r="A32" i="5"/>
  <c r="A15" i="5"/>
  <c r="A30" i="5"/>
  <c r="A24" i="5"/>
  <c r="A21" i="5"/>
  <c r="A19" i="5"/>
  <c r="A9" i="5"/>
  <c r="I33" i="1"/>
  <c r="I34" i="1"/>
  <c r="I35" i="1"/>
  <c r="I36" i="1"/>
  <c r="I39" i="1"/>
  <c r="B27" i="1"/>
  <c r="B7" i="5"/>
  <c r="D19" i="1"/>
  <c r="D20" i="1"/>
  <c r="C13" i="5"/>
  <c r="C11" i="5"/>
  <c r="B59" i="1"/>
  <c r="A26" i="1"/>
  <c r="H38" i="1"/>
  <c r="H32" i="1"/>
  <c r="H37" i="1"/>
  <c r="H53" i="1"/>
  <c r="H52" i="1"/>
  <c r="H36" i="1"/>
  <c r="H31" i="1"/>
  <c r="H39" i="1"/>
  <c r="B30" i="5"/>
  <c r="H34" i="1"/>
  <c r="H35" i="1"/>
  <c r="H33" i="1"/>
  <c r="B9" i="5"/>
  <c r="B6" i="5"/>
  <c r="B15" i="5"/>
  <c r="C59" i="1"/>
  <c r="I31" i="1"/>
  <c r="I45" i="1"/>
  <c r="C78" i="1"/>
  <c r="I50" i="1"/>
  <c r="I49" i="1"/>
  <c r="I48" i="1"/>
  <c r="I47" i="1"/>
  <c r="I46" i="1"/>
  <c r="I44" i="1"/>
  <c r="I43" i="1"/>
  <c r="H22" i="1"/>
  <c r="E85" i="1"/>
  <c r="H4" i="1"/>
  <c r="I22" i="1"/>
  <c r="G22" i="1"/>
  <c r="J22" i="1"/>
  <c r="C85" i="1"/>
  <c r="K22" i="1"/>
  <c r="H85" i="1"/>
  <c r="L49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0" i="1"/>
  <c r="I85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A14" i="5"/>
  <c r="A13" i="5"/>
  <c r="A11" i="5"/>
  <c r="A12" i="5"/>
  <c r="C6" i="17"/>
  <c r="C9" i="17"/>
  <c r="C11" i="17"/>
  <c r="A4" i="5"/>
  <c r="A3" i="5"/>
  <c r="A2" i="5"/>
  <c r="H45" i="1"/>
  <c r="H50" i="1"/>
  <c r="H48" i="1"/>
  <c r="H46" i="1"/>
  <c r="H51" i="1"/>
  <c r="H49" i="1"/>
  <c r="H47" i="1"/>
  <c r="H44" i="1"/>
  <c r="H43" i="1"/>
  <c r="K32" i="1"/>
  <c r="M32" i="1"/>
  <c r="O32" i="1"/>
  <c r="B70" i="1"/>
  <c r="B5" i="17"/>
  <c r="K37" i="1"/>
  <c r="M37" i="1"/>
  <c r="O37" i="1"/>
  <c r="K38" i="1"/>
  <c r="M38" i="1"/>
  <c r="O38" i="1"/>
  <c r="Q22" i="1"/>
  <c r="K52" i="1"/>
  <c r="M52" i="1"/>
  <c r="O52" i="1"/>
  <c r="K53" i="1"/>
  <c r="M53" i="1"/>
  <c r="K39" i="1"/>
  <c r="M39" i="1"/>
  <c r="O39" i="1"/>
  <c r="K36" i="1"/>
  <c r="M36" i="1"/>
  <c r="O36" i="1"/>
  <c r="K34" i="1"/>
  <c r="M34" i="1"/>
  <c r="O34" i="1"/>
  <c r="K35" i="1"/>
  <c r="M35" i="1"/>
  <c r="O35" i="1"/>
  <c r="K31" i="1"/>
  <c r="M31" i="1"/>
  <c r="O31" i="1"/>
  <c r="K33" i="1"/>
  <c r="M33" i="1"/>
  <c r="O33" i="1"/>
  <c r="K45" i="1"/>
  <c r="M45" i="1"/>
  <c r="O45" i="1"/>
  <c r="K43" i="1"/>
  <c r="K50" i="1"/>
  <c r="K46" i="1"/>
  <c r="K49" i="1"/>
  <c r="K44" i="1"/>
  <c r="K48" i="1"/>
  <c r="K51" i="1"/>
  <c r="K47" i="1"/>
  <c r="B15" i="17"/>
  <c r="M27" i="1"/>
  <c r="M28" i="1"/>
  <c r="M51" i="1"/>
  <c r="O51" i="1"/>
  <c r="M48" i="1"/>
  <c r="O48" i="1"/>
  <c r="M50" i="1"/>
  <c r="O50" i="1"/>
  <c r="M44" i="1"/>
  <c r="O44" i="1"/>
  <c r="M47" i="1"/>
  <c r="O47" i="1"/>
  <c r="M46" i="1"/>
  <c r="O46" i="1"/>
  <c r="M43" i="1"/>
  <c r="O43" i="1"/>
  <c r="M49" i="1"/>
  <c r="O49" i="1"/>
</calcChain>
</file>

<file path=xl/sharedStrings.xml><?xml version="1.0" encoding="utf-8"?>
<sst xmlns="http://schemas.openxmlformats.org/spreadsheetml/2006/main" count="933" uniqueCount="434">
  <si>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</si>
  <si>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</si>
  <si>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</si>
  <si>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</si>
  <si>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</si>
  <si>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</si>
  <si>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</si>
  <si>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</si>
  <si>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</si>
  <si>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</si>
  <si>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</si>
  <si>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</si>
  <si>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</si>
  <si>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</si>
  <si>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</si>
  <si>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</si>
  <si>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</si>
  <si>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</si>
  <si>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</si>
  <si>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</si>
  <si>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</si>
  <si>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</si>
  <si>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</si>
  <si>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</si>
  <si>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</si>
  <si>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</si>
  <si>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</si>
  <si>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</si>
  <si>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</si>
  <si>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</si>
  <si>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</si>
  <si>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</si>
  <si>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</si>
  <si>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</si>
  <si>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</si>
  <si>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</si>
  <si>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</si>
  <si>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</si>
  <si>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</si>
  <si>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</si>
  <si>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</si>
  <si>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</si>
  <si>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</si>
  <si>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</si>
  <si>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</si>
  <si>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</si>
  <si>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</si>
  <si>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</si>
  <si>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</si>
  <si>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</si>
  <si>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</si>
  <si>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</si>
  <si>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</si>
  <si>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</si>
  <si>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</si>
  <si>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</si>
  <si>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</si>
  <si>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</si>
  <si>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</si>
  <si>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</si>
  <si>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</si>
  <si>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</si>
  <si>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</si>
  <si>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</si>
  <si>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</si>
  <si>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</si>
  <si>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</si>
  <si>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</si>
  <si>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</si>
  <si>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</si>
  <si>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</si>
  <si>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</si>
  <si>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</si>
  <si>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</si>
  <si>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</si>
  <si>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</si>
  <si>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</si>
  <si>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</si>
  <si>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</si>
  <si>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</si>
  <si>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</si>
  <si>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</si>
  <si>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</si>
  <si>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</si>
  <si>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</si>
  <si>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</si>
  <si>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</si>
  <si>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</si>
  <si>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</si>
  <si>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</si>
  <si>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</si>
  <si>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</si>
  <si>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</si>
  <si>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</si>
  <si>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</si>
  <si>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</si>
  <si>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</si>
  <si>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</si>
  <si>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</si>
  <si>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</si>
  <si>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</si>
  <si>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</si>
  <si>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</si>
  <si>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</si>
  <si>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</si>
  <si>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</si>
  <si>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</si>
  <si>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</si>
  <si>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</si>
  <si>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</si>
  <si>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</si>
  <si>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</si>
  <si>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</si>
  <si>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</si>
  <si>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</si>
  <si>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</si>
  <si>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</si>
  <si>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</si>
  <si>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</si>
  <si>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</si>
  <si>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</si>
  <si>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</si>
  <si>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</si>
  <si>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</si>
  <si>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</si>
  <si>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</si>
  <si>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</si>
  <si>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</si>
  <si>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</si>
  <si>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</si>
  <si>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</si>
  <si>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</si>
  <si>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</si>
  <si>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</si>
  <si>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</si>
  <si>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</si>
  <si>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</si>
  <si>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</si>
  <si>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</si>
  <si>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</si>
  <si>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</si>
  <si>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</si>
  <si>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</si>
  <si>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</si>
  <si>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</si>
  <si>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</si>
  <si>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</si>
  <si>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</si>
  <si>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</si>
  <si>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</si>
  <si>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</si>
  <si>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</si>
  <si>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</si>
  <si>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</si>
  <si>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</si>
  <si>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</si>
  <si>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</si>
  <si>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</si>
  <si>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</si>
  <si>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</si>
  <si>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</si>
  <si>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</si>
  <si>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</si>
  <si>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</si>
  <si>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</si>
  <si>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</si>
  <si>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</si>
  <si>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</si>
  <si>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</si>
  <si>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</si>
  <si>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</si>
  <si>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</si>
  <si>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</si>
  <si>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</si>
  <si>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</si>
  <si>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</si>
  <si>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</si>
  <si>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</si>
  <si>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</si>
  <si>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</si>
  <si>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</si>
  <si>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</si>
  <si>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</si>
  <si>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</si>
  <si>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</si>
  <si>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</si>
  <si>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</si>
  <si>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</si>
  <si>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</si>
  <si>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</si>
  <si>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</si>
  <si>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</si>
  <si>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</si>
  <si>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</si>
  <si>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</si>
  <si>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</si>
  <si>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</si>
  <si>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</si>
  <si>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</si>
  <si>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</si>
  <si>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</si>
  <si>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</si>
  <si>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</si>
  <si>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</si>
  <si>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</si>
  <si>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</si>
  <si>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</si>
  <si>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</si>
  <si>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</si>
  <si>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</si>
  <si>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</si>
  <si>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</si>
  <si>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</si>
  <si>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IN:</t>
  </si>
  <si>
    <t>BO CỔ</t>
  </si>
  <si>
    <t>THÊU:</t>
  </si>
  <si>
    <t>WASH:</t>
  </si>
  <si>
    <t>1.65 M</t>
  </si>
  <si>
    <t>HERSCHEL</t>
  </si>
  <si>
    <t>NHÃN HSCO SATIN
CODE: HSC-ML-0002</t>
  </si>
  <si>
    <r>
      <rPr>
        <b/>
        <u/>
        <sz val="42"/>
        <color theme="1"/>
        <rFont val="Muli"/>
      </rPr>
      <t>GHI CHÚ:</t>
    </r>
    <r>
      <rPr>
        <b/>
        <sz val="4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</si>
  <si>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</si>
  <si>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</si>
  <si>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</si>
  <si>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</si>
  <si>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</si>
  <si>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</si>
  <si>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Base Size:</t>
  </si>
  <si>
    <t>Style Number:</t>
  </si>
  <si>
    <t>Category:</t>
  </si>
  <si>
    <t>Status:</t>
  </si>
  <si>
    <t>new</t>
  </si>
  <si>
    <t>Season:</t>
  </si>
  <si>
    <t>Developer:</t>
  </si>
  <si>
    <t>A</t>
  </si>
  <si>
    <t>1/4</t>
  </si>
  <si>
    <t>B</t>
  </si>
  <si>
    <t>1/8</t>
  </si>
  <si>
    <t>C</t>
  </si>
  <si>
    <t>D</t>
  </si>
  <si>
    <t>1/2</t>
  </si>
  <si>
    <t>F</t>
  </si>
  <si>
    <t>G</t>
  </si>
  <si>
    <t>H</t>
  </si>
  <si>
    <t>I</t>
  </si>
  <si>
    <t>J</t>
  </si>
  <si>
    <t>12 1/4</t>
  </si>
  <si>
    <t>K</t>
  </si>
  <si>
    <t>1 3/4</t>
  </si>
  <si>
    <t>2 1/2</t>
  </si>
  <si>
    <t>N</t>
  </si>
  <si>
    <t>P</t>
  </si>
  <si>
    <t>Q</t>
  </si>
  <si>
    <t>R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</si>
  <si>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</si>
  <si>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</si>
  <si>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</si>
  <si>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</si>
  <si>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</si>
  <si>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</si>
  <si>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DÂY TAPE XƯƠNG CÁ 1CM</t>
  </si>
  <si>
    <t xml:space="preserve">
GẮN TẠI BÊN TRONG SƯỜN TRÁI (THÂN SAU)
VỊ TRÍ: TỪ LAI LÊN 5"
1 BỘ GỒM 3 CÁI
THỨ TỰ TRÊN DƯỚI =&gt; XEM HÌNH BÊN</t>
  </si>
  <si>
    <t>VÒNG CỔ</t>
  </si>
  <si>
    <t>RỘNG CỔ TẠI ĐỈNH VAI TỪ ĐƯỜNG MAY ĐẾN ĐƯỜNG MAY</t>
  </si>
  <si>
    <t>HẠ CỔ TRƯỚC TỪ ĐỈNH VAI (KHÔNG BAO GỒM BO CỔ)</t>
  </si>
  <si>
    <t>HẠ CỔ SAU TỪ ĐỈNH VAI (KHÔNG BAO GỒM BO CỔ)</t>
  </si>
  <si>
    <t>RỘNG VAI - ĐO NGANG TỪ ĐIỂM HẠ VAI TRÁI QUA ĐIỂM HẠ VAI PHẢI</t>
  </si>
  <si>
    <t>NGANG THÂN TRƯỚC (6" TỪ ĐỈNH VAI)</t>
  </si>
  <si>
    <t>NGANG THÂN SAU (6" TỪ ĐỈNH VAI)</t>
  </si>
  <si>
    <t>XUÔI VAI - ĐO KHOẢNG CÁCH TỪ ĐỈNH VAI ĐẾN HẠ VAI</t>
  </si>
  <si>
    <t>12 1/2</t>
  </si>
  <si>
    <t>CHỒM VAI TRƯỚC(CHỈ THAM KHẢO TẠI ĐIỂM HẠ VAI, 0" TẠI ĐỈNH VAI)</t>
  </si>
  <si>
    <t xml:space="preserve">VÒNG NGỰC THÂN TRƯỚC 1" DƯỚI NÁCH </t>
  </si>
  <si>
    <t>DÀI THÂN TRƯỚC TỪ ĐỈNH VAI TỚI LAI</t>
  </si>
  <si>
    <t>U</t>
  </si>
  <si>
    <t>VỊ TRÍ ĐO KHỦY TAY TỪ DƯỚI NÁCH</t>
  </si>
  <si>
    <t>V</t>
  </si>
  <si>
    <t>VÒNG KHỦY TAY</t>
  </si>
  <si>
    <t>15 1/2</t>
  </si>
  <si>
    <t>VÒNG CỬA TAY TẠI GIỮA - ĐO ÊM</t>
  </si>
  <si>
    <t>X</t>
  </si>
  <si>
    <t>10 3/4</t>
  </si>
  <si>
    <t>Y</t>
  </si>
  <si>
    <t>Z</t>
  </si>
  <si>
    <t>TO BẢN RIB TAY</t>
  </si>
  <si>
    <t>AA</t>
  </si>
  <si>
    <t>AB</t>
  </si>
  <si>
    <t>AC</t>
  </si>
  <si>
    <t>AD</t>
  </si>
  <si>
    <t>AE</t>
  </si>
  <si>
    <t>AF</t>
  </si>
  <si>
    <t>CAO TÚI KANGAROO TẠI GIỮA</t>
  </si>
  <si>
    <t>H06  SS25  S2604</t>
  </si>
  <si>
    <t>MER: DIỆU - 204</t>
  </si>
  <si>
    <t xml:space="preserve">SS25 </t>
  </si>
  <si>
    <t>S1</t>
  </si>
  <si>
    <t>H06-0311</t>
  </si>
  <si>
    <t>H06-0313</t>
  </si>
  <si>
    <t>H06-0312</t>
  </si>
  <si>
    <t>NHÃN TRACKING
#240324S1</t>
  </si>
  <si>
    <t>H06-0314</t>
  </si>
  <si>
    <t>H06-0320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</si>
  <si>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</si>
  <si>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</si>
  <si>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</si>
  <si>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</si>
  <si>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</si>
  <si>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</si>
  <si>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</si>
  <si>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</si>
  <si>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</si>
  <si>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</si>
  <si>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</si>
  <si>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</si>
  <si>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</si>
  <si>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 xml:space="preserve">DUYỆT MÀU SẮC + CHẤT LƯỢNG HÌNH IN THEO S/O MÃ H06-HD32M, MÀU ICEBERG GREEN CHUYỂN NGÀY 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</si>
  <si>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</si>
  <si>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</si>
  <si>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</si>
  <si>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</si>
  <si>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</si>
  <si>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</si>
  <si>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</si>
  <si>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</si>
  <si>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</si>
  <si>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</si>
  <si>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</si>
  <si>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</si>
  <si>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</si>
  <si>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</si>
  <si>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</si>
  <si>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</si>
  <si>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</si>
  <si>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</si>
  <si>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</si>
  <si>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</si>
  <si>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</si>
  <si>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</si>
  <si>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PFD</t>
  </si>
  <si>
    <t>ABBEY STONE</t>
  </si>
  <si>
    <t>DYEMAX</t>
  </si>
  <si>
    <t>MHFW23CHI11</t>
  </si>
  <si>
    <t>CHỈ 40/2 MAY CHÍNH
CODE: MHFW23CHI11</t>
  </si>
  <si>
    <t>BAO BỌC NHÃN CHÍNH</t>
  </si>
  <si>
    <t>CHỈ SỬA HÀNG</t>
  </si>
  <si>
    <t>NHÃN TRANG TRÍ 4CM * 3.2CM 
CODE: HSA-10026</t>
  </si>
  <si>
    <t>H06-0315</t>
  </si>
  <si>
    <t>PIGMENT DYE</t>
  </si>
  <si>
    <t>1.	MAY TÚI KANGAROO KHÔNG RỚT MŨI XUỐNG THÂN, CÓ THỂ HỞ NỬA MŨI CHỈ. 
2.	MAY GÓC CHỐT NGANG 2 MŨI TẠI TÚI KANGAROO
3.	SỬ DỤNG DỰNG TẠI MẶT SAU TÚI 
4.VẪN ĐÓNG BỌ TÚI SAU NHUỘM NHƯ ÁO MẪU</t>
  </si>
  <si>
    <t>GẮN TẠI GÓC TRÁI TÚI THÂN TRƯỚC CÁCH CẠNH TÚI 4CM, CÁCH TRA BO 3CM</t>
  </si>
  <si>
    <t>NỀN TRẮNG CHỮ ĐEN - GẮN SAU NHUỘM</t>
  </si>
  <si>
    <t>NỀN TRẮNG CHỮ ĐEN - GẮN TRƯỚC NHUỘM</t>
  </si>
  <si>
    <t>NHÃN TRACKING</t>
  </si>
  <si>
    <t>H06-0338</t>
  </si>
  <si>
    <t>HSSS24P0346001T00K
L0722/1
ÁNH A CẤP ĐỦ SL</t>
  </si>
  <si>
    <t>HSSS25S0319002T00K
L0302/1
ÁNH A CẤP ĐỦ SL</t>
  </si>
  <si>
    <t>DÙNG ĐỂ SỬA HÀNG</t>
  </si>
  <si>
    <t>H06-HD35W-DYE</t>
  </si>
  <si>
    <t>PIGMENT DYE CLASSIC HOODIE WOMEN'S</t>
  </si>
  <si>
    <t>SKIPPER BLUE</t>
  </si>
  <si>
    <t>DUYỆT MÀU SẮC + CHẤT LƯỢNG + HADFEEL SAU NHUỘM THEO ỐNG NHUỘM MÀU SKIPPER BLUE CHUYỂN TEAM DYE</t>
  </si>
  <si>
    <t>NA8159</t>
  </si>
  <si>
    <t>NHÃN DỆT BẰNG VẢI 38MM*71MM 
(NHÃN CHÍNH-PHÂN THEO TỪNG SIZE)
CODE: HSC-ML-0075(WOMENS)</t>
  </si>
  <si>
    <t>NỀN ĐEN CHỮ TRẮNG - GẮN BỌC NHÃN TRƯỚC NHUỘM</t>
  </si>
  <si>
    <t>CLASSIC HOODIE + PIGMENT HOODIE WOMEN'S</t>
  </si>
  <si>
    <t>Last Update</t>
  </si>
  <si>
    <t>Women's Apparel</t>
  </si>
  <si>
    <t>2024 S3</t>
  </si>
  <si>
    <t>BJ Kang</t>
  </si>
  <si>
    <t>Stage:</t>
  </si>
  <si>
    <t>1st Proto Sample</t>
  </si>
  <si>
    <t>POM</t>
  </si>
  <si>
    <t>Code</t>
  </si>
  <si>
    <t>Description</t>
  </si>
  <si>
    <t>Tolerance</t>
  </si>
  <si>
    <t>Grading</t>
  </si>
  <si>
    <t>UA comment</t>
  </si>
  <si>
    <t>Neck Width HSP Seam to Seam</t>
  </si>
  <si>
    <t>Front Neck Drop from HSP (excl nkbd)</t>
  </si>
  <si>
    <t>Back Neck Drop from HSP (excl nkbd)</t>
  </si>
  <si>
    <t>Shoulder Width - Set in</t>
  </si>
  <si>
    <t>3/8</t>
  </si>
  <si>
    <t>Across Front (6" from HSP)</t>
  </si>
  <si>
    <t>18 1/4</t>
  </si>
  <si>
    <t>Across Back (6" from HSP)</t>
  </si>
  <si>
    <t>18 1/2</t>
  </si>
  <si>
    <t>Armhole Drop from HSP</t>
  </si>
  <si>
    <t>HẠ NÁCH TỪ ĐỈNH VAI - ĐO THẲNG TỪ ĐỈNH VAI ĐẾN NÁCH</t>
  </si>
  <si>
    <t>Shoulder Slope (for Ref.)</t>
  </si>
  <si>
    <t>Shoulder Seam Forward (for Ref. At LSP only, 0" at HSP)</t>
  </si>
  <si>
    <t>Front Length (HSP to Hem) - Above Low Hip</t>
  </si>
  <si>
    <t>24 1/2</t>
  </si>
  <si>
    <t>Chest Circumference  1" Below Armhole</t>
  </si>
  <si>
    <t>Bottom Hem Circumference (Relaxed) RIB</t>
  </si>
  <si>
    <t>LAI NGUYÊN VÒNG ĐO ÊM TẠI RIB</t>
  </si>
  <si>
    <t>Bottom Hem Circumference at join seam</t>
  </si>
  <si>
    <t>LAI NGUYÊN VÒNG ĐO ÊM TẠI ĐƯỜNG MAY</t>
  </si>
  <si>
    <t>Bottom Trim/Rib Height</t>
  </si>
  <si>
    <t>TO BẢN RIB</t>
  </si>
  <si>
    <t>CB Sleeve Length - Long SLV</t>
  </si>
  <si>
    <t>DÀI TAY TỪ GIỮA THÂN SAU</t>
  </si>
  <si>
    <t xml:space="preserve">BJ- 1/2" down &amp; 3/4" up for the long sleeve women's. 5/8" down &amp; 7/8" up for the long sleeve men's. I will update Men's accordingly. </t>
  </si>
  <si>
    <t>Bicep Circumference 1" from underarm</t>
  </si>
  <si>
    <t>BẮP TAY NGUYÊN VÒNG DƯỚI NÁCH 1 INCH</t>
  </si>
  <si>
    <t>Elbow Postion from Underarm</t>
  </si>
  <si>
    <t>Elbow Circumference</t>
  </si>
  <si>
    <t>BJ - 3/8" grading for smooth line from bicep to cuff. (bicep 1/2" grading. Cuff 1/4" grading)</t>
  </si>
  <si>
    <t>Cuff Circumference at edge (Relaxed)</t>
  </si>
  <si>
    <t>7 1/2</t>
  </si>
  <si>
    <t>Cuff Circumference at join seam</t>
  </si>
  <si>
    <t>VÒNG CỬA TAY TẠI ĐƯỜNG MAY</t>
  </si>
  <si>
    <t>Cuff Height</t>
  </si>
  <si>
    <t>Hood Ht @ HPS to Top of Hood</t>
  </si>
  <si>
    <t>CAO NÓN TỪ ĐỈNH VAI ĐỂN ĐỈNH NÓN</t>
  </si>
  <si>
    <r>
      <t xml:space="preserve">adjust to fit with spec of Hood Opening. </t>
    </r>
    <r>
      <rPr>
        <b/>
        <sz val="18"/>
        <color rgb="FFFF0000"/>
        <rFont val="Muli"/>
      </rPr>
      <t xml:space="preserve">BJ- Confirmed. </t>
    </r>
  </si>
  <si>
    <t>Hood Opening @ CF (Half)</t>
  </si>
  <si>
    <t>CAO NÓN TẠI GIỮA</t>
  </si>
  <si>
    <t>Hood width (@ 6" down)</t>
  </si>
  <si>
    <t>RỘNG NÓN( 6'' XUỐNG)</t>
  </si>
  <si>
    <t>Kangaroo PKT Width @ Top</t>
  </si>
  <si>
    <t>RỘNG TÚI CẠNH TRÊN</t>
  </si>
  <si>
    <t>BJ- PKTs grade in jump sizes.</t>
  </si>
  <si>
    <t>Kangaroo PKT Width @ Cuff seam</t>
  </si>
  <si>
    <t>RỘNG TÚI CẠNH DƯỚI</t>
  </si>
  <si>
    <t>Kangaroo PKT HT @ Center</t>
  </si>
  <si>
    <t>Kangaroo PKT HT @ Side</t>
  </si>
  <si>
    <t>RỘNG TÚI KANGAROO TẠI CẠNH SƯỜN</t>
  </si>
  <si>
    <t>Kangaroo PKT Opening</t>
  </si>
  <si>
    <t>RỘNG MIỆNG TÚI</t>
  </si>
  <si>
    <r>
      <t>- Actual Opening of size S is 6 inch.
- Adjust to fit with spec of Kangaroo PKT HT @ Center and Kangaroo PKT Opening.</t>
    </r>
    <r>
      <rPr>
        <b/>
        <sz val="18"/>
        <color rgb="FFFF0000"/>
        <rFont val="Muli"/>
      </rPr>
      <t xml:space="preserve"> BJ - Confirmed. </t>
    </r>
  </si>
  <si>
    <t>1st Proto Sample Comments:</t>
  </si>
  <si>
    <t>Date:</t>
  </si>
  <si>
    <t>BJ - Some of tolerance were copied from Men's, so I updated some. Can follow this new tolerance for the rest women's.</t>
  </si>
  <si>
    <t>TÁC NGHIỆP MAY MẪU SMS+SIZE SET: 
THAM KHẢO CÁCH MAY THEO ÁO MẪU PHOTOSHOOT MÃ H06-HD02W-DYE, MÀU NIRVANA CHUYỂN CÙNG TÁC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</si>
</sst>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0.000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b/>
      <sz val="42"/>
      <color theme="1"/>
      <name val="Muli"/>
    </font>
    <font>
      <b/>
      <u/>
      <sz val="42"/>
      <color theme="1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34"/>
      <name val="Muli"/>
    </font>
    <font>
      <b/>
      <sz val="24"/>
      <color theme="9"/>
      <name val="Muli"/>
    </font>
    <font>
      <b/>
      <sz val="34"/>
      <color theme="1"/>
      <name val="Muli"/>
    </font>
    <font>
      <b/>
      <sz val="20"/>
      <color theme="1"/>
      <name val="Muli"/>
    </font>
    <font>
      <sz val="18"/>
      <color rgb="FF000000"/>
      <name val="Muli"/>
    </font>
    <font>
      <b/>
      <sz val="18"/>
      <color rgb="FFFF0000"/>
      <name val="Muli"/>
    </font>
    <font>
      <b/>
      <sz val="26"/>
      <color rgb="FF000000"/>
      <name val="Muli"/>
    </font>
    <font>
      <b/>
      <sz val="18"/>
      <color rgb="FF000000"/>
      <name val="Muli"/>
    </font>
    <font>
      <sz val="18"/>
      <color rgb="FFFF0000"/>
      <name val="Muli"/>
    </font>
    <font>
      <b/>
      <sz val="18"/>
      <color theme="1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</cellStyleXfs>
  <cellXfs count="63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0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6" fillId="2" borderId="3" xfId="0" applyFont="1" applyFill="1" applyBorder="1" applyAlignment="1">
      <alignment horizontal="left" vertical="center"/>
    </xf>
    <xf numFmtId="0" fontId="96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97" fillId="0" borderId="42" xfId="1" applyNumberFormat="1" applyFont="1" applyBorder="1" applyAlignment="1">
      <alignment horizontal="center" vertical="center" wrapText="1"/>
    </xf>
    <xf numFmtId="0" fontId="98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99" fillId="0" borderId="42" xfId="1" applyNumberFormat="1" applyFont="1" applyBorder="1" applyAlignment="1">
      <alignment horizontal="center" vertical="center" wrapText="1"/>
    </xf>
    <xf numFmtId="178" fontId="49" fillId="2" borderId="42" xfId="0" applyNumberFormat="1" applyFont="1" applyFill="1" applyBorder="1" applyAlignment="1">
      <alignment horizontal="center" vertical="center"/>
    </xf>
    <xf numFmtId="0" fontId="100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1" fillId="9" borderId="42" xfId="0" applyFont="1" applyFill="1" applyBorder="1" applyAlignment="1">
      <alignment vertical="center"/>
    </xf>
    <xf numFmtId="0" fontId="102" fillId="0" borderId="42" xfId="0" applyFont="1" applyBorder="1" applyAlignment="1">
      <alignment horizontal="center"/>
    </xf>
    <xf numFmtId="0" fontId="102" fillId="0" borderId="42" xfId="0" quotePrefix="1" applyFont="1" applyBorder="1" applyAlignment="1">
      <alignment horizontal="center"/>
    </xf>
    <xf numFmtId="16" fontId="102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5" fillId="2" borderId="0" xfId="0" applyFont="1" applyFill="1" applyAlignment="1">
      <alignment vertical="center"/>
    </xf>
    <xf numFmtId="1" fontId="52" fillId="0" borderId="42" xfId="120" applyNumberFormat="1" applyFont="1" applyBorder="1" applyAlignment="1">
      <alignment horizontal="center" vertical="center" wrapText="1"/>
    </xf>
    <xf numFmtId="1" fontId="107" fillId="0" borderId="42" xfId="1" applyNumberFormat="1" applyFont="1" applyBorder="1" applyAlignment="1">
      <alignment horizontal="center" vertical="center" wrapText="1"/>
    </xf>
    <xf numFmtId="0" fontId="108" fillId="0" borderId="0" xfId="128" applyFont="1" applyAlignment="1">
      <alignment horizontal="left" vertical="top"/>
    </xf>
    <xf numFmtId="0" fontId="35" fillId="0" borderId="72" xfId="128" applyFont="1" applyBorder="1" applyAlignment="1">
      <alignment horizontal="left" vertical="top" wrapText="1"/>
    </xf>
    <xf numFmtId="0" fontId="35" fillId="0" borderId="73" xfId="128" applyFont="1" applyBorder="1" applyAlignment="1">
      <alignment horizontal="left" vertical="top" wrapText="1"/>
    </xf>
    <xf numFmtId="0" fontId="108" fillId="0" borderId="73" xfId="128" applyFont="1" applyBorder="1" applyAlignment="1">
      <alignment horizontal="center" wrapText="1"/>
    </xf>
    <xf numFmtId="12" fontId="35" fillId="0" borderId="73" xfId="128" applyNumberFormat="1" applyFont="1" applyBorder="1" applyAlignment="1">
      <alignment horizontal="left" vertical="top" wrapText="1"/>
    </xf>
    <xf numFmtId="12" fontId="108" fillId="0" borderId="73" xfId="128" applyNumberFormat="1" applyFont="1" applyBorder="1" applyAlignment="1">
      <alignment horizontal="left" wrapText="1"/>
    </xf>
    <xf numFmtId="12" fontId="108" fillId="0" borderId="73" xfId="128" applyNumberFormat="1" applyFont="1" applyBorder="1" applyAlignment="1">
      <alignment horizontal="center" vertical="top" shrinkToFit="1"/>
    </xf>
    <xf numFmtId="0" fontId="108" fillId="0" borderId="73" xfId="128" applyFont="1" applyBorder="1" applyAlignment="1">
      <alignment horizontal="left" vertical="top"/>
    </xf>
    <xf numFmtId="0" fontId="35" fillId="0" borderId="69" xfId="128" applyFont="1" applyBorder="1" applyAlignment="1">
      <alignment horizontal="left" vertical="top" wrapText="1"/>
    </xf>
    <xf numFmtId="0" fontId="35" fillId="0" borderId="0" xfId="128" applyFont="1" applyAlignment="1">
      <alignment horizontal="left" vertical="top" wrapText="1"/>
    </xf>
    <xf numFmtId="0" fontId="108" fillId="0" borderId="0" xfId="128" applyFont="1" applyAlignment="1">
      <alignment horizontal="center" wrapText="1"/>
    </xf>
    <xf numFmtId="12" fontId="35" fillId="0" borderId="0" xfId="128" applyNumberFormat="1" applyFont="1" applyAlignment="1">
      <alignment horizontal="left" vertical="top" wrapText="1"/>
    </xf>
    <xf numFmtId="0" fontId="35" fillId="0" borderId="74" xfId="128" applyFont="1" applyBorder="1" applyAlignment="1">
      <alignment horizontal="left" vertical="top" wrapText="1"/>
    </xf>
    <xf numFmtId="0" fontId="35" fillId="0" borderId="45" xfId="128" applyFont="1" applyBorder="1" applyAlignment="1">
      <alignment horizontal="left" vertical="top" wrapText="1"/>
    </xf>
    <xf numFmtId="0" fontId="108" fillId="0" borderId="45" xfId="128" applyFont="1" applyBorder="1" applyAlignment="1">
      <alignment horizontal="center" wrapText="1"/>
    </xf>
    <xf numFmtId="12" fontId="35" fillId="0" borderId="45" xfId="128" applyNumberFormat="1" applyFont="1" applyBorder="1" applyAlignment="1">
      <alignment horizontal="left" vertical="top" wrapText="1"/>
    </xf>
    <xf numFmtId="12" fontId="108" fillId="0" borderId="45" xfId="128" applyNumberFormat="1" applyFont="1" applyBorder="1" applyAlignment="1">
      <alignment horizontal="left" wrapText="1"/>
    </xf>
    <xf numFmtId="0" fontId="108" fillId="0" borderId="45" xfId="128" applyFont="1" applyBorder="1" applyAlignment="1">
      <alignment horizontal="left" vertical="top"/>
    </xf>
    <xf numFmtId="0" fontId="108" fillId="0" borderId="0" xfId="128" applyFont="1" applyAlignment="1">
      <alignment horizontal="center" vertical="center"/>
    </xf>
    <xf numFmtId="0" fontId="111" fillId="0" borderId="0" xfId="128" applyFont="1" applyAlignment="1">
      <alignment horizontal="center" vertical="center"/>
    </xf>
    <xf numFmtId="0" fontId="35" fillId="0" borderId="71" xfId="128" applyFont="1" applyBorder="1" applyAlignment="1">
      <alignment horizontal="center" vertical="center" wrapText="1"/>
    </xf>
    <xf numFmtId="0" fontId="35" fillId="0" borderId="71" xfId="128" applyFont="1" applyBorder="1" applyAlignment="1">
      <alignment horizontal="left" vertical="center" wrapText="1"/>
    </xf>
    <xf numFmtId="0" fontId="108" fillId="0" borderId="42" xfId="128" applyFont="1" applyBorder="1" applyAlignment="1">
      <alignment vertical="center"/>
    </xf>
    <xf numFmtId="0" fontId="112" fillId="0" borderId="71" xfId="128" applyFont="1" applyBorder="1" applyAlignment="1">
      <alignment horizontal="center" vertical="center" wrapText="1"/>
    </xf>
    <xf numFmtId="12" fontId="108" fillId="0" borderId="65" xfId="128" applyNumberFormat="1" applyFont="1" applyBorder="1" applyAlignment="1">
      <alignment horizontal="center" vertical="center" wrapText="1"/>
    </xf>
    <xf numFmtId="12" fontId="35" fillId="0" borderId="71" xfId="128" applyNumberFormat="1" applyFont="1" applyBorder="1" applyAlignment="1">
      <alignment horizontal="center" vertical="center" wrapText="1"/>
    </xf>
    <xf numFmtId="12" fontId="103" fillId="0" borderId="71" xfId="128" applyNumberFormat="1" applyFont="1" applyBorder="1" applyAlignment="1">
      <alignment horizontal="center" vertical="center" wrapText="1"/>
    </xf>
    <xf numFmtId="12" fontId="108" fillId="0" borderId="71" xfId="128" applyNumberFormat="1" applyFont="1" applyBorder="1" applyAlignment="1">
      <alignment horizontal="center" vertical="center" wrapText="1"/>
    </xf>
    <xf numFmtId="0" fontId="108" fillId="0" borderId="0" xfId="128" applyFont="1" applyAlignment="1">
      <alignment horizontal="left" vertical="center"/>
    </xf>
    <xf numFmtId="12" fontId="111" fillId="0" borderId="71" xfId="128" applyNumberFormat="1" applyFont="1" applyBorder="1" applyAlignment="1">
      <alignment horizontal="center" vertical="center" shrinkToFit="1"/>
    </xf>
    <xf numFmtId="12" fontId="108" fillId="0" borderId="66" xfId="128" applyNumberFormat="1" applyFont="1" applyBorder="1" applyAlignment="1">
      <alignment horizontal="center" vertical="center" wrapText="1"/>
    </xf>
    <xf numFmtId="12" fontId="108" fillId="0" borderId="42" xfId="128" applyNumberFormat="1" applyFont="1" applyBorder="1" applyAlignment="1">
      <alignment horizontal="center" vertical="center" wrapText="1"/>
    </xf>
    <xf numFmtId="12" fontId="108" fillId="0" borderId="60" xfId="128" applyNumberFormat="1" applyFont="1" applyBorder="1" applyAlignment="1">
      <alignment horizontal="center" vertical="center" wrapText="1"/>
    </xf>
    <xf numFmtId="1" fontId="108" fillId="0" borderId="71" xfId="128" applyNumberFormat="1" applyFont="1" applyBorder="1" applyAlignment="1">
      <alignment horizontal="center" vertical="center" shrinkToFit="1"/>
    </xf>
    <xf numFmtId="12" fontId="113" fillId="0" borderId="71" xfId="128" applyNumberFormat="1" applyFont="1" applyBorder="1" applyAlignment="1">
      <alignment horizontal="center" vertical="center" shrinkToFit="1"/>
    </xf>
    <xf numFmtId="0" fontId="35" fillId="0" borderId="42" xfId="128" applyFont="1" applyBorder="1" applyAlignment="1">
      <alignment vertical="center" wrapText="1"/>
    </xf>
    <xf numFmtId="12" fontId="113" fillId="0" borderId="71" xfId="128" applyNumberFormat="1" applyFont="1" applyBorder="1" applyAlignment="1">
      <alignment horizontal="center" vertical="center"/>
    </xf>
    <xf numFmtId="0" fontId="108" fillId="0" borderId="42" xfId="128" applyFont="1" applyBorder="1" applyAlignment="1">
      <alignment horizontal="left" vertical="center" wrapText="1"/>
    </xf>
    <xf numFmtId="12" fontId="112" fillId="0" borderId="71" xfId="128" applyNumberFormat="1" applyFont="1" applyBorder="1" applyAlignment="1">
      <alignment horizontal="center" vertical="center" wrapText="1"/>
    </xf>
    <xf numFmtId="12" fontId="112" fillId="0" borderId="65" xfId="128" applyNumberFormat="1" applyFont="1" applyBorder="1" applyAlignment="1">
      <alignment horizontal="center" vertical="center" wrapText="1"/>
    </xf>
    <xf numFmtId="0" fontId="112" fillId="0" borderId="0" xfId="128" applyFont="1" applyAlignment="1">
      <alignment horizontal="left" vertical="center"/>
    </xf>
    <xf numFmtId="0" fontId="108" fillId="0" borderId="42" xfId="128" applyFont="1" applyBorder="1" applyAlignment="1">
      <alignment vertical="center" wrapText="1"/>
    </xf>
    <xf numFmtId="12" fontId="109" fillId="0" borderId="71" xfId="128" applyNumberFormat="1" applyFont="1" applyBorder="1" applyAlignment="1">
      <alignment horizontal="center" vertical="center" wrapText="1"/>
    </xf>
    <xf numFmtId="0" fontId="111" fillId="0" borderId="0" xfId="128" applyFont="1" applyAlignment="1">
      <alignment horizontal="left" vertical="center"/>
    </xf>
    <xf numFmtId="0" fontId="108" fillId="0" borderId="60" xfId="128" applyFont="1" applyBorder="1" applyAlignment="1">
      <alignment vertical="center"/>
    </xf>
    <xf numFmtId="0" fontId="108" fillId="0" borderId="65" xfId="128" applyFont="1" applyBorder="1" applyAlignment="1">
      <alignment vertical="center"/>
    </xf>
    <xf numFmtId="0" fontId="111" fillId="0" borderId="0" xfId="128" quotePrefix="1" applyFont="1" applyAlignment="1">
      <alignment horizontal="left" vertical="center" wrapText="1"/>
    </xf>
    <xf numFmtId="0" fontId="103" fillId="0" borderId="0" xfId="128" applyFont="1" applyAlignment="1">
      <alignment horizontal="left" vertical="top" wrapText="1"/>
    </xf>
    <xf numFmtId="177" fontId="108" fillId="0" borderId="0" xfId="128" applyNumberFormat="1" applyFont="1" applyAlignment="1">
      <alignment horizontal="left" vertical="top" indent="2" shrinkToFit="1"/>
    </xf>
    <xf numFmtId="12" fontId="108" fillId="0" borderId="0" xfId="128" applyNumberFormat="1" applyFont="1" applyAlignment="1">
      <alignment horizontal="center" wrapText="1"/>
    </xf>
    <xf numFmtId="0" fontId="112" fillId="0" borderId="0" xfId="128" applyFont="1" applyAlignment="1">
      <alignment horizontal="center" vertical="top"/>
    </xf>
    <xf numFmtId="0" fontId="108" fillId="0" borderId="0" xfId="128" applyFont="1" applyAlignment="1">
      <alignment horizontal="center" vertical="top"/>
    </xf>
    <xf numFmtId="12" fontId="108" fillId="0" borderId="0" xfId="128" applyNumberFormat="1" applyFont="1" applyAlignment="1">
      <alignment horizontal="center" vertical="top"/>
    </xf>
    <xf numFmtId="12" fontId="92" fillId="50" borderId="43" xfId="0" quotePrefix="1" applyNumberFormat="1" applyFont="1" applyFill="1" applyBorder="1" applyAlignment="1">
      <alignment horizontal="center" vertical="center" wrapText="1"/>
    </xf>
    <xf numFmtId="12" fontId="92" fillId="50" borderId="40" xfId="0" quotePrefix="1" applyNumberFormat="1" applyFont="1" applyFill="1" applyBorder="1" applyAlignment="1">
      <alignment horizontal="center" vertical="center" wrapText="1"/>
    </xf>
    <xf numFmtId="12" fontId="92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59" fillId="0" borderId="42" xfId="0" applyNumberFormat="1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104" fillId="0" borderId="23" xfId="0" applyFont="1" applyBorder="1" applyAlignment="1">
      <alignment horizontal="center" vertical="center" wrapText="1"/>
    </xf>
    <xf numFmtId="0" fontId="104" fillId="0" borderId="24" xfId="0" applyFont="1" applyBorder="1" applyAlignment="1">
      <alignment horizontal="center" vertical="center" wrapText="1"/>
    </xf>
    <xf numFmtId="0" fontId="104" fillId="0" borderId="25" xfId="0" applyFont="1" applyBorder="1" applyAlignment="1">
      <alignment horizontal="center" vertical="center" wrapText="1"/>
    </xf>
    <xf numFmtId="0" fontId="104" fillId="0" borderId="26" xfId="0" applyFont="1" applyBorder="1" applyAlignment="1">
      <alignment horizontal="center" vertical="center" wrapText="1"/>
    </xf>
    <xf numFmtId="0" fontId="104" fillId="0" borderId="0" xfId="0" applyFont="1" applyAlignment="1">
      <alignment horizontal="center" vertical="center" wrapText="1"/>
    </xf>
    <xf numFmtId="0" fontId="104" fillId="0" borderId="27" xfId="0" applyFont="1" applyBorder="1" applyAlignment="1">
      <alignment horizontal="center" vertical="center" wrapText="1"/>
    </xf>
    <xf numFmtId="0" fontId="104" fillId="0" borderId="31" xfId="0" applyFont="1" applyBorder="1" applyAlignment="1">
      <alignment horizontal="center" vertical="center" wrapText="1"/>
    </xf>
    <xf numFmtId="0" fontId="104" fillId="0" borderId="28" xfId="0" applyFont="1" applyBorder="1" applyAlignment="1">
      <alignment horizontal="center" vertical="center" wrapText="1"/>
    </xf>
    <xf numFmtId="0" fontId="104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1" fillId="2" borderId="42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106" fillId="48" borderId="0" xfId="0" applyFont="1" applyFill="1" applyAlignment="1">
      <alignment horizontal="left" vertical="center" wrapText="1"/>
    </xf>
    <xf numFmtId="0" fontId="106" fillId="48" borderId="0" xfId="0" applyFont="1" applyFill="1" applyAlignment="1">
      <alignment horizontal="left" vertical="center"/>
    </xf>
    <xf numFmtId="0" fontId="100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0" fontId="40" fillId="5" borderId="40" xfId="2" applyFont="1" applyFill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12" fontId="109" fillId="0" borderId="75" xfId="128" applyNumberFormat="1" applyFont="1" applyBorder="1" applyAlignment="1">
      <alignment horizontal="center" vertical="center" wrapText="1"/>
    </xf>
    <xf numFmtId="12" fontId="109" fillId="0" borderId="76" xfId="128" applyNumberFormat="1" applyFont="1" applyBorder="1" applyAlignment="1">
      <alignment horizontal="center" vertical="center" wrapText="1"/>
    </xf>
    <xf numFmtId="0" fontId="110" fillId="0" borderId="69" xfId="128" applyFont="1" applyBorder="1" applyAlignment="1">
      <alignment horizontal="center" vertical="center" wrapText="1"/>
    </xf>
    <xf numFmtId="0" fontId="103" fillId="0" borderId="67" xfId="128" applyFont="1" applyBorder="1" applyAlignment="1">
      <alignment horizontal="left" vertical="top" wrapText="1"/>
    </xf>
    <xf numFmtId="0" fontId="35" fillId="0" borderId="69" xfId="128" applyFont="1" applyBorder="1" applyAlignment="1">
      <alignment horizontal="center" vertical="top" wrapText="1"/>
    </xf>
    <xf numFmtId="0" fontId="35" fillId="0" borderId="0" xfId="128" applyFont="1" applyAlignment="1">
      <alignment horizontal="center" vertical="top" wrapText="1"/>
    </xf>
    <xf numFmtId="12" fontId="35" fillId="0" borderId="0" xfId="128" applyNumberFormat="1" applyFont="1" applyAlignment="1">
      <alignment horizontal="left" vertical="top" wrapText="1"/>
    </xf>
    <xf numFmtId="0" fontId="35" fillId="0" borderId="72" xfId="128" applyFont="1" applyBorder="1" applyAlignment="1">
      <alignment horizontal="left" vertical="top" wrapText="1"/>
    </xf>
    <xf numFmtId="0" fontId="35" fillId="0" borderId="73" xfId="128" applyFont="1" applyBorder="1" applyAlignment="1">
      <alignment horizontal="left" vertical="top" wrapText="1"/>
    </xf>
    <xf numFmtId="0" fontId="103" fillId="0" borderId="75" xfId="128" applyFont="1" applyBorder="1" applyAlignment="1">
      <alignment horizontal="center" vertical="center" wrapText="1"/>
    </xf>
    <xf numFmtId="0" fontId="103" fillId="0" borderId="76" xfId="128" applyFont="1" applyBorder="1" applyAlignment="1">
      <alignment horizontal="center" vertical="center" wrapText="1"/>
    </xf>
    <xf numFmtId="0" fontId="103" fillId="0" borderId="66" xfId="128" applyFont="1" applyBorder="1" applyAlignment="1">
      <alignment horizontal="center" vertical="center" wrapText="1"/>
    </xf>
    <xf numFmtId="0" fontId="103" fillId="0" borderId="68" xfId="128" applyFont="1" applyBorder="1" applyAlignment="1">
      <alignment horizontal="center" vertical="center" wrapText="1"/>
    </xf>
    <xf numFmtId="0" fontId="103" fillId="0" borderId="69" xfId="128" applyFont="1" applyBorder="1" applyAlignment="1">
      <alignment horizontal="center" vertical="center" wrapText="1"/>
    </xf>
    <xf numFmtId="0" fontId="103" fillId="0" borderId="70" xfId="128" applyFont="1" applyBorder="1" applyAlignment="1">
      <alignment horizontal="center" vertical="center" wrapText="1"/>
    </xf>
    <xf numFmtId="12" fontId="86" fillId="0" borderId="59" xfId="59" applyNumberFormat="1" applyFont="1" applyBorder="1" applyAlignment="1">
      <alignment horizontal="left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86" fillId="0" borderId="5" xfId="59" applyFont="1" applyBorder="1" applyAlignment="1">
      <alignment vertical="center" wrapText="1"/>
    </xf>
    <xf numFmtId="0" fontId="86" fillId="0" borderId="6" xfId="59" applyFont="1" applyBorder="1" applyAlignment="1">
      <alignment vertical="center" wrapText="1"/>
    </xf>
    <xf numFmtId="0" fontId="86" fillId="0" borderId="7" xfId="59" applyFont="1" applyBorder="1" applyAlignment="1">
      <alignment vertical="center" wrapText="1"/>
    </xf>
    <xf numFmtId="0" fontId="103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18" Type="http://schemas.openxmlformats.org/officeDocument/2006/relationships/image" Target="../media/image25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17" Type="http://schemas.openxmlformats.org/officeDocument/2006/relationships/image" Target="../media/image2.png"/><Relationship Id="rId2" Type="http://schemas.openxmlformats.org/officeDocument/2006/relationships/image" Target="../media/image10.png"/><Relationship Id="rId16" Type="http://schemas.openxmlformats.org/officeDocument/2006/relationships/image" Target="../media/image24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13" Type="http://schemas.openxmlformats.org/officeDocument/2006/relationships/image" Target="../media/image37.emf"/><Relationship Id="rId3" Type="http://schemas.openxmlformats.org/officeDocument/2006/relationships/image" Target="../media/image28.png"/><Relationship Id="rId7" Type="http://schemas.openxmlformats.org/officeDocument/2006/relationships/image" Target="../media/image32.png"/><Relationship Id="rId12" Type="http://schemas.openxmlformats.org/officeDocument/2006/relationships/image" Target="../media/image36.emf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6" Type="http://schemas.openxmlformats.org/officeDocument/2006/relationships/image" Target="../media/image31.png"/><Relationship Id="rId11" Type="http://schemas.openxmlformats.org/officeDocument/2006/relationships/image" Target="../media/image6.emf"/><Relationship Id="rId5" Type="http://schemas.openxmlformats.org/officeDocument/2006/relationships/image" Target="../media/image30.png"/><Relationship Id="rId10" Type="http://schemas.openxmlformats.org/officeDocument/2006/relationships/image" Target="../media/image35.png"/><Relationship Id="rId4" Type="http://schemas.openxmlformats.org/officeDocument/2006/relationships/image" Target="../media/image29.png"/><Relationship Id="rId9" Type="http://schemas.openxmlformats.org/officeDocument/2006/relationships/image" Target="../media/image3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95249</xdr:colOff>
      <xdr:row>4</xdr:row>
      <xdr:rowOff>317500</xdr:rowOff>
    </xdr:from>
    <xdr:to>
      <xdr:col>16</xdr:col>
      <xdr:colOff>1240749</xdr:colOff>
      <xdr:row>7</xdr:row>
      <xdr:rowOff>571500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4101A0-1EF7-6838-28CC-0F7370BB5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9749" y="2254250"/>
          <a:ext cx="3542625" cy="2444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65</xdr:row>
      <xdr:rowOff>15875</xdr:rowOff>
    </xdr:from>
    <xdr:to>
      <xdr:col>16</xdr:col>
      <xdr:colOff>60808</xdr:colOff>
      <xdr:row>79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45AFC7-622D-2970-52BB-97B93237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7375" y="50974625"/>
          <a:ext cx="6125058" cy="400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3317877</xdr:colOff>
      <xdr:row>24</xdr:row>
      <xdr:rowOff>63500</xdr:rowOff>
    </xdr:from>
    <xdr:to>
      <xdr:col>2</xdr:col>
      <xdr:colOff>2492379</xdr:colOff>
      <xdr:row>24</xdr:row>
      <xdr:rowOff>2413000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D319F3-91ED-48B3-AC86-CA2C0463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47503" y="31861124"/>
          <a:ext cx="2349500" cy="4794252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21</xdr:row>
      <xdr:rowOff>365126</xdr:rowOff>
    </xdr:from>
    <xdr:to>
      <xdr:col>2</xdr:col>
      <xdr:colOff>523874</xdr:colOff>
      <xdr:row>22</xdr:row>
      <xdr:rowOff>730250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613F034-310A-34D3-CCF8-35084BF74C3E}"/>
            </a:ext>
          </a:extLst>
        </xdr:cNvPr>
        <xdr:cNvGrpSpPr/>
      </xdr:nvGrpSpPr>
      <xdr:grpSpPr>
        <a:xfrm>
          <a:off x="7858124" y="26939876"/>
          <a:ext cx="5492750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D9E8294-27C6-48B4-8597-EAE83B53B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C4A8923-8CEC-4442-B288-5F6FFFF8D4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8B2640-5B87-4318-BC6B-F7B1381DA7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3C99CA3-876F-433E-82A3-E90032AD45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0E9A25F-9E73-47B7-AE7E-958277691A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3BFB388-FB6D-4C93-B99D-EC6317BFE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97F6AF-65A8-4D2A-B68F-7160033C3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828913" y="471011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375BC8-3265-403F-87D7-5A98C233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980723" y="470535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5" name="Picture 14" descr="Garment size and color code labels for retail clothing, fabric safe stickers">
          <a:extLst>
            <a:ext uri="{FF2B5EF4-FFF2-40B4-BE49-F238E27FC236}">
              <a16:creationId xmlns:a16="http://schemas.microsoft.com/office/drawing/2014/main" id="{3031D86C-8F7F-2645-126B-777E7A3114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58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BFC10AB-89E7-4C77-A846-DADD8029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461381" y="52832000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48DD7E-2232-449D-8FA6-DE9EFCFE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461750" y="55737125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AFB92BD-B451-4F97-ABEF-E6D7B59C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937875" y="59737625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F752B54-5B11-448F-AA7E-7D2BAB1263BB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F259EC5-A619-44E4-8193-EFE42622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88749" y="72247125"/>
          <a:ext cx="3149543" cy="1666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1778001</xdr:colOff>
      <xdr:row>28</xdr:row>
      <xdr:rowOff>63500</xdr:rowOff>
    </xdr:from>
    <xdr:to>
      <xdr:col>1</xdr:col>
      <xdr:colOff>4984751</xdr:colOff>
      <xdr:row>28</xdr:row>
      <xdr:rowOff>2619376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4FAB728-B3F2-4BF3-8119-ADF5142D36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3275" t="13605" r="13995" b="8167"/>
        <a:stretch/>
      </xdr:blipFill>
      <xdr:spPr>
        <a:xfrm>
          <a:off x="8985251" y="39274750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2</xdr:col>
      <xdr:colOff>731343</xdr:colOff>
      <xdr:row>28</xdr:row>
      <xdr:rowOff>301624</xdr:rowOff>
    </xdr:from>
    <xdr:to>
      <xdr:col>2</xdr:col>
      <xdr:colOff>4514735</xdr:colOff>
      <xdr:row>28</xdr:row>
      <xdr:rowOff>2460625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49B5242-E9A4-45F2-B83B-95376CDA3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558343" y="39290624"/>
          <a:ext cx="3783392" cy="2159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1899402</xdr:colOff>
      <xdr:row>0</xdr:row>
      <xdr:rowOff>63500</xdr:rowOff>
    </xdr:from>
    <xdr:to>
      <xdr:col>2</xdr:col>
      <xdr:colOff>5156377</xdr:colOff>
      <xdr:row>3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7EDAA-2BEB-3004-3DE3-BD692B6F4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4726402" y="63500"/>
          <a:ext cx="3256975" cy="2127250"/>
        </a:xfrm>
        <a:prstGeom prst="rect">
          <a:avLst/>
        </a:prstGeom>
      </xdr:spPr>
    </xdr:pic>
    <xdr:clientData/>
  </xdr:twoCellAnchor>
  <xdr:twoCellAnchor editAs="oneCell">
    <xdr:from>
      <xdr:col>1</xdr:col>
      <xdr:colOff>4397375</xdr:colOff>
      <xdr:row>19</xdr:row>
      <xdr:rowOff>142875</xdr:rowOff>
    </xdr:from>
    <xdr:to>
      <xdr:col>2</xdr:col>
      <xdr:colOff>1858358</xdr:colOff>
      <xdr:row>19</xdr:row>
      <xdr:rowOff>4503490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1954B4F-E08C-46D4-8BB7-B70C451321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b="47882"/>
        <a:stretch/>
      </xdr:blipFill>
      <xdr:spPr>
        <a:xfrm>
          <a:off x="11604625" y="20161250"/>
          <a:ext cx="3080733" cy="43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8"/>
  <sheetViews>
    <sheetView tabSelected="1" view="pageBreakPreview" topLeftCell="A83" zoomScale="40" zoomScaleNormal="10" zoomScaleSheetLayoutView="40" zoomScalePageLayoutView="25" workbookViewId="0">
      <selection activeCell="A86" sqref="A86:Q8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408" t="s">
        <v>73</v>
      </c>
      <c r="O1" s="408" t="s">
        <v>73</v>
      </c>
      <c r="P1" s="409" t="s">
        <v>74</v>
      </c>
      <c r="Q1" s="409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408" t="s">
        <v>75</v>
      </c>
      <c r="O2" s="408" t="s">
        <v>75</v>
      </c>
      <c r="P2" s="410" t="s">
        <v>76</v>
      </c>
      <c r="Q2" s="410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408" t="s">
        <v>77</v>
      </c>
      <c r="O3" s="408" t="s">
        <v>77</v>
      </c>
      <c r="P3" s="411" t="s">
        <v>79</v>
      </c>
      <c r="Q3" s="409"/>
    </row>
    <row r="4" spans="1:25" s="2" customFormat="1" ht="33" customHeight="1" thickBot="1">
      <c r="B4" s="3" t="s">
        <v>293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415" t="s">
        <v>433</v>
      </c>
      <c r="H5" s="416"/>
      <c r="I5" s="416"/>
      <c r="J5" s="416"/>
      <c r="K5" s="416"/>
      <c r="L5" s="416"/>
      <c r="M5" s="417"/>
    </row>
    <row r="6" spans="1:25" s="7" customFormat="1" ht="58" customHeight="1">
      <c r="B6" s="8" t="s">
        <v>43</v>
      </c>
      <c r="C6" s="8"/>
      <c r="D6" s="9" t="s">
        <v>292</v>
      </c>
      <c r="E6" s="11"/>
      <c r="F6" s="8"/>
      <c r="G6" s="418"/>
      <c r="H6" s="419"/>
      <c r="I6" s="419"/>
      <c r="J6" s="419"/>
      <c r="K6" s="419"/>
      <c r="L6" s="419"/>
      <c r="M6" s="420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357</v>
      </c>
      <c r="E7" s="9"/>
      <c r="F7" s="8"/>
      <c r="G7" s="418"/>
      <c r="H7" s="419"/>
      <c r="I7" s="419"/>
      <c r="J7" s="419"/>
      <c r="K7" s="419"/>
      <c r="L7" s="419"/>
      <c r="M7" s="420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414" t="s">
        <v>358</v>
      </c>
      <c r="E8" s="414"/>
      <c r="F8" s="414"/>
      <c r="G8" s="421"/>
      <c r="H8" s="422"/>
      <c r="I8" s="422"/>
      <c r="J8" s="422"/>
      <c r="K8" s="422"/>
      <c r="L8" s="422"/>
      <c r="M8" s="423"/>
      <c r="N8" s="10"/>
      <c r="O8" s="10"/>
      <c r="P8" s="10"/>
      <c r="Q8" s="10"/>
      <c r="Y8" s="278"/>
    </row>
    <row r="9" spans="1:25" s="12" customFormat="1" ht="48.65" customHeight="1">
      <c r="B9" s="13" t="s">
        <v>1</v>
      </c>
      <c r="C9" s="13"/>
      <c r="D9" s="153" t="s">
        <v>294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255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295</v>
      </c>
      <c r="N10" s="21"/>
      <c r="O10" s="21"/>
      <c r="P10" s="21"/>
      <c r="Q10" s="21"/>
    </row>
    <row r="11" spans="1:25" s="12" customFormat="1" ht="95" customHeight="1">
      <c r="B11" s="20" t="s">
        <v>3</v>
      </c>
      <c r="C11" s="20"/>
      <c r="D11" s="426"/>
      <c r="E11" s="427"/>
      <c r="F11" s="427"/>
      <c r="G11" s="22"/>
      <c r="H11" s="23"/>
      <c r="I11" s="20"/>
      <c r="J11" s="204" t="s">
        <v>4</v>
      </c>
      <c r="K11" s="20"/>
      <c r="L11" s="205"/>
      <c r="M11" s="424" t="s">
        <v>256</v>
      </c>
      <c r="N11" s="424"/>
      <c r="O11" s="424"/>
      <c r="P11" s="424"/>
      <c r="Q11" s="424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28"/>
      <c r="C13" s="428"/>
      <c r="D13" s="428"/>
      <c r="E13" s="428"/>
      <c r="F13" s="428"/>
      <c r="G13" s="25"/>
      <c r="H13" s="26"/>
      <c r="I13" s="20"/>
      <c r="J13" s="204" t="s">
        <v>6</v>
      </c>
      <c r="K13" s="20"/>
      <c r="L13" s="205"/>
      <c r="M13" s="20" t="s">
        <v>217</v>
      </c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218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0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279"/>
      <c r="Q17" s="280" t="s">
        <v>11</v>
      </c>
    </row>
    <row r="18" spans="1:17" s="219" customFormat="1" ht="72.5" customHeight="1">
      <c r="B18" s="220" t="s">
        <v>12</v>
      </c>
      <c r="C18" s="269"/>
      <c r="D18" s="275" t="s">
        <v>359</v>
      </c>
      <c r="E18" s="221"/>
      <c r="F18" s="222"/>
      <c r="G18" s="222"/>
      <c r="H18" s="222">
        <v>34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34</v>
      </c>
    </row>
    <row r="19" spans="1:17" s="219" customFormat="1" ht="81.5" customHeight="1">
      <c r="B19" s="220" t="s">
        <v>63</v>
      </c>
      <c r="C19" s="269"/>
      <c r="D19" s="275" t="str">
        <f>D18</f>
        <v>SKIPPER BLUE</v>
      </c>
      <c r="E19" s="221"/>
      <c r="F19" s="222"/>
      <c r="G19" s="222"/>
      <c r="H19" s="222">
        <v>4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9" customFormat="1" ht="79" customHeight="1">
      <c r="B20" s="225" t="s">
        <v>13</v>
      </c>
      <c r="C20" s="270"/>
      <c r="D20" s="276" t="str">
        <f>D18</f>
        <v>SKIPPER BLUE</v>
      </c>
      <c r="E20" s="226"/>
      <c r="F20" s="227"/>
      <c r="G20" s="227"/>
      <c r="H20" s="227">
        <f>SUM(H18:H19)</f>
        <v>38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38</v>
      </c>
    </row>
    <row r="21" spans="1:17" s="219" customFormat="1" ht="39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53.5">
      <c r="B22" s="235" t="s">
        <v>121</v>
      </c>
      <c r="C22" s="236"/>
      <c r="D22" s="235"/>
      <c r="E22" s="237"/>
      <c r="F22" s="238"/>
      <c r="G22" s="238">
        <f t="shared" ref="G22:K22" si="0">G20</f>
        <v>0</v>
      </c>
      <c r="H22" s="238">
        <f t="shared" si="0"/>
        <v>38</v>
      </c>
      <c r="I22" s="238">
        <f t="shared" si="0"/>
        <v>0</v>
      </c>
      <c r="J22" s="238">
        <f t="shared" si="0"/>
        <v>0</v>
      </c>
      <c r="K22" s="238">
        <f t="shared" si="0"/>
        <v>0</v>
      </c>
      <c r="L22" s="238"/>
      <c r="M22" s="238"/>
      <c r="N22" s="238"/>
      <c r="O22" s="238"/>
      <c r="P22" s="238"/>
      <c r="Q22" s="238">
        <f>Q20</f>
        <v>38</v>
      </c>
    </row>
    <row r="23" spans="1:17" s="105" customFormat="1" ht="20.25" customHeight="1">
      <c r="B23" s="106"/>
      <c r="C23" s="107"/>
      <c r="D23" s="425" t="s">
        <v>184</v>
      </c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</row>
    <row r="24" spans="1:17" s="1" customFormat="1" ht="55" customHeight="1">
      <c r="B24" s="75" t="s">
        <v>14</v>
      </c>
      <c r="C24" s="32"/>
      <c r="D24" s="425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</row>
    <row r="25" spans="1:17" s="33" customFormat="1" ht="144">
      <c r="A25" s="413" t="s">
        <v>15</v>
      </c>
      <c r="B25" s="413"/>
      <c r="C25" s="413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412" t="s">
        <v>51</v>
      </c>
      <c r="O25" s="412"/>
      <c r="P25" s="412"/>
      <c r="Q25" s="412"/>
    </row>
    <row r="26" spans="1:17" s="43" customFormat="1" ht="45.75" customHeight="1">
      <c r="A26" s="396" t="str">
        <f>$D$18</f>
        <v>SKIPPER BLUE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</row>
    <row r="27" spans="1:17" s="2" customFormat="1" ht="194.5" customHeight="1">
      <c r="A27" s="261">
        <v>1</v>
      </c>
      <c r="B27" s="397" t="str">
        <f>$M$11</f>
        <v>BRUSHED FLEECE 100% COTTON (30/1+8/1) HEAVY WASHING_350GSM</v>
      </c>
      <c r="C27" s="397"/>
      <c r="D27" s="262" t="s">
        <v>113</v>
      </c>
      <c r="E27" s="262" t="s">
        <v>338</v>
      </c>
      <c r="F27" s="261" t="s">
        <v>10</v>
      </c>
      <c r="G27" s="263">
        <f>$Q$20</f>
        <v>38</v>
      </c>
      <c r="H27" s="264">
        <v>1.3</v>
      </c>
      <c r="I27" s="265">
        <f>H27*G27</f>
        <v>49.4</v>
      </c>
      <c r="J27" s="266">
        <f>(I27*4.4%+(I27/50)*0.5)</f>
        <v>2.6676000000000002</v>
      </c>
      <c r="K27" s="266">
        <v>0</v>
      </c>
      <c r="L27" s="266">
        <v>0</v>
      </c>
      <c r="M27" s="267">
        <f>ROUNDUP(SUM(I27:L27),0)</f>
        <v>53</v>
      </c>
      <c r="N27" s="398" t="s">
        <v>354</v>
      </c>
      <c r="O27" s="398"/>
      <c r="P27" s="398"/>
      <c r="Q27" s="398"/>
    </row>
    <row r="28" spans="1:17" s="2" customFormat="1" ht="188.5" customHeight="1">
      <c r="A28" s="261">
        <v>2</v>
      </c>
      <c r="B28" s="397" t="s">
        <v>257</v>
      </c>
      <c r="C28" s="397"/>
      <c r="D28" s="262" t="s">
        <v>258</v>
      </c>
      <c r="E28" s="262" t="s">
        <v>338</v>
      </c>
      <c r="F28" s="261" t="s">
        <v>10</v>
      </c>
      <c r="G28" s="263">
        <f>$Q$20</f>
        <v>38</v>
      </c>
      <c r="H28" s="264">
        <v>0.19</v>
      </c>
      <c r="I28" s="265">
        <f>H28*G28</f>
        <v>7.22</v>
      </c>
      <c r="J28" s="266">
        <f>(I28*4.3%+(I28/50)*0.5)</f>
        <v>0.38265999999999994</v>
      </c>
      <c r="K28" s="266">
        <v>0</v>
      </c>
      <c r="L28" s="266">
        <v>0</v>
      </c>
      <c r="M28" s="267">
        <f>ROUNDUP(SUM(I28:L28),0)</f>
        <v>8</v>
      </c>
      <c r="N28" s="398" t="s">
        <v>355</v>
      </c>
      <c r="O28" s="398"/>
      <c r="P28" s="398"/>
      <c r="Q28" s="398"/>
    </row>
    <row r="29" spans="1:17" s="34" customFormat="1" ht="42" customHeight="1" thickBot="1">
      <c r="B29" s="301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401" t="s">
        <v>22</v>
      </c>
      <c r="B30" s="402"/>
      <c r="C30" s="402"/>
      <c r="D30" s="402"/>
      <c r="E30" s="403"/>
      <c r="F30" s="271" t="s">
        <v>47</v>
      </c>
      <c r="G30" s="271" t="s">
        <v>23</v>
      </c>
      <c r="H30" s="404" t="s">
        <v>42</v>
      </c>
      <c r="I30" s="405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399" t="s">
        <v>28</v>
      </c>
      <c r="Q30" s="400"/>
    </row>
    <row r="31" spans="1:17" s="12" customFormat="1" ht="84" customHeight="1">
      <c r="A31" s="210">
        <v>1</v>
      </c>
      <c r="B31" s="362" t="s">
        <v>342</v>
      </c>
      <c r="C31" s="363"/>
      <c r="D31" s="363"/>
      <c r="E31" s="363"/>
      <c r="F31" s="201" t="s">
        <v>338</v>
      </c>
      <c r="G31" s="281" t="s">
        <v>340</v>
      </c>
      <c r="H31" s="364" t="str">
        <f>$A$26</f>
        <v>SKIPPER BLUE</v>
      </c>
      <c r="I31" s="364" t="e">
        <f>#REF!</f>
        <v>#REF!</v>
      </c>
      <c r="J31" s="206" t="s">
        <v>29</v>
      </c>
      <c r="K31" s="206">
        <f t="shared" ref="K31:K39" si="1">$Q$20</f>
        <v>38</v>
      </c>
      <c r="L31" s="288">
        <v>6.5000000000000002E-2</v>
      </c>
      <c r="M31" s="211">
        <f>ROUNDUP(K31*L31,0)</f>
        <v>3</v>
      </c>
      <c r="N31" s="211"/>
      <c r="O31" s="207">
        <f>M31</f>
        <v>3</v>
      </c>
      <c r="P31" s="406" t="s">
        <v>323</v>
      </c>
      <c r="Q31" s="407"/>
    </row>
    <row r="32" spans="1:17" s="12" customFormat="1" ht="63" customHeight="1">
      <c r="A32" s="210">
        <v>2</v>
      </c>
      <c r="B32" s="362" t="s">
        <v>344</v>
      </c>
      <c r="C32" s="363"/>
      <c r="D32" s="363"/>
      <c r="E32" s="363"/>
      <c r="F32" s="201" t="s">
        <v>339</v>
      </c>
      <c r="G32" s="281" t="s">
        <v>361</v>
      </c>
      <c r="H32" s="364" t="str">
        <f>$A$26</f>
        <v>SKIPPER BLUE</v>
      </c>
      <c r="I32" s="364" t="e">
        <f>#REF!</f>
        <v>#REF!</v>
      </c>
      <c r="J32" s="206" t="s">
        <v>29</v>
      </c>
      <c r="K32" s="206">
        <f t="shared" si="1"/>
        <v>38</v>
      </c>
      <c r="L32" s="288">
        <v>0.01</v>
      </c>
      <c r="M32" s="211">
        <f>ROUNDUP(K32*L32,0)</f>
        <v>1</v>
      </c>
      <c r="N32" s="211"/>
      <c r="O32" s="207">
        <f>M32</f>
        <v>1</v>
      </c>
      <c r="P32" s="406" t="s">
        <v>353</v>
      </c>
      <c r="Q32" s="407"/>
    </row>
    <row r="33" spans="1:17" s="43" customFormat="1" ht="140" customHeight="1">
      <c r="A33" s="210">
        <v>3</v>
      </c>
      <c r="B33" s="362" t="s">
        <v>362</v>
      </c>
      <c r="C33" s="363"/>
      <c r="D33" s="363"/>
      <c r="E33" s="363"/>
      <c r="F33" s="201" t="s">
        <v>107</v>
      </c>
      <c r="G33" s="302" t="str">
        <f>F33</f>
        <v>NỀN ĐEN CHỮ TRẮNG</v>
      </c>
      <c r="H33" s="364" t="str">
        <f t="shared" ref="H33:H39" si="2">$A$26</f>
        <v>SKIPPER BLUE</v>
      </c>
      <c r="I33" s="364" t="e">
        <f>#REF!</f>
        <v>#REF!</v>
      </c>
      <c r="J33" s="206" t="s">
        <v>30</v>
      </c>
      <c r="K33" s="206">
        <f t="shared" si="1"/>
        <v>38</v>
      </c>
      <c r="L33" s="212">
        <v>1</v>
      </c>
      <c r="M33" s="206">
        <f t="shared" ref="M33" si="3">L33*K33</f>
        <v>38</v>
      </c>
      <c r="N33" s="211"/>
      <c r="O33" s="207">
        <f t="shared" ref="O33" si="4">M33+N33</f>
        <v>38</v>
      </c>
      <c r="P33" s="365" t="s">
        <v>296</v>
      </c>
      <c r="Q33" s="366"/>
    </row>
    <row r="34" spans="1:17" s="43" customFormat="1" ht="111.5" customHeight="1">
      <c r="A34" s="210">
        <v>4</v>
      </c>
      <c r="B34" s="362" t="s">
        <v>259</v>
      </c>
      <c r="C34" s="363"/>
      <c r="D34" s="363"/>
      <c r="E34" s="363"/>
      <c r="F34" s="201" t="s">
        <v>89</v>
      </c>
      <c r="G34" s="274" t="s">
        <v>89</v>
      </c>
      <c r="H34" s="364" t="str">
        <f t="shared" si="2"/>
        <v>SKIPPER BLUE</v>
      </c>
      <c r="I34" s="364" t="e">
        <f>#REF!</f>
        <v>#REF!</v>
      </c>
      <c r="J34" s="206" t="s">
        <v>30</v>
      </c>
      <c r="K34" s="206">
        <f t="shared" si="1"/>
        <v>38</v>
      </c>
      <c r="L34" s="212">
        <v>1</v>
      </c>
      <c r="M34" s="206">
        <f t="shared" ref="M34" si="5">L34*K34</f>
        <v>38</v>
      </c>
      <c r="N34" s="211"/>
      <c r="O34" s="207">
        <f t="shared" ref="O34" si="6">M34+N34</f>
        <v>38</v>
      </c>
      <c r="P34" s="365" t="s">
        <v>297</v>
      </c>
      <c r="Q34" s="366"/>
    </row>
    <row r="35" spans="1:17" s="43" customFormat="1" ht="98" customHeight="1">
      <c r="A35" s="210">
        <v>5</v>
      </c>
      <c r="B35" s="362" t="s">
        <v>219</v>
      </c>
      <c r="C35" s="363"/>
      <c r="D35" s="363"/>
      <c r="E35" s="363"/>
      <c r="F35" s="201" t="s">
        <v>89</v>
      </c>
      <c r="G35" s="274" t="s">
        <v>89</v>
      </c>
      <c r="H35" s="364" t="str">
        <f t="shared" si="2"/>
        <v>SKIPPER BLUE</v>
      </c>
      <c r="I35" s="364" t="e">
        <f>#REF!</f>
        <v>#REF!</v>
      </c>
      <c r="J35" s="206" t="s">
        <v>30</v>
      </c>
      <c r="K35" s="206">
        <f t="shared" si="1"/>
        <v>38</v>
      </c>
      <c r="L35" s="212">
        <v>1</v>
      </c>
      <c r="M35" s="206">
        <f t="shared" ref="M35" si="7">L35*K35</f>
        <v>38</v>
      </c>
      <c r="N35" s="211"/>
      <c r="O35" s="207">
        <f t="shared" ref="O35" si="8">M35+N35</f>
        <v>38</v>
      </c>
      <c r="P35" s="365" t="s">
        <v>298</v>
      </c>
      <c r="Q35" s="366"/>
    </row>
    <row r="36" spans="1:17" s="43" customFormat="1" ht="115.5" customHeight="1">
      <c r="A36" s="210">
        <v>6</v>
      </c>
      <c r="B36" s="362" t="s">
        <v>299</v>
      </c>
      <c r="C36" s="363"/>
      <c r="D36" s="363"/>
      <c r="E36" s="363"/>
      <c r="F36" s="201" t="s">
        <v>89</v>
      </c>
      <c r="G36" s="274" t="s">
        <v>89</v>
      </c>
      <c r="H36" s="364" t="str">
        <f t="shared" si="2"/>
        <v>SKIPPER BLUE</v>
      </c>
      <c r="I36" s="364" t="e">
        <f>#REF!</f>
        <v>#REF!</v>
      </c>
      <c r="J36" s="206" t="s">
        <v>30</v>
      </c>
      <c r="K36" s="206">
        <f t="shared" si="1"/>
        <v>38</v>
      </c>
      <c r="L36" s="212">
        <v>1</v>
      </c>
      <c r="M36" s="206">
        <f t="shared" ref="M36" si="9">L36*K36</f>
        <v>38</v>
      </c>
      <c r="N36" s="211"/>
      <c r="O36" s="207">
        <f t="shared" ref="O36" si="10">M36+N36</f>
        <v>38</v>
      </c>
      <c r="P36" s="365" t="s">
        <v>300</v>
      </c>
      <c r="Q36" s="366"/>
    </row>
    <row r="37" spans="1:17" s="43" customFormat="1" ht="104" customHeight="1">
      <c r="A37" s="210">
        <v>7</v>
      </c>
      <c r="B37" s="362" t="s">
        <v>345</v>
      </c>
      <c r="C37" s="363"/>
      <c r="D37" s="363"/>
      <c r="E37" s="363"/>
      <c r="F37" s="201" t="s">
        <v>89</v>
      </c>
      <c r="G37" s="274" t="s">
        <v>89</v>
      </c>
      <c r="H37" s="364" t="str">
        <f t="shared" si="2"/>
        <v>SKIPPER BLUE</v>
      </c>
      <c r="I37" s="364" t="e">
        <f>#REF!</f>
        <v>#REF!</v>
      </c>
      <c r="J37" s="206" t="s">
        <v>30</v>
      </c>
      <c r="K37" s="206">
        <f t="shared" si="1"/>
        <v>38</v>
      </c>
      <c r="L37" s="212">
        <v>1</v>
      </c>
      <c r="M37" s="206">
        <f t="shared" ref="M37" si="11">L37*K37</f>
        <v>38</v>
      </c>
      <c r="N37" s="211"/>
      <c r="O37" s="207">
        <f t="shared" ref="O37" si="12">M37+N37</f>
        <v>38</v>
      </c>
      <c r="P37" s="365" t="s">
        <v>346</v>
      </c>
      <c r="Q37" s="366"/>
    </row>
    <row r="38" spans="1:17" s="43" customFormat="1" ht="56.5" customHeight="1">
      <c r="A38" s="210">
        <v>8</v>
      </c>
      <c r="B38" s="362" t="s">
        <v>343</v>
      </c>
      <c r="C38" s="363"/>
      <c r="D38" s="363"/>
      <c r="E38" s="363"/>
      <c r="F38" s="201" t="s">
        <v>92</v>
      </c>
      <c r="G38" s="302" t="str">
        <f>F38</f>
        <v>CLEAR</v>
      </c>
      <c r="H38" s="364" t="str">
        <f t="shared" si="2"/>
        <v>SKIPPER BLUE</v>
      </c>
      <c r="I38" s="364" t="e">
        <f>#REF!</f>
        <v>#REF!</v>
      </c>
      <c r="J38" s="206" t="s">
        <v>30</v>
      </c>
      <c r="K38" s="206">
        <f t="shared" si="1"/>
        <v>38</v>
      </c>
      <c r="L38" s="212">
        <v>1</v>
      </c>
      <c r="M38" s="206">
        <f t="shared" ref="M38" si="13">L38*K38</f>
        <v>38</v>
      </c>
      <c r="N38" s="211"/>
      <c r="O38" s="207">
        <f t="shared" ref="O38" si="14">M38+N38</f>
        <v>38</v>
      </c>
      <c r="P38" s="365"/>
      <c r="Q38" s="366"/>
    </row>
    <row r="39" spans="1:17" s="43" customFormat="1" ht="72.5" customHeight="1">
      <c r="A39" s="210">
        <v>9</v>
      </c>
      <c r="B39" s="362" t="s">
        <v>260</v>
      </c>
      <c r="C39" s="363"/>
      <c r="D39" s="363"/>
      <c r="E39" s="363"/>
      <c r="F39" s="287" t="s">
        <v>55</v>
      </c>
      <c r="G39" s="287" t="str">
        <f>F39</f>
        <v>NATURAL</v>
      </c>
      <c r="H39" s="364" t="str">
        <f t="shared" si="2"/>
        <v>SKIPPER BLUE</v>
      </c>
      <c r="I39" s="364" t="e">
        <f>#REF!</f>
        <v>#REF!</v>
      </c>
      <c r="J39" s="206" t="s">
        <v>10</v>
      </c>
      <c r="K39" s="206">
        <f t="shared" si="1"/>
        <v>38</v>
      </c>
      <c r="L39" s="212">
        <v>0.35</v>
      </c>
      <c r="M39" s="206">
        <f t="shared" ref="M39" si="15">L39*K39</f>
        <v>13.299999999999999</v>
      </c>
      <c r="N39" s="211"/>
      <c r="O39" s="207">
        <f t="shared" ref="O39" si="16">M39+N39</f>
        <v>13.299999999999999</v>
      </c>
      <c r="P39" s="365" t="s">
        <v>301</v>
      </c>
      <c r="Q39" s="366"/>
    </row>
    <row r="40" spans="1:17" s="43" customFormat="1" ht="21.5" customHeight="1">
      <c r="A40" s="429"/>
      <c r="B40" s="429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</row>
    <row r="41" spans="1:17" s="34" customFormat="1" ht="44" customHeight="1">
      <c r="B41" s="282" t="s">
        <v>65</v>
      </c>
      <c r="C41" s="35"/>
      <c r="D41" s="35"/>
      <c r="E41" s="35"/>
      <c r="G41" s="36"/>
      <c r="Q41" s="37"/>
    </row>
    <row r="42" spans="1:17" s="51" customFormat="1" ht="97" customHeight="1">
      <c r="A42" s="413" t="s">
        <v>22</v>
      </c>
      <c r="B42" s="413"/>
      <c r="C42" s="413"/>
      <c r="D42" s="413"/>
      <c r="E42" s="413"/>
      <c r="F42" s="208" t="s">
        <v>47</v>
      </c>
      <c r="G42" s="208" t="s">
        <v>23</v>
      </c>
      <c r="H42" s="412" t="s">
        <v>42</v>
      </c>
      <c r="I42" s="412"/>
      <c r="J42" s="209" t="s">
        <v>18</v>
      </c>
      <c r="K42" s="208" t="s">
        <v>48</v>
      </c>
      <c r="L42" s="208" t="s">
        <v>24</v>
      </c>
      <c r="M42" s="208" t="s">
        <v>25</v>
      </c>
      <c r="N42" s="208" t="s">
        <v>26</v>
      </c>
      <c r="O42" s="208" t="s">
        <v>27</v>
      </c>
      <c r="P42" s="412" t="s">
        <v>28</v>
      </c>
      <c r="Q42" s="412"/>
    </row>
    <row r="43" spans="1:17" s="257" customFormat="1" ht="109" customHeight="1">
      <c r="A43" s="256">
        <v>1</v>
      </c>
      <c r="B43" s="430" t="s">
        <v>317</v>
      </c>
      <c r="C43" s="431"/>
      <c r="D43" s="431"/>
      <c r="E43" s="432"/>
      <c r="F43" s="287" t="s">
        <v>89</v>
      </c>
      <c r="G43" s="303" t="s">
        <v>89</v>
      </c>
      <c r="H43" s="364" t="str">
        <f t="shared" ref="H43:H53" si="17">$D$20</f>
        <v>SKIPPER BLUE</v>
      </c>
      <c r="I43" s="364" t="e">
        <f>#REF!</f>
        <v>#REF!</v>
      </c>
      <c r="J43" s="206" t="s">
        <v>30</v>
      </c>
      <c r="K43" s="206">
        <f>$Q$20</f>
        <v>38</v>
      </c>
      <c r="L43" s="212">
        <v>1</v>
      </c>
      <c r="M43" s="206">
        <f>L43*K43</f>
        <v>38</v>
      </c>
      <c r="N43" s="211"/>
      <c r="O43" s="207">
        <f>M43</f>
        <v>38</v>
      </c>
      <c r="P43" s="365" t="s">
        <v>316</v>
      </c>
      <c r="Q43" s="366"/>
    </row>
    <row r="44" spans="1:17" s="257" customFormat="1" ht="65.5" customHeight="1">
      <c r="A44" s="256">
        <v>2</v>
      </c>
      <c r="B44" s="430" t="s">
        <v>302</v>
      </c>
      <c r="C44" s="431"/>
      <c r="D44" s="431"/>
      <c r="E44" s="432"/>
      <c r="F44" s="287" t="s">
        <v>39</v>
      </c>
      <c r="G44" s="287" t="s">
        <v>39</v>
      </c>
      <c r="H44" s="364" t="str">
        <f t="shared" si="17"/>
        <v>SKIPPER BLUE</v>
      </c>
      <c r="I44" s="364" t="e">
        <f>#REF!</f>
        <v>#REF!</v>
      </c>
      <c r="J44" s="206" t="s">
        <v>30</v>
      </c>
      <c r="K44" s="206">
        <f t="shared" ref="K44" si="18">$Q$20</f>
        <v>38</v>
      </c>
      <c r="L44" s="212">
        <v>1</v>
      </c>
      <c r="M44" s="206">
        <f t="shared" ref="M44" si="19">L44*K44</f>
        <v>38</v>
      </c>
      <c r="N44" s="211"/>
      <c r="O44" s="207">
        <f t="shared" ref="O44" si="20">N44+M44</f>
        <v>38</v>
      </c>
      <c r="P44" s="406" t="s">
        <v>323</v>
      </c>
      <c r="Q44" s="406"/>
    </row>
    <row r="45" spans="1:17" s="257" customFormat="1" ht="130.5" customHeight="1">
      <c r="A45" s="256">
        <v>3</v>
      </c>
      <c r="B45" s="430" t="s">
        <v>303</v>
      </c>
      <c r="C45" s="431"/>
      <c r="D45" s="431"/>
      <c r="E45" s="432"/>
      <c r="F45" s="287" t="s">
        <v>89</v>
      </c>
      <c r="G45" s="287" t="s">
        <v>89</v>
      </c>
      <c r="H45" s="364" t="str">
        <f t="shared" si="17"/>
        <v>SKIPPER BLUE</v>
      </c>
      <c r="I45" s="364" t="e">
        <f>#REF!</f>
        <v>#REF!</v>
      </c>
      <c r="J45" s="206" t="s">
        <v>30</v>
      </c>
      <c r="K45" s="206">
        <f t="shared" ref="K45:K46" si="21">$Q$20</f>
        <v>38</v>
      </c>
      <c r="L45" s="212">
        <v>1</v>
      </c>
      <c r="M45" s="206">
        <f t="shared" ref="M45" si="22">L45*K45</f>
        <v>38</v>
      </c>
      <c r="N45" s="211"/>
      <c r="O45" s="207">
        <f t="shared" ref="O45" si="23">N45+M45</f>
        <v>38</v>
      </c>
      <c r="P45" s="406" t="s">
        <v>318</v>
      </c>
      <c r="Q45" s="407"/>
    </row>
    <row r="46" spans="1:17" s="257" customFormat="1" ht="145.5" customHeight="1">
      <c r="A46" s="256">
        <v>4</v>
      </c>
      <c r="B46" s="430" t="s">
        <v>304</v>
      </c>
      <c r="C46" s="431"/>
      <c r="D46" s="431"/>
      <c r="E46" s="432"/>
      <c r="F46" s="287" t="s">
        <v>89</v>
      </c>
      <c r="G46" s="287" t="s">
        <v>89</v>
      </c>
      <c r="H46" s="364" t="str">
        <f t="shared" si="17"/>
        <v>SKIPPER BLUE</v>
      </c>
      <c r="I46" s="364" t="e">
        <f>#REF!</f>
        <v>#REF!</v>
      </c>
      <c r="J46" s="206" t="s">
        <v>30</v>
      </c>
      <c r="K46" s="206">
        <f t="shared" si="21"/>
        <v>38</v>
      </c>
      <c r="L46" s="212">
        <v>1</v>
      </c>
      <c r="M46" s="206">
        <f t="shared" ref="M46" si="24">L46*K46</f>
        <v>38</v>
      </c>
      <c r="N46" s="211"/>
      <c r="O46" s="207">
        <f t="shared" ref="O46" si="25">N46+M46</f>
        <v>38</v>
      </c>
      <c r="P46" s="406" t="s">
        <v>318</v>
      </c>
      <c r="Q46" s="407"/>
    </row>
    <row r="47" spans="1:17" s="12" customFormat="1" ht="139.5" customHeight="1">
      <c r="A47" s="256">
        <v>5</v>
      </c>
      <c r="B47" s="430" t="s">
        <v>305</v>
      </c>
      <c r="C47" s="431"/>
      <c r="D47" s="431"/>
      <c r="E47" s="432"/>
      <c r="F47" s="287" t="s">
        <v>89</v>
      </c>
      <c r="G47" s="287" t="s">
        <v>89</v>
      </c>
      <c r="H47" s="364" t="str">
        <f t="shared" si="17"/>
        <v>SKIPPER BLUE</v>
      </c>
      <c r="I47" s="364" t="e">
        <f>#REF!</f>
        <v>#REF!</v>
      </c>
      <c r="J47" s="206" t="s">
        <v>30</v>
      </c>
      <c r="K47" s="206">
        <f t="shared" ref="K47" si="26">$Q$20</f>
        <v>38</v>
      </c>
      <c r="L47" s="212">
        <v>2</v>
      </c>
      <c r="M47" s="206">
        <f t="shared" ref="M47" si="27">L47*K47</f>
        <v>76</v>
      </c>
      <c r="N47" s="211"/>
      <c r="O47" s="207">
        <f>N47+M47</f>
        <v>76</v>
      </c>
      <c r="P47" s="365" t="s">
        <v>319</v>
      </c>
      <c r="Q47" s="366"/>
    </row>
    <row r="48" spans="1:17" s="12" customFormat="1" ht="80.5" customHeight="1">
      <c r="A48" s="256">
        <v>6</v>
      </c>
      <c r="B48" s="430" t="s">
        <v>321</v>
      </c>
      <c r="C48" s="431"/>
      <c r="D48" s="431"/>
      <c r="E48" s="432"/>
      <c r="F48" s="287" t="s">
        <v>92</v>
      </c>
      <c r="G48" s="287" t="s">
        <v>92</v>
      </c>
      <c r="H48" s="364" t="str">
        <f t="shared" si="17"/>
        <v>SKIPPER BLUE</v>
      </c>
      <c r="I48" s="364" t="e">
        <f>#REF!</f>
        <v>#REF!</v>
      </c>
      <c r="J48" s="206" t="s">
        <v>30</v>
      </c>
      <c r="K48" s="206">
        <f t="shared" ref="K48" si="28">$Q$20</f>
        <v>38</v>
      </c>
      <c r="L48" s="212">
        <v>1</v>
      </c>
      <c r="M48" s="206">
        <f t="shared" ref="M48" si="29">L48*K48</f>
        <v>38</v>
      </c>
      <c r="N48" s="211"/>
      <c r="O48" s="207">
        <f t="shared" ref="O48" si="30">N48+M48</f>
        <v>38</v>
      </c>
      <c r="P48" s="365" t="s">
        <v>320</v>
      </c>
      <c r="Q48" s="366"/>
    </row>
    <row r="49" spans="1:17" s="12" customFormat="1" ht="80.5" customHeight="1">
      <c r="A49" s="256">
        <v>7</v>
      </c>
      <c r="B49" s="430" t="s">
        <v>306</v>
      </c>
      <c r="C49" s="431"/>
      <c r="D49" s="431"/>
      <c r="E49" s="432"/>
      <c r="F49" s="287" t="s">
        <v>92</v>
      </c>
      <c r="G49" s="287" t="s">
        <v>92</v>
      </c>
      <c r="H49" s="364" t="str">
        <f t="shared" si="17"/>
        <v>SKIPPER BLUE</v>
      </c>
      <c r="I49" s="364" t="e">
        <f>#REF!</f>
        <v>#REF!</v>
      </c>
      <c r="J49" s="206" t="s">
        <v>30</v>
      </c>
      <c r="K49" s="206">
        <f t="shared" ref="K49" si="31">$Q$20</f>
        <v>38</v>
      </c>
      <c r="L49" s="212">
        <f>1/50</f>
        <v>0.02</v>
      </c>
      <c r="M49" s="206">
        <f t="shared" ref="M49" si="32">L49*K49</f>
        <v>0.76</v>
      </c>
      <c r="N49" s="211"/>
      <c r="O49" s="207">
        <f t="shared" ref="O49" si="33">N49+M49</f>
        <v>0.76</v>
      </c>
      <c r="P49" s="406"/>
      <c r="Q49" s="406"/>
    </row>
    <row r="50" spans="1:17" s="12" customFormat="1" ht="65.5" customHeight="1">
      <c r="A50" s="256">
        <v>8</v>
      </c>
      <c r="B50" s="283" t="s">
        <v>307</v>
      </c>
      <c r="C50" s="284"/>
      <c r="D50" s="284"/>
      <c r="E50" s="285"/>
      <c r="F50" s="287" t="s">
        <v>55</v>
      </c>
      <c r="G50" s="287" t="s">
        <v>55</v>
      </c>
      <c r="H50" s="364" t="str">
        <f t="shared" si="17"/>
        <v>SKIPPER BLUE</v>
      </c>
      <c r="I50" s="364" t="e">
        <f>#REF!</f>
        <v>#REF!</v>
      </c>
      <c r="J50" s="206" t="s">
        <v>30</v>
      </c>
      <c r="K50" s="206">
        <f t="shared" ref="K50" si="34">$Q$20</f>
        <v>38</v>
      </c>
      <c r="L50" s="212">
        <v>2</v>
      </c>
      <c r="M50" s="206">
        <f>L50*K50</f>
        <v>76</v>
      </c>
      <c r="N50" s="211"/>
      <c r="O50" s="207">
        <f t="shared" ref="O50" si="35">N50+M50</f>
        <v>76</v>
      </c>
      <c r="P50" s="406"/>
      <c r="Q50" s="406"/>
    </row>
    <row r="51" spans="1:17" s="12" customFormat="1" ht="64.5" customHeight="1">
      <c r="A51" s="256">
        <v>9</v>
      </c>
      <c r="B51" s="283" t="s">
        <v>322</v>
      </c>
      <c r="C51" s="284"/>
      <c r="D51" s="284"/>
      <c r="E51" s="285"/>
      <c r="F51" s="287" t="s">
        <v>55</v>
      </c>
      <c r="G51" s="287" t="s">
        <v>55</v>
      </c>
      <c r="H51" s="447" t="str">
        <f t="shared" si="17"/>
        <v>SKIPPER BLUE</v>
      </c>
      <c r="I51" s="448"/>
      <c r="J51" s="206" t="s">
        <v>30</v>
      </c>
      <c r="K51" s="206">
        <f t="shared" ref="K51:K53" si="36">$Q$20</f>
        <v>38</v>
      </c>
      <c r="L51" s="212">
        <v>1</v>
      </c>
      <c r="M51" s="206">
        <f t="shared" ref="M51:M53" si="37">L51*K51</f>
        <v>38</v>
      </c>
      <c r="N51" s="206"/>
      <c r="O51" s="207">
        <f>M51</f>
        <v>38</v>
      </c>
      <c r="P51" s="445"/>
      <c r="Q51" s="446"/>
    </row>
    <row r="52" spans="1:17" s="12" customFormat="1" ht="63.5" customHeight="1">
      <c r="A52" s="286">
        <v>10</v>
      </c>
      <c r="B52" s="283" t="s">
        <v>308</v>
      </c>
      <c r="C52" s="284"/>
      <c r="D52" s="284"/>
      <c r="E52" s="285"/>
      <c r="F52" s="287" t="s">
        <v>55</v>
      </c>
      <c r="G52" s="287" t="s">
        <v>55</v>
      </c>
      <c r="H52" s="447" t="str">
        <f t="shared" si="17"/>
        <v>SKIPPER BLUE</v>
      </c>
      <c r="I52" s="448"/>
      <c r="J52" s="206" t="s">
        <v>30</v>
      </c>
      <c r="K52" s="206">
        <f t="shared" si="36"/>
        <v>38</v>
      </c>
      <c r="L52" s="212">
        <v>0.04</v>
      </c>
      <c r="M52" s="206">
        <f t="shared" si="37"/>
        <v>1.52</v>
      </c>
      <c r="N52" s="206"/>
      <c r="O52" s="207">
        <f>M52</f>
        <v>1.52</v>
      </c>
      <c r="P52" s="445"/>
      <c r="Q52" s="446"/>
    </row>
    <row r="53" spans="1:17" s="12" customFormat="1" ht="62" customHeight="1">
      <c r="A53" s="286">
        <v>11</v>
      </c>
      <c r="B53" s="283" t="s">
        <v>203</v>
      </c>
      <c r="C53" s="284"/>
      <c r="D53" s="284"/>
      <c r="E53" s="285"/>
      <c r="F53" s="287" t="s">
        <v>55</v>
      </c>
      <c r="G53" s="287" t="s">
        <v>55</v>
      </c>
      <c r="H53" s="447" t="str">
        <f t="shared" si="17"/>
        <v>SKIPPER BLUE</v>
      </c>
      <c r="I53" s="448"/>
      <c r="J53" s="206" t="s">
        <v>30</v>
      </c>
      <c r="K53" s="206">
        <f t="shared" si="36"/>
        <v>38</v>
      </c>
      <c r="L53" s="212">
        <v>0.1</v>
      </c>
      <c r="M53" s="206">
        <f t="shared" si="37"/>
        <v>3.8000000000000003</v>
      </c>
      <c r="N53" s="206"/>
      <c r="O53" s="207">
        <v>4</v>
      </c>
      <c r="P53" s="445"/>
      <c r="Q53" s="446"/>
    </row>
    <row r="54" spans="1:17" s="12" customFormat="1" ht="16" customHeight="1">
      <c r="A54" s="88"/>
      <c r="B54" s="8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7" s="12" customFormat="1" ht="48" customHeight="1">
      <c r="B55" s="289" t="s">
        <v>66</v>
      </c>
      <c r="C55" s="76"/>
      <c r="D55" s="77"/>
      <c r="E55" s="77"/>
      <c r="F55" s="77"/>
      <c r="G55" s="78"/>
      <c r="H55" s="77"/>
      <c r="I55" s="77"/>
      <c r="J55" s="444" t="s">
        <v>31</v>
      </c>
      <c r="K55" s="444"/>
      <c r="L55" s="444"/>
      <c r="M55" s="444"/>
      <c r="N55" s="444"/>
      <c r="O55" s="42"/>
      <c r="P55" s="42"/>
      <c r="Q55" s="43"/>
    </row>
    <row r="56" spans="1:17" s="88" customFormat="1" ht="35.5" customHeight="1">
      <c r="A56" s="88">
        <v>1</v>
      </c>
      <c r="B56" s="255" t="s">
        <v>213</v>
      </c>
      <c r="C56" s="3" t="s">
        <v>154</v>
      </c>
      <c r="D56" s="12"/>
      <c r="E56" s="12"/>
      <c r="F56" s="12"/>
      <c r="G56" s="44"/>
      <c r="H56" s="44"/>
      <c r="I56" s="44"/>
      <c r="J56" s="44"/>
      <c r="K56" s="16"/>
      <c r="L56" s="16"/>
      <c r="M56" s="44"/>
      <c r="N56" s="44"/>
      <c r="O56" s="44"/>
      <c r="P56" s="44"/>
      <c r="Q56" s="44"/>
    </row>
    <row r="57" spans="1:17" s="12" customFormat="1" ht="44.5" hidden="1" customHeight="1">
      <c r="A57" s="88"/>
      <c r="B57" s="449" t="s">
        <v>49</v>
      </c>
      <c r="C57" s="450"/>
      <c r="D57" s="450"/>
      <c r="E57" s="450"/>
      <c r="F57" s="450"/>
      <c r="G57" s="450"/>
      <c r="H57" s="450"/>
      <c r="I57" s="451"/>
      <c r="J57" s="44"/>
      <c r="K57" s="16"/>
      <c r="L57" s="16"/>
      <c r="M57" s="44"/>
      <c r="N57" s="44"/>
      <c r="O57" s="44"/>
      <c r="P57" s="44"/>
      <c r="Q57" s="44"/>
    </row>
    <row r="58" spans="1:17" s="12" customFormat="1" ht="59.25" hidden="1" customHeight="1">
      <c r="A58" s="88"/>
      <c r="B58" s="384" t="s">
        <v>42</v>
      </c>
      <c r="C58" s="385"/>
      <c r="D58" s="386" t="s">
        <v>54</v>
      </c>
      <c r="E58" s="387"/>
      <c r="F58" s="387"/>
      <c r="G58" s="387"/>
      <c r="H58" s="387"/>
      <c r="I58" s="388"/>
      <c r="J58" s="44"/>
      <c r="K58" s="44"/>
      <c r="L58" s="44"/>
      <c r="M58" s="44"/>
      <c r="N58" s="44"/>
      <c r="O58" s="44"/>
      <c r="P58" s="44"/>
      <c r="Q58" s="44"/>
    </row>
    <row r="59" spans="1:17" s="12" customFormat="1" ht="111.5" hidden="1" customHeight="1">
      <c r="A59" s="88"/>
      <c r="B59" s="438" t="str">
        <f>$D$18</f>
        <v>SKIPPER BLUE</v>
      </c>
      <c r="C59" s="438" t="e">
        <f>#REF!</f>
        <v>#REF!</v>
      </c>
      <c r="D59" s="439" t="s">
        <v>315</v>
      </c>
      <c r="E59" s="440"/>
      <c r="F59" s="440"/>
      <c r="G59" s="440"/>
      <c r="H59" s="440"/>
      <c r="I59" s="441"/>
      <c r="J59" s="44"/>
      <c r="K59" s="44"/>
      <c r="L59" s="44"/>
      <c r="M59" s="44"/>
      <c r="N59" s="44"/>
      <c r="O59" s="44"/>
    </row>
    <row r="60" spans="1:17" s="12" customFormat="1" ht="17.5" hidden="1" customHeight="1"/>
    <row r="61" spans="1:17" s="12" customFormat="1" ht="41.5" hidden="1" customHeight="1">
      <c r="A61" s="88"/>
      <c r="B61" s="433" t="s">
        <v>310</v>
      </c>
      <c r="C61" s="434"/>
      <c r="D61" s="435"/>
      <c r="E61" s="435"/>
      <c r="F61" s="435"/>
      <c r="G61" s="435"/>
      <c r="H61" s="435"/>
      <c r="I61" s="436"/>
      <c r="J61" s="44"/>
      <c r="K61" s="44"/>
      <c r="L61" s="44"/>
    </row>
    <row r="62" spans="1:17" s="12" customFormat="1" ht="40.5" hidden="1" customHeight="1">
      <c r="A62" s="88"/>
      <c r="B62" s="393"/>
      <c r="C62" s="394"/>
      <c r="D62" s="258" t="s">
        <v>182</v>
      </c>
      <c r="E62" s="258" t="s">
        <v>60</v>
      </c>
      <c r="F62" s="258" t="s">
        <v>10</v>
      </c>
      <c r="G62" s="258" t="s">
        <v>57</v>
      </c>
      <c r="H62" s="258" t="s">
        <v>58</v>
      </c>
      <c r="I62" s="258" t="s">
        <v>59</v>
      </c>
      <c r="J62" s="44"/>
    </row>
    <row r="63" spans="1:17" s="12" customFormat="1" ht="81.5" hidden="1" customHeight="1">
      <c r="A63" s="88"/>
      <c r="B63" s="437" t="s">
        <v>212</v>
      </c>
      <c r="C63" s="437"/>
      <c r="D63" s="357" t="s">
        <v>309</v>
      </c>
      <c r="E63" s="358"/>
      <c r="F63" s="358"/>
      <c r="G63" s="358"/>
      <c r="H63" s="358"/>
      <c r="I63" s="359"/>
      <c r="J63" s="44"/>
    </row>
    <row r="64" spans="1:17" s="12" customFormat="1" ht="182" hidden="1" customHeight="1">
      <c r="A64" s="88"/>
      <c r="B64" s="360" t="s">
        <v>311</v>
      </c>
      <c r="C64" s="361"/>
      <c r="D64" s="357" t="s">
        <v>312</v>
      </c>
      <c r="E64" s="358"/>
      <c r="F64" s="358"/>
      <c r="G64" s="358"/>
      <c r="H64" s="358"/>
      <c r="I64" s="359"/>
      <c r="J64" s="44"/>
    </row>
    <row r="65" spans="1:17" s="12" customFormat="1" ht="222.5" hidden="1" customHeight="1">
      <c r="A65" s="88"/>
      <c r="B65" s="360" t="s">
        <v>313</v>
      </c>
      <c r="C65" s="361"/>
      <c r="D65" s="357" t="s">
        <v>314</v>
      </c>
      <c r="E65" s="358"/>
      <c r="F65" s="358"/>
      <c r="G65" s="358"/>
      <c r="H65" s="358"/>
      <c r="I65" s="359"/>
      <c r="J65" s="44"/>
    </row>
    <row r="66" spans="1:17" s="12" customFormat="1" ht="12.75" customHeight="1">
      <c r="A66" s="88"/>
      <c r="B66" s="88"/>
      <c r="C66" s="88"/>
      <c r="D66" s="88"/>
      <c r="E66" s="88"/>
      <c r="F66" s="88"/>
      <c r="G66" s="88"/>
      <c r="H66" s="88"/>
      <c r="I66" s="88"/>
      <c r="J66" s="44"/>
      <c r="K66" s="44"/>
      <c r="L66" s="44"/>
      <c r="M66" s="44"/>
      <c r="N66" s="44"/>
      <c r="O66" s="44"/>
      <c r="P66" s="44"/>
      <c r="Q66" s="44"/>
    </row>
    <row r="67" spans="1:17" s="88" customFormat="1" ht="42" customHeight="1">
      <c r="A67" s="13">
        <v>2</v>
      </c>
      <c r="B67" s="255" t="s">
        <v>215</v>
      </c>
      <c r="C67" s="368" t="s">
        <v>202</v>
      </c>
      <c r="D67" s="368"/>
      <c r="E67" s="368"/>
      <c r="F67" s="368"/>
      <c r="G67" s="44"/>
      <c r="H67" s="44"/>
      <c r="I67" s="44"/>
      <c r="J67" s="44"/>
      <c r="K67" s="16"/>
      <c r="L67" s="16"/>
      <c r="M67" s="44"/>
      <c r="N67" s="44"/>
      <c r="O67" s="44"/>
      <c r="P67" s="44"/>
      <c r="Q67" s="44"/>
    </row>
    <row r="68" spans="1:17" s="12" customFormat="1" ht="32.5" hidden="1">
      <c r="A68" s="88"/>
      <c r="B68" s="370" t="s">
        <v>49</v>
      </c>
      <c r="C68" s="371"/>
      <c r="D68" s="371"/>
      <c r="E68" s="371"/>
      <c r="F68" s="371"/>
      <c r="G68" s="371"/>
      <c r="H68" s="371"/>
      <c r="I68" s="374"/>
      <c r="J68" s="44"/>
      <c r="K68" s="16"/>
      <c r="L68" s="16"/>
      <c r="M68" s="44"/>
      <c r="N68" s="44"/>
      <c r="O68" s="44"/>
      <c r="P68" s="44"/>
      <c r="Q68" s="44"/>
    </row>
    <row r="69" spans="1:17" s="12" customFormat="1" ht="63" hidden="1" customHeight="1">
      <c r="A69" s="88"/>
      <c r="B69" s="376" t="s">
        <v>42</v>
      </c>
      <c r="C69" s="377"/>
      <c r="D69" s="378" t="s">
        <v>69</v>
      </c>
      <c r="E69" s="379"/>
      <c r="F69" s="379"/>
      <c r="G69" s="379"/>
      <c r="H69" s="379"/>
      <c r="I69" s="380"/>
      <c r="J69" s="44"/>
      <c r="K69" s="44"/>
      <c r="L69" s="44"/>
      <c r="M69" s="44"/>
      <c r="N69" s="44"/>
      <c r="O69" s="44"/>
      <c r="P69" s="44"/>
      <c r="Q69" s="44"/>
    </row>
    <row r="70" spans="1:17" s="12" customFormat="1" ht="72" hidden="1" customHeight="1">
      <c r="A70" s="88"/>
      <c r="B70" s="375" t="str">
        <f>$D$20</f>
        <v>SKIPPER BLUE</v>
      </c>
      <c r="C70" s="375" t="e">
        <f>#REF!</f>
        <v>#REF!</v>
      </c>
      <c r="D70" s="381" t="s">
        <v>178</v>
      </c>
      <c r="E70" s="382"/>
      <c r="F70" s="382"/>
      <c r="G70" s="382"/>
      <c r="H70" s="382"/>
      <c r="I70" s="383"/>
      <c r="J70" s="44"/>
      <c r="K70" s="44"/>
      <c r="L70" s="44"/>
      <c r="M70" s="44"/>
      <c r="N70" s="44"/>
      <c r="O70" s="44"/>
    </row>
    <row r="71" spans="1:17" s="12" customFormat="1" ht="29.15" hidden="1" customHeight="1">
      <c r="A71" s="88"/>
      <c r="B71" s="213"/>
      <c r="C71" s="214"/>
      <c r="D71" s="215"/>
      <c r="E71" s="202"/>
      <c r="F71" s="202"/>
      <c r="G71" s="202"/>
      <c r="H71" s="202"/>
      <c r="I71" s="203"/>
      <c r="J71" s="44"/>
      <c r="K71" s="44"/>
      <c r="L71" s="44"/>
      <c r="M71" s="44"/>
      <c r="N71" s="44"/>
      <c r="O71" s="44"/>
    </row>
    <row r="72" spans="1:17" s="12" customFormat="1" ht="32.5" hidden="1">
      <c r="A72" s="88"/>
      <c r="B72" s="370" t="s">
        <v>70</v>
      </c>
      <c r="C72" s="371"/>
      <c r="D72" s="372"/>
      <c r="E72" s="372"/>
      <c r="F72" s="372"/>
      <c r="G72" s="372"/>
      <c r="H72" s="372"/>
      <c r="I72" s="373"/>
      <c r="J72" s="44"/>
      <c r="K72" s="44"/>
      <c r="L72" s="44"/>
    </row>
    <row r="73" spans="1:17" s="12" customFormat="1" ht="56.25" hidden="1" customHeight="1">
      <c r="A73" s="88"/>
      <c r="B73" s="393"/>
      <c r="C73" s="394"/>
      <c r="D73" s="258" t="s">
        <v>182</v>
      </c>
      <c r="E73" s="258" t="s">
        <v>60</v>
      </c>
      <c r="F73" s="258" t="s">
        <v>10</v>
      </c>
      <c r="G73" s="258" t="s">
        <v>57</v>
      </c>
      <c r="H73" s="258" t="s">
        <v>58</v>
      </c>
      <c r="I73" s="258" t="s">
        <v>59</v>
      </c>
      <c r="J73" s="44"/>
    </row>
    <row r="74" spans="1:17" s="12" customFormat="1" ht="67.5" hidden="1" customHeight="1">
      <c r="A74" s="88"/>
      <c r="B74" s="395" t="s">
        <v>183</v>
      </c>
      <c r="C74" s="395"/>
      <c r="D74" s="195"/>
      <c r="E74" s="196"/>
      <c r="F74" s="196"/>
      <c r="G74" s="196"/>
      <c r="H74" s="196"/>
      <c r="I74" s="196"/>
      <c r="J74" s="44"/>
    </row>
    <row r="75" spans="1:17" s="12" customFormat="1" ht="32.5" hidden="1">
      <c r="A75" s="88"/>
      <c r="B75" s="88"/>
      <c r="C75" s="88"/>
      <c r="D75" s="88"/>
      <c r="E75" s="88"/>
      <c r="F75" s="88"/>
      <c r="G75" s="88"/>
      <c r="H75" s="88"/>
      <c r="I75" s="88"/>
      <c r="J75" s="44"/>
      <c r="K75" s="44"/>
      <c r="L75" s="44"/>
      <c r="M75" s="44"/>
      <c r="N75" s="44"/>
      <c r="O75" s="44"/>
      <c r="P75" s="44"/>
      <c r="Q75" s="44"/>
    </row>
    <row r="76" spans="1:17" s="88" customFormat="1" ht="48.65" customHeight="1">
      <c r="A76" s="13">
        <v>3</v>
      </c>
      <c r="B76" s="255" t="s">
        <v>216</v>
      </c>
      <c r="C76" s="99" t="s">
        <v>347</v>
      </c>
      <c r="D76" s="15"/>
      <c r="E76" s="15"/>
      <c r="F76" s="15"/>
      <c r="G76" s="44"/>
      <c r="H76" s="44"/>
      <c r="I76" s="44"/>
      <c r="J76" s="44"/>
      <c r="K76" s="16"/>
      <c r="L76" s="16"/>
      <c r="M76" s="44"/>
      <c r="N76" s="44"/>
      <c r="O76" s="44"/>
      <c r="P76" s="44"/>
      <c r="Q76" s="44"/>
    </row>
    <row r="77" spans="1:17" s="12" customFormat="1" ht="45.5" customHeight="1">
      <c r="A77" s="88"/>
      <c r="B77" s="384" t="s">
        <v>42</v>
      </c>
      <c r="C77" s="385"/>
      <c r="D77" s="386" t="s">
        <v>211</v>
      </c>
      <c r="E77" s="387"/>
      <c r="F77" s="387"/>
      <c r="G77" s="387"/>
      <c r="H77" s="387"/>
      <c r="I77" s="388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135.5" customHeight="1">
      <c r="A78" s="88"/>
      <c r="B78" s="389" t="s">
        <v>359</v>
      </c>
      <c r="C78" s="389" t="e">
        <f>#REF!</f>
        <v>#REF!</v>
      </c>
      <c r="D78" s="390" t="s">
        <v>360</v>
      </c>
      <c r="E78" s="391"/>
      <c r="F78" s="391"/>
      <c r="G78" s="391"/>
      <c r="H78" s="391"/>
      <c r="I78" s="392"/>
      <c r="J78" s="44"/>
    </row>
    <row r="79" spans="1:17" s="12" customFormat="1" ht="32.5">
      <c r="A79" s="88"/>
      <c r="B79" s="88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</row>
    <row r="80" spans="1:17" s="12" customFormat="1" ht="29.25" customHeight="1">
      <c r="B80" s="369" t="s">
        <v>78</v>
      </c>
      <c r="C80" s="369"/>
      <c r="D80" s="369"/>
      <c r="E80" s="369"/>
      <c r="G80" s="44"/>
      <c r="N80" s="43"/>
      <c r="O80" s="42"/>
      <c r="P80" s="42"/>
      <c r="Q80" s="43"/>
    </row>
    <row r="81" spans="1:17" s="12" customFormat="1" ht="35.25" customHeight="1">
      <c r="A81" s="88">
        <v>1</v>
      </c>
      <c r="B81" s="94" t="s">
        <v>208</v>
      </c>
      <c r="C81" s="88"/>
      <c r="D81" s="88"/>
      <c r="G81" s="44"/>
      <c r="N81" s="43"/>
      <c r="O81" s="42"/>
      <c r="P81" s="42"/>
      <c r="Q81" s="43"/>
    </row>
    <row r="82" spans="1:17" s="12" customFormat="1" ht="35.25" customHeight="1">
      <c r="A82" s="88">
        <v>2</v>
      </c>
      <c r="B82" s="94" t="s">
        <v>209</v>
      </c>
      <c r="C82" s="88"/>
      <c r="D82" s="88"/>
      <c r="G82" s="44"/>
      <c r="N82" s="43"/>
      <c r="O82" s="42"/>
      <c r="P82" s="42"/>
      <c r="Q82" s="43"/>
    </row>
    <row r="83" spans="1:17" s="12" customFormat="1" ht="35.25" customHeight="1">
      <c r="A83" s="88">
        <v>3</v>
      </c>
      <c r="B83" s="94" t="s">
        <v>210</v>
      </c>
      <c r="C83" s="88"/>
      <c r="D83" s="88"/>
      <c r="G83" s="44"/>
      <c r="N83" s="43"/>
      <c r="O83" s="42"/>
      <c r="P83" s="42"/>
      <c r="Q83" s="43"/>
    </row>
    <row r="84" spans="1:17" s="15" customFormat="1" ht="41" customHeight="1">
      <c r="A84" s="13"/>
      <c r="B84" s="259" t="s">
        <v>61</v>
      </c>
      <c r="C84" s="260" t="s">
        <v>182</v>
      </c>
      <c r="D84" s="260" t="s">
        <v>60</v>
      </c>
      <c r="E84" s="260" t="s">
        <v>10</v>
      </c>
      <c r="F84" s="260" t="s">
        <v>57</v>
      </c>
      <c r="G84" s="260" t="s">
        <v>58</v>
      </c>
      <c r="H84" s="260" t="s">
        <v>59</v>
      </c>
      <c r="I84" s="260" t="s">
        <v>11</v>
      </c>
      <c r="M84" s="47"/>
      <c r="N84" s="48"/>
      <c r="O84" s="48"/>
      <c r="P84" s="47"/>
    </row>
    <row r="85" spans="1:17" s="15" customFormat="1" ht="41" customHeight="1">
      <c r="A85" s="13"/>
      <c r="B85" s="259" t="s">
        <v>62</v>
      </c>
      <c r="C85" s="207">
        <f>F22</f>
        <v>0</v>
      </c>
      <c r="D85" s="207">
        <v>38</v>
      </c>
      <c r="E85" s="207">
        <f>I20</f>
        <v>0</v>
      </c>
      <c r="F85" s="207"/>
      <c r="G85" s="207">
        <v>0</v>
      </c>
      <c r="H85" s="207">
        <f t="shared" ref="H85" si="38">K22</f>
        <v>0</v>
      </c>
      <c r="I85" s="207">
        <f>SUM(C85:H85)</f>
        <v>38</v>
      </c>
      <c r="M85" s="47"/>
      <c r="N85" s="48"/>
      <c r="O85" s="48"/>
      <c r="P85" s="47"/>
    </row>
    <row r="86" spans="1:17" s="95" customFormat="1" ht="255.5" customHeight="1">
      <c r="A86" s="367" t="s">
        <v>220</v>
      </c>
      <c r="B86" s="367"/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</row>
    <row r="87" spans="1:17" s="95" customFormat="1" ht="230.5" customHeight="1">
      <c r="A87" s="442" t="s">
        <v>348</v>
      </c>
      <c r="B87" s="443"/>
      <c r="C87" s="443"/>
      <c r="D87" s="443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443"/>
      <c r="P87" s="443"/>
      <c r="Q87" s="443"/>
    </row>
    <row r="88" spans="1:17" s="95" customFormat="1" ht="32.5">
      <c r="G88" s="96"/>
    </row>
    <row r="89" spans="1:17" s="95" customFormat="1" ht="32.5">
      <c r="G89" s="96"/>
    </row>
    <row r="90" spans="1:17" s="95" customFormat="1" ht="32.5">
      <c r="G90" s="96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  <row r="107" spans="7:7" s="95" customFormat="1" ht="32.5">
      <c r="G107" s="96"/>
    </row>
    <row r="108" spans="7:7" s="95" customFormat="1" ht="32.5">
      <c r="G108" s="96"/>
    </row>
  </sheetData>
  <autoFilter ref="A30:R56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2">
    <mergeCell ref="A87:Q87"/>
    <mergeCell ref="B37:E37"/>
    <mergeCell ref="H37:I37"/>
    <mergeCell ref="P37:Q37"/>
    <mergeCell ref="B38:E38"/>
    <mergeCell ref="H38:I38"/>
    <mergeCell ref="P38:Q38"/>
    <mergeCell ref="B32:E32"/>
    <mergeCell ref="H32:I32"/>
    <mergeCell ref="P32:Q32"/>
    <mergeCell ref="J55:N55"/>
    <mergeCell ref="P51:Q51"/>
    <mergeCell ref="P49:Q49"/>
    <mergeCell ref="H51:I51"/>
    <mergeCell ref="H49:I49"/>
    <mergeCell ref="B49:E49"/>
    <mergeCell ref="H50:I50"/>
    <mergeCell ref="P50:Q50"/>
    <mergeCell ref="P52:Q52"/>
    <mergeCell ref="P53:Q53"/>
    <mergeCell ref="H52:I52"/>
    <mergeCell ref="H53:I53"/>
    <mergeCell ref="B57:I57"/>
    <mergeCell ref="B58:C58"/>
    <mergeCell ref="D58:I58"/>
    <mergeCell ref="B61:I61"/>
    <mergeCell ref="B62:C62"/>
    <mergeCell ref="B63:C63"/>
    <mergeCell ref="D63:I63"/>
    <mergeCell ref="B64:C64"/>
    <mergeCell ref="D64:I64"/>
    <mergeCell ref="B59:C59"/>
    <mergeCell ref="D59:I59"/>
    <mergeCell ref="A40:Q40"/>
    <mergeCell ref="B47:E47"/>
    <mergeCell ref="H47:I47"/>
    <mergeCell ref="P47:Q47"/>
    <mergeCell ref="B48:E48"/>
    <mergeCell ref="H42:I42"/>
    <mergeCell ref="H48:I48"/>
    <mergeCell ref="P48:Q48"/>
    <mergeCell ref="P44:Q44"/>
    <mergeCell ref="B46:E46"/>
    <mergeCell ref="H46:I46"/>
    <mergeCell ref="P46:Q46"/>
    <mergeCell ref="A42:E42"/>
    <mergeCell ref="P42:Q42"/>
    <mergeCell ref="B45:E45"/>
    <mergeCell ref="H45:I45"/>
    <mergeCell ref="P45:Q45"/>
    <mergeCell ref="B43:E43"/>
    <mergeCell ref="H43:I43"/>
    <mergeCell ref="P43:Q43"/>
    <mergeCell ref="B44:E44"/>
    <mergeCell ref="H44:I44"/>
    <mergeCell ref="H35:I35"/>
    <mergeCell ref="P35:Q35"/>
    <mergeCell ref="B36:E36"/>
    <mergeCell ref="H36:I36"/>
    <mergeCell ref="P36:Q36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P30:Q30"/>
    <mergeCell ref="H33:I33"/>
    <mergeCell ref="A30:E30"/>
    <mergeCell ref="H30:I30"/>
    <mergeCell ref="B31:E31"/>
    <mergeCell ref="H31:I31"/>
    <mergeCell ref="P31:Q31"/>
    <mergeCell ref="B33:E33"/>
    <mergeCell ref="P33:Q33"/>
    <mergeCell ref="D65:I65"/>
    <mergeCell ref="B65:C65"/>
    <mergeCell ref="B34:E34"/>
    <mergeCell ref="H34:I34"/>
    <mergeCell ref="P34:Q34"/>
    <mergeCell ref="A86:Q86"/>
    <mergeCell ref="C67:F67"/>
    <mergeCell ref="B80:E80"/>
    <mergeCell ref="B72:I72"/>
    <mergeCell ref="B68:I68"/>
    <mergeCell ref="B70:C70"/>
    <mergeCell ref="B69:C69"/>
    <mergeCell ref="D69:I69"/>
    <mergeCell ref="D70:I70"/>
    <mergeCell ref="B77:C77"/>
    <mergeCell ref="D77:I77"/>
    <mergeCell ref="B78:C78"/>
    <mergeCell ref="D78:I78"/>
    <mergeCell ref="B73:C73"/>
    <mergeCell ref="B74:C74"/>
    <mergeCell ref="H39:I39"/>
    <mergeCell ref="B39:E39"/>
    <mergeCell ref="P39:Q39"/>
    <mergeCell ref="B35:E35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8" max="16" man="1"/>
    <brk id="40" max="16" man="1"/>
    <brk id="53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408" t="s">
        <v>73</v>
      </c>
      <c r="N1" s="408" t="s">
        <v>73</v>
      </c>
      <c r="O1" s="409" t="s">
        <v>74</v>
      </c>
      <c r="P1" s="409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408" t="s">
        <v>75</v>
      </c>
      <c r="N2" s="408" t="s">
        <v>75</v>
      </c>
      <c r="O2" s="410" t="s">
        <v>76</v>
      </c>
      <c r="P2" s="410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408" t="s">
        <v>77</v>
      </c>
      <c r="N3" s="408" t="s">
        <v>77</v>
      </c>
      <c r="O3" s="411" t="s">
        <v>79</v>
      </c>
      <c r="P3" s="409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31" t="s">
        <v>139</v>
      </c>
      <c r="H5" s="532"/>
      <c r="I5" s="532"/>
      <c r="J5" s="532"/>
      <c r="K5" s="532"/>
      <c r="L5" s="53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34"/>
      <c r="H6" s="535"/>
      <c r="I6" s="535"/>
      <c r="J6" s="535"/>
      <c r="K6" s="535"/>
      <c r="L6" s="53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34"/>
      <c r="H7" s="535"/>
      <c r="I7" s="535"/>
      <c r="J7" s="535"/>
      <c r="K7" s="535"/>
      <c r="L7" s="53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414" t="s">
        <v>142</v>
      </c>
      <c r="E8" s="414"/>
      <c r="F8" s="414"/>
      <c r="G8" s="537"/>
      <c r="H8" s="538"/>
      <c r="I8" s="538"/>
      <c r="J8" s="538"/>
      <c r="K8" s="538"/>
      <c r="L8" s="539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26">
        <v>44964</v>
      </c>
      <c r="E11" s="427"/>
      <c r="F11" s="427"/>
      <c r="G11" s="22"/>
      <c r="H11" s="23"/>
      <c r="I11" s="20"/>
      <c r="J11" s="20" t="s">
        <v>4</v>
      </c>
      <c r="K11" s="20"/>
      <c r="L11" s="540" t="s">
        <v>128</v>
      </c>
      <c r="M11" s="540"/>
      <c r="N11" s="540"/>
      <c r="O11" s="540"/>
      <c r="P11" s="540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428"/>
      <c r="C13" s="428"/>
      <c r="D13" s="428"/>
      <c r="E13" s="428"/>
      <c r="F13" s="428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523" t="s">
        <v>147</v>
      </c>
      <c r="E28" s="523"/>
      <c r="F28" s="523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523" t="str">
        <f>+D28</f>
        <v>WASHED BURGUNDY</v>
      </c>
      <c r="E29" s="523"/>
      <c r="F29" s="523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524" t="str">
        <f>+D29</f>
        <v>WASHED BURGUNDY</v>
      </c>
      <c r="E30" s="524"/>
      <c r="F30" s="524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25" t="s">
        <v>130</v>
      </c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</row>
    <row r="44" spans="1:16" s="1" customFormat="1" ht="59.15" customHeight="1" thickBot="1">
      <c r="B44" s="75" t="s">
        <v>14</v>
      </c>
      <c r="C44" s="32"/>
      <c r="D44" s="525"/>
      <c r="E44" s="525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</row>
    <row r="45" spans="1:16" s="33" customFormat="1" ht="120.5" thickBot="1">
      <c r="A45" s="526" t="s">
        <v>15</v>
      </c>
      <c r="B45" s="527"/>
      <c r="C45" s="527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28" t="s">
        <v>51</v>
      </c>
      <c r="N45" s="529"/>
      <c r="O45" s="529"/>
      <c r="P45" s="530"/>
    </row>
    <row r="46" spans="1:16" s="43" customFormat="1" ht="45.75" hidden="1" customHeight="1">
      <c r="A46" s="520" t="str">
        <f>D18</f>
        <v>BLACK</v>
      </c>
      <c r="B46" s="521"/>
      <c r="C46" s="521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21"/>
      <c r="P46" s="522"/>
    </row>
    <row r="47" spans="1:16" s="139" customFormat="1" ht="120" hidden="1" customHeight="1">
      <c r="A47" s="115">
        <v>1</v>
      </c>
      <c r="B47" s="515" t="str">
        <f>$L$11</f>
        <v>100% DRY COTTON FLEECE 410GSM</v>
      </c>
      <c r="C47" s="515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516"/>
      <c r="N47" s="517"/>
      <c r="O47" s="517"/>
      <c r="P47" s="518"/>
    </row>
    <row r="48" spans="1:16" s="139" customFormat="1" ht="89.25" hidden="1" customHeight="1">
      <c r="A48" s="144">
        <v>2</v>
      </c>
      <c r="B48" s="515" t="s">
        <v>149</v>
      </c>
      <c r="C48" s="515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516"/>
      <c r="N48" s="517"/>
      <c r="O48" s="517"/>
      <c r="P48" s="518"/>
    </row>
    <row r="49" spans="1:16" s="139" customFormat="1" ht="129" hidden="1" customHeight="1">
      <c r="A49" s="115">
        <v>3</v>
      </c>
      <c r="B49" s="519" t="s">
        <v>126</v>
      </c>
      <c r="C49" s="519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516"/>
      <c r="N49" s="517"/>
      <c r="O49" s="517"/>
      <c r="P49" s="518"/>
    </row>
    <row r="50" spans="1:16" s="43" customFormat="1" ht="51.75" customHeight="1">
      <c r="A50" s="512" t="str">
        <f>D23</f>
        <v>GREY HEATHER</v>
      </c>
      <c r="B50" s="513"/>
      <c r="C50" s="513"/>
      <c r="D50" s="513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4"/>
    </row>
    <row r="51" spans="1:16" s="139" customFormat="1" ht="186.75" customHeight="1">
      <c r="A51" s="115">
        <v>1</v>
      </c>
      <c r="B51" s="515" t="str">
        <f>$L$11</f>
        <v>100% DRY COTTON FLEECE 410GSM</v>
      </c>
      <c r="C51" s="515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516" t="s">
        <v>177</v>
      </c>
      <c r="N51" s="517"/>
      <c r="O51" s="517"/>
      <c r="P51" s="518"/>
    </row>
    <row r="52" spans="1:16" s="139" customFormat="1" ht="186.75" customHeight="1">
      <c r="A52" s="144">
        <v>2</v>
      </c>
      <c r="B52" s="515" t="s">
        <v>149</v>
      </c>
      <c r="C52" s="515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516" t="s">
        <v>168</v>
      </c>
      <c r="N52" s="517"/>
      <c r="O52" s="517"/>
      <c r="P52" s="518"/>
    </row>
    <row r="53" spans="1:16" s="139" customFormat="1" ht="186.75" customHeight="1">
      <c r="A53" s="115">
        <v>3</v>
      </c>
      <c r="B53" s="519" t="s">
        <v>126</v>
      </c>
      <c r="C53" s="519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516" t="s">
        <v>169</v>
      </c>
      <c r="N53" s="517"/>
      <c r="O53" s="517"/>
      <c r="P53" s="518"/>
    </row>
    <row r="54" spans="1:16" s="43" customFormat="1" ht="51.75" hidden="1" customHeight="1">
      <c r="A54" s="512" t="str">
        <f>D28</f>
        <v>WASHED BURGUNDY</v>
      </c>
      <c r="B54" s="513"/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4"/>
    </row>
    <row r="55" spans="1:16" s="139" customFormat="1" ht="96.75" hidden="1" customHeight="1">
      <c r="A55" s="115">
        <v>1</v>
      </c>
      <c r="B55" s="515" t="str">
        <f>$L$11</f>
        <v>100% DRY COTTON FLEECE 410GSM</v>
      </c>
      <c r="C55" s="515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516"/>
      <c r="N55" s="517"/>
      <c r="O55" s="517"/>
      <c r="P55" s="518"/>
    </row>
    <row r="56" spans="1:16" s="139" customFormat="1" ht="70.5" hidden="1" customHeight="1">
      <c r="A56" s="144">
        <v>2</v>
      </c>
      <c r="B56" s="515" t="s">
        <v>149</v>
      </c>
      <c r="C56" s="515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516"/>
      <c r="N56" s="517"/>
      <c r="O56" s="517"/>
      <c r="P56" s="518"/>
    </row>
    <row r="57" spans="1:16" s="139" customFormat="1" ht="125.25" hidden="1" customHeight="1">
      <c r="A57" s="115">
        <v>3</v>
      </c>
      <c r="B57" s="519" t="s">
        <v>126</v>
      </c>
      <c r="C57" s="519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516"/>
      <c r="N57" s="517"/>
      <c r="O57" s="517"/>
      <c r="P57" s="518"/>
    </row>
    <row r="58" spans="1:16" s="43" customFormat="1" ht="51.75" hidden="1" customHeight="1">
      <c r="A58" s="512" t="str">
        <f>D33</f>
        <v>LIME</v>
      </c>
      <c r="B58" s="513"/>
      <c r="C58" s="513"/>
      <c r="D58" s="513"/>
      <c r="E58" s="513"/>
      <c r="F58" s="513"/>
      <c r="G58" s="513"/>
      <c r="H58" s="513"/>
      <c r="I58" s="513"/>
      <c r="J58" s="513"/>
      <c r="K58" s="513"/>
      <c r="L58" s="513"/>
      <c r="M58" s="513"/>
      <c r="N58" s="513"/>
      <c r="O58" s="513"/>
      <c r="P58" s="514"/>
    </row>
    <row r="59" spans="1:16" s="139" customFormat="1" ht="96.75" hidden="1" customHeight="1">
      <c r="A59" s="115">
        <v>1</v>
      </c>
      <c r="B59" s="515" t="str">
        <f>$L$11</f>
        <v>100% DRY COTTON FLEECE 410GSM</v>
      </c>
      <c r="C59" s="515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516"/>
      <c r="N59" s="517"/>
      <c r="O59" s="517"/>
      <c r="P59" s="518"/>
    </row>
    <row r="60" spans="1:16" s="139" customFormat="1" ht="70.5" hidden="1" customHeight="1">
      <c r="A60" s="144">
        <v>2</v>
      </c>
      <c r="B60" s="515" t="s">
        <v>149</v>
      </c>
      <c r="C60" s="515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516"/>
      <c r="N60" s="517"/>
      <c r="O60" s="517"/>
      <c r="P60" s="518"/>
    </row>
    <row r="61" spans="1:16" s="139" customFormat="1" ht="125.25" hidden="1" customHeight="1">
      <c r="A61" s="115">
        <v>3</v>
      </c>
      <c r="B61" s="519" t="s">
        <v>126</v>
      </c>
      <c r="C61" s="519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516"/>
      <c r="N61" s="517"/>
      <c r="O61" s="517"/>
      <c r="P61" s="518"/>
    </row>
    <row r="62" spans="1:16" s="43" customFormat="1" ht="21.75" customHeight="1">
      <c r="A62" s="512"/>
      <c r="B62" s="513"/>
      <c r="C62" s="513"/>
      <c r="D62" s="513"/>
      <c r="E62" s="513"/>
      <c r="F62" s="513"/>
      <c r="G62" s="513"/>
      <c r="H62" s="513"/>
      <c r="I62" s="513"/>
      <c r="J62" s="513"/>
      <c r="K62" s="513"/>
      <c r="L62" s="513"/>
      <c r="M62" s="513"/>
      <c r="N62" s="513"/>
      <c r="O62" s="513"/>
      <c r="P62" s="514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401" t="s">
        <v>22</v>
      </c>
      <c r="B64" s="502"/>
      <c r="C64" s="502"/>
      <c r="D64" s="502"/>
      <c r="E64" s="503"/>
      <c r="F64" s="72" t="s">
        <v>47</v>
      </c>
      <c r="G64" s="72" t="s">
        <v>23</v>
      </c>
      <c r="H64" s="504" t="s">
        <v>42</v>
      </c>
      <c r="I64" s="505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90" t="s">
        <v>41</v>
      </c>
      <c r="C65" s="490"/>
      <c r="D65" s="490"/>
      <c r="E65" s="490"/>
      <c r="F65" s="82" t="str">
        <f>H65</f>
        <v>BLACK</v>
      </c>
      <c r="G65" s="112"/>
      <c r="H65" s="494" t="str">
        <f>$D$18</f>
        <v>BLACK</v>
      </c>
      <c r="I65" s="493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90" t="s">
        <v>41</v>
      </c>
      <c r="C66" s="490"/>
      <c r="D66" s="490"/>
      <c r="E66" s="490"/>
      <c r="F66" s="82" t="str">
        <f t="shared" ref="F66:F68" si="18">H66</f>
        <v>GREY HEATHER</v>
      </c>
      <c r="G66" s="112" t="s">
        <v>176</v>
      </c>
      <c r="H66" s="494" t="str">
        <f>$D$23</f>
        <v>GREY HEATHER</v>
      </c>
      <c r="I66" s="493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90" t="s">
        <v>41</v>
      </c>
      <c r="C67" s="490"/>
      <c r="D67" s="490"/>
      <c r="E67" s="490"/>
      <c r="F67" s="82" t="str">
        <f t="shared" si="18"/>
        <v>WASHED BURGUNDY</v>
      </c>
      <c r="G67" s="112"/>
      <c r="H67" s="494" t="str">
        <f>$D$28</f>
        <v>WASHED BURGUNDY</v>
      </c>
      <c r="I67" s="493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90" t="s">
        <v>41</v>
      </c>
      <c r="C68" s="490"/>
      <c r="D68" s="490"/>
      <c r="E68" s="490"/>
      <c r="F68" s="82" t="str">
        <f t="shared" si="18"/>
        <v>LIME</v>
      </c>
      <c r="G68" s="112"/>
      <c r="H68" s="494" t="str">
        <f>$D$33</f>
        <v>LIME</v>
      </c>
      <c r="I68" s="493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90" t="s">
        <v>123</v>
      </c>
      <c r="C69" s="490"/>
      <c r="D69" s="490"/>
      <c r="E69" s="490"/>
      <c r="F69" s="496" t="s">
        <v>39</v>
      </c>
      <c r="G69" s="499" t="s">
        <v>131</v>
      </c>
      <c r="H69" s="510" t="str">
        <f t="shared" ref="H69" si="19">$D$18</f>
        <v>BLACK</v>
      </c>
      <c r="I69" s="51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90" t="s">
        <v>123</v>
      </c>
      <c r="C70" s="490"/>
      <c r="D70" s="490"/>
      <c r="E70" s="490"/>
      <c r="F70" s="508" t="s">
        <v>39</v>
      </c>
      <c r="G70" s="509" t="s">
        <v>131</v>
      </c>
      <c r="H70" s="364" t="str">
        <f t="shared" ref="H70" si="21">$D$23</f>
        <v>GREY HEATHER</v>
      </c>
      <c r="I70" s="364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90" t="s">
        <v>123</v>
      </c>
      <c r="C71" s="490"/>
      <c r="D71" s="490"/>
      <c r="E71" s="490"/>
      <c r="F71" s="497" t="s">
        <v>39</v>
      </c>
      <c r="G71" s="500" t="s">
        <v>131</v>
      </c>
      <c r="H71" s="506" t="str">
        <f t="shared" ref="H71" si="23">$D$28</f>
        <v>WASHED BURGUNDY</v>
      </c>
      <c r="I71" s="507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90" t="s">
        <v>123</v>
      </c>
      <c r="C72" s="490"/>
      <c r="D72" s="490"/>
      <c r="E72" s="490"/>
      <c r="F72" s="498" t="s">
        <v>39</v>
      </c>
      <c r="G72" s="501" t="s">
        <v>131</v>
      </c>
      <c r="H72" s="494" t="str">
        <f t="shared" ref="H72" si="25">$D$33</f>
        <v>LIME</v>
      </c>
      <c r="I72" s="493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89" t="s">
        <v>151</v>
      </c>
      <c r="C73" s="490"/>
      <c r="D73" s="490"/>
      <c r="E73" s="490"/>
      <c r="F73" s="496" t="s">
        <v>107</v>
      </c>
      <c r="G73" s="499" t="s">
        <v>152</v>
      </c>
      <c r="H73" s="510" t="str">
        <f t="shared" ref="H73" si="27">$D$18</f>
        <v>BLACK</v>
      </c>
      <c r="I73" s="51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89" t="s">
        <v>151</v>
      </c>
      <c r="C74" s="490"/>
      <c r="D74" s="490"/>
      <c r="E74" s="490"/>
      <c r="F74" s="508"/>
      <c r="G74" s="509"/>
      <c r="H74" s="364" t="str">
        <f t="shared" ref="H74" si="30">$D$23</f>
        <v>GREY HEATHER</v>
      </c>
      <c r="I74" s="364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89" t="s">
        <v>151</v>
      </c>
      <c r="C75" s="490"/>
      <c r="D75" s="490"/>
      <c r="E75" s="490"/>
      <c r="F75" s="497"/>
      <c r="G75" s="500"/>
      <c r="H75" s="506" t="str">
        <f t="shared" ref="H75" si="32">$D$28</f>
        <v>WASHED BURGUNDY</v>
      </c>
      <c r="I75" s="507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89" t="s">
        <v>151</v>
      </c>
      <c r="C76" s="490"/>
      <c r="D76" s="490"/>
      <c r="E76" s="490"/>
      <c r="F76" s="498"/>
      <c r="G76" s="501"/>
      <c r="H76" s="494" t="str">
        <f t="shared" ref="H76" si="34">$D$33</f>
        <v>LIME</v>
      </c>
      <c r="I76" s="493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89" t="s">
        <v>85</v>
      </c>
      <c r="C77" s="490"/>
      <c r="D77" s="490"/>
      <c r="E77" s="490"/>
      <c r="F77" s="496" t="s">
        <v>107</v>
      </c>
      <c r="G77" s="499" t="s">
        <v>86</v>
      </c>
      <c r="H77" s="510" t="str">
        <f t="shared" ref="H77" si="36">$D$18</f>
        <v>BLACK</v>
      </c>
      <c r="I77" s="51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89" t="s">
        <v>85</v>
      </c>
      <c r="C78" s="490"/>
      <c r="D78" s="490"/>
      <c r="E78" s="490"/>
      <c r="F78" s="508"/>
      <c r="G78" s="509"/>
      <c r="H78" s="364" t="str">
        <f t="shared" ref="H78" si="38">$D$23</f>
        <v>GREY HEATHER</v>
      </c>
      <c r="I78" s="364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89" t="s">
        <v>85</v>
      </c>
      <c r="C79" s="490"/>
      <c r="D79" s="490"/>
      <c r="E79" s="490"/>
      <c r="F79" s="497"/>
      <c r="G79" s="500"/>
      <c r="H79" s="506" t="str">
        <f t="shared" ref="H79" si="40">$D$28</f>
        <v>WASHED BURGUNDY</v>
      </c>
      <c r="I79" s="507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89" t="s">
        <v>85</v>
      </c>
      <c r="C80" s="490"/>
      <c r="D80" s="490"/>
      <c r="E80" s="490"/>
      <c r="F80" s="498"/>
      <c r="G80" s="501"/>
      <c r="H80" s="494" t="str">
        <f t="shared" ref="H80" si="42">$D$33</f>
        <v>LIME</v>
      </c>
      <c r="I80" s="493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89" t="s">
        <v>114</v>
      </c>
      <c r="C81" s="490"/>
      <c r="D81" s="490"/>
      <c r="E81" s="490"/>
      <c r="F81" s="496" t="s">
        <v>89</v>
      </c>
      <c r="G81" s="499"/>
      <c r="H81" s="510" t="str">
        <f t="shared" ref="H81" si="44">$D$18</f>
        <v>BLACK</v>
      </c>
      <c r="I81" s="51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89" t="s">
        <v>114</v>
      </c>
      <c r="C82" s="490"/>
      <c r="D82" s="490"/>
      <c r="E82" s="490"/>
      <c r="F82" s="508"/>
      <c r="G82" s="509"/>
      <c r="H82" s="364" t="str">
        <f t="shared" ref="H82" si="46">$D$23</f>
        <v>GREY HEATHER</v>
      </c>
      <c r="I82" s="364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89" t="s">
        <v>114</v>
      </c>
      <c r="C83" s="490"/>
      <c r="D83" s="490"/>
      <c r="E83" s="490"/>
      <c r="F83" s="497"/>
      <c r="G83" s="500"/>
      <c r="H83" s="506" t="str">
        <f t="shared" ref="H83" si="48">$D$28</f>
        <v>WASHED BURGUNDY</v>
      </c>
      <c r="I83" s="507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89" t="s">
        <v>114</v>
      </c>
      <c r="C84" s="490"/>
      <c r="D84" s="490"/>
      <c r="E84" s="490"/>
      <c r="F84" s="498"/>
      <c r="G84" s="501"/>
      <c r="H84" s="494" t="str">
        <f t="shared" ref="H84" si="50">$D$33</f>
        <v>LIME</v>
      </c>
      <c r="I84" s="493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90" t="s">
        <v>87</v>
      </c>
      <c r="C85" s="490"/>
      <c r="D85" s="490"/>
      <c r="E85" s="490"/>
      <c r="F85" s="496" t="s">
        <v>108</v>
      </c>
      <c r="G85" s="499" t="s">
        <v>88</v>
      </c>
      <c r="H85" s="510" t="str">
        <f t="shared" ref="H85" si="52">$D$18</f>
        <v>BLACK</v>
      </c>
      <c r="I85" s="51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90" t="s">
        <v>87</v>
      </c>
      <c r="C86" s="490"/>
      <c r="D86" s="490"/>
      <c r="E86" s="490"/>
      <c r="F86" s="508"/>
      <c r="G86" s="509"/>
      <c r="H86" s="364" t="str">
        <f t="shared" ref="H86" si="55">$D$23</f>
        <v>GREY HEATHER</v>
      </c>
      <c r="I86" s="364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90" t="s">
        <v>87</v>
      </c>
      <c r="C87" s="490"/>
      <c r="D87" s="490"/>
      <c r="E87" s="490"/>
      <c r="F87" s="497"/>
      <c r="G87" s="500"/>
      <c r="H87" s="506" t="str">
        <f t="shared" ref="H87" si="57">$D$28</f>
        <v>WASHED BURGUNDY</v>
      </c>
      <c r="I87" s="507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90" t="s">
        <v>87</v>
      </c>
      <c r="C88" s="490"/>
      <c r="D88" s="490"/>
      <c r="E88" s="490"/>
      <c r="F88" s="498"/>
      <c r="G88" s="501"/>
      <c r="H88" s="494" t="str">
        <f t="shared" ref="H88" si="59">$D$33</f>
        <v>LIME</v>
      </c>
      <c r="I88" s="493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401" t="s">
        <v>22</v>
      </c>
      <c r="B90" s="502"/>
      <c r="C90" s="502"/>
      <c r="D90" s="502"/>
      <c r="E90" s="503"/>
      <c r="F90" s="72" t="s">
        <v>47</v>
      </c>
      <c r="G90" s="72" t="s">
        <v>23</v>
      </c>
      <c r="H90" s="504" t="s">
        <v>42</v>
      </c>
      <c r="I90" s="505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89" t="s">
        <v>132</v>
      </c>
      <c r="C91" s="490"/>
      <c r="D91" s="490"/>
      <c r="E91" s="490"/>
      <c r="F91" s="496" t="s">
        <v>89</v>
      </c>
      <c r="G91" s="499" t="s">
        <v>118</v>
      </c>
      <c r="H91" s="494" t="str">
        <f t="shared" ref="H91" si="61">$D$18</f>
        <v>BLACK</v>
      </c>
      <c r="I91" s="493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89" t="s">
        <v>132</v>
      </c>
      <c r="C92" s="490"/>
      <c r="D92" s="490"/>
      <c r="E92" s="490"/>
      <c r="F92" s="497"/>
      <c r="G92" s="500"/>
      <c r="H92" s="494" t="str">
        <f t="shared" ref="H92" si="66">$D$23</f>
        <v>GREY HEATHER</v>
      </c>
      <c r="I92" s="493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89" t="s">
        <v>132</v>
      </c>
      <c r="C93" s="490"/>
      <c r="D93" s="490"/>
      <c r="E93" s="490"/>
      <c r="F93" s="497"/>
      <c r="G93" s="500"/>
      <c r="H93" s="494" t="str">
        <f t="shared" ref="H93" si="68">$D$28</f>
        <v>WASHED BURGUNDY</v>
      </c>
      <c r="I93" s="493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89" t="s">
        <v>132</v>
      </c>
      <c r="C94" s="490"/>
      <c r="D94" s="490"/>
      <c r="E94" s="490"/>
      <c r="F94" s="498"/>
      <c r="G94" s="501"/>
      <c r="H94" s="494" t="str">
        <f t="shared" ref="H94" si="70">$D$33</f>
        <v>LIME</v>
      </c>
      <c r="I94" s="493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66" t="s">
        <v>133</v>
      </c>
      <c r="C95" s="495"/>
      <c r="D95" s="495"/>
      <c r="E95" s="467"/>
      <c r="F95" s="496" t="s">
        <v>89</v>
      </c>
      <c r="G95" s="499" t="s">
        <v>118</v>
      </c>
      <c r="H95" s="494" t="str">
        <f t="shared" ref="H95:H123" si="72">$D$18</f>
        <v>BLACK</v>
      </c>
      <c r="I95" s="493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66" t="s">
        <v>133</v>
      </c>
      <c r="C96" s="495"/>
      <c r="D96" s="495"/>
      <c r="E96" s="467"/>
      <c r="F96" s="497"/>
      <c r="G96" s="500"/>
      <c r="H96" s="494" t="str">
        <f t="shared" ref="H96:H124" si="73">$D$23</f>
        <v>GREY HEATHER</v>
      </c>
      <c r="I96" s="493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66" t="s">
        <v>133</v>
      </c>
      <c r="C97" s="495"/>
      <c r="D97" s="495"/>
      <c r="E97" s="467"/>
      <c r="F97" s="497"/>
      <c r="G97" s="500"/>
      <c r="H97" s="494" t="str">
        <f t="shared" ref="H97:H121" si="74">$D$28</f>
        <v>WASHED BURGUNDY</v>
      </c>
      <c r="I97" s="493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66" t="s">
        <v>133</v>
      </c>
      <c r="C98" s="495"/>
      <c r="D98" s="495"/>
      <c r="E98" s="467"/>
      <c r="F98" s="498"/>
      <c r="G98" s="501"/>
      <c r="H98" s="494" t="str">
        <f t="shared" ref="H98:H122" si="76">$D$33</f>
        <v>LIME</v>
      </c>
      <c r="I98" s="493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66" t="s">
        <v>153</v>
      </c>
      <c r="C99" s="495"/>
      <c r="D99" s="495"/>
      <c r="E99" s="467"/>
      <c r="F99" s="496" t="s">
        <v>91</v>
      </c>
      <c r="G99" s="499" t="s">
        <v>174</v>
      </c>
      <c r="H99" s="494" t="str">
        <f t="shared" si="72"/>
        <v>BLACK</v>
      </c>
      <c r="I99" s="493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66" t="s">
        <v>153</v>
      </c>
      <c r="C100" s="495"/>
      <c r="D100" s="495"/>
      <c r="E100" s="467"/>
      <c r="F100" s="497"/>
      <c r="G100" s="500"/>
      <c r="H100" s="494" t="str">
        <f t="shared" si="73"/>
        <v>GREY HEATHER</v>
      </c>
      <c r="I100" s="493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66" t="s">
        <v>153</v>
      </c>
      <c r="C101" s="495"/>
      <c r="D101" s="495"/>
      <c r="E101" s="467"/>
      <c r="F101" s="497"/>
      <c r="G101" s="500"/>
      <c r="H101" s="494" t="str">
        <f t="shared" si="74"/>
        <v>WASHED BURGUNDY</v>
      </c>
      <c r="I101" s="493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66" t="s">
        <v>153</v>
      </c>
      <c r="C102" s="495"/>
      <c r="D102" s="495"/>
      <c r="E102" s="467"/>
      <c r="F102" s="498"/>
      <c r="G102" s="501"/>
      <c r="H102" s="494" t="str">
        <f t="shared" si="76"/>
        <v>LIME</v>
      </c>
      <c r="I102" s="493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66" t="s">
        <v>116</v>
      </c>
      <c r="C103" s="495"/>
      <c r="D103" s="495"/>
      <c r="E103" s="467"/>
      <c r="F103" s="82" t="s">
        <v>92</v>
      </c>
      <c r="G103" s="82"/>
      <c r="H103" s="494" t="str">
        <f t="shared" si="72"/>
        <v>BLACK</v>
      </c>
      <c r="I103" s="493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66" t="s">
        <v>116</v>
      </c>
      <c r="C104" s="495"/>
      <c r="D104" s="495"/>
      <c r="E104" s="467"/>
      <c r="F104" s="82" t="s">
        <v>92</v>
      </c>
      <c r="G104" s="82"/>
      <c r="H104" s="494" t="str">
        <f t="shared" si="73"/>
        <v>GREY HEATHER</v>
      </c>
      <c r="I104" s="493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66" t="s">
        <v>116</v>
      </c>
      <c r="C105" s="495"/>
      <c r="D105" s="495"/>
      <c r="E105" s="467"/>
      <c r="F105" s="82" t="s">
        <v>92</v>
      </c>
      <c r="G105" s="82"/>
      <c r="H105" s="494" t="str">
        <f t="shared" si="74"/>
        <v>WASHED BURGUNDY</v>
      </c>
      <c r="I105" s="493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66" t="s">
        <v>116</v>
      </c>
      <c r="C106" s="495"/>
      <c r="D106" s="495"/>
      <c r="E106" s="467"/>
      <c r="F106" s="82" t="s">
        <v>92</v>
      </c>
      <c r="G106" s="82"/>
      <c r="H106" s="494" t="str">
        <f t="shared" si="76"/>
        <v>LIME</v>
      </c>
      <c r="I106" s="493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89" t="s">
        <v>93</v>
      </c>
      <c r="C107" s="490"/>
      <c r="D107" s="490"/>
      <c r="E107" s="490"/>
      <c r="F107" s="82" t="s">
        <v>55</v>
      </c>
      <c r="G107" s="82"/>
      <c r="H107" s="494" t="str">
        <f t="shared" si="72"/>
        <v>BLACK</v>
      </c>
      <c r="I107" s="493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89" t="s">
        <v>93</v>
      </c>
      <c r="C108" s="490"/>
      <c r="D108" s="490"/>
      <c r="E108" s="490"/>
      <c r="F108" s="82" t="s">
        <v>55</v>
      </c>
      <c r="G108" s="82"/>
      <c r="H108" s="494" t="str">
        <f t="shared" si="73"/>
        <v>GREY HEATHER</v>
      </c>
      <c r="I108" s="493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89" t="s">
        <v>93</v>
      </c>
      <c r="C109" s="490"/>
      <c r="D109" s="490"/>
      <c r="E109" s="490"/>
      <c r="F109" s="82" t="s">
        <v>55</v>
      </c>
      <c r="G109" s="82"/>
      <c r="H109" s="494" t="str">
        <f t="shared" si="74"/>
        <v>WASHED BURGUNDY</v>
      </c>
      <c r="I109" s="493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89" t="s">
        <v>93</v>
      </c>
      <c r="C110" s="490"/>
      <c r="D110" s="490"/>
      <c r="E110" s="490"/>
      <c r="F110" s="82" t="s">
        <v>55</v>
      </c>
      <c r="G110" s="82"/>
      <c r="H110" s="494" t="str">
        <f t="shared" si="76"/>
        <v>LIME</v>
      </c>
      <c r="I110" s="493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89" t="s">
        <v>94</v>
      </c>
      <c r="C111" s="490"/>
      <c r="D111" s="490"/>
      <c r="E111" s="490"/>
      <c r="F111" s="82" t="s">
        <v>55</v>
      </c>
      <c r="G111" s="82"/>
      <c r="H111" s="494" t="str">
        <f t="shared" si="72"/>
        <v>BLACK</v>
      </c>
      <c r="I111" s="493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89" t="s">
        <v>94</v>
      </c>
      <c r="C112" s="490"/>
      <c r="D112" s="490"/>
      <c r="E112" s="490"/>
      <c r="F112" s="82" t="s">
        <v>55</v>
      </c>
      <c r="G112" s="82"/>
      <c r="H112" s="494" t="str">
        <f t="shared" si="73"/>
        <v>GREY HEATHER</v>
      </c>
      <c r="I112" s="493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89" t="s">
        <v>94</v>
      </c>
      <c r="C113" s="490"/>
      <c r="D113" s="490"/>
      <c r="E113" s="490"/>
      <c r="F113" s="82" t="s">
        <v>55</v>
      </c>
      <c r="G113" s="82"/>
      <c r="H113" s="494" t="str">
        <f t="shared" si="74"/>
        <v>WASHED BURGUNDY</v>
      </c>
      <c r="I113" s="493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89" t="s">
        <v>94</v>
      </c>
      <c r="C114" s="490"/>
      <c r="D114" s="490"/>
      <c r="E114" s="490"/>
      <c r="F114" s="82" t="s">
        <v>55</v>
      </c>
      <c r="G114" s="82"/>
      <c r="H114" s="494" t="str">
        <f t="shared" si="76"/>
        <v>LIME</v>
      </c>
      <c r="I114" s="493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89" t="s">
        <v>95</v>
      </c>
      <c r="C115" s="490"/>
      <c r="D115" s="490"/>
      <c r="E115" s="490"/>
      <c r="F115" s="82" t="s">
        <v>92</v>
      </c>
      <c r="G115" s="82"/>
      <c r="H115" s="494" t="str">
        <f t="shared" si="72"/>
        <v>BLACK</v>
      </c>
      <c r="I115" s="493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89" t="s">
        <v>95</v>
      </c>
      <c r="C116" s="490"/>
      <c r="D116" s="490"/>
      <c r="E116" s="490"/>
      <c r="F116" s="82" t="s">
        <v>92</v>
      </c>
      <c r="G116" s="82"/>
      <c r="H116" s="494" t="str">
        <f t="shared" si="73"/>
        <v>GREY HEATHER</v>
      </c>
      <c r="I116" s="493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89" t="s">
        <v>95</v>
      </c>
      <c r="C117" s="490"/>
      <c r="D117" s="490"/>
      <c r="E117" s="490"/>
      <c r="F117" s="82" t="s">
        <v>92</v>
      </c>
      <c r="G117" s="82"/>
      <c r="H117" s="494" t="str">
        <f t="shared" si="74"/>
        <v>WASHED BURGUNDY</v>
      </c>
      <c r="I117" s="493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89" t="s">
        <v>95</v>
      </c>
      <c r="C118" s="490"/>
      <c r="D118" s="490"/>
      <c r="E118" s="490"/>
      <c r="F118" s="82" t="s">
        <v>92</v>
      </c>
      <c r="G118" s="82"/>
      <c r="H118" s="494" t="str">
        <f t="shared" si="76"/>
        <v>LIME</v>
      </c>
      <c r="I118" s="493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66" t="s">
        <v>96</v>
      </c>
      <c r="C119" s="495"/>
      <c r="D119" s="495"/>
      <c r="E119" s="467"/>
      <c r="F119" s="82" t="s">
        <v>38</v>
      </c>
      <c r="G119" s="82"/>
      <c r="H119" s="494" t="str">
        <f t="shared" si="72"/>
        <v>BLACK</v>
      </c>
      <c r="I119" s="493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89" t="s">
        <v>96</v>
      </c>
      <c r="C120" s="490"/>
      <c r="D120" s="490"/>
      <c r="E120" s="490"/>
      <c r="F120" s="82" t="s">
        <v>38</v>
      </c>
      <c r="G120" s="82"/>
      <c r="H120" s="494" t="str">
        <f t="shared" si="73"/>
        <v>GREY HEATHER</v>
      </c>
      <c r="I120" s="493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89" t="s">
        <v>96</v>
      </c>
      <c r="C121" s="490"/>
      <c r="D121" s="490"/>
      <c r="E121" s="490"/>
      <c r="F121" s="82" t="s">
        <v>38</v>
      </c>
      <c r="G121" s="82"/>
      <c r="H121" s="494" t="str">
        <f t="shared" si="74"/>
        <v>WASHED BURGUNDY</v>
      </c>
      <c r="I121" s="493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89" t="s">
        <v>96</v>
      </c>
      <c r="C122" s="490"/>
      <c r="D122" s="490"/>
      <c r="E122" s="490"/>
      <c r="F122" s="82" t="s">
        <v>38</v>
      </c>
      <c r="G122" s="82"/>
      <c r="H122" s="494" t="str">
        <f t="shared" si="76"/>
        <v>LIME</v>
      </c>
      <c r="I122" s="493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89" t="s">
        <v>97</v>
      </c>
      <c r="C123" s="490"/>
      <c r="D123" s="490"/>
      <c r="E123" s="490"/>
      <c r="F123" s="82" t="s">
        <v>92</v>
      </c>
      <c r="G123" s="82"/>
      <c r="H123" s="494" t="str">
        <f t="shared" si="72"/>
        <v>BLACK</v>
      </c>
      <c r="I123" s="493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66" t="s">
        <v>97</v>
      </c>
      <c r="C124" s="495"/>
      <c r="D124" s="495"/>
      <c r="E124" s="467"/>
      <c r="F124" s="82" t="s">
        <v>92</v>
      </c>
      <c r="G124" s="82"/>
      <c r="H124" s="494" t="str">
        <f t="shared" si="73"/>
        <v>GREY HEATHER</v>
      </c>
      <c r="I124" s="493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66" t="s">
        <v>97</v>
      </c>
      <c r="C125" s="495"/>
      <c r="D125" s="495"/>
      <c r="E125" s="467"/>
      <c r="F125" s="82" t="s">
        <v>92</v>
      </c>
      <c r="G125" s="82"/>
      <c r="H125" s="494" t="str">
        <f>$D$28</f>
        <v>WASHED BURGUNDY</v>
      </c>
      <c r="I125" s="493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66" t="s">
        <v>97</v>
      </c>
      <c r="C126" s="495"/>
      <c r="D126" s="495"/>
      <c r="E126" s="467"/>
      <c r="F126" s="82" t="s">
        <v>92</v>
      </c>
      <c r="G126" s="82"/>
      <c r="H126" s="494" t="str">
        <f>$D$33</f>
        <v>LIME</v>
      </c>
      <c r="I126" s="493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89" t="s">
        <v>110</v>
      </c>
      <c r="C127" s="490"/>
      <c r="D127" s="490"/>
      <c r="E127" s="490"/>
      <c r="F127" s="491" t="s">
        <v>111</v>
      </c>
      <c r="G127" s="82"/>
      <c r="H127" s="492" t="s">
        <v>134</v>
      </c>
      <c r="I127" s="493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89" t="s">
        <v>110</v>
      </c>
      <c r="C128" s="490"/>
      <c r="D128" s="490"/>
      <c r="E128" s="490"/>
      <c r="F128" s="491"/>
      <c r="G128" s="82"/>
      <c r="H128" s="492" t="s">
        <v>135</v>
      </c>
      <c r="I128" s="493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89" t="s">
        <v>110</v>
      </c>
      <c r="C129" s="490"/>
      <c r="D129" s="490"/>
      <c r="E129" s="490"/>
      <c r="F129" s="491"/>
      <c r="G129" s="82"/>
      <c r="H129" s="492" t="s">
        <v>136</v>
      </c>
      <c r="I129" s="493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89" t="s">
        <v>110</v>
      </c>
      <c r="C130" s="490"/>
      <c r="D130" s="490"/>
      <c r="E130" s="490"/>
      <c r="F130" s="491"/>
      <c r="G130" s="82"/>
      <c r="H130" s="492">
        <v>41</v>
      </c>
      <c r="I130" s="493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89" t="s">
        <v>110</v>
      </c>
      <c r="C131" s="490"/>
      <c r="D131" s="490"/>
      <c r="E131" s="490"/>
      <c r="F131" s="491"/>
      <c r="G131" s="82"/>
      <c r="H131" s="494">
        <v>42</v>
      </c>
      <c r="I131" s="493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69" t="s">
        <v>31</v>
      </c>
      <c r="K133" s="369"/>
      <c r="L133" s="369"/>
      <c r="M133" s="369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75" t="s">
        <v>49</v>
      </c>
      <c r="C135" s="476"/>
      <c r="D135" s="476"/>
      <c r="E135" s="476"/>
      <c r="F135" s="476"/>
      <c r="G135" s="476"/>
      <c r="H135" s="476"/>
      <c r="I135" s="482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83" t="s">
        <v>99</v>
      </c>
      <c r="E136" s="483"/>
      <c r="F136" s="483" t="s">
        <v>54</v>
      </c>
      <c r="G136" s="483"/>
      <c r="H136" s="483"/>
      <c r="I136" s="483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84" t="s">
        <v>122</v>
      </c>
      <c r="D137" s="486" t="s">
        <v>124</v>
      </c>
      <c r="E137" s="487"/>
      <c r="F137" s="488" t="s">
        <v>137</v>
      </c>
      <c r="G137" s="488"/>
      <c r="H137" s="488"/>
      <c r="I137" s="488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85"/>
      <c r="D138" s="452" t="s">
        <v>125</v>
      </c>
      <c r="E138" s="454"/>
      <c r="F138" s="488" t="s">
        <v>138</v>
      </c>
      <c r="G138" s="488"/>
      <c r="H138" s="488"/>
      <c r="I138" s="488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75"/>
      <c r="C140" s="476"/>
      <c r="D140" s="372"/>
      <c r="E140" s="372"/>
      <c r="F140" s="372"/>
      <c r="G140" s="372"/>
      <c r="H140" s="372"/>
      <c r="I140" s="373"/>
      <c r="J140" s="44"/>
      <c r="K140" s="44"/>
    </row>
    <row r="141" spans="1:16" s="12" customFormat="1" ht="32.5" hidden="1">
      <c r="A141" s="88"/>
      <c r="B141" s="466"/>
      <c r="C141" s="467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77" t="s">
        <v>119</v>
      </c>
      <c r="C142" s="477"/>
      <c r="D142" s="100"/>
      <c r="E142" s="100">
        <v>2.2000000000000002</v>
      </c>
      <c r="F142" s="478">
        <v>3</v>
      </c>
      <c r="G142" s="479"/>
      <c r="H142" s="479"/>
      <c r="I142" s="48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81" t="s">
        <v>155</v>
      </c>
      <c r="D144" s="481"/>
      <c r="E144" s="481"/>
      <c r="F144" s="48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75" t="s">
        <v>49</v>
      </c>
      <c r="C145" s="476"/>
      <c r="D145" s="476"/>
      <c r="E145" s="476"/>
      <c r="F145" s="476"/>
      <c r="G145" s="476"/>
      <c r="H145" s="476"/>
      <c r="I145" s="482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78" t="s">
        <v>69</v>
      </c>
      <c r="F146" s="379"/>
      <c r="G146" s="379"/>
      <c r="H146" s="379"/>
      <c r="I146" s="380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81" t="s">
        <v>161</v>
      </c>
      <c r="F147" s="382"/>
      <c r="G147" s="382"/>
      <c r="H147" s="382"/>
      <c r="I147" s="383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81" t="s">
        <v>171</v>
      </c>
      <c r="F148" s="382"/>
      <c r="G148" s="382"/>
      <c r="H148" s="382"/>
      <c r="I148" s="383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81" t="s">
        <v>161</v>
      </c>
      <c r="F149" s="382"/>
      <c r="G149" s="382"/>
      <c r="H149" s="382"/>
      <c r="I149" s="383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81" t="s">
        <v>161</v>
      </c>
      <c r="F150" s="382"/>
      <c r="G150" s="382"/>
      <c r="H150" s="382"/>
      <c r="I150" s="383"/>
      <c r="J150" s="44"/>
      <c r="K150" s="44"/>
      <c r="L150" s="44"/>
      <c r="M150" s="44"/>
      <c r="N150" s="44"/>
    </row>
    <row r="151" spans="1:16" s="12" customFormat="1" ht="32.5">
      <c r="A151" s="88"/>
      <c r="B151" s="475" t="s">
        <v>70</v>
      </c>
      <c r="C151" s="476"/>
      <c r="D151" s="372"/>
      <c r="E151" s="372"/>
      <c r="F151" s="372"/>
      <c r="G151" s="372"/>
      <c r="H151" s="372"/>
      <c r="I151" s="373"/>
      <c r="J151" s="44"/>
      <c r="K151" s="44"/>
    </row>
    <row r="152" spans="1:16" s="12" customFormat="1" ht="56.25" customHeight="1">
      <c r="A152" s="88"/>
      <c r="B152" s="466"/>
      <c r="C152" s="467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68" t="s">
        <v>162</v>
      </c>
      <c r="C153" s="469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70" t="s">
        <v>163</v>
      </c>
      <c r="C154" s="471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72" t="s">
        <v>71</v>
      </c>
      <c r="D157" s="473"/>
      <c r="E157" s="473"/>
      <c r="F157" s="473"/>
      <c r="G157" s="473"/>
      <c r="H157" s="473"/>
      <c r="I157" s="474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52" t="s">
        <v>164</v>
      </c>
      <c r="D158" s="453"/>
      <c r="E158" s="453"/>
      <c r="F158" s="453"/>
      <c r="G158" s="453"/>
      <c r="H158" s="453"/>
      <c r="I158" s="45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52" t="s">
        <v>165</v>
      </c>
      <c r="D159" s="453"/>
      <c r="E159" s="453"/>
      <c r="F159" s="453"/>
      <c r="G159" s="453"/>
      <c r="H159" s="453"/>
      <c r="I159" s="45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55" t="s">
        <v>164</v>
      </c>
      <c r="D160" s="456"/>
      <c r="E160" s="456"/>
      <c r="F160" s="456"/>
      <c r="G160" s="456"/>
      <c r="H160" s="456"/>
      <c r="I160" s="457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58"/>
      <c r="D161" s="459"/>
      <c r="E161" s="459"/>
      <c r="F161" s="459"/>
      <c r="G161" s="459"/>
      <c r="H161" s="459"/>
      <c r="I161" s="460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61"/>
      <c r="D162" s="462"/>
      <c r="E162" s="462"/>
      <c r="F162" s="462"/>
      <c r="G162" s="462"/>
      <c r="H162" s="462"/>
      <c r="I162" s="463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69" t="s">
        <v>78</v>
      </c>
      <c r="C164" s="369"/>
      <c r="D164" s="369"/>
      <c r="E164" s="369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64"/>
      <c r="B170" s="465"/>
      <c r="C170" s="465"/>
      <c r="D170" s="465"/>
      <c r="E170" s="465"/>
      <c r="F170" s="465"/>
      <c r="G170" s="465"/>
      <c r="H170" s="465"/>
      <c r="I170" s="465"/>
      <c r="J170" s="465"/>
      <c r="K170" s="465"/>
      <c r="L170" s="465"/>
      <c r="M170" s="465"/>
      <c r="N170" s="465"/>
      <c r="O170" s="465"/>
      <c r="P170" s="465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4"/>
  <sheetViews>
    <sheetView view="pageBreakPreview" topLeftCell="A25" zoomScale="40" zoomScaleNormal="40" zoomScaleSheetLayoutView="40" zoomScalePageLayoutView="25" workbookViewId="0">
      <selection activeCell="G33" sqref="G33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'1. CUTTING DOCKET'!B6</f>
        <v xml:space="preserve">JOB NUMBER:  </v>
      </c>
      <c r="B2" s="57" t="str">
        <f>'1. CUTTING DOCKET'!$D$6</f>
        <v>H06  SS25  S2604</v>
      </c>
      <c r="C2" s="57"/>
    </row>
    <row r="3" spans="1:3" s="58" customFormat="1" ht="37.5" customHeight="1">
      <c r="A3" s="59" t="str">
        <f>'1. CUTTING DOCKET'!B7</f>
        <v xml:space="preserve">STYLE NUMBER: </v>
      </c>
      <c r="B3" s="59" t="str">
        <f>'1. CUTTING DOCKET'!$D$7</f>
        <v>H06-HD35W-DYE</v>
      </c>
      <c r="C3" s="59"/>
    </row>
    <row r="4" spans="1:3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WOMEN'S</v>
      </c>
      <c r="C4" s="59"/>
    </row>
    <row r="5" spans="1:3" s="58" customFormat="1" ht="76" customHeight="1">
      <c r="A5" s="199"/>
      <c r="B5" s="563" t="s">
        <v>359</v>
      </c>
      <c r="C5" s="564"/>
    </row>
    <row r="6" spans="1:3" s="62" customFormat="1" ht="69.75" customHeight="1">
      <c r="A6" s="161" t="s">
        <v>32</v>
      </c>
      <c r="B6" s="565" t="str">
        <f>'1. CUTTING DOCKET'!$E$27</f>
        <v>PFD</v>
      </c>
      <c r="C6" s="566"/>
    </row>
    <row r="7" spans="1:3" s="62" customFormat="1" ht="93" customHeight="1">
      <c r="A7" s="200" t="s">
        <v>33</v>
      </c>
      <c r="B7" s="565" t="str">
        <f>'1. CUTTING DOCKET'!$B$27</f>
        <v>BRUSHED FLEECE 100% COTTON (30/1+8/1) HEAVY WASHING_350GSM</v>
      </c>
      <c r="C7" s="567"/>
    </row>
    <row r="8" spans="1:3" s="62" customFormat="1" ht="357" customHeight="1">
      <c r="A8" s="162" t="s">
        <v>32</v>
      </c>
      <c r="B8" s="541"/>
      <c r="C8" s="542"/>
    </row>
    <row r="9" spans="1:3" s="62" customFormat="1" ht="94.5" customHeight="1">
      <c r="A9" s="161" t="str">
        <f>'1. CUTTING DOCKET'!$B$28</f>
        <v>RIB 2X2 COTTON SPANDEX (30/2'CM+70D))_400GSM</v>
      </c>
      <c r="B9" s="565" t="str">
        <f>'1. CUTTING DOCKET'!$E$27</f>
        <v>PFD</v>
      </c>
      <c r="C9" s="566"/>
    </row>
    <row r="10" spans="1:3" s="62" customFormat="1" ht="254" customHeight="1">
      <c r="A10" s="162" t="s">
        <v>214</v>
      </c>
      <c r="B10" s="541"/>
      <c r="C10" s="542"/>
    </row>
    <row r="11" spans="1:3" s="62" customFormat="1" ht="132" hidden="1" customHeight="1">
      <c r="A11" s="161" t="e">
        <f>'1. CUTTING DOCKET'!#REF!</f>
        <v>#REF!</v>
      </c>
      <c r="B11" s="161"/>
      <c r="C11" s="161" t="e">
        <f>'1. CUTTING DOCKET'!#REF!</f>
        <v>#REF!</v>
      </c>
    </row>
    <row r="12" spans="1:3" s="62" customFormat="1" ht="409.6" hidden="1" customHeight="1">
      <c r="A12" s="162" t="e">
        <f>'1. CUTTING DOCKET'!#REF!</f>
        <v>#REF!</v>
      </c>
      <c r="B12" s="162"/>
      <c r="C12" s="164"/>
    </row>
    <row r="13" spans="1:3" s="62" customFormat="1" ht="135" hidden="1" customHeight="1">
      <c r="A13" s="161" t="e">
        <f>'1. CUTTING DOCKET'!#REF!</f>
        <v>#REF!</v>
      </c>
      <c r="B13" s="161"/>
      <c r="C13" s="161" t="e">
        <f>'1. CUTTING DOCKET'!#REF!</f>
        <v>#REF!</v>
      </c>
    </row>
    <row r="14" spans="1:3" s="62" customFormat="1" ht="66.5" hidden="1" customHeight="1">
      <c r="A14" s="162" t="e">
        <f>'1. CUTTING DOCKET'!#REF!</f>
        <v>#REF!</v>
      </c>
      <c r="B14" s="162"/>
      <c r="C14" s="163"/>
    </row>
    <row r="15" spans="1:3" s="62" customFormat="1" ht="80" customHeight="1">
      <c r="A15" s="161" t="str">
        <f>'1. CUTTING DOCKET'!B31</f>
        <v>CHỈ 40/2 MAY CHÍNH
CODE: MHFW23CHI11</v>
      </c>
      <c r="B15" s="543" t="str">
        <f>'1. CUTTING DOCKET'!$E$27</f>
        <v>PFD</v>
      </c>
      <c r="C15" s="544"/>
    </row>
    <row r="16" spans="1:3" s="62" customFormat="1" ht="62.5" customHeight="1">
      <c r="A16" s="277"/>
      <c r="B16" s="557" t="s">
        <v>341</v>
      </c>
      <c r="C16" s="558"/>
    </row>
    <row r="17" spans="1:3" s="62" customFormat="1" ht="80" customHeight="1">
      <c r="A17" s="161" t="s">
        <v>344</v>
      </c>
      <c r="B17" s="543" t="s">
        <v>359</v>
      </c>
      <c r="C17" s="544"/>
    </row>
    <row r="18" spans="1:3" s="62" customFormat="1" ht="96" customHeight="1">
      <c r="A18" s="277" t="s">
        <v>356</v>
      </c>
      <c r="B18" s="557" t="str">
        <f>'1. CUTTING DOCKET'!G32</f>
        <v>NA8159</v>
      </c>
      <c r="C18" s="558"/>
    </row>
    <row r="19" spans="1:3" s="62" customFormat="1" ht="133" customHeight="1">
      <c r="A19" s="290" t="str">
        <f>'1. CUTTING DOCKET'!$B$33</f>
        <v>NHÃN DỆT BẰNG VẢI 38MM*71MM 
(NHÃN CHÍNH-PHÂN THEO TỪNG SIZE)
CODE: HSC-ML-0075(WOMENS)</v>
      </c>
      <c r="B19" s="543" t="s">
        <v>363</v>
      </c>
      <c r="C19" s="548"/>
    </row>
    <row r="20" spans="1:3" s="62" customFormat="1" ht="383.5" customHeight="1">
      <c r="A20" s="291" t="s">
        <v>221</v>
      </c>
      <c r="B20" s="551"/>
      <c r="C20" s="552"/>
    </row>
    <row r="21" spans="1:3" s="62" customFormat="1" ht="132.5" customHeight="1">
      <c r="A21" s="290" t="str">
        <f>'1. CUTTING DOCKET'!$B$34</f>
        <v>NHÃN THÀNH PHẦN 100% COTTON
KÍCH THƯỚC: 82.2 *20 MM
CODE: CC-054</v>
      </c>
      <c r="B21" s="543" t="s">
        <v>350</v>
      </c>
      <c r="C21" s="548"/>
    </row>
    <row r="22" spans="1:3" s="62" customFormat="1" ht="409.5" customHeight="1">
      <c r="A22" s="559" t="s">
        <v>261</v>
      </c>
      <c r="B22" s="553"/>
      <c r="C22" s="554"/>
    </row>
    <row r="23" spans="1:3" s="62" customFormat="1" ht="95.5" customHeight="1">
      <c r="A23" s="560"/>
      <c r="B23" s="555"/>
      <c r="C23" s="556"/>
    </row>
    <row r="24" spans="1:3" s="62" customFormat="1" ht="83" customHeight="1">
      <c r="A24" s="290" t="str">
        <f>'1. CUTTING DOCKET'!$B$35</f>
        <v>NHÃN HSCO SATIN
CODE: HSC-ML-0002</v>
      </c>
      <c r="B24" s="543" t="s">
        <v>350</v>
      </c>
      <c r="C24" s="548"/>
    </row>
    <row r="25" spans="1:3" s="62" customFormat="1" ht="196" customHeight="1">
      <c r="A25" s="291" t="s">
        <v>222</v>
      </c>
      <c r="B25" s="551"/>
      <c r="C25" s="552"/>
    </row>
    <row r="26" spans="1:3" s="62" customFormat="1" ht="54.5" customHeight="1">
      <c r="A26" s="290" t="s">
        <v>352</v>
      </c>
      <c r="B26" s="543" t="s">
        <v>350</v>
      </c>
      <c r="C26" s="548"/>
    </row>
    <row r="27" spans="1:3" s="62" customFormat="1" ht="66.5" customHeight="1">
      <c r="A27" s="291" t="s">
        <v>223</v>
      </c>
      <c r="B27" s="549" t="s">
        <v>324</v>
      </c>
      <c r="C27" s="550"/>
    </row>
    <row r="28" spans="1:3" s="62" customFormat="1" ht="89.5" customHeight="1">
      <c r="A28" s="290" t="str">
        <f>'1. CUTTING DOCKET'!B37</f>
        <v>NHÃN TRANG TRÍ 4CM * 3.2CM 
CODE: HSA-10026</v>
      </c>
      <c r="B28" s="543" t="s">
        <v>351</v>
      </c>
      <c r="C28" s="548"/>
    </row>
    <row r="29" spans="1:3" s="62" customFormat="1" ht="221.5" customHeight="1">
      <c r="A29" s="291" t="s">
        <v>349</v>
      </c>
      <c r="B29" s="549"/>
      <c r="C29" s="550"/>
    </row>
    <row r="30" spans="1:3" s="62" customFormat="1" ht="52.5" customHeight="1">
      <c r="A30" s="290" t="str">
        <f>'1. CUTTING DOCKET'!$B$39</f>
        <v>DÂY TAPE XƯƠNG CÁ 1CM</v>
      </c>
      <c r="B30" s="543" t="str">
        <f>'1. CUTTING DOCKET'!$F$39</f>
        <v>NATURAL</v>
      </c>
      <c r="C30" s="544"/>
    </row>
    <row r="31" spans="1:3" s="62" customFormat="1" ht="70.5" customHeight="1">
      <c r="A31" s="292" t="s">
        <v>262</v>
      </c>
      <c r="B31" s="541"/>
      <c r="C31" s="545"/>
    </row>
    <row r="32" spans="1:3" s="62" customFormat="1" ht="77" customHeight="1">
      <c r="A32" s="561" t="str">
        <f>'1. CUTTING DOCKET'!B44</f>
        <v>ĐẠN BẮN TREO THẺ BÀI</v>
      </c>
      <c r="B32" s="546" t="s">
        <v>89</v>
      </c>
      <c r="C32" s="547"/>
    </row>
    <row r="33" spans="1:3" s="62" customFormat="1" ht="77" customHeight="1">
      <c r="A33" s="562"/>
      <c r="B33" s="161" t="s">
        <v>325</v>
      </c>
      <c r="C33" s="165" t="s">
        <v>326</v>
      </c>
    </row>
    <row r="34" spans="1:3" s="62" customFormat="1" ht="342" customHeight="1">
      <c r="A34" s="292" t="s">
        <v>327</v>
      </c>
      <c r="B34" s="293"/>
      <c r="C34" s="294"/>
    </row>
    <row r="35" spans="1:3" s="62" customFormat="1" ht="93.65" customHeight="1">
      <c r="A35" s="290" t="str">
        <f>'1. CUTTING DOCKET'!B44</f>
        <v>ĐẠN BẮN TREO THẺ BÀI</v>
      </c>
      <c r="B35" s="543" t="s">
        <v>39</v>
      </c>
      <c r="C35" s="544"/>
    </row>
    <row r="36" spans="1:3" s="62" customFormat="1" ht="150.5" customHeight="1">
      <c r="A36" s="292" t="s">
        <v>328</v>
      </c>
      <c r="B36" s="541"/>
      <c r="C36" s="545"/>
    </row>
    <row r="37" spans="1:3" s="62" customFormat="1" ht="95.25" customHeight="1">
      <c r="A37" s="290" t="str">
        <f>'1. CUTTING DOCKET'!B45</f>
        <v>STICKER BARCODE TẠI THẺ BÀI
KÍCH THƯỚC: 20CMX30CM</v>
      </c>
      <c r="B37" s="543" t="s">
        <v>89</v>
      </c>
      <c r="C37" s="544"/>
    </row>
    <row r="38" spans="1:3" s="62" customFormat="1" ht="213" customHeight="1">
      <c r="A38" s="292" t="s">
        <v>329</v>
      </c>
      <c r="B38" s="541"/>
      <c r="C38" s="545"/>
    </row>
    <row r="39" spans="1:3" s="62" customFormat="1" ht="105.5" customHeight="1">
      <c r="A39" s="290" t="str">
        <f>'1. CUTTING DOCKET'!B46</f>
        <v>STICKER BARCODE TẠI POLY BAG
KÍCH THƯỚC: 35CMX55CM</v>
      </c>
      <c r="B39" s="543" t="str">
        <f>B37</f>
        <v>NỀN TRẮNG CHỮ ĐEN</v>
      </c>
      <c r="C39" s="544"/>
    </row>
    <row r="40" spans="1:3" s="62" customFormat="1" ht="228" customHeight="1">
      <c r="A40" s="292" t="s">
        <v>330</v>
      </c>
      <c r="B40" s="541"/>
      <c r="C40" s="542"/>
    </row>
    <row r="41" spans="1:3" s="62" customFormat="1" ht="91.5" customHeight="1">
      <c r="A41" s="290" t="str">
        <f>'1. CUTTING DOCKET'!B47</f>
        <v>STICKER CARTON CHI TIẾT TỪNG CỬA HÀNG</v>
      </c>
      <c r="B41" s="543" t="str">
        <f>B39</f>
        <v>NỀN TRẮNG CHỮ ĐEN</v>
      </c>
      <c r="C41" s="544"/>
    </row>
    <row r="42" spans="1:3" s="62" customFormat="1" ht="206" customHeight="1">
      <c r="A42" s="292" t="s">
        <v>207</v>
      </c>
      <c r="B42" s="541"/>
      <c r="C42" s="542"/>
    </row>
    <row r="43" spans="1:3" s="62" customFormat="1" ht="85" customHeight="1">
      <c r="A43" s="290" t="str">
        <f>'1. CUTTING DOCKET'!B48</f>
        <v>POLY BAG LỚN</v>
      </c>
      <c r="B43" s="543" t="s">
        <v>92</v>
      </c>
      <c r="C43" s="544"/>
    </row>
    <row r="44" spans="1:3" s="62" customFormat="1" ht="137" customHeight="1">
      <c r="A44" s="292" t="s">
        <v>331</v>
      </c>
      <c r="B44" s="541"/>
      <c r="C44" s="542"/>
    </row>
    <row r="45" spans="1:3" s="62" customFormat="1" ht="85" customHeight="1">
      <c r="A45" s="290" t="str">
        <f>'1. CUTTING DOCKET'!B49</f>
        <v>POLY BAG THÙNG</v>
      </c>
      <c r="B45" s="543" t="s">
        <v>92</v>
      </c>
      <c r="C45" s="544"/>
    </row>
    <row r="46" spans="1:3" s="62" customFormat="1" ht="138" customHeight="1">
      <c r="A46" s="292" t="s">
        <v>332</v>
      </c>
      <c r="B46" s="541"/>
      <c r="C46" s="542"/>
    </row>
    <row r="47" spans="1:3" s="62" customFormat="1" ht="85" customHeight="1">
      <c r="A47" s="290" t="s">
        <v>307</v>
      </c>
      <c r="B47" s="543" t="s">
        <v>92</v>
      </c>
      <c r="C47" s="544"/>
    </row>
    <row r="48" spans="1:3" s="62" customFormat="1" ht="183.5" customHeight="1">
      <c r="A48" s="292" t="s">
        <v>206</v>
      </c>
      <c r="B48" s="541"/>
      <c r="C48" s="542"/>
    </row>
    <row r="49" spans="1:3" s="62" customFormat="1" ht="91.5" customHeight="1">
      <c r="A49" s="290" t="s">
        <v>322</v>
      </c>
      <c r="B49" s="543" t="s">
        <v>92</v>
      </c>
      <c r="C49" s="544"/>
    </row>
    <row r="50" spans="1:3" s="62" customFormat="1" ht="139.5" customHeight="1">
      <c r="A50" s="292" t="s">
        <v>206</v>
      </c>
      <c r="B50" s="541"/>
      <c r="C50" s="542"/>
    </row>
    <row r="51" spans="1:3" s="62" customFormat="1" ht="89" customHeight="1">
      <c r="A51" s="290" t="s">
        <v>308</v>
      </c>
      <c r="B51" s="543" t="s">
        <v>55</v>
      </c>
      <c r="C51" s="544"/>
    </row>
    <row r="52" spans="1:3" s="62" customFormat="1" ht="142" customHeight="1">
      <c r="A52" s="292" t="s">
        <v>333</v>
      </c>
      <c r="B52" s="541"/>
      <c r="C52" s="542"/>
    </row>
    <row r="53" spans="1:3" s="62" customFormat="1" ht="87.5" customHeight="1">
      <c r="A53" s="290" t="s">
        <v>203</v>
      </c>
      <c r="B53" s="543" t="str">
        <f>B51</f>
        <v>NATURAL</v>
      </c>
      <c r="C53" s="544"/>
    </row>
    <row r="54" spans="1:3" s="62" customFormat="1" ht="165.5" customHeight="1">
      <c r="A54" s="292" t="s">
        <v>332</v>
      </c>
      <c r="B54" s="541"/>
      <c r="C54" s="542"/>
    </row>
  </sheetData>
  <mergeCells count="45">
    <mergeCell ref="B17:C17"/>
    <mergeCell ref="B18:C18"/>
    <mergeCell ref="A22:A23"/>
    <mergeCell ref="A32:A33"/>
    <mergeCell ref="B5:C5"/>
    <mergeCell ref="B6:C6"/>
    <mergeCell ref="B7:C7"/>
    <mergeCell ref="B8:C8"/>
    <mergeCell ref="B10:C10"/>
    <mergeCell ref="B9:C9"/>
    <mergeCell ref="B15:C15"/>
    <mergeCell ref="B28:C28"/>
    <mergeCell ref="B29:C29"/>
    <mergeCell ref="B16:C16"/>
    <mergeCell ref="B19:C19"/>
    <mergeCell ref="B26:C26"/>
    <mergeCell ref="B27:C27"/>
    <mergeCell ref="B20:C20"/>
    <mergeCell ref="B22:C23"/>
    <mergeCell ref="B21:C21"/>
    <mergeCell ref="B24:C24"/>
    <mergeCell ref="B25:C25"/>
    <mergeCell ref="B30:C30"/>
    <mergeCell ref="B31:C31"/>
    <mergeCell ref="B32:C32"/>
    <mergeCell ref="B35:C35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4:C54"/>
    <mergeCell ref="B48:C48"/>
    <mergeCell ref="B49:C49"/>
    <mergeCell ref="B50:C50"/>
    <mergeCell ref="B51:C51"/>
    <mergeCell ref="B52:C52"/>
    <mergeCell ref="B53:C53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20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H06-HD35W-DYE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PIGMENT DYE CLASSIC HOODIE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SKIPPER BLUE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65" t="str">
        <f>'1. CUTTING DOCKET'!M11</f>
        <v>BRUSHED FLEECE 100% COTTON (30/1+8/1) HEAVY WASHING_350GSM</v>
      </c>
      <c r="C7" s="567"/>
      <c r="D7" s="567"/>
      <c r="E7" s="566"/>
    </row>
    <row r="8" spans="1:12" s="62" customFormat="1" ht="409.6" customHeight="1">
      <c r="A8" s="64" t="e">
        <f>'1. CUTTING DOCKET'!#REF!</f>
        <v>#REF!</v>
      </c>
      <c r="B8" s="594"/>
      <c r="C8" s="595"/>
      <c r="D8" s="596"/>
      <c r="E8" s="597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98" t="e">
        <f>'1. CUTTING DOCKET'!#REF!</f>
        <v>#REF!</v>
      </c>
      <c r="C13" s="567"/>
      <c r="D13" s="599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94"/>
      <c r="C14" s="595"/>
      <c r="D14" s="596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600" t="e">
        <f>'1. CUTTING DOCKET'!#REF!</f>
        <v>#REF!</v>
      </c>
      <c r="C17" s="601"/>
      <c r="D17" s="602"/>
      <c r="E17" s="603"/>
    </row>
    <row r="18" spans="1:5" s="62" customFormat="1" ht="90" customHeight="1">
      <c r="A18" s="61" t="e">
        <f>'1. CUTTING DOCKET'!#REF!</f>
        <v>#REF!</v>
      </c>
      <c r="B18" s="543" t="e">
        <f>'1. CUTTING DOCKET'!#REF!</f>
        <v>#REF!</v>
      </c>
      <c r="C18" s="548"/>
      <c r="D18" s="548"/>
      <c r="E18" s="544"/>
    </row>
    <row r="19" spans="1:5" s="62" customFormat="1" ht="409.6" customHeight="1">
      <c r="A19" s="166" t="s">
        <v>166</v>
      </c>
      <c r="B19" s="578"/>
      <c r="C19" s="579"/>
      <c r="D19" s="580"/>
      <c r="E19" s="580"/>
    </row>
    <row r="20" spans="1:5" s="62" customFormat="1" ht="79.5" customHeight="1">
      <c r="A20" s="61" t="e">
        <f>'1. CUTTING DOCKET'!#REF!</f>
        <v>#REF!</v>
      </c>
      <c r="B20" s="543" t="e">
        <f>'1. CUTTING DOCKET'!#REF!</f>
        <v>#REF!</v>
      </c>
      <c r="C20" s="548"/>
      <c r="D20" s="548"/>
      <c r="E20" s="544"/>
    </row>
    <row r="21" spans="1:5" s="62" customFormat="1" ht="346.5" customHeight="1">
      <c r="A21" s="64" t="s">
        <v>117</v>
      </c>
      <c r="B21" s="581"/>
      <c r="C21" s="582"/>
      <c r="D21" s="583"/>
      <c r="E21" s="584"/>
    </row>
    <row r="22" spans="1:5" s="62" customFormat="1" ht="41.5">
      <c r="A22" s="61">
        <f>'1. CUTTING DOCKET'!B42</f>
        <v>0</v>
      </c>
      <c r="B22" s="576" t="str">
        <f>'1. CUTTING DOCKET'!F42</f>
        <v>MÀU PHỤ LIỆU</v>
      </c>
      <c r="C22" s="548"/>
      <c r="D22" s="577"/>
      <c r="E22" s="101"/>
    </row>
    <row r="23" spans="1:5" s="62" customFormat="1" ht="299.25" customHeight="1">
      <c r="A23" s="66" t="s">
        <v>100</v>
      </c>
      <c r="B23" s="585"/>
      <c r="C23" s="586"/>
      <c r="D23" s="587"/>
      <c r="E23" s="587"/>
    </row>
    <row r="24" spans="1:5" s="62" customFormat="1" ht="101.5" customHeight="1">
      <c r="A24" s="61" t="str">
        <f>'1. CUTTING DOCKET'!B41</f>
        <v>PHẦN C : PHỤ LIỆU ĐÓNG GÓI</v>
      </c>
      <c r="B24" s="576">
        <f>'1. CUTTING DOCKET'!F41</f>
        <v>0</v>
      </c>
      <c r="C24" s="548"/>
      <c r="D24" s="577"/>
      <c r="E24" s="101"/>
    </row>
    <row r="25" spans="1:5" s="62" customFormat="1" ht="362.25" customHeight="1">
      <c r="A25" s="66" t="s">
        <v>172</v>
      </c>
      <c r="B25" s="588" t="s">
        <v>173</v>
      </c>
      <c r="C25" s="589"/>
      <c r="D25" s="590"/>
      <c r="E25" s="113"/>
    </row>
    <row r="26" spans="1:5" s="62" customFormat="1" ht="109.5" customHeight="1">
      <c r="A26" s="61" t="s">
        <v>101</v>
      </c>
      <c r="B26" s="576" t="e">
        <f>'1. CUTTING DOCKET'!#REF!</f>
        <v>#REF!</v>
      </c>
      <c r="C26" s="548"/>
      <c r="D26" s="577"/>
      <c r="E26" s="102"/>
    </row>
    <row r="27" spans="1:5" s="62" customFormat="1" ht="282" customHeight="1">
      <c r="A27" s="66" t="s">
        <v>102</v>
      </c>
      <c r="B27" s="591" t="s">
        <v>167</v>
      </c>
      <c r="C27" s="592"/>
      <c r="D27" s="593"/>
      <c r="E27" s="593"/>
    </row>
    <row r="28" spans="1:5" s="62" customFormat="1" ht="93.65" customHeight="1">
      <c r="A28" s="61" t="e">
        <f>'1. CUTTING DOCKET'!#REF!</f>
        <v>#REF!</v>
      </c>
      <c r="B28" s="576" t="e">
        <f>'1. CUTTING DOCKET'!#REF!</f>
        <v>#REF!</v>
      </c>
      <c r="C28" s="548"/>
      <c r="D28" s="577"/>
      <c r="E28" s="102"/>
    </row>
    <row r="29" spans="1:5" s="62" customFormat="1" ht="273" customHeight="1">
      <c r="A29" s="64" t="s">
        <v>103</v>
      </c>
      <c r="B29" s="568"/>
      <c r="C29" s="569"/>
      <c r="D29" s="570"/>
      <c r="E29" s="570"/>
    </row>
    <row r="30" spans="1:5" s="62" customFormat="1" ht="95.25" customHeight="1">
      <c r="A30" s="61" t="str">
        <f>'1. CUTTING DOCKET'!B49</f>
        <v>POLY BAG THÙNG</v>
      </c>
      <c r="B30" s="576" t="str">
        <f>'1. CUTTING DOCKET'!F49</f>
        <v>CLEAR</v>
      </c>
      <c r="C30" s="548"/>
      <c r="D30" s="577"/>
      <c r="E30" s="102"/>
    </row>
    <row r="31" spans="1:5" s="62" customFormat="1" ht="324.75" customHeight="1">
      <c r="A31" s="64"/>
      <c r="B31" s="568"/>
      <c r="C31" s="569"/>
      <c r="D31" s="570"/>
      <c r="E31" s="570"/>
    </row>
    <row r="32" spans="1:5" s="62" customFormat="1" ht="119.5" customHeight="1">
      <c r="A32" s="61" t="s">
        <v>105</v>
      </c>
      <c r="B32" s="576" t="e">
        <f>'1. CUTTING DOCKET'!#REF!</f>
        <v>#REF!</v>
      </c>
      <c r="C32" s="548"/>
      <c r="D32" s="577"/>
      <c r="E32" s="102"/>
    </row>
    <row r="33" spans="1:9" s="62" customFormat="1" ht="287.25" customHeight="1">
      <c r="A33" s="64" t="s">
        <v>106</v>
      </c>
      <c r="B33" s="568"/>
      <c r="C33" s="569"/>
      <c r="D33" s="570"/>
      <c r="E33" s="570"/>
    </row>
    <row r="34" spans="1:9" s="62" customFormat="1" ht="71.5" customHeight="1">
      <c r="A34" s="61" t="s">
        <v>96</v>
      </c>
      <c r="B34" s="576" t="s">
        <v>38</v>
      </c>
      <c r="C34" s="548"/>
      <c r="D34" s="577"/>
      <c r="E34" s="102"/>
    </row>
    <row r="35" spans="1:9" s="62" customFormat="1" ht="87" customHeight="1">
      <c r="A35" s="64" t="s">
        <v>104</v>
      </c>
      <c r="B35" s="568"/>
      <c r="C35" s="569"/>
      <c r="D35" s="570"/>
      <c r="E35" s="570"/>
    </row>
    <row r="36" spans="1:9" s="62" customFormat="1" ht="63.65" customHeight="1">
      <c r="A36" s="61" t="s">
        <v>97</v>
      </c>
      <c r="B36" s="576" t="s">
        <v>92</v>
      </c>
      <c r="C36" s="548"/>
      <c r="D36" s="577"/>
      <c r="E36" s="102"/>
    </row>
    <row r="37" spans="1:9" s="62" customFormat="1" ht="97.5" customHeight="1">
      <c r="A37" s="64" t="s">
        <v>104</v>
      </c>
      <c r="B37" s="568"/>
      <c r="C37" s="569"/>
      <c r="D37" s="570"/>
      <c r="E37" s="570"/>
    </row>
    <row r="38" spans="1:9" s="62" customFormat="1" ht="97.5" customHeight="1">
      <c r="A38" s="98" t="e">
        <f>'1. CUTTING DOCKET'!#REF!</f>
        <v>#REF!</v>
      </c>
      <c r="B38" s="571" t="e">
        <f>'1. CUTTING DOCKET'!#REF!</f>
        <v>#REF!</v>
      </c>
      <c r="C38" s="572"/>
      <c r="D38" s="573"/>
      <c r="E38" s="103"/>
    </row>
    <row r="39" spans="1:9" s="62" customFormat="1" ht="221.5" customHeight="1">
      <c r="A39" s="64"/>
      <c r="B39" s="574"/>
      <c r="C39" s="575"/>
      <c r="D39" s="574"/>
      <c r="E39" s="574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9C2C-C97C-4FEA-9ABE-0EAFEF8B57B0}">
  <sheetPr>
    <pageSetUpPr fitToPage="1"/>
  </sheetPr>
  <dimension ref="A1:K40"/>
  <sheetViews>
    <sheetView zoomScale="50" zoomScaleNormal="50" zoomScaleSheetLayoutView="30" workbookViewId="0">
      <selection activeCell="C28" sqref="C28"/>
    </sheetView>
  </sheetViews>
  <sheetFormatPr defaultColWidth="8.6328125" defaultRowHeight="26.5"/>
  <cols>
    <col min="1" max="1" width="14.36328125" style="304" customWidth="1"/>
    <col min="2" max="2" width="85.6328125" style="304" customWidth="1"/>
    <col min="3" max="3" width="97.36328125" style="304" customWidth="1"/>
    <col min="4" max="5" width="18" style="355" customWidth="1"/>
    <col min="6" max="6" width="30" style="356" customWidth="1"/>
    <col min="7" max="7" width="25.36328125" style="356" customWidth="1"/>
    <col min="8" max="8" width="24.54296875" style="356" customWidth="1"/>
    <col min="9" max="9" width="19.453125" style="356" customWidth="1"/>
    <col min="10" max="10" width="25.36328125" style="356" customWidth="1"/>
    <col min="11" max="11" width="81.08984375" style="304" customWidth="1"/>
    <col min="12" max="16384" width="8.6328125" style="304"/>
  </cols>
  <sheetData>
    <row r="1" spans="1:11" ht="26.15" customHeight="1">
      <c r="A1" s="608" t="s">
        <v>224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1" ht="26.15" customHeight="1">
      <c r="A2" s="608" t="s">
        <v>225</v>
      </c>
      <c r="B2" s="609"/>
      <c r="C2" s="609"/>
      <c r="D2" s="609"/>
      <c r="E2" s="609"/>
      <c r="F2" s="609"/>
      <c r="G2" s="609"/>
      <c r="H2" s="609"/>
      <c r="I2" s="609"/>
      <c r="J2" s="609"/>
    </row>
    <row r="3" spans="1:11" s="311" customFormat="1" ht="26.15" customHeight="1">
      <c r="A3" s="305" t="s">
        <v>226</v>
      </c>
      <c r="B3" s="306" t="s">
        <v>364</v>
      </c>
      <c r="C3" s="306"/>
      <c r="D3" s="307"/>
      <c r="E3" s="307"/>
      <c r="F3" s="308" t="s">
        <v>227</v>
      </c>
      <c r="G3" s="308" t="s">
        <v>60</v>
      </c>
      <c r="H3" s="309"/>
      <c r="I3" s="308" t="s">
        <v>365</v>
      </c>
      <c r="J3" s="310"/>
    </row>
    <row r="4" spans="1:11" ht="26.15" customHeight="1">
      <c r="A4" s="312" t="s">
        <v>228</v>
      </c>
      <c r="B4" s="313"/>
      <c r="C4" s="313"/>
      <c r="D4" s="314"/>
      <c r="E4" s="314"/>
      <c r="F4" s="315" t="s">
        <v>229</v>
      </c>
      <c r="G4" s="610" t="s">
        <v>366</v>
      </c>
      <c r="H4" s="610"/>
      <c r="I4" s="315" t="s">
        <v>230</v>
      </c>
      <c r="J4" s="315" t="s">
        <v>231</v>
      </c>
    </row>
    <row r="5" spans="1:11" s="321" customFormat="1" ht="26.15" customHeight="1">
      <c r="A5" s="316" t="s">
        <v>232</v>
      </c>
      <c r="B5" s="317" t="s">
        <v>367</v>
      </c>
      <c r="C5" s="317"/>
      <c r="D5" s="318"/>
      <c r="E5" s="318"/>
      <c r="F5" s="319" t="s">
        <v>233</v>
      </c>
      <c r="G5" s="319" t="s">
        <v>368</v>
      </c>
      <c r="H5" s="320"/>
      <c r="I5" s="319" t="s">
        <v>369</v>
      </c>
      <c r="J5" s="319" t="s">
        <v>370</v>
      </c>
    </row>
    <row r="6" spans="1:11" ht="23.4" customHeight="1">
      <c r="A6" s="611" t="s">
        <v>371</v>
      </c>
      <c r="B6" s="612"/>
      <c r="C6" s="612"/>
      <c r="D6" s="612"/>
      <c r="E6" s="612"/>
      <c r="F6" s="612"/>
      <c r="G6" s="612"/>
      <c r="H6" s="612"/>
      <c r="I6" s="612"/>
      <c r="J6" s="612"/>
    </row>
    <row r="7" spans="1:11" s="322" customFormat="1" ht="33" customHeight="1">
      <c r="A7" s="613" t="s">
        <v>372</v>
      </c>
      <c r="B7" s="615" t="s">
        <v>373</v>
      </c>
      <c r="C7" s="616"/>
      <c r="D7" s="613" t="s">
        <v>374</v>
      </c>
      <c r="E7" s="613" t="s">
        <v>375</v>
      </c>
      <c r="F7" s="604" t="s">
        <v>182</v>
      </c>
      <c r="G7" s="604" t="s">
        <v>60</v>
      </c>
      <c r="H7" s="604" t="s">
        <v>10</v>
      </c>
      <c r="I7" s="604" t="s">
        <v>57</v>
      </c>
      <c r="J7" s="604" t="s">
        <v>58</v>
      </c>
      <c r="K7" s="606" t="s">
        <v>376</v>
      </c>
    </row>
    <row r="8" spans="1:11" s="323" customFormat="1" ht="48.65" customHeight="1">
      <c r="A8" s="614"/>
      <c r="B8" s="617"/>
      <c r="C8" s="618"/>
      <c r="D8" s="614"/>
      <c r="E8" s="614"/>
      <c r="F8" s="605"/>
      <c r="G8" s="605"/>
      <c r="H8" s="605"/>
      <c r="I8" s="605"/>
      <c r="J8" s="605"/>
      <c r="K8" s="606"/>
    </row>
    <row r="9" spans="1:11" s="332" customFormat="1" ht="48" customHeight="1">
      <c r="A9" s="324" t="s">
        <v>234</v>
      </c>
      <c r="B9" s="325" t="s">
        <v>377</v>
      </c>
      <c r="C9" s="326" t="s">
        <v>263</v>
      </c>
      <c r="D9" s="327" t="s">
        <v>235</v>
      </c>
      <c r="E9" s="328">
        <v>0.25</v>
      </c>
      <c r="F9" s="329">
        <f t="shared" ref="F9:F16" si="0">G9-E9</f>
        <v>8</v>
      </c>
      <c r="G9" s="330">
        <v>8.25</v>
      </c>
      <c r="H9" s="329">
        <f t="shared" ref="H9:H16" si="1">G9+E9</f>
        <v>8.5</v>
      </c>
      <c r="I9" s="331">
        <f t="shared" ref="I9:I37" si="2">H9+E9</f>
        <v>8.75</v>
      </c>
      <c r="J9" s="331">
        <f t="shared" ref="J9:J37" si="3">I9+E9</f>
        <v>9</v>
      </c>
    </row>
    <row r="10" spans="1:11" s="332" customFormat="1" ht="48" customHeight="1">
      <c r="A10" s="324" t="s">
        <v>236</v>
      </c>
      <c r="B10" s="325" t="s">
        <v>378</v>
      </c>
      <c r="C10" s="326" t="s">
        <v>264</v>
      </c>
      <c r="D10" s="324" t="s">
        <v>235</v>
      </c>
      <c r="E10" s="328">
        <v>0.125</v>
      </c>
      <c r="F10" s="329">
        <f t="shared" si="0"/>
        <v>4.125</v>
      </c>
      <c r="G10" s="333">
        <v>4.25</v>
      </c>
      <c r="H10" s="329">
        <f t="shared" si="1"/>
        <v>4.375</v>
      </c>
      <c r="I10" s="331">
        <f t="shared" si="2"/>
        <v>4.5</v>
      </c>
      <c r="J10" s="331">
        <f t="shared" si="3"/>
        <v>4.625</v>
      </c>
    </row>
    <row r="11" spans="1:11" s="332" customFormat="1" ht="48" customHeight="1">
      <c r="A11" s="324" t="s">
        <v>238</v>
      </c>
      <c r="B11" s="325" t="s">
        <v>379</v>
      </c>
      <c r="C11" s="326" t="s">
        <v>265</v>
      </c>
      <c r="D11" s="324" t="s">
        <v>237</v>
      </c>
      <c r="E11" s="328">
        <v>0</v>
      </c>
      <c r="F11" s="329">
        <f t="shared" si="0"/>
        <v>1</v>
      </c>
      <c r="G11" s="333">
        <v>1</v>
      </c>
      <c r="H11" s="329">
        <f t="shared" si="1"/>
        <v>1</v>
      </c>
      <c r="I11" s="331">
        <f t="shared" si="2"/>
        <v>1</v>
      </c>
      <c r="J11" s="331">
        <f t="shared" si="3"/>
        <v>1</v>
      </c>
    </row>
    <row r="12" spans="1:11" s="332" customFormat="1" ht="48" customHeight="1">
      <c r="A12" s="324" t="s">
        <v>239</v>
      </c>
      <c r="B12" s="325" t="s">
        <v>380</v>
      </c>
      <c r="C12" s="326" t="s">
        <v>266</v>
      </c>
      <c r="D12" s="324" t="s">
        <v>381</v>
      </c>
      <c r="E12" s="328">
        <v>0.5</v>
      </c>
      <c r="F12" s="329">
        <f t="shared" si="0"/>
        <v>18.5</v>
      </c>
      <c r="G12" s="333">
        <v>19</v>
      </c>
      <c r="H12" s="329">
        <f t="shared" si="1"/>
        <v>19.5</v>
      </c>
      <c r="I12" s="331">
        <f t="shared" si="2"/>
        <v>20</v>
      </c>
      <c r="J12" s="331">
        <f t="shared" si="3"/>
        <v>20.5</v>
      </c>
    </row>
    <row r="13" spans="1:11" s="332" customFormat="1" ht="48" customHeight="1">
      <c r="A13" s="324" t="s">
        <v>241</v>
      </c>
      <c r="B13" s="325" t="s">
        <v>382</v>
      </c>
      <c r="C13" s="326" t="s">
        <v>267</v>
      </c>
      <c r="D13" s="324" t="s">
        <v>381</v>
      </c>
      <c r="E13" s="328">
        <v>0.5</v>
      </c>
      <c r="F13" s="329">
        <f t="shared" si="0"/>
        <v>17.75</v>
      </c>
      <c r="G13" s="330" t="s">
        <v>383</v>
      </c>
      <c r="H13" s="329">
        <f t="shared" si="1"/>
        <v>18.75</v>
      </c>
      <c r="I13" s="331">
        <f t="shared" si="2"/>
        <v>19.25</v>
      </c>
      <c r="J13" s="331">
        <f t="shared" si="3"/>
        <v>19.75</v>
      </c>
    </row>
    <row r="14" spans="1:11" s="332" customFormat="1" ht="48" customHeight="1">
      <c r="A14" s="324" t="s">
        <v>242</v>
      </c>
      <c r="B14" s="325" t="s">
        <v>384</v>
      </c>
      <c r="C14" s="326" t="s">
        <v>268</v>
      </c>
      <c r="D14" s="324" t="s">
        <v>381</v>
      </c>
      <c r="E14" s="328">
        <v>0.5</v>
      </c>
      <c r="F14" s="329">
        <f t="shared" si="0"/>
        <v>18</v>
      </c>
      <c r="G14" s="330" t="s">
        <v>385</v>
      </c>
      <c r="H14" s="329">
        <f t="shared" si="1"/>
        <v>19</v>
      </c>
      <c r="I14" s="331">
        <f t="shared" si="2"/>
        <v>19.5</v>
      </c>
      <c r="J14" s="331">
        <f t="shared" si="3"/>
        <v>20</v>
      </c>
    </row>
    <row r="15" spans="1:11" s="332" customFormat="1" ht="48" customHeight="1">
      <c r="A15" s="324" t="s">
        <v>243</v>
      </c>
      <c r="B15" s="325" t="s">
        <v>386</v>
      </c>
      <c r="C15" s="326" t="s">
        <v>387</v>
      </c>
      <c r="D15" s="324" t="s">
        <v>235</v>
      </c>
      <c r="E15" s="328">
        <v>0.25</v>
      </c>
      <c r="F15" s="329">
        <f t="shared" si="0"/>
        <v>12</v>
      </c>
      <c r="G15" s="330" t="s">
        <v>246</v>
      </c>
      <c r="H15" s="329">
        <f t="shared" si="1"/>
        <v>12.5</v>
      </c>
      <c r="I15" s="331">
        <f t="shared" si="2"/>
        <v>12.75</v>
      </c>
      <c r="J15" s="331">
        <f t="shared" si="3"/>
        <v>13</v>
      </c>
    </row>
    <row r="16" spans="1:11" s="332" customFormat="1" ht="48" customHeight="1">
      <c r="A16" s="324" t="s">
        <v>244</v>
      </c>
      <c r="B16" s="325" t="s">
        <v>388</v>
      </c>
      <c r="C16" s="326" t="s">
        <v>269</v>
      </c>
      <c r="D16" s="324">
        <v>0</v>
      </c>
      <c r="E16" s="334">
        <v>0</v>
      </c>
      <c r="F16" s="329">
        <f t="shared" si="0"/>
        <v>1.75</v>
      </c>
      <c r="G16" s="330" t="s">
        <v>248</v>
      </c>
      <c r="H16" s="329">
        <f t="shared" si="1"/>
        <v>1.75</v>
      </c>
      <c r="I16" s="331">
        <f t="shared" si="2"/>
        <v>1.75</v>
      </c>
      <c r="J16" s="331">
        <f t="shared" si="3"/>
        <v>1.75</v>
      </c>
    </row>
    <row r="17" spans="1:11" s="332" customFormat="1" ht="48" customHeight="1">
      <c r="A17" s="324" t="s">
        <v>245</v>
      </c>
      <c r="B17" s="325" t="s">
        <v>389</v>
      </c>
      <c r="C17" s="326" t="s">
        <v>271</v>
      </c>
      <c r="D17" s="324">
        <v>0</v>
      </c>
      <c r="E17" s="335">
        <v>0</v>
      </c>
      <c r="F17" s="329">
        <v>0.5</v>
      </c>
      <c r="G17" s="330" t="s">
        <v>240</v>
      </c>
      <c r="H17" s="329">
        <v>0.5</v>
      </c>
      <c r="I17" s="331">
        <f t="shared" si="2"/>
        <v>0.5</v>
      </c>
      <c r="J17" s="331">
        <f t="shared" si="3"/>
        <v>0.5</v>
      </c>
    </row>
    <row r="18" spans="1:11" s="332" customFormat="1" ht="48" customHeight="1">
      <c r="A18" s="324" t="s">
        <v>247</v>
      </c>
      <c r="B18" s="325" t="s">
        <v>390</v>
      </c>
      <c r="C18" s="326" t="s">
        <v>273</v>
      </c>
      <c r="D18" s="327" t="s">
        <v>381</v>
      </c>
      <c r="E18" s="336">
        <v>0.5</v>
      </c>
      <c r="F18" s="329">
        <f t="shared" ref="F18:F37" si="4">G18-E18</f>
        <v>24</v>
      </c>
      <c r="G18" s="330" t="s">
        <v>391</v>
      </c>
      <c r="H18" s="329">
        <f t="shared" ref="H18:H32" si="5">G18+E18</f>
        <v>25</v>
      </c>
      <c r="I18" s="331">
        <f t="shared" si="2"/>
        <v>25.5</v>
      </c>
      <c r="J18" s="331">
        <f t="shared" si="3"/>
        <v>26</v>
      </c>
    </row>
    <row r="19" spans="1:11" s="332" customFormat="1" ht="48" customHeight="1">
      <c r="A19" s="324" t="s">
        <v>57</v>
      </c>
      <c r="B19" s="325" t="s">
        <v>392</v>
      </c>
      <c r="C19" s="326" t="s">
        <v>272</v>
      </c>
      <c r="D19" s="337">
        <v>1</v>
      </c>
      <c r="E19" s="328">
        <v>2</v>
      </c>
      <c r="F19" s="329">
        <f t="shared" si="4"/>
        <v>40</v>
      </c>
      <c r="G19" s="333">
        <v>42</v>
      </c>
      <c r="H19" s="329">
        <f t="shared" si="5"/>
        <v>44</v>
      </c>
      <c r="I19" s="331">
        <f t="shared" si="2"/>
        <v>46</v>
      </c>
      <c r="J19" s="331">
        <f t="shared" si="3"/>
        <v>48</v>
      </c>
    </row>
    <row r="20" spans="1:11" s="332" customFormat="1" ht="48" customHeight="1">
      <c r="A20" s="324" t="s">
        <v>10</v>
      </c>
      <c r="B20" s="325" t="s">
        <v>393</v>
      </c>
      <c r="C20" s="326" t="s">
        <v>394</v>
      </c>
      <c r="D20" s="337">
        <v>1</v>
      </c>
      <c r="E20" s="328">
        <v>2</v>
      </c>
      <c r="F20" s="329">
        <f t="shared" si="4"/>
        <v>30</v>
      </c>
      <c r="G20" s="338">
        <v>32</v>
      </c>
      <c r="H20" s="329">
        <f t="shared" si="5"/>
        <v>34</v>
      </c>
      <c r="I20" s="331">
        <f t="shared" si="2"/>
        <v>36</v>
      </c>
      <c r="J20" s="331">
        <f t="shared" si="3"/>
        <v>38</v>
      </c>
    </row>
    <row r="21" spans="1:11" s="332" customFormat="1" ht="48" customHeight="1">
      <c r="A21" s="324" t="s">
        <v>250</v>
      </c>
      <c r="B21" s="325" t="s">
        <v>395</v>
      </c>
      <c r="C21" s="339" t="s">
        <v>396</v>
      </c>
      <c r="D21" s="337">
        <v>1</v>
      </c>
      <c r="E21" s="328">
        <v>2</v>
      </c>
      <c r="F21" s="329">
        <f t="shared" si="4"/>
        <v>38</v>
      </c>
      <c r="G21" s="340">
        <v>40</v>
      </c>
      <c r="H21" s="329">
        <f t="shared" si="5"/>
        <v>42</v>
      </c>
      <c r="I21" s="331">
        <f t="shared" si="2"/>
        <v>44</v>
      </c>
      <c r="J21" s="331">
        <f t="shared" si="3"/>
        <v>46</v>
      </c>
    </row>
    <row r="22" spans="1:11" s="332" customFormat="1" ht="48" customHeight="1">
      <c r="A22" s="324" t="s">
        <v>251</v>
      </c>
      <c r="B22" s="325" t="s">
        <v>397</v>
      </c>
      <c r="C22" s="341" t="s">
        <v>398</v>
      </c>
      <c r="D22" s="324" t="s">
        <v>237</v>
      </c>
      <c r="E22" s="328">
        <v>0</v>
      </c>
      <c r="F22" s="329">
        <f t="shared" si="4"/>
        <v>2.5</v>
      </c>
      <c r="G22" s="330" t="s">
        <v>249</v>
      </c>
      <c r="H22" s="329">
        <f t="shared" si="5"/>
        <v>2.5</v>
      </c>
      <c r="I22" s="331">
        <f t="shared" si="2"/>
        <v>2.5</v>
      </c>
      <c r="J22" s="331">
        <f t="shared" si="3"/>
        <v>2.5</v>
      </c>
    </row>
    <row r="23" spans="1:11" s="332" customFormat="1" ht="48" customHeight="1">
      <c r="A23" s="324" t="s">
        <v>252</v>
      </c>
      <c r="B23" s="325" t="s">
        <v>399</v>
      </c>
      <c r="C23" s="341" t="s">
        <v>400</v>
      </c>
      <c r="D23" s="342">
        <v>0.5</v>
      </c>
      <c r="E23" s="343">
        <v>0.75</v>
      </c>
      <c r="F23" s="342">
        <v>33.5</v>
      </c>
      <c r="G23" s="333">
        <v>34</v>
      </c>
      <c r="H23" s="342">
        <f t="shared" si="5"/>
        <v>34.75</v>
      </c>
      <c r="I23" s="342">
        <f t="shared" si="2"/>
        <v>35.5</v>
      </c>
      <c r="J23" s="342">
        <f t="shared" si="3"/>
        <v>36.25</v>
      </c>
      <c r="K23" s="344" t="s">
        <v>401</v>
      </c>
    </row>
    <row r="24" spans="1:11" s="332" customFormat="1" ht="48" customHeight="1">
      <c r="A24" s="324" t="s">
        <v>253</v>
      </c>
      <c r="B24" s="325" t="s">
        <v>402</v>
      </c>
      <c r="C24" s="339" t="s">
        <v>403</v>
      </c>
      <c r="D24" s="327" t="s">
        <v>381</v>
      </c>
      <c r="E24" s="328">
        <v>0.5</v>
      </c>
      <c r="F24" s="329">
        <f t="shared" si="4"/>
        <v>18.5</v>
      </c>
      <c r="G24" s="333">
        <v>19</v>
      </c>
      <c r="H24" s="329">
        <f t="shared" si="5"/>
        <v>19.5</v>
      </c>
      <c r="I24" s="331">
        <f t="shared" si="2"/>
        <v>20</v>
      </c>
      <c r="J24" s="331">
        <f t="shared" si="3"/>
        <v>20.5</v>
      </c>
    </row>
    <row r="25" spans="1:11" s="332" customFormat="1" ht="48" customHeight="1">
      <c r="A25" s="324" t="s">
        <v>60</v>
      </c>
      <c r="B25" s="325" t="s">
        <v>404</v>
      </c>
      <c r="C25" s="345" t="s">
        <v>275</v>
      </c>
      <c r="D25" s="324">
        <v>0</v>
      </c>
      <c r="E25" s="328">
        <v>0</v>
      </c>
      <c r="F25" s="329">
        <f t="shared" si="4"/>
        <v>10</v>
      </c>
      <c r="G25" s="333">
        <v>10</v>
      </c>
      <c r="H25" s="329">
        <f t="shared" si="5"/>
        <v>10</v>
      </c>
      <c r="I25" s="331">
        <f t="shared" si="2"/>
        <v>10</v>
      </c>
      <c r="J25" s="331">
        <f t="shared" si="3"/>
        <v>10</v>
      </c>
    </row>
    <row r="26" spans="1:11" s="332" customFormat="1" ht="48" customHeight="1">
      <c r="A26" s="324" t="s">
        <v>254</v>
      </c>
      <c r="B26" s="325" t="s">
        <v>405</v>
      </c>
      <c r="C26" s="326" t="s">
        <v>277</v>
      </c>
      <c r="D26" s="327" t="s">
        <v>381</v>
      </c>
      <c r="E26" s="343">
        <v>0.375</v>
      </c>
      <c r="F26" s="342">
        <f t="shared" si="4"/>
        <v>15.125</v>
      </c>
      <c r="G26" s="346" t="s">
        <v>278</v>
      </c>
      <c r="H26" s="342">
        <f t="shared" si="5"/>
        <v>15.875</v>
      </c>
      <c r="I26" s="342">
        <f t="shared" si="2"/>
        <v>16.25</v>
      </c>
      <c r="J26" s="342">
        <f t="shared" si="3"/>
        <v>16.625</v>
      </c>
      <c r="K26" s="344" t="s">
        <v>406</v>
      </c>
    </row>
    <row r="27" spans="1:11" s="332" customFormat="1" ht="48" customHeight="1">
      <c r="A27" s="324" t="s">
        <v>274</v>
      </c>
      <c r="B27" s="325" t="s">
        <v>407</v>
      </c>
      <c r="C27" s="345" t="s">
        <v>279</v>
      </c>
      <c r="D27" s="327" t="s">
        <v>235</v>
      </c>
      <c r="E27" s="328">
        <v>0.25</v>
      </c>
      <c r="F27" s="329">
        <f t="shared" si="4"/>
        <v>7.25</v>
      </c>
      <c r="G27" s="330" t="s">
        <v>408</v>
      </c>
      <c r="H27" s="329">
        <f t="shared" si="5"/>
        <v>7.75</v>
      </c>
      <c r="I27" s="331">
        <f t="shared" si="2"/>
        <v>8</v>
      </c>
      <c r="J27" s="331">
        <f t="shared" si="3"/>
        <v>8.25</v>
      </c>
    </row>
    <row r="28" spans="1:11" s="332" customFormat="1" ht="48" customHeight="1">
      <c r="A28" s="324" t="s">
        <v>276</v>
      </c>
      <c r="B28" s="325" t="s">
        <v>409</v>
      </c>
      <c r="C28" s="345" t="s">
        <v>410</v>
      </c>
      <c r="D28" s="327" t="s">
        <v>235</v>
      </c>
      <c r="E28" s="328">
        <v>0.25</v>
      </c>
      <c r="F28" s="329">
        <f t="shared" si="4"/>
        <v>10.5</v>
      </c>
      <c r="G28" s="330" t="s">
        <v>281</v>
      </c>
      <c r="H28" s="329">
        <f t="shared" si="5"/>
        <v>11</v>
      </c>
      <c r="I28" s="331">
        <f t="shared" si="2"/>
        <v>11.25</v>
      </c>
      <c r="J28" s="331">
        <f t="shared" si="3"/>
        <v>11.5</v>
      </c>
    </row>
    <row r="29" spans="1:11" s="332" customFormat="1" ht="48" customHeight="1">
      <c r="A29" s="324" t="s">
        <v>280</v>
      </c>
      <c r="B29" s="325" t="s">
        <v>411</v>
      </c>
      <c r="C29" s="326" t="s">
        <v>284</v>
      </c>
      <c r="D29" s="324" t="s">
        <v>237</v>
      </c>
      <c r="E29" s="328">
        <v>0</v>
      </c>
      <c r="F29" s="329">
        <f t="shared" si="4"/>
        <v>2.5</v>
      </c>
      <c r="G29" s="330" t="s">
        <v>249</v>
      </c>
      <c r="H29" s="329">
        <f t="shared" si="5"/>
        <v>2.5</v>
      </c>
      <c r="I29" s="331">
        <f t="shared" si="2"/>
        <v>2.5</v>
      </c>
      <c r="J29" s="331">
        <f t="shared" si="3"/>
        <v>2.5</v>
      </c>
    </row>
    <row r="30" spans="1:11" s="332" customFormat="1" ht="48" customHeight="1">
      <c r="A30" s="324" t="s">
        <v>282</v>
      </c>
      <c r="B30" s="325" t="s">
        <v>412</v>
      </c>
      <c r="C30" s="339" t="s">
        <v>413</v>
      </c>
      <c r="D30" s="327" t="s">
        <v>235</v>
      </c>
      <c r="E30" s="328">
        <v>0.25</v>
      </c>
      <c r="F30" s="329">
        <f t="shared" si="4"/>
        <v>13.75</v>
      </c>
      <c r="G30" s="333">
        <v>14</v>
      </c>
      <c r="H30" s="329">
        <f t="shared" si="5"/>
        <v>14.25</v>
      </c>
      <c r="I30" s="331">
        <f t="shared" si="2"/>
        <v>14.5</v>
      </c>
      <c r="J30" s="331">
        <f t="shared" si="3"/>
        <v>14.75</v>
      </c>
      <c r="K30" s="347" t="s">
        <v>414</v>
      </c>
    </row>
    <row r="31" spans="1:11" s="332" customFormat="1" ht="48" customHeight="1">
      <c r="A31" s="324" t="s">
        <v>283</v>
      </c>
      <c r="B31" s="325" t="s">
        <v>415</v>
      </c>
      <c r="C31" s="339" t="s">
        <v>416</v>
      </c>
      <c r="D31" s="327" t="s">
        <v>235</v>
      </c>
      <c r="E31" s="328">
        <v>0.25</v>
      </c>
      <c r="F31" s="329">
        <f t="shared" si="4"/>
        <v>14.75</v>
      </c>
      <c r="G31" s="333">
        <v>15</v>
      </c>
      <c r="H31" s="329">
        <f t="shared" si="5"/>
        <v>15.25</v>
      </c>
      <c r="I31" s="331">
        <f t="shared" si="2"/>
        <v>15.5</v>
      </c>
      <c r="J31" s="331">
        <f t="shared" si="3"/>
        <v>15.75</v>
      </c>
    </row>
    <row r="32" spans="1:11" s="332" customFormat="1" ht="48" customHeight="1">
      <c r="A32" s="324" t="s">
        <v>285</v>
      </c>
      <c r="B32" s="325" t="s">
        <v>417</v>
      </c>
      <c r="C32" s="339" t="s">
        <v>418</v>
      </c>
      <c r="D32" s="324" t="s">
        <v>235</v>
      </c>
      <c r="E32" s="328">
        <v>0.25</v>
      </c>
      <c r="F32" s="329">
        <f t="shared" si="4"/>
        <v>11.25</v>
      </c>
      <c r="G32" s="330" t="s">
        <v>204</v>
      </c>
      <c r="H32" s="329">
        <f t="shared" si="5"/>
        <v>11.75</v>
      </c>
      <c r="I32" s="331">
        <f t="shared" si="2"/>
        <v>12</v>
      </c>
      <c r="J32" s="331">
        <f t="shared" si="3"/>
        <v>12.25</v>
      </c>
    </row>
    <row r="33" spans="1:11" s="332" customFormat="1" ht="48" customHeight="1">
      <c r="A33" s="324" t="s">
        <v>286</v>
      </c>
      <c r="B33" s="325" t="s">
        <v>419</v>
      </c>
      <c r="C33" s="326" t="s">
        <v>420</v>
      </c>
      <c r="D33" s="324" t="s">
        <v>235</v>
      </c>
      <c r="E33" s="328">
        <v>0.5</v>
      </c>
      <c r="F33" s="329">
        <f t="shared" si="4"/>
        <v>8</v>
      </c>
      <c r="G33" s="330" t="s">
        <v>205</v>
      </c>
      <c r="H33" s="329" t="str">
        <f>G33</f>
        <v>8 1/2</v>
      </c>
      <c r="I33" s="331">
        <f t="shared" si="2"/>
        <v>9</v>
      </c>
      <c r="J33" s="342">
        <v>9</v>
      </c>
      <c r="K33" s="344" t="s">
        <v>421</v>
      </c>
    </row>
    <row r="34" spans="1:11" s="332" customFormat="1" ht="48" customHeight="1">
      <c r="A34" s="324" t="s">
        <v>287</v>
      </c>
      <c r="B34" s="325" t="s">
        <v>422</v>
      </c>
      <c r="C34" s="348" t="s">
        <v>423</v>
      </c>
      <c r="D34" s="324" t="s">
        <v>235</v>
      </c>
      <c r="E34" s="328">
        <v>0.5</v>
      </c>
      <c r="F34" s="329">
        <f t="shared" si="4"/>
        <v>12</v>
      </c>
      <c r="G34" s="330" t="s">
        <v>270</v>
      </c>
      <c r="H34" s="329" t="str">
        <f>G34</f>
        <v>12 1/2</v>
      </c>
      <c r="I34" s="331">
        <f t="shared" si="2"/>
        <v>13</v>
      </c>
      <c r="J34" s="342">
        <v>13</v>
      </c>
      <c r="K34" s="344" t="s">
        <v>421</v>
      </c>
    </row>
    <row r="35" spans="1:11" s="332" customFormat="1" ht="48" customHeight="1">
      <c r="A35" s="324" t="s">
        <v>288</v>
      </c>
      <c r="B35" s="325" t="s">
        <v>424</v>
      </c>
      <c r="C35" s="349" t="s">
        <v>291</v>
      </c>
      <c r="D35" s="324" t="s">
        <v>235</v>
      </c>
      <c r="E35" s="328">
        <v>0.125</v>
      </c>
      <c r="F35" s="329">
        <f t="shared" si="4"/>
        <v>8.375</v>
      </c>
      <c r="G35" s="330" t="s">
        <v>205</v>
      </c>
      <c r="H35" s="329">
        <f>G35+E35</f>
        <v>8.625</v>
      </c>
      <c r="I35" s="331">
        <f t="shared" si="2"/>
        <v>8.75</v>
      </c>
      <c r="J35" s="331">
        <f t="shared" si="3"/>
        <v>8.875</v>
      </c>
    </row>
    <row r="36" spans="1:11" s="332" customFormat="1" ht="48" customHeight="1">
      <c r="A36" s="324" t="s">
        <v>289</v>
      </c>
      <c r="B36" s="325" t="s">
        <v>425</v>
      </c>
      <c r="C36" s="349" t="s">
        <v>426</v>
      </c>
      <c r="D36" s="324" t="s">
        <v>237</v>
      </c>
      <c r="E36" s="328">
        <v>0</v>
      </c>
      <c r="F36" s="329">
        <f t="shared" si="4"/>
        <v>3</v>
      </c>
      <c r="G36" s="333">
        <v>3</v>
      </c>
      <c r="H36" s="329">
        <f>G36+E36</f>
        <v>3</v>
      </c>
      <c r="I36" s="331">
        <f t="shared" si="2"/>
        <v>3</v>
      </c>
      <c r="J36" s="331">
        <f t="shared" si="3"/>
        <v>3</v>
      </c>
    </row>
    <row r="37" spans="1:11" s="332" customFormat="1" ht="93.65" customHeight="1">
      <c r="A37" s="324" t="s">
        <v>290</v>
      </c>
      <c r="B37" s="325" t="s">
        <v>427</v>
      </c>
      <c r="C37" s="349" t="s">
        <v>428</v>
      </c>
      <c r="D37" s="324" t="s">
        <v>235</v>
      </c>
      <c r="E37" s="328">
        <v>0.125</v>
      </c>
      <c r="F37" s="329">
        <f t="shared" si="4"/>
        <v>5.875</v>
      </c>
      <c r="G37" s="346">
        <v>6</v>
      </c>
      <c r="H37" s="329">
        <f>G37+E37</f>
        <v>6.125</v>
      </c>
      <c r="I37" s="331">
        <f t="shared" si="2"/>
        <v>6.25</v>
      </c>
      <c r="J37" s="331">
        <f t="shared" si="3"/>
        <v>6.375</v>
      </c>
      <c r="K37" s="350" t="s">
        <v>429</v>
      </c>
    </row>
    <row r="38" spans="1:11" ht="16.5" hidden="1" customHeight="1">
      <c r="A38" s="607" t="s">
        <v>430</v>
      </c>
      <c r="B38" s="607"/>
      <c r="C38" s="607"/>
      <c r="D38" s="607"/>
      <c r="E38" s="607"/>
      <c r="F38" s="607"/>
      <c r="G38" s="607"/>
      <c r="H38" s="607"/>
      <c r="I38" s="607"/>
      <c r="J38" s="607"/>
    </row>
    <row r="39" spans="1:11" ht="16.5" hidden="1" customHeight="1">
      <c r="A39" s="351" t="s">
        <v>431</v>
      </c>
      <c r="B39" s="352">
        <v>44988</v>
      </c>
      <c r="C39" s="352"/>
      <c r="D39" s="314"/>
      <c r="E39" s="314"/>
      <c r="F39" s="353"/>
      <c r="G39" s="353"/>
      <c r="H39" s="353"/>
      <c r="I39" s="353"/>
      <c r="J39" s="353"/>
    </row>
    <row r="40" spans="1:11" ht="35" customHeight="1">
      <c r="D40" s="354" t="s">
        <v>432</v>
      </c>
    </row>
  </sheetData>
  <mergeCells count="15">
    <mergeCell ref="A1:J1"/>
    <mergeCell ref="A2:J2"/>
    <mergeCell ref="G4:H4"/>
    <mergeCell ref="A6:J6"/>
    <mergeCell ref="A7:A8"/>
    <mergeCell ref="B7:C8"/>
    <mergeCell ref="D7:D8"/>
    <mergeCell ref="E7:E8"/>
    <mergeCell ref="F7:F8"/>
    <mergeCell ref="G7:G8"/>
    <mergeCell ref="H7:H8"/>
    <mergeCell ref="I7:I8"/>
    <mergeCell ref="J7:J8"/>
    <mergeCell ref="K7:K8"/>
    <mergeCell ref="A38:J38"/>
  </mergeCells>
  <pageMargins left="0.7" right="0.7" top="0.75" bottom="0.75" header="0.3" footer="0.3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C10" sqref="C10:F10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295" t="s">
        <v>73</v>
      </c>
      <c r="G1" s="296" t="s">
        <v>185</v>
      </c>
      <c r="H1"/>
    </row>
    <row r="2" spans="1:8" s="239" customFormat="1" ht="12.75" customHeight="1">
      <c r="B2"/>
      <c r="C2"/>
      <c r="D2"/>
      <c r="E2"/>
      <c r="F2" s="295" t="s">
        <v>75</v>
      </c>
      <c r="G2" s="297" t="s">
        <v>186</v>
      </c>
      <c r="H2"/>
    </row>
    <row r="3" spans="1:8" s="239" customFormat="1" ht="12.75" customHeight="1" thickBot="1">
      <c r="B3"/>
      <c r="C3"/>
      <c r="D3"/>
      <c r="E3"/>
      <c r="F3" s="295" t="s">
        <v>77</v>
      </c>
      <c r="G3" s="298" t="s">
        <v>187</v>
      </c>
      <c r="H3"/>
    </row>
    <row r="4" spans="1:8" s="239" customFormat="1" ht="17.25" customHeight="1" thickBot="1">
      <c r="A4" s="240"/>
      <c r="B4" s="628" t="s">
        <v>188</v>
      </c>
      <c r="C4" s="628"/>
      <c r="D4" s="242">
        <v>45324</v>
      </c>
      <c r="E4"/>
      <c r="F4"/>
      <c r="G4"/>
      <c r="H4"/>
    </row>
    <row r="5" spans="1:8" s="239" customFormat="1" ht="3.9" customHeight="1" thickBot="1">
      <c r="A5" s="240"/>
      <c r="B5" s="629"/>
      <c r="C5" s="629"/>
      <c r="D5" s="243"/>
      <c r="E5"/>
      <c r="F5" s="240"/>
      <c r="G5" s="240"/>
      <c r="H5"/>
    </row>
    <row r="6" spans="1:8" s="239" customFormat="1" ht="17.25" customHeight="1" thickBot="1">
      <c r="A6" s="240"/>
      <c r="B6" s="628" t="s">
        <v>334</v>
      </c>
      <c r="C6" s="628"/>
      <c r="D6" s="244" t="s">
        <v>218</v>
      </c>
      <c r="E6"/>
      <c r="F6" s="241" t="s">
        <v>189</v>
      </c>
      <c r="G6" s="244" t="str">
        <f>'1. CUTTING DOCKET'!D9</f>
        <v xml:space="preserve">SS25 </v>
      </c>
      <c r="H6"/>
    </row>
    <row r="7" spans="1:8" s="239" customFormat="1" ht="3.9" customHeight="1" thickBot="1">
      <c r="A7" s="240"/>
      <c r="B7" s="630"/>
      <c r="C7" s="630"/>
      <c r="D7" s="243"/>
      <c r="E7"/>
      <c r="F7" s="245"/>
      <c r="G7" s="246"/>
      <c r="H7"/>
    </row>
    <row r="8" spans="1:8" s="239" customFormat="1" ht="17.25" customHeight="1" thickBot="1">
      <c r="A8" s="240"/>
      <c r="B8" s="628" t="s">
        <v>190</v>
      </c>
      <c r="C8" s="628"/>
      <c r="D8" s="244" t="str">
        <f>'1. CUTTING DOCKET'!D7</f>
        <v>H06-HD35W-DYE</v>
      </c>
      <c r="E8" s="247"/>
      <c r="F8" s="241" t="s">
        <v>191</v>
      </c>
      <c r="G8" s="244" t="str">
        <f>'1. CUTTING DOCKET'!D10</f>
        <v>HOODIE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627" t="s">
        <v>194</v>
      </c>
      <c r="D10" s="627"/>
      <c r="E10" s="627"/>
      <c r="F10" s="627"/>
      <c r="G10" s="250" t="s">
        <v>195</v>
      </c>
      <c r="H10" s="250" t="s">
        <v>196</v>
      </c>
    </row>
    <row r="11" spans="1:8" s="239" customFormat="1" ht="106.75" customHeight="1" thickBot="1">
      <c r="A11" s="622">
        <v>1</v>
      </c>
      <c r="B11" s="300" t="s">
        <v>335</v>
      </c>
      <c r="C11" s="623" t="str">
        <f>'1. CUTTING DOCKET'!G5</f>
        <v>TÁC NGHIỆP MAY MẪU SMS+SIZE SET: 
THAM KHẢO CÁCH MAY THEO ÁO MẪU PHOTOSHOOT MÃ H06-HD02W-DYE, MÀU NIRVANA CHUYỂN CÙNG TÁC NGHIỆP</v>
      </c>
      <c r="D11" s="624"/>
      <c r="E11" s="624"/>
      <c r="F11" s="625"/>
      <c r="G11" s="622"/>
      <c r="H11" s="299"/>
    </row>
    <row r="12" spans="1:8" s="239" customFormat="1" ht="106.75" customHeight="1" thickBot="1">
      <c r="A12" s="622"/>
      <c r="B12" s="300" t="s">
        <v>197</v>
      </c>
      <c r="C12" s="626"/>
      <c r="D12" s="626"/>
      <c r="E12" s="626"/>
      <c r="F12" s="626"/>
      <c r="G12" s="622"/>
      <c r="H12" s="299"/>
    </row>
    <row r="13" spans="1:8" s="239" customFormat="1" ht="106.75" customHeight="1" thickBot="1">
      <c r="A13" s="299">
        <v>2</v>
      </c>
      <c r="B13" s="300" t="s">
        <v>198</v>
      </c>
      <c r="C13" s="620"/>
      <c r="D13" s="620"/>
      <c r="E13" s="620"/>
      <c r="F13" s="620"/>
      <c r="G13" s="299"/>
      <c r="H13" s="299"/>
    </row>
    <row r="14" spans="1:8" s="239" customFormat="1" ht="106.75" customHeight="1" thickBot="1">
      <c r="A14" s="299">
        <v>3</v>
      </c>
      <c r="B14" s="300" t="s">
        <v>336</v>
      </c>
      <c r="C14" s="620"/>
      <c r="D14" s="620"/>
      <c r="E14" s="620"/>
      <c r="F14" s="620"/>
      <c r="G14" s="299"/>
      <c r="H14" s="299"/>
    </row>
    <row r="15" spans="1:8" s="239" customFormat="1" ht="106.75" customHeight="1" thickBot="1">
      <c r="A15" s="299">
        <v>4</v>
      </c>
      <c r="B15" s="300" t="s">
        <v>199</v>
      </c>
      <c r="C15" s="619" t="str">
        <f>'1. CUTTING DOCKET'!D78</f>
        <v>DUYỆT MÀU SẮC + CHẤT LƯỢNG + HADFEEL SAU NHUỘM THEO ỐNG NHUỘM MÀU SKIPPER BLUE CHUYỂN TEAM DYE</v>
      </c>
      <c r="D15" s="620"/>
      <c r="E15" s="620"/>
      <c r="F15" s="620"/>
      <c r="G15" s="299"/>
      <c r="H15" s="299"/>
    </row>
    <row r="16" spans="1:8" s="239" customFormat="1" ht="106.75" customHeight="1" thickBot="1">
      <c r="A16" s="299">
        <v>5</v>
      </c>
      <c r="B16" s="300" t="s">
        <v>337</v>
      </c>
      <c r="C16" s="620"/>
      <c r="D16" s="620"/>
      <c r="E16" s="620"/>
      <c r="F16" s="620"/>
      <c r="G16" s="299"/>
      <c r="H16" s="299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621" t="s">
        <v>200</v>
      </c>
      <c r="C18" s="621"/>
      <c r="D18" s="621"/>
      <c r="E18" s="251"/>
      <c r="F18" s="251"/>
      <c r="G18" s="621" t="s">
        <v>201</v>
      </c>
      <c r="H18" s="621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4C4642-A5AE-4EBD-B13D-2CCBF0BA645C}"/>
</file>

<file path=customXml/itemProps2.xml><?xml version="1.0" encoding="utf-8"?>
<ds:datastoreItem xmlns:ds="http://schemas.openxmlformats.org/officeDocument/2006/customXml" ds:itemID="{C99379B4-20BA-44C0-B1E2-F3ADC7613D7A}"/>
</file>

<file path=customXml/itemProps3.xml><?xml version="1.0" encoding="utf-8"?>
<ds:datastoreItem xmlns:ds="http://schemas.openxmlformats.org/officeDocument/2006/customXml" ds:itemID="{80CACFB2-E90A-4BDA-AA27-3BBA37BF5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1. CUTTING DOCKET</vt:lpstr>
      <vt:lpstr>GREY</vt:lpstr>
      <vt:lpstr>2. TRIM CARD</vt:lpstr>
      <vt:lpstr>2. TRIM CARD (GREY)</vt:lpstr>
      <vt:lpstr>3. ĐỊNH VỊ HÌNH IN.THÊU</vt:lpstr>
      <vt:lpstr>UA updated 5-7-2023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'UA updated 5-7-2023'!Print_Area</vt:lpstr>
      <vt:lpstr>'1. CUTTING DOCKET'!Print_Titles</vt:lpstr>
      <vt:lpstr>'2. TRIM CARD'!Print_Titles</vt:lpstr>
      <vt:lpstr>'2. TRIM CARD (GREY)'!Print_Titles</vt:lpstr>
      <vt:lpstr>GREY!Print_Titles</vt:lpstr>
      <vt:lpstr>'UA updated 5-7-2023'!Print_Titles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2024-02-02T04:59:17Z</cp:lastPrinted>
  <dcterms:created xsi:type="dcterms:W3CDTF">2016-05-06T01:47:29Z</dcterms:created>
  <dcterms:modified xsi:type="dcterms:W3CDTF">2024-02-02T05:33:33Z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