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WOMEN\FLEECE\PANTS\"/>
    </mc:Choice>
  </mc:AlternateContent>
  <xr:revisionPtr revIDLastSave="0" documentId="13_ncr:1_{3202B57D-9B50-4725-9C6A-A0DA337899F9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FULL-SIZE SPEC" sheetId="26" r:id="rId6"/>
    <sheet name="MER.QT-04.BM4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2">'[1]Raw material movement'!#REF!</definedName>
    <definedName name="____SCM40" localSheetId="5">'[1]Raw material movement'!#REF!</definedName>
    <definedName name="____SCM40" localSheetId="6">'[1]Raw material movement'!#REF!</definedName>
    <definedName name="____SCM40">'[1]Raw material movement'!#REF!</definedName>
    <definedName name="___SCM40" localSheetId="2">'[2]Raw material movement'!#REF!</definedName>
    <definedName name="___SCM40" localSheetId="5">'[2]Raw material movement'!#REF!</definedName>
    <definedName name="___SCM40" localSheetId="6">'[2]Raw material movement'!#REF!</definedName>
    <definedName name="___SCM40">'[2]Raw material movement'!#REF!</definedName>
    <definedName name="__SCM40" localSheetId="2">'[3]Raw material movement'!#REF!</definedName>
    <definedName name="__SCM40" localSheetId="5">'[3]Raw material movement'!#REF!</definedName>
    <definedName name="__SCM40" localSheetId="6">'[3]Raw material movement'!#REF!</definedName>
    <definedName name="__SCM40">'[3]Raw material movement'!#REF!</definedName>
    <definedName name="_2DATA_DATA2_L" localSheetId="2">'[4]#REF'!#REF!</definedName>
    <definedName name="_2DATA_DATA2_L" localSheetId="5">'[4]#REF'!#REF!</definedName>
    <definedName name="_2DATA_DATA2_L" localSheetId="6">'[4]#REF'!#REF!</definedName>
    <definedName name="_2DATA_DATA2_L">'[4]#REF'!#REF!</definedName>
    <definedName name="_DATA_DATA2_L" localSheetId="2">'[5]#REF'!#REF!</definedName>
    <definedName name="_DATA_DATA2_L" localSheetId="5">'[5]#REF'!#REF!</definedName>
    <definedName name="_DATA_DATA2_L" localSheetId="6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'1. CUTTING DOCKET'!$A$32:$R$62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DOCKET'!$A$1:$Q$90</definedName>
    <definedName name="_xlnm.Print_Area" localSheetId="2">'2. TRIM CARD'!$A$1:$C$62</definedName>
    <definedName name="_xlnm.Print_Area" localSheetId="3">'2. TRIM CARD (GREY)'!$A$1:$E$39</definedName>
    <definedName name="_xlnm.Print_Area" localSheetId="5">'FULL-SIZE SPEC'!$A$1:$K$29</definedName>
    <definedName name="_xlnm.Print_Area" localSheetId="1">GREY!$A$1:$P$169</definedName>
    <definedName name="_xlnm.Print_Area" localSheetId="6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5">'FULL-SIZE SPEC'!$4:$4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2" l="1"/>
  <c r="I30" i="1"/>
  <c r="A32" i="22"/>
  <c r="I41" i="1"/>
  <c r="I42" i="1"/>
  <c r="I43" i="1"/>
  <c r="I44" i="1"/>
  <c r="A19" i="22"/>
  <c r="I40" i="1"/>
  <c r="G40" i="1"/>
  <c r="I51" i="1"/>
  <c r="I52" i="1"/>
  <c r="I53" i="1"/>
  <c r="I54" i="1"/>
  <c r="I55" i="1"/>
  <c r="I56" i="1"/>
  <c r="I57" i="1"/>
  <c r="I58" i="1"/>
  <c r="I59" i="1"/>
  <c r="A34" i="22"/>
  <c r="A38" i="22"/>
  <c r="J30" i="1"/>
  <c r="M30" i="1"/>
  <c r="A23" i="22"/>
  <c r="A9" i="22"/>
  <c r="D8" i="23"/>
  <c r="A21" i="22"/>
  <c r="B5" i="22"/>
  <c r="B9" i="22"/>
  <c r="B17" i="22"/>
  <c r="B4" i="22"/>
  <c r="B3" i="22"/>
  <c r="B61" i="22"/>
  <c r="A53" i="22"/>
  <c r="A51" i="22"/>
  <c r="A49" i="22"/>
  <c r="B47" i="22"/>
  <c r="B49" i="22"/>
  <c r="A47" i="22"/>
  <c r="A45" i="22"/>
  <c r="A43" i="22"/>
  <c r="A40" i="22"/>
  <c r="A36" i="22"/>
  <c r="A28" i="22"/>
  <c r="A26" i="22"/>
  <c r="A17" i="22"/>
  <c r="A14" i="22"/>
  <c r="C13" i="22"/>
  <c r="A13" i="22"/>
  <c r="A12" i="22"/>
  <c r="C11" i="22"/>
  <c r="A11" i="22"/>
  <c r="B7" i="22"/>
  <c r="A4" i="22"/>
  <c r="A3" i="22"/>
  <c r="B2" i="22"/>
  <c r="A2" i="22"/>
  <c r="M58" i="1"/>
  <c r="O58" i="1"/>
  <c r="M57" i="1"/>
  <c r="O57" i="1"/>
  <c r="M56" i="1"/>
  <c r="O56" i="1"/>
  <c r="M55" i="1"/>
  <c r="O55" i="1"/>
  <c r="B38" i="22"/>
  <c r="M54" i="1"/>
  <c r="O54" i="1"/>
  <c r="I39" i="1"/>
  <c r="I38" i="1"/>
  <c r="I37" i="1"/>
  <c r="I36" i="1"/>
  <c r="I35" i="1"/>
  <c r="G41" i="1"/>
  <c r="A26" i="1"/>
  <c r="D20" i="1"/>
  <c r="D19" i="1"/>
  <c r="G20" i="1"/>
  <c r="G22" i="1"/>
  <c r="Q19" i="1"/>
  <c r="Q18" i="1"/>
  <c r="F42" i="1"/>
  <c r="G42" i="1"/>
  <c r="H34" i="1"/>
  <c r="Q20" i="1"/>
  <c r="G27" i="1"/>
  <c r="G28" i="1"/>
  <c r="K33" i="1"/>
  <c r="K35" i="1"/>
  <c r="K36" i="1"/>
  <c r="K37" i="1"/>
  <c r="K38" i="1"/>
  <c r="K34" i="1"/>
  <c r="H33" i="1"/>
  <c r="H35" i="1"/>
  <c r="H36" i="1"/>
  <c r="H37" i="1"/>
  <c r="H38" i="1"/>
  <c r="H39" i="1"/>
  <c r="H40" i="1"/>
  <c r="H41" i="1"/>
  <c r="H42" i="1"/>
  <c r="H43" i="1"/>
  <c r="H44" i="1"/>
  <c r="Q22" i="1"/>
  <c r="I34" i="1"/>
  <c r="I33" i="1"/>
  <c r="H49" i="1"/>
  <c r="H50" i="1"/>
  <c r="H51" i="1"/>
  <c r="H52" i="1"/>
  <c r="H53" i="1"/>
  <c r="H54" i="1"/>
  <c r="H55" i="1"/>
  <c r="H56" i="1"/>
  <c r="H57" i="1"/>
  <c r="H58" i="1"/>
  <c r="H59" i="1"/>
  <c r="K39" i="1"/>
  <c r="K41" i="1"/>
  <c r="K40" i="1"/>
  <c r="M40" i="1"/>
  <c r="O40" i="1"/>
  <c r="M36" i="1"/>
  <c r="O36" i="1"/>
  <c r="M35" i="1"/>
  <c r="O35" i="1"/>
  <c r="M38" i="1"/>
  <c r="O38" i="1"/>
  <c r="M37" i="1"/>
  <c r="O37" i="1"/>
  <c r="I50" i="1"/>
  <c r="C82" i="1"/>
  <c r="K42" i="1"/>
  <c r="K43" i="1"/>
  <c r="M43" i="1"/>
  <c r="O43" i="1"/>
  <c r="K49" i="1"/>
  <c r="M39" i="1"/>
  <c r="O39" i="1"/>
  <c r="C65" i="1"/>
  <c r="L53" i="1"/>
  <c r="I49" i="1"/>
  <c r="K44" i="1"/>
  <c r="M44" i="1"/>
  <c r="O44" i="1"/>
  <c r="M42" i="1"/>
  <c r="O42" i="1"/>
  <c r="H4" i="1"/>
  <c r="E89" i="1"/>
  <c r="F89" i="1"/>
  <c r="D89" i="1"/>
  <c r="G89" i="1"/>
  <c r="C89" i="1"/>
  <c r="H89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5" i="1"/>
  <c r="I89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65" i="1"/>
  <c r="B75" i="1"/>
  <c r="B5" i="17"/>
  <c r="M41" i="1"/>
  <c r="O41" i="1"/>
  <c r="M34" i="1"/>
  <c r="M33" i="1"/>
  <c r="I28" i="1"/>
  <c r="J28" i="1"/>
  <c r="I27" i="1"/>
  <c r="J27" i="1"/>
  <c r="M50" i="1"/>
  <c r="O50" i="1"/>
  <c r="B15" i="17"/>
  <c r="M27" i="1"/>
  <c r="M28" i="1"/>
  <c r="M53" i="1"/>
  <c r="M51" i="1"/>
  <c r="O51" i="1"/>
  <c r="M49" i="1"/>
  <c r="O49" i="1"/>
  <c r="O52" i="1"/>
</calcChain>
</file>

<file path=xl/sharedStrings.xml><?xml version="1.0" encoding="utf-8"?>
<sst xmlns="http://schemas.openxmlformats.org/spreadsheetml/2006/main" count="1000" uniqueCount="472">
  <si>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</si>
  <si>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</si>
  <si>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</si>
  <si>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</si>
  <si>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</si>
  <si>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</si>
  <si>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</si>
  <si>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</si>
  <si>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</si>
  <si>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</si>
  <si>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</si>
  <si>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</si>
  <si>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</si>
  <si>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</si>
  <si>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</si>
  <si>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</si>
  <si>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</si>
  <si>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</si>
  <si>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</si>
  <si>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</si>
  <si>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</si>
  <si>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</si>
  <si>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</si>
  <si>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</si>
  <si>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</si>
  <si>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</si>
  <si>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</si>
  <si>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</si>
  <si>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</si>
  <si>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</si>
  <si>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</si>
  <si>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</si>
  <si>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</si>
  <si>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</si>
  <si>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</si>
  <si>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</si>
  <si>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</si>
  <si>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</si>
  <si>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</si>
  <si>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</si>
  <si>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</si>
  <si>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</si>
  <si>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</si>
  <si>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</si>
  <si>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</si>
  <si>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</si>
  <si>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</si>
  <si>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</si>
  <si>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</si>
  <si>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</si>
  <si>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</si>
  <si>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</si>
  <si>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</si>
  <si>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</si>
  <si>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</si>
  <si>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</si>
  <si>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</si>
  <si>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</si>
  <si>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</si>
  <si>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</si>
  <si>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</si>
  <si>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</si>
  <si>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</si>
  <si>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</si>
  <si>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</si>
  <si>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</si>
  <si>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</si>
  <si>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</si>
  <si>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</si>
  <si>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</si>
  <si>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</si>
  <si>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</si>
  <si>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</si>
  <si>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</si>
  <si>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</si>
  <si>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</si>
  <si>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</si>
  <si>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</si>
  <si>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</si>
  <si>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</si>
  <si>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</si>
  <si>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</si>
  <si>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</si>
  <si>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</si>
  <si>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</si>
  <si>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</si>
  <si>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</si>
  <si>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</si>
  <si>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</si>
  <si>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</si>
  <si>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</si>
  <si>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</si>
  <si>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</si>
  <si>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</si>
  <si>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</si>
  <si>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</si>
  <si>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</si>
  <si>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</si>
  <si>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</si>
  <si>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</si>
  <si>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</si>
  <si>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</si>
  <si>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</si>
  <si>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</si>
  <si>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</si>
  <si>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</si>
  <si>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</si>
  <si>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</si>
  <si>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</si>
  <si>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</si>
  <si>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</si>
  <si>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</si>
  <si>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</si>
  <si>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</si>
  <si>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</si>
  <si>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</si>
  <si>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</si>
  <si>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</si>
  <si>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</si>
  <si>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</si>
  <si>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</si>
  <si>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</si>
  <si>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</si>
  <si>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</si>
  <si>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</si>
  <si>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</si>
  <si>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</si>
  <si>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</si>
  <si>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</si>
  <si>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</si>
  <si>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</si>
  <si>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</si>
  <si>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</si>
  <si>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</si>
  <si>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</si>
  <si>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</si>
  <si>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</si>
  <si>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</si>
  <si>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</si>
  <si>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</si>
  <si>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</si>
  <si>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</si>
  <si>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</si>
  <si>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</si>
  <si>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</si>
  <si>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</si>
  <si>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</si>
  <si>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</si>
  <si>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</si>
  <si>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</si>
  <si>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</si>
  <si>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</si>
  <si>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</si>
  <si>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</si>
  <si>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</si>
  <si>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</si>
  <si>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</si>
  <si>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</si>
  <si>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</si>
  <si>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</si>
  <si>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</si>
  <si>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</si>
  <si>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</si>
  <si>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</si>
  <si>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</si>
  <si>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</si>
  <si>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</si>
  <si>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</si>
  <si>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</si>
  <si>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</si>
  <si>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</si>
  <si>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</si>
  <si>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</si>
  <si>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</si>
  <si>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</si>
  <si>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</si>
  <si>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</si>
  <si>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</si>
  <si>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</si>
  <si>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</si>
  <si>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</si>
  <si>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</si>
  <si>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</si>
  <si>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</si>
  <si>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</si>
  <si>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</si>
  <si>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</si>
  <si>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</si>
  <si>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</si>
  <si>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</si>
  <si>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</si>
  <si>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</si>
  <si>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</si>
  <si>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</si>
  <si>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</si>
  <si>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</si>
  <si>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</si>
  <si>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</si>
  <si>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</si>
  <si>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</si>
  <si>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</si>
  <si>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</si>
  <si>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</si>
  <si>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</si>
  <si>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ĐỊNH VỊ HÌNH IN THÂN TRƯỚC: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</si>
  <si>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</si>
  <si>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</si>
  <si>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</si>
  <si>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</si>
  <si>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</si>
  <si>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</si>
  <si>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</si>
  <si>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</si>
  <si>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</si>
  <si>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THÊU:</t>
  </si>
  <si>
    <t>WASH:</t>
  </si>
  <si>
    <t>HERSCHEL</t>
  </si>
  <si>
    <t>NHÃN HSCO SATIN
CODE: HSC-ML-0002</t>
  </si>
  <si>
    <t>25CM</t>
  </si>
  <si>
    <t>NHÃN GẬP ĐÔI
GẮN TẠI BÊN TRONG SƯỜN TRÁI, SÁT CẠNH TRÊN CỦA NHÃN THÀNH PHẦN.</t>
  </si>
  <si>
    <t>GẮN DƯỚI NHÃN HSCO</t>
  </si>
  <si>
    <t>BRUSHED FLEECE 100% COTTON (30/1+8/1) HEAVY WASHING_350GSM</t>
  </si>
  <si>
    <t>BRUSHED FLEECE (30/1+8/1) HEAVY WASHING_350GSM</t>
  </si>
  <si>
    <t>DÂY TAPE XƯƠNG CÁ 1CM</t>
  </si>
  <si>
    <t>DUYỆT MÀU SẮC + CHẤT LƯỢNG HÌNH IN THEO S/O MÃ H06-CR28M DỰ KIẾN DUYỆT NGÀY 20/10/2023</t>
  </si>
  <si>
    <t>CANH GIỮA THÂN TRƯỚC - CÁCH 6.5CM TỪ ĐƯỜNG TRA CỔ ĐẾN ĐỈNH HÌNH IN</t>
  </si>
  <si>
    <t>NHÃN DỆT BẰNG VẢI 38MM*71MM 
(NHÃN CHÍNH-PHÂN THEO TỪNG SIZE)
CODE: HSC-ML-0075(WOMENS)</t>
  </si>
  <si>
    <t>MER: DIỆU - 204</t>
  </si>
  <si>
    <t xml:space="preserve">SS25 </t>
  </si>
  <si>
    <t>S1</t>
  </si>
  <si>
    <t>H06  SS25  S2604</t>
  </si>
  <si>
    <t>NHÃN TRACKING
#240324S1</t>
  </si>
  <si>
    <t>H06-0311</t>
  </si>
  <si>
    <t>H06-0313</t>
  </si>
  <si>
    <t>H06-0312</t>
  </si>
  <si>
    <t>H06-0314</t>
  </si>
  <si>
    <t>H06-0315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</si>
  <si>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</si>
  <si>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</si>
  <si>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</si>
  <si>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</si>
  <si>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</si>
  <si>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</si>
  <si>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</si>
  <si>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</si>
  <si>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</si>
  <si>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</si>
  <si>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</si>
  <si>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</si>
  <si>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</si>
  <si>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</si>
  <si>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</si>
  <si>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CHỈ MAY CHÍNH+VẮT SỔ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</si>
  <si>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</si>
  <si>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</si>
  <si>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</si>
  <si>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</si>
  <si>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</si>
  <si>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</si>
  <si>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</si>
  <si>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</si>
  <si>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</si>
  <si>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</si>
  <si>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H06-0238</t>
  </si>
  <si>
    <t>NHÃN TRANG TRÍ 4CM * 3.2CM 
CODE: HSA-10026</t>
  </si>
  <si>
    <t>CUSTOMER</t>
  </si>
  <si>
    <t>SS25</t>
  </si>
  <si>
    <t>Pattern-Marker
&amp; Cutting</t>
  </si>
  <si>
    <t>Outsource</t>
  </si>
  <si>
    <t>QA/QC
(CFA)</t>
  </si>
  <si>
    <t>SHORTS</t>
  </si>
  <si>
    <t>100% COTTON SINGLE JERSEY (20'S/1 CM) _190GSM - SOFT HANDFEEL</t>
  </si>
  <si>
    <t>VẢI CHÍNH + BO LƯNG</t>
  </si>
  <si>
    <t>LÓT TÚI</t>
  </si>
  <si>
    <t>DÂY LUỒN 12MM</t>
  </si>
  <si>
    <t>THUN LƯNG 5CM</t>
  </si>
  <si>
    <t>H06-0323</t>
  </si>
  <si>
    <t>H06-0239
H06-0321</t>
  </si>
  <si>
    <t>NHÃN THÀNH PHẦN 100% COTTON
KÍCH THƯỚC: 82.2 *20 MM
CODE: CC-0041</t>
  </si>
  <si>
    <t>GẮN CHÍNH GIỮA TÚI SAU</t>
  </si>
  <si>
    <t>NHÃN GẬP ĐÔI
GẮN Ở BÊN TRONG, GIỮA LƯNG NGƯỜI MẶC.
MẶT CÓ SIZE HƯỚNG LÊN =&gt; XEM HÌNH BÊN</t>
  </si>
  <si>
    <t xml:space="preserve">
GẮN TẠI BÊN TRONG SƯỜN TRÁI (THÂN SAU)
VỊ TRÍ: TỪ MÉP LƯNG XUỐNG 9"
1 BỘ GỒM 2PCS
THỨ TỰ TRÊN DƯỚI =&gt; XEM HÌNH BÊN</t>
  </si>
  <si>
    <t>LUỒN LƯNG QUẦN</t>
  </si>
  <si>
    <t>MAY Ở MIỆNG TÚI</t>
  </si>
  <si>
    <t>CODE</t>
  </si>
  <si>
    <t>DESCRIPTION</t>
  </si>
  <si>
    <t>GRADE RULE</t>
  </si>
  <si>
    <t>S
(BASE SIZE)</t>
  </si>
  <si>
    <t/>
  </si>
  <si>
    <t>Vòng lưng - đo êm (đo full vòng lưng)</t>
  </si>
  <si>
    <t>WAISTBAND CIRCUMFERENCE - EXTENDED (FULL WB CIRCUMFERENC</t>
  </si>
  <si>
    <t>Vòng lưng - kéo căng (đo fUll vòng lưng)</t>
  </si>
  <si>
    <t>WAISTBAND HEIGHT</t>
  </si>
  <si>
    <t>Cao bản lưng</t>
  </si>
  <si>
    <t>WAISTBAND DRAWCORD TOTAL LENGTH</t>
  </si>
  <si>
    <t>Dài dây luồn</t>
  </si>
  <si>
    <t>FRONT RISE TO EDGE</t>
  </si>
  <si>
    <t>Dđáy trước từ cạnh</t>
  </si>
  <si>
    <t>BACK RISE TO EDGE</t>
  </si>
  <si>
    <t>Đáy sau từ cạnh</t>
  </si>
  <si>
    <t>LOW HIP POSITION FROM TOP EDGE</t>
  </si>
  <si>
    <t>Vị trí mông dưới từ cạnh trên lưng</t>
  </si>
  <si>
    <t>LOW HIP CIRCUMFERENCE</t>
  </si>
  <si>
    <t xml:space="preserve">Vòng mông dưới </t>
  </si>
  <si>
    <t>Vòng đùi từ đường may đáy xuống 1"</t>
  </si>
  <si>
    <t>Cao lai</t>
  </si>
  <si>
    <t>FRONT PKT PLACEMENT FROM SIDE SEAM (EXTENDED)</t>
  </si>
  <si>
    <t>Vị trí túi thân trước từ đường sườn ngoài (kéo căng)</t>
  </si>
  <si>
    <t>FRONT PKT PLACEMENT FROM SIDE SEAM (RELAXED)</t>
  </si>
  <si>
    <t>Vị trí túi thân trước từ đường sườn ngoài (đo êm)</t>
  </si>
  <si>
    <t>FRONT PKT OPENING VERTICAL ALONG SIDE SEAM</t>
  </si>
  <si>
    <t>Miệng túi trước dọc theo đường sườn ngoài</t>
  </si>
  <si>
    <t>BACK POCKET PLACEMENT FROM WB SEAM TO CORNER</t>
  </si>
  <si>
    <t>Vị trí túi sau từ đường may lưng đến góc</t>
  </si>
  <si>
    <t>BACK POCKET PLACEMENT FROM CB SEAM TO CORNER</t>
  </si>
  <si>
    <t>Vị trí túi sau từ đường may giữa sau đến góc</t>
  </si>
  <si>
    <t>BACK POCKET WIDTH</t>
  </si>
  <si>
    <t>Rộng túi sau</t>
  </si>
  <si>
    <t>BACK POCKET HEIGHT</t>
  </si>
  <si>
    <t>Cao túi sau</t>
  </si>
  <si>
    <t>Sâu lót túi trước từ đường may lưng</t>
  </si>
  <si>
    <t>MAY Ở LƯNG QUẦN</t>
  </si>
  <si>
    <t>SKIPPER BLUE</t>
  </si>
  <si>
    <t>DYE MAX</t>
  </si>
  <si>
    <t>PFD</t>
  </si>
  <si>
    <t>CHỈ SỬA HÀNG</t>
  </si>
  <si>
    <t>H06-0338</t>
  </si>
  <si>
    <t>BAO BỌC NHÃN CHÍNH</t>
  </si>
  <si>
    <t>DUYỆT CHẤT LƯỢNG, HIỆU ỨNG, MÀU SẮC THEO ỐNG NHUỘM MÀU SKIPPER BLUE ĐÃ CHUYỂN CHO TEAM WASH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</si>
  <si>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SIZE Ở VỊ TRÍ CHÍNH GIỮA LƯNG (TRÁNH MAY LỆCH SANG MỘT BÊN)</t>
    </r>
  </si>
  <si>
    <t>PIGMENT DYE</t>
  </si>
  <si>
    <t>DÙNG ĐỂ SỬA HÀNG</t>
  </si>
  <si>
    <t>NỀN ĐEN CHỮ TRẮNG - GẮN BAO BỌC NHÃN TRƯỚC NHUỘM</t>
  </si>
  <si>
    <t>NỀN TRẮNG CHỮ ĐEN - GẮN SAU NHUỘM</t>
  </si>
  <si>
    <t>NỀN TRẮNG CHỮ ĐEN - GẮN TRƯỚC NHUỘM</t>
  </si>
  <si>
    <t>MHFW23CHI11</t>
  </si>
  <si>
    <t>H06-PA24W-DYE</t>
  </si>
  <si>
    <t>PIGMENT DYE CLASSIC SWEATPANT WOMEN'S</t>
  </si>
  <si>
    <t>THUN LAI 3CM</t>
  </si>
  <si>
    <t>MAY Ở LAI QUẦN</t>
  </si>
  <si>
    <r>
      <rPr>
        <b/>
        <sz val="18"/>
        <color theme="1"/>
        <rFont val="Calibri"/>
        <family val="1"/>
      </rPr>
      <t>Herschel Supply Co.</t>
    </r>
  </si>
  <si>
    <r>
      <rPr>
        <b/>
        <sz val="18"/>
        <color theme="1"/>
        <rFont val="Calibri"/>
        <family val="1"/>
      </rPr>
      <t>Base Measurements</t>
    </r>
  </si>
  <si>
    <t>Style Name: Style Number:
Season:</t>
  </si>
  <si>
    <r>
      <rPr>
        <b/>
        <sz val="18"/>
        <color theme="1"/>
        <rFont val="Calibri"/>
        <family val="1"/>
      </rPr>
      <t>Women's Sweatpant 50298
2024 S1</t>
    </r>
  </si>
  <si>
    <r>
      <rPr>
        <b/>
        <sz val="18"/>
        <color theme="1"/>
        <rFont val="Calibri"/>
        <family val="1"/>
      </rPr>
      <t>Base Size: Category:
Developer:</t>
    </r>
  </si>
  <si>
    <r>
      <rPr>
        <b/>
        <sz val="18"/>
        <color theme="1"/>
        <rFont val="Calibri"/>
        <family val="1"/>
      </rPr>
      <t>S
Women's Apparel BJ Kang</t>
    </r>
  </si>
  <si>
    <r>
      <rPr>
        <b/>
        <sz val="18"/>
        <color theme="1"/>
        <rFont val="Calibri"/>
        <family val="1"/>
      </rPr>
      <t>2022-12-22
Status:</t>
    </r>
  </si>
  <si>
    <r>
      <rPr>
        <b/>
        <sz val="18"/>
        <color theme="1"/>
        <rFont val="Calibri"/>
        <family val="1"/>
      </rPr>
      <t>2023-05-17
new</t>
    </r>
  </si>
  <si>
    <t>TOLERANCE (INCHES) (+/-)</t>
  </si>
  <si>
    <r>
      <rPr>
        <sz val="18"/>
        <color theme="1"/>
        <rFont val="Calibri"/>
        <family val="1"/>
      </rPr>
      <t>A</t>
    </r>
  </si>
  <si>
    <t>WAISTBAND CIRCUMFERENCE - RELAXED (FULL WB CIRCUMFERENCE</t>
  </si>
  <si>
    <t>VÒNG LƯNG - ĐO ÊM (ĐO FULL VÒNG LƯNG)</t>
  </si>
  <si>
    <r>
      <rPr>
        <sz val="18"/>
        <color theme="1"/>
        <rFont val="Calibri"/>
        <family val="1"/>
      </rPr>
      <t>B</t>
    </r>
  </si>
  <si>
    <t>VÒNG LƯNG - KÉO CĂNG (ĐO FULL VÒNG LƯNG)</t>
  </si>
  <si>
    <r>
      <rPr>
        <sz val="18"/>
        <color theme="1"/>
        <rFont val="Calibri"/>
        <family val="1"/>
      </rPr>
      <t>C</t>
    </r>
  </si>
  <si>
    <t>CAO BẢN LƯNG</t>
  </si>
  <si>
    <r>
      <rPr>
        <sz val="18"/>
        <color theme="1"/>
        <rFont val="Calibri"/>
        <family val="1"/>
      </rPr>
      <t>1 1/2</t>
    </r>
  </si>
  <si>
    <r>
      <rPr>
        <sz val="18"/>
        <color theme="1"/>
        <rFont val="Calibri"/>
        <family val="1"/>
      </rPr>
      <t>D</t>
    </r>
  </si>
  <si>
    <t>DÀI DÂY LUỒN</t>
  </si>
  <si>
    <r>
      <rPr>
        <sz val="18"/>
        <color theme="1"/>
        <rFont val="Calibri"/>
        <family val="1"/>
      </rPr>
      <t>E</t>
    </r>
  </si>
  <si>
    <t>DĐÁY TRƯỚC TỪ CẠNH</t>
  </si>
  <si>
    <r>
      <rPr>
        <sz val="18"/>
        <color theme="1"/>
        <rFont val="Calibri"/>
        <family val="1"/>
      </rPr>
      <t>1/4</t>
    </r>
  </si>
  <si>
    <r>
      <rPr>
        <sz val="18"/>
        <color theme="1"/>
        <rFont val="Calibri"/>
        <family val="1"/>
      </rPr>
      <t>12 1/4</t>
    </r>
  </si>
  <si>
    <r>
      <rPr>
        <sz val="18"/>
        <color theme="1"/>
        <rFont val="Calibri"/>
        <family val="1"/>
      </rPr>
      <t>12 1/2</t>
    </r>
  </si>
  <si>
    <r>
      <rPr>
        <sz val="18"/>
        <color theme="1"/>
        <rFont val="Calibri"/>
        <family val="1"/>
      </rPr>
      <t>12 3/4</t>
    </r>
  </si>
  <si>
    <r>
      <rPr>
        <sz val="18"/>
        <color theme="1"/>
        <rFont val="Calibri"/>
        <family val="1"/>
      </rPr>
      <t>F</t>
    </r>
  </si>
  <si>
    <t>ĐÁY SAU TỪ CẠNH</t>
  </si>
  <si>
    <r>
      <rPr>
        <sz val="18"/>
        <color theme="1"/>
        <rFont val="Calibri"/>
        <family val="1"/>
      </rPr>
      <t>3/8</t>
    </r>
  </si>
  <si>
    <r>
      <rPr>
        <sz val="18"/>
        <color theme="1"/>
        <rFont val="Calibri"/>
        <family val="1"/>
      </rPr>
      <t>15 5/8</t>
    </r>
  </si>
  <si>
    <r>
      <rPr>
        <sz val="18"/>
        <color theme="1"/>
        <rFont val="Calibri"/>
        <family val="1"/>
      </rPr>
      <t>16 3/8</t>
    </r>
  </si>
  <si>
    <r>
      <rPr>
        <sz val="18"/>
        <color theme="1"/>
        <rFont val="Calibri"/>
        <family val="1"/>
      </rPr>
      <t>16 3/4</t>
    </r>
  </si>
  <si>
    <r>
      <rPr>
        <sz val="18"/>
        <color theme="1"/>
        <rFont val="Calibri"/>
        <family val="1"/>
      </rPr>
      <t>17 1/8</t>
    </r>
  </si>
  <si>
    <r>
      <rPr>
        <sz val="18"/>
        <color theme="1"/>
        <rFont val="Calibri"/>
        <family val="1"/>
      </rPr>
      <t>G</t>
    </r>
  </si>
  <si>
    <t>VỊ TRÍ MÔNG DƯỚI TỪ CẠNH TRÊN LƯNG</t>
  </si>
  <si>
    <t>Placement</t>
  </si>
  <si>
    <r>
      <rPr>
        <sz val="18"/>
        <color theme="1"/>
        <rFont val="Calibri"/>
        <family val="1"/>
      </rPr>
      <t>H</t>
    </r>
  </si>
  <si>
    <t xml:space="preserve">VÒNG MÔNG DƯỚI </t>
  </si>
  <si>
    <r>
      <rPr>
        <sz val="18"/>
        <color theme="1"/>
        <rFont val="Calibri"/>
        <family val="1"/>
      </rPr>
      <t>I</t>
    </r>
  </si>
  <si>
    <t>INSEAM - BELOW KNEE</t>
  </si>
  <si>
    <t>ĐƯỜNG SƯỜN TRONG - DƯỚI GỐI</t>
  </si>
  <si>
    <t>Đường sườn trong - dưới gối</t>
  </si>
  <si>
    <r>
      <rPr>
        <sz val="18"/>
        <color theme="1"/>
        <rFont val="Calibri"/>
        <family val="1"/>
      </rPr>
      <t>28 3/4</t>
    </r>
  </si>
  <si>
    <r>
      <rPr>
        <sz val="18"/>
        <color theme="1"/>
        <rFont val="Calibri"/>
        <family val="1"/>
      </rPr>
      <t>29 1/4</t>
    </r>
  </si>
  <si>
    <r>
      <rPr>
        <sz val="18"/>
        <color theme="1"/>
        <rFont val="Calibri"/>
        <family val="1"/>
      </rPr>
      <t>29 1/2</t>
    </r>
  </si>
  <si>
    <r>
      <rPr>
        <sz val="18"/>
        <color theme="1"/>
        <rFont val="Calibri"/>
        <family val="1"/>
      </rPr>
      <t>J</t>
    </r>
  </si>
  <si>
    <t>THIGH CIRCUMFERENCE 1" FROM R12MM FLAT DRAWCORD 100% CO</t>
  </si>
  <si>
    <t>VÒNG ĐÙI TỪ ĐƯỜNG MAY ĐÁY XUỐNG 1"</t>
  </si>
  <si>
    <r>
      <rPr>
        <sz val="18"/>
        <color theme="1"/>
        <rFont val="Calibri"/>
        <family val="1"/>
      </rPr>
      <t>1 1/8</t>
    </r>
  </si>
  <si>
    <r>
      <rPr>
        <sz val="18"/>
        <color theme="1"/>
        <rFont val="Calibri"/>
        <family val="1"/>
      </rPr>
      <t>23 3/8</t>
    </r>
  </si>
  <si>
    <r>
      <rPr>
        <sz val="18"/>
        <color theme="1"/>
        <rFont val="Calibri"/>
        <family val="1"/>
      </rPr>
      <t>24 1/2</t>
    </r>
  </si>
  <si>
    <r>
      <rPr>
        <sz val="18"/>
        <color theme="1"/>
        <rFont val="Calibri"/>
        <family val="1"/>
      </rPr>
      <t>25 5/8</t>
    </r>
  </si>
  <si>
    <r>
      <rPr>
        <sz val="18"/>
        <color theme="1"/>
        <rFont val="Calibri"/>
        <family val="1"/>
      </rPr>
      <t>26 3/4</t>
    </r>
  </si>
  <si>
    <r>
      <rPr>
        <sz val="18"/>
        <color theme="1"/>
        <rFont val="Calibri"/>
        <family val="1"/>
      </rPr>
      <t>27 7/8</t>
    </r>
  </si>
  <si>
    <r>
      <rPr>
        <sz val="18"/>
        <color theme="1"/>
        <rFont val="Calibri"/>
        <family val="1"/>
      </rPr>
      <t>K</t>
    </r>
  </si>
  <si>
    <t>KNEE POSITION FROM RISE SEAM</t>
  </si>
  <si>
    <t>VỊ TRÍ GỐI TỪ ĐƯỜNG MAY ĐÁY</t>
  </si>
  <si>
    <t>Vị trí gối từ đường may đáy</t>
  </si>
  <si>
    <r>
      <rPr>
        <sz val="18"/>
        <color theme="1"/>
        <rFont val="Calibri"/>
        <family val="1"/>
      </rPr>
      <t>14 1/4</t>
    </r>
  </si>
  <si>
    <r>
      <rPr>
        <sz val="18"/>
        <color theme="1"/>
        <rFont val="Calibri"/>
        <family val="1"/>
      </rPr>
      <t>L</t>
    </r>
  </si>
  <si>
    <t>KNEE CIRCUMFERENCE</t>
  </si>
  <si>
    <t>VÒNG GỐI</t>
  </si>
  <si>
    <t xml:space="preserve">đầu gối nguyên vòng </t>
  </si>
  <si>
    <r>
      <rPr>
        <sz val="18"/>
        <color theme="1"/>
        <rFont val="Calibri"/>
        <family val="1"/>
      </rPr>
      <t>3/4</t>
    </r>
  </si>
  <si>
    <r>
      <rPr>
        <sz val="18"/>
        <color theme="1"/>
        <rFont val="Calibri"/>
        <family val="1"/>
      </rPr>
      <t>17 1/4</t>
    </r>
  </si>
  <si>
    <r>
      <rPr>
        <sz val="18"/>
        <color theme="1"/>
        <rFont val="Calibri"/>
        <family val="1"/>
      </rPr>
      <t>18 3/4</t>
    </r>
  </si>
  <si>
    <r>
      <rPr>
        <sz val="18"/>
        <color theme="1"/>
        <rFont val="Calibri"/>
        <family val="1"/>
      </rPr>
      <t>19 1/2</t>
    </r>
  </si>
  <si>
    <r>
      <rPr>
        <sz val="18"/>
        <color theme="1"/>
        <rFont val="Calibri"/>
        <family val="1"/>
      </rPr>
      <t>20 1/4</t>
    </r>
  </si>
  <si>
    <r>
      <rPr>
        <sz val="18"/>
        <color theme="1"/>
        <rFont val="Calibri"/>
        <family val="1"/>
      </rPr>
      <t>M</t>
    </r>
  </si>
  <si>
    <t>CALF POSITION FROM RISE SEAM</t>
  </si>
  <si>
    <t>VỊ TRÍ BẮP CHÂN TỪ ĐƯỜNG MAY ĐÁY TRƯỚC</t>
  </si>
  <si>
    <t>Vị trí bắp chân từ đường may đáy</t>
  </si>
  <si>
    <r>
      <rPr>
        <sz val="18"/>
        <color theme="1"/>
        <rFont val="Calibri"/>
        <family val="1"/>
      </rPr>
      <t>N</t>
    </r>
  </si>
  <si>
    <t>CALF CIRCUMFERENCE</t>
  </si>
  <si>
    <t>VÒNG BẮP CHÂN</t>
  </si>
  <si>
    <t xml:space="preserve">bắp chân nguyên vòng </t>
  </si>
  <si>
    <r>
      <rPr>
        <sz val="18"/>
        <color theme="1"/>
        <rFont val="Calibri"/>
        <family val="1"/>
      </rPr>
      <t>16 1/4</t>
    </r>
  </si>
  <si>
    <r>
      <rPr>
        <sz val="18"/>
        <color theme="1"/>
        <rFont val="Calibri"/>
        <family val="1"/>
      </rPr>
      <t>17 3/4</t>
    </r>
  </si>
  <si>
    <r>
      <rPr>
        <sz val="18"/>
        <color theme="1"/>
        <rFont val="Calibri"/>
        <family val="1"/>
      </rPr>
      <t>18 1/2</t>
    </r>
  </si>
  <si>
    <r>
      <rPr>
        <sz val="18"/>
        <color theme="1"/>
        <rFont val="Calibri"/>
        <family val="1"/>
      </rPr>
      <t>19 1/4</t>
    </r>
  </si>
  <si>
    <r>
      <rPr>
        <sz val="18"/>
        <color theme="1"/>
        <rFont val="Calibri"/>
        <family val="1"/>
      </rPr>
      <t>O</t>
    </r>
  </si>
  <si>
    <t>LEG OPENING RELAXED</t>
  </si>
  <si>
    <t>VÒNG CỔ CHÂN ĐO ÊM</t>
  </si>
  <si>
    <t>Vòng cổ chân đo êm</t>
  </si>
  <si>
    <r>
      <rPr>
        <sz val="18"/>
        <color theme="1"/>
        <rFont val="Calibri"/>
        <family val="1"/>
      </rPr>
      <t>1/2</t>
    </r>
  </si>
  <si>
    <r>
      <rPr>
        <sz val="18"/>
        <color theme="1"/>
        <rFont val="Calibri"/>
        <family val="1"/>
      </rPr>
      <t>9 1/2</t>
    </r>
  </si>
  <si>
    <r>
      <rPr>
        <sz val="18"/>
        <color theme="1"/>
        <rFont val="Calibri"/>
        <family val="1"/>
      </rPr>
      <t>10 1/2</t>
    </r>
  </si>
  <si>
    <r>
      <rPr>
        <sz val="18"/>
        <color theme="1"/>
        <rFont val="Calibri"/>
        <family val="1"/>
      </rPr>
      <t>P</t>
    </r>
  </si>
  <si>
    <t>LEG OPENING EXTENDED</t>
  </si>
  <si>
    <t>VÒNG CỔ CHÂN KÉO CĂNG</t>
  </si>
  <si>
    <t>Vòng cổ chân kéo căng</t>
  </si>
  <si>
    <r>
      <rPr>
        <sz val="18"/>
        <color theme="1"/>
        <rFont val="Calibri"/>
        <family val="1"/>
      </rPr>
      <t>15 1/2</t>
    </r>
  </si>
  <si>
    <r>
      <rPr>
        <sz val="18"/>
        <color theme="1"/>
        <rFont val="Calibri"/>
        <family val="1"/>
      </rPr>
      <t>16 1/2</t>
    </r>
  </si>
  <si>
    <r>
      <rPr>
        <sz val="18"/>
        <color theme="1"/>
        <rFont val="Calibri"/>
        <family val="1"/>
      </rPr>
      <t>17 1/2</t>
    </r>
  </si>
  <si>
    <r>
      <rPr>
        <sz val="18"/>
        <color theme="1"/>
        <rFont val="Calibri"/>
        <family val="1"/>
      </rPr>
      <t>Q</t>
    </r>
  </si>
  <si>
    <t>CUFF HEIGHT</t>
  </si>
  <si>
    <t>CAO LAI</t>
  </si>
  <si>
    <r>
      <rPr>
        <sz val="18"/>
        <color theme="1"/>
        <rFont val="Calibri"/>
        <family val="1"/>
      </rPr>
      <t>R</t>
    </r>
  </si>
  <si>
    <t>VỊ TRÍ TÚI THÂN TRƯỚC TỪ ĐƯỜNG SƯỜN NGOÀI (KÉO CĂNG)</t>
  </si>
  <si>
    <r>
      <rPr>
        <sz val="18"/>
        <color theme="1"/>
        <rFont val="Calibri"/>
        <family val="1"/>
      </rPr>
      <t>S</t>
    </r>
  </si>
  <si>
    <t>VỊ TRÍ TÚI THÂN TRƯỚC TỪ ĐƯỜNG SƯỜN NGOÀI (ĐO ÊM)</t>
  </si>
  <si>
    <r>
      <rPr>
        <sz val="18"/>
        <color theme="1"/>
        <rFont val="Calibri"/>
        <family val="1"/>
      </rPr>
      <t>T</t>
    </r>
  </si>
  <si>
    <t>MIỆNG TÚI TRƯỚC DỌC THEO ĐƯỜNG SƯỜN NGOÀI</t>
  </si>
  <si>
    <r>
      <rPr>
        <sz val="18"/>
        <color theme="1"/>
        <rFont val="Calibri"/>
        <family val="1"/>
      </rPr>
      <t>5 3/4</t>
    </r>
  </si>
  <si>
    <r>
      <rPr>
        <sz val="18"/>
        <color theme="1"/>
        <rFont val="Calibri"/>
        <family val="1"/>
      </rPr>
      <t>6 1/4</t>
    </r>
  </si>
  <si>
    <r>
      <rPr>
        <sz val="18"/>
        <color theme="1"/>
        <rFont val="Calibri"/>
        <family val="1"/>
      </rPr>
      <t>6 1/2</t>
    </r>
  </si>
  <si>
    <r>
      <rPr>
        <sz val="18"/>
        <color theme="1"/>
        <rFont val="Calibri"/>
        <family val="1"/>
      </rPr>
      <t>6 3/4</t>
    </r>
  </si>
  <si>
    <r>
      <rPr>
        <sz val="18"/>
        <color theme="1"/>
        <rFont val="Calibri"/>
        <family val="1"/>
      </rPr>
      <t>U</t>
    </r>
  </si>
  <si>
    <t>VỊ TRÍ TÚI SAU TỪ ĐƯỜNG MAY LƯNG ĐẾN GÓC</t>
  </si>
  <si>
    <r>
      <rPr>
        <sz val="18"/>
        <color theme="1"/>
        <rFont val="Calibri"/>
        <family val="1"/>
      </rPr>
      <t>3 1/4</t>
    </r>
  </si>
  <si>
    <r>
      <rPr>
        <sz val="18"/>
        <color theme="1"/>
        <rFont val="Calibri"/>
        <family val="1"/>
      </rPr>
      <t>V</t>
    </r>
  </si>
  <si>
    <t>VỊ TRÍ TÚI SAU TỪ ĐƯỜNG MAY GIỮA SAU ĐẾN GÓC</t>
  </si>
  <si>
    <r>
      <rPr>
        <sz val="18"/>
        <color theme="1"/>
        <rFont val="Calibri"/>
        <family val="1"/>
      </rPr>
      <t>1 7/8</t>
    </r>
  </si>
  <si>
    <r>
      <rPr>
        <sz val="18"/>
        <color theme="1"/>
        <rFont val="Calibri"/>
        <family val="1"/>
      </rPr>
      <t>W</t>
    </r>
  </si>
  <si>
    <t>RỘNG TÚI SAU</t>
  </si>
  <si>
    <r>
      <rPr>
        <sz val="18"/>
        <color theme="1"/>
        <rFont val="Calibri"/>
        <family val="1"/>
      </rPr>
      <t>5 1/4</t>
    </r>
  </si>
  <si>
    <r>
      <rPr>
        <sz val="18"/>
        <color theme="1"/>
        <rFont val="Calibri"/>
        <family val="1"/>
      </rPr>
      <t>5 1/2</t>
    </r>
  </si>
  <si>
    <r>
      <rPr>
        <sz val="18"/>
        <color theme="1"/>
        <rFont val="Calibri"/>
        <family val="1"/>
      </rPr>
      <t>X</t>
    </r>
  </si>
  <si>
    <t>CAO TÚI SAU</t>
  </si>
  <si>
    <r>
      <rPr>
        <sz val="18"/>
        <color theme="1"/>
        <rFont val="Calibri"/>
        <family val="1"/>
      </rPr>
      <t>Y</t>
    </r>
  </si>
  <si>
    <t>FRONT POCKET BAG DEPTH FROM WB SEAM</t>
  </si>
  <si>
    <t>SÂU LÓT TÚI TRƯỚC TỪ ĐƯỜNG MAY LƯNG</t>
  </si>
  <si>
    <r>
      <rPr>
        <sz val="18"/>
        <color theme="1"/>
        <rFont val="Calibri"/>
        <family val="1"/>
      </rPr>
      <t>9 3/4</t>
    </r>
  </si>
  <si>
    <r>
      <rPr>
        <sz val="18"/>
        <color theme="1"/>
        <rFont val="Calibri"/>
        <family val="1"/>
      </rPr>
      <t>10 1/4</t>
    </r>
  </si>
  <si>
    <t>PANTS</t>
  </si>
  <si>
    <t>KEO MÈ</t>
  </si>
  <si>
    <t>MIỆNG TÚI SAU</t>
  </si>
  <si>
    <t>HSSS24P0346001T00K
L0722/1
ÁNH A CẤP ĐỦ SL</t>
  </si>
  <si>
    <t>HSSS24P0290001T00K
L0722/12
ÁNH A CẤP ĐỦ SL</t>
  </si>
  <si>
    <t>UA CODE</t>
  </si>
  <si>
    <t>TÁC NGHIỆP MAY MẪU SMS+SIZE SET:
THAM KHẢO CÁCH MAY THEO ÁO MẪU PHOTO MÃ H06-PA17W MÀU ASH ROSE CHUYỂN CÙNG TÁC NGHIỆP NGÀY 17/1/24</t>
  </si>
  <si>
    <t>NA8159</t>
  </si>
  <si>
    <t>LƯU Ý: GỬI DÂY LUỒN ĐI NHUỘM KÈM QUẦN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</si>
</sst>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20"/>
      <color indexed="8"/>
      <name val="Muli"/>
    </font>
    <font>
      <sz val="24"/>
      <color theme="9"/>
      <name val="Muli"/>
    </font>
    <font>
      <b/>
      <sz val="20"/>
      <color theme="1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sz val="20"/>
      <color theme="1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8"/>
      <color theme="1"/>
      <name val="Calibri"/>
      <family val="2"/>
    </font>
    <font>
      <b/>
      <sz val="18"/>
      <color theme="1"/>
      <name val="Calibri"/>
      <family val="1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Calibri"/>
      <family val="2"/>
    </font>
    <font>
      <sz val="18"/>
      <color theme="1"/>
      <name val="Calibri"/>
      <family val="1"/>
    </font>
    <font>
      <sz val="18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theme="1"/>
      <name val="Muli"/>
    </font>
    <font>
      <b/>
      <sz val="34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</cellStyleXfs>
  <cellXfs count="589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2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5" borderId="3" xfId="0" applyFont="1" applyFill="1" applyBorder="1" applyAlignment="1">
      <alignment horizontal="left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3" fillId="5" borderId="3" xfId="0" applyFont="1" applyFill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0" fontId="43" fillId="12" borderId="0" xfId="0" applyFont="1" applyFill="1" applyAlignment="1">
      <alignment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96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0" fontId="91" fillId="2" borderId="0" xfId="0" applyFont="1" applyFill="1" applyAlignment="1">
      <alignment vertical="center"/>
    </xf>
    <xf numFmtId="0" fontId="97" fillId="2" borderId="0" xfId="0" applyFont="1" applyFill="1" applyAlignment="1">
      <alignment horizontal="left"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1" fontId="98" fillId="0" borderId="42" xfId="1" applyNumberFormat="1" applyFont="1" applyBorder="1" applyAlignment="1">
      <alignment horizontal="center" vertical="center" wrapText="1"/>
    </xf>
    <xf numFmtId="0" fontId="99" fillId="9" borderId="42" xfId="0" applyFont="1" applyFill="1" applyBorder="1" applyAlignment="1">
      <alignment vertical="center"/>
    </xf>
    <xf numFmtId="0" fontId="100" fillId="0" borderId="42" xfId="0" applyFont="1" applyBorder="1" applyAlignment="1">
      <alignment horizontal="center"/>
    </xf>
    <xf numFmtId="0" fontId="100" fillId="0" borderId="42" xfId="0" quotePrefix="1" applyFont="1" applyBorder="1" applyAlignment="1">
      <alignment horizontal="center"/>
    </xf>
    <xf numFmtId="16" fontId="100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102" fillId="0" borderId="42" xfId="1" applyNumberFormat="1" applyFont="1" applyBorder="1" applyAlignment="1">
      <alignment horizontal="center" vertical="center" wrapText="1"/>
    </xf>
    <xf numFmtId="0" fontId="83" fillId="2" borderId="42" xfId="0" quotePrefix="1" applyFont="1" applyFill="1" applyBorder="1" applyAlignment="1">
      <alignment horizontal="left" vertical="center"/>
    </xf>
    <xf numFmtId="0" fontId="83" fillId="2" borderId="42" xfId="0" quotePrefix="1" applyFont="1" applyFill="1" applyBorder="1" applyAlignment="1">
      <alignment horizontal="left" vertical="center" wrapText="1"/>
    </xf>
    <xf numFmtId="0" fontId="41" fillId="0" borderId="0" xfId="2" quotePrefix="1" applyFont="1" applyAlignment="1">
      <alignment horizontal="left" vertical="center" wrapText="1"/>
    </xf>
    <xf numFmtId="0" fontId="107" fillId="0" borderId="0" xfId="128" applyFont="1" applyAlignment="1">
      <alignment horizontal="left" vertical="top"/>
    </xf>
    <xf numFmtId="0" fontId="106" fillId="0" borderId="64" xfId="128" applyFont="1" applyBorder="1" applyAlignment="1">
      <alignment horizontal="left" vertical="top" wrapText="1"/>
    </xf>
    <xf numFmtId="0" fontId="108" fillId="0" borderId="66" xfId="128" applyFont="1" applyBorder="1" applyAlignment="1">
      <alignment horizontal="left" vertical="top" wrapText="1"/>
    </xf>
    <xf numFmtId="0" fontId="108" fillId="0" borderId="66" xfId="128" applyFont="1" applyBorder="1" applyAlignment="1">
      <alignment horizontal="center" vertical="top" wrapText="1"/>
    </xf>
    <xf numFmtId="0" fontId="108" fillId="0" borderId="67" xfId="128" applyFont="1" applyBorder="1" applyAlignment="1">
      <alignment horizontal="left" vertical="top" wrapText="1"/>
    </xf>
    <xf numFmtId="0" fontId="105" fillId="0" borderId="65" xfId="128" applyFont="1" applyBorder="1" applyAlignment="1">
      <alignment horizontal="center" vertical="center" wrapText="1"/>
    </xf>
    <xf numFmtId="0" fontId="105" fillId="0" borderId="65" xfId="128" applyFont="1" applyBorder="1" applyAlignment="1">
      <alignment horizontal="left" vertical="center" wrapText="1"/>
    </xf>
    <xf numFmtId="0" fontId="105" fillId="0" borderId="65" xfId="128" applyFont="1" applyBorder="1" applyAlignment="1">
      <alignment horizontal="left" vertical="center" wrapText="1" indent="1"/>
    </xf>
    <xf numFmtId="0" fontId="108" fillId="0" borderId="65" xfId="128" applyFont="1" applyBorder="1" applyAlignment="1">
      <alignment horizontal="center" vertical="top" wrapText="1"/>
    </xf>
    <xf numFmtId="0" fontId="108" fillId="0" borderId="65" xfId="128" applyFont="1" applyBorder="1" applyAlignment="1">
      <alignment horizontal="left" vertical="center" wrapText="1"/>
    </xf>
    <xf numFmtId="0" fontId="109" fillId="0" borderId="65" xfId="128" applyFont="1" applyBorder="1" applyAlignment="1">
      <alignment horizontal="center" vertical="center" wrapText="1"/>
    </xf>
    <xf numFmtId="0" fontId="109" fillId="0" borderId="65" xfId="128" applyFont="1" applyBorder="1" applyAlignment="1">
      <alignment horizontal="left" vertical="center" wrapText="1"/>
    </xf>
    <xf numFmtId="0" fontId="35" fillId="0" borderId="65" xfId="128" applyFont="1" applyBorder="1" applyAlignment="1">
      <alignment horizontal="left" vertical="center" wrapText="1"/>
    </xf>
    <xf numFmtId="12" fontId="109" fillId="0" borderId="65" xfId="128" applyNumberFormat="1" applyFont="1" applyBorder="1" applyAlignment="1">
      <alignment horizontal="center" vertical="center" wrapText="1"/>
    </xf>
    <xf numFmtId="1" fontId="109" fillId="0" borderId="65" xfId="128" applyNumberFormat="1" applyFont="1" applyBorder="1" applyAlignment="1">
      <alignment horizontal="center" vertical="center" shrinkToFit="1"/>
    </xf>
    <xf numFmtId="1" fontId="109" fillId="22" borderId="65" xfId="128" applyNumberFormat="1" applyFont="1" applyFill="1" applyBorder="1" applyAlignment="1">
      <alignment horizontal="center" vertical="center" shrinkToFit="1"/>
    </xf>
    <xf numFmtId="0" fontId="111" fillId="0" borderId="65" xfId="128" applyFont="1" applyBorder="1" applyAlignment="1">
      <alignment horizontal="left" vertical="center" wrapText="1"/>
    </xf>
    <xf numFmtId="0" fontId="112" fillId="0" borderId="0" xfId="128" applyFont="1" applyAlignment="1">
      <alignment horizontal="left" vertical="center"/>
    </xf>
    <xf numFmtId="0" fontId="109" fillId="22" borderId="65" xfId="128" applyFont="1" applyFill="1" applyBorder="1" applyAlignment="1">
      <alignment horizontal="center" vertical="center" wrapText="1"/>
    </xf>
    <xf numFmtId="12" fontId="109" fillId="0" borderId="68" xfId="128" applyNumberFormat="1" applyFont="1" applyBorder="1" applyAlignment="1">
      <alignment horizontal="center" vertical="center" wrapText="1"/>
    </xf>
    <xf numFmtId="0" fontId="109" fillId="0" borderId="64" xfId="128" applyFont="1" applyBorder="1" applyAlignment="1">
      <alignment horizontal="left" vertical="center" wrapText="1"/>
    </xf>
    <xf numFmtId="12" fontId="109" fillId="0" borderId="42" xfId="128" applyNumberFormat="1" applyFont="1" applyBorder="1" applyAlignment="1">
      <alignment horizontal="center" vertical="center" wrapText="1"/>
    </xf>
    <xf numFmtId="0" fontId="109" fillId="0" borderId="67" xfId="128" applyFont="1" applyBorder="1" applyAlignment="1">
      <alignment horizontal="center" vertical="center" wrapText="1"/>
    </xf>
    <xf numFmtId="1" fontId="109" fillId="0" borderId="67" xfId="128" applyNumberFormat="1" applyFont="1" applyBorder="1" applyAlignment="1">
      <alignment horizontal="center" vertical="center" shrinkToFit="1"/>
    </xf>
    <xf numFmtId="0" fontId="109" fillId="0" borderId="69" xfId="128" applyFont="1" applyBorder="1" applyAlignment="1">
      <alignment horizontal="left" vertical="center" wrapText="1"/>
    </xf>
    <xf numFmtId="0" fontId="113" fillId="0" borderId="43" xfId="128" applyFont="1" applyBorder="1" applyAlignment="1">
      <alignment horizontal="left" vertical="center"/>
    </xf>
    <xf numFmtId="12" fontId="113" fillId="0" borderId="42" xfId="128" applyNumberFormat="1" applyFont="1" applyBorder="1" applyAlignment="1">
      <alignment horizontal="center" vertical="center"/>
    </xf>
    <xf numFmtId="0" fontId="109" fillId="0" borderId="70" xfId="128" applyFont="1" applyBorder="1" applyAlignment="1">
      <alignment horizontal="left" vertical="center" wrapText="1"/>
    </xf>
    <xf numFmtId="12" fontId="109" fillId="0" borderId="70" xfId="128" applyNumberFormat="1" applyFont="1" applyBorder="1" applyAlignment="1">
      <alignment horizontal="center" vertical="center" wrapText="1"/>
    </xf>
    <xf numFmtId="0" fontId="112" fillId="0" borderId="0" xfId="128" applyFont="1" applyAlignment="1">
      <alignment horizontal="left" vertical="top"/>
    </xf>
    <xf numFmtId="16" fontId="112" fillId="0" borderId="0" xfId="128" applyNumberFormat="1" applyFont="1" applyAlignment="1">
      <alignment horizontal="center" vertical="top"/>
    </xf>
    <xf numFmtId="0" fontId="112" fillId="0" borderId="0" xfId="128" applyFont="1" applyAlignment="1">
      <alignment horizontal="center" vertical="top"/>
    </xf>
    <xf numFmtId="0" fontId="93" fillId="2" borderId="42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/>
    </xf>
    <xf numFmtId="0" fontId="91" fillId="2" borderId="0" xfId="0" applyFont="1" applyFill="1" applyAlignment="1">
      <alignment horizontal="left" vertical="center"/>
    </xf>
    <xf numFmtId="0" fontId="38" fillId="3" borderId="43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43" fillId="2" borderId="43" xfId="0" quotePrefix="1" applyFont="1" applyFill="1" applyBorder="1" applyAlignment="1">
      <alignment horizontal="center" vertical="center" wrapText="1"/>
    </xf>
    <xf numFmtId="0" fontId="43" fillId="2" borderId="40" xfId="0" quotePrefix="1" applyFont="1" applyFill="1" applyBorder="1" applyAlignment="1">
      <alignment horizontal="center" vertical="center" wrapText="1"/>
    </xf>
    <xf numFmtId="0" fontId="43" fillId="2" borderId="41" xfId="0" quotePrefix="1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7" fillId="10" borderId="42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114" fillId="0" borderId="23" xfId="0" applyFont="1" applyBorder="1" applyAlignment="1">
      <alignment horizontal="center" vertical="center" wrapText="1"/>
    </xf>
    <xf numFmtId="0" fontId="114" fillId="0" borderId="24" xfId="0" applyFont="1" applyBorder="1" applyAlignment="1">
      <alignment horizontal="center" vertical="center" wrapText="1"/>
    </xf>
    <xf numFmtId="0" fontId="114" fillId="0" borderId="25" xfId="0" applyFont="1" applyBorder="1" applyAlignment="1">
      <alignment horizontal="center" vertical="center" wrapText="1"/>
    </xf>
    <xf numFmtId="0" fontId="114" fillId="0" borderId="26" xfId="0" applyFont="1" applyBorder="1" applyAlignment="1">
      <alignment horizontal="center" vertical="center" wrapText="1"/>
    </xf>
    <xf numFmtId="0" fontId="114" fillId="0" borderId="0" xfId="0" applyFont="1" applyAlignment="1">
      <alignment horizontal="center" vertical="center" wrapText="1"/>
    </xf>
    <xf numFmtId="0" fontId="114" fillId="0" borderId="27" xfId="0" applyFont="1" applyBorder="1" applyAlignment="1">
      <alignment horizontal="center" vertical="center" wrapText="1"/>
    </xf>
    <xf numFmtId="0" fontId="114" fillId="0" borderId="31" xfId="0" applyFont="1" applyBorder="1" applyAlignment="1">
      <alignment horizontal="center" vertical="center" wrapText="1"/>
    </xf>
    <xf numFmtId="0" fontId="114" fillId="0" borderId="28" xfId="0" applyFont="1" applyBorder="1" applyAlignment="1">
      <alignment horizontal="center" vertical="center" wrapText="1"/>
    </xf>
    <xf numFmtId="0" fontId="114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wrapText="1"/>
    </xf>
    <xf numFmtId="0" fontId="10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105" fillId="0" borderId="64" xfId="128" applyFont="1" applyBorder="1" applyAlignment="1">
      <alignment horizontal="center" vertical="top" wrapText="1"/>
    </xf>
    <xf numFmtId="0" fontId="105" fillId="0" borderId="66" xfId="128" applyFont="1" applyBorder="1" applyAlignment="1">
      <alignment horizontal="center" vertical="top" wrapText="1"/>
    </xf>
    <xf numFmtId="0" fontId="105" fillId="0" borderId="67" xfId="128" applyFont="1" applyBorder="1" applyAlignment="1">
      <alignment horizontal="center" vertical="top" wrapText="1"/>
    </xf>
    <xf numFmtId="0" fontId="108" fillId="0" borderId="66" xfId="128" applyFont="1" applyBorder="1" applyAlignment="1">
      <alignment horizontal="left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1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3" fillId="2" borderId="0" xfId="0" applyFont="1" applyFill="1" applyAlignment="1">
      <alignment horizontal="center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microsoft.com/office/2007/relationships/hdphoto" Target="../media/hdphoto1.wdp"/><Relationship Id="rId17" Type="http://schemas.openxmlformats.org/officeDocument/2006/relationships/image" Target="../media/image1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4.emf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3.emf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5.emf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53504</xdr:colOff>
      <xdr:row>3</xdr:row>
      <xdr:rowOff>412750</xdr:rowOff>
    </xdr:from>
    <xdr:to>
      <xdr:col>16</xdr:col>
      <xdr:colOff>752592</xdr:colOff>
      <xdr:row>8</xdr:row>
      <xdr:rowOff>152594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B91CD-2797-3171-80A2-FADFEF5AE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2254" y="1936750"/>
          <a:ext cx="2080213" cy="3422844"/>
        </a:xfrm>
        <a:prstGeom prst="rect">
          <a:avLst/>
        </a:prstGeom>
      </xdr:spPr>
    </xdr:pic>
    <xdr:clientData/>
  </xdr:twoCellAnchor>
  <xdr:twoCellAnchor editAs="oneCell">
    <xdr:from>
      <xdr:col>10</xdr:col>
      <xdr:colOff>1158875</xdr:colOff>
      <xdr:row>60</xdr:row>
      <xdr:rowOff>444499</xdr:rowOff>
    </xdr:from>
    <xdr:to>
      <xdr:col>14</xdr:col>
      <xdr:colOff>47625</xdr:colOff>
      <xdr:row>87</xdr:row>
      <xdr:rowOff>512529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308DF-492E-410F-9473-4B4F83060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32125" y="51911249"/>
          <a:ext cx="3524250" cy="5798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26</xdr:row>
      <xdr:rowOff>127000</xdr:rowOff>
    </xdr:from>
    <xdr:to>
      <xdr:col>2</xdr:col>
      <xdr:colOff>2016129</xdr:colOff>
      <xdr:row>26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41</xdr:row>
      <xdr:rowOff>111125</xdr:rowOff>
    </xdr:from>
    <xdr:to>
      <xdr:col>1</xdr:col>
      <xdr:colOff>3912082</xdr:colOff>
      <xdr:row>41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64A33CF-B41B-43B9-A9B0-27BD97C23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41</xdr:row>
      <xdr:rowOff>63500</xdr:rowOff>
    </xdr:from>
    <xdr:to>
      <xdr:col>2</xdr:col>
      <xdr:colOff>4333875</xdr:colOff>
      <xdr:row>41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0D1943F-0BA3-47A8-BC53-F8D855AD2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41</xdr:row>
      <xdr:rowOff>1968499</xdr:rowOff>
    </xdr:from>
    <xdr:to>
      <xdr:col>2</xdr:col>
      <xdr:colOff>3651250</xdr:colOff>
      <xdr:row>41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002580C3-C34A-471E-9B32-D4A8A91483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43</xdr:row>
      <xdr:rowOff>301625</xdr:rowOff>
    </xdr:from>
    <xdr:to>
      <xdr:col>2</xdr:col>
      <xdr:colOff>790986</xdr:colOff>
      <xdr:row>43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E319F3-96B4-4B4A-825A-D2AD9FFCA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1381" y="5280342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45</xdr:row>
      <xdr:rowOff>95250</xdr:rowOff>
    </xdr:from>
    <xdr:to>
      <xdr:col>2</xdr:col>
      <xdr:colOff>1651000</xdr:colOff>
      <xdr:row>45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0DF1D9F-4D4C-42B2-B0BB-F305BD1A1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1750" y="5571490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47</xdr:row>
      <xdr:rowOff>63500</xdr:rowOff>
    </xdr:from>
    <xdr:to>
      <xdr:col>2</xdr:col>
      <xdr:colOff>1588241</xdr:colOff>
      <xdr:row>47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280EC9E-CEE3-4395-A21E-91E82319A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49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8CECFD-C9CE-4A08-91B8-05DEE89DD37E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55</xdr:row>
      <xdr:rowOff>222250</xdr:rowOff>
    </xdr:from>
    <xdr:to>
      <xdr:col>2</xdr:col>
      <xdr:colOff>1387417</xdr:colOff>
      <xdr:row>55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3817F91-9083-45F4-AA47-4D60C12C7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88749" y="7329170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4540250</xdr:colOff>
      <xdr:row>21</xdr:row>
      <xdr:rowOff>127000</xdr:rowOff>
    </xdr:from>
    <xdr:to>
      <xdr:col>2</xdr:col>
      <xdr:colOff>1477358</xdr:colOff>
      <xdr:row>21</xdr:row>
      <xdr:rowOff>4487615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b="47882"/>
        <a:stretch/>
      </xdr:blipFill>
      <xdr:spPr>
        <a:xfrm>
          <a:off x="11747500" y="18653125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3143250</xdr:colOff>
      <xdr:row>30</xdr:row>
      <xdr:rowOff>79375</xdr:rowOff>
    </xdr:from>
    <xdr:to>
      <xdr:col>1</xdr:col>
      <xdr:colOff>5334000</xdr:colOff>
      <xdr:row>30</xdr:row>
      <xdr:rowOff>1825469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7EC6DAE-73CD-46DC-B4A9-7FDA311F7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275" t="13605" r="13995" b="8167"/>
        <a:stretch/>
      </xdr:blipFill>
      <xdr:spPr>
        <a:xfrm>
          <a:off x="10350500" y="40925750"/>
          <a:ext cx="2190750" cy="1746094"/>
        </a:xfrm>
        <a:prstGeom prst="rect">
          <a:avLst/>
        </a:prstGeom>
      </xdr:spPr>
    </xdr:pic>
    <xdr:clientData/>
  </xdr:twoCellAnchor>
  <xdr:twoCellAnchor editAs="oneCell">
    <xdr:from>
      <xdr:col>2</xdr:col>
      <xdr:colOff>1394505</xdr:colOff>
      <xdr:row>29</xdr:row>
      <xdr:rowOff>1025291</xdr:rowOff>
    </xdr:from>
    <xdr:to>
      <xdr:col>2</xdr:col>
      <xdr:colOff>3562873</xdr:colOff>
      <xdr:row>31</xdr:row>
      <xdr:rowOff>43195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9BDA6DD-7911-445E-9E96-91408242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5757" b="95724" l="5531" r="89836">
                      <a14:foregroundMark x1="10015" y1="22204" x2="87444" y2="81579"/>
                      <a14:foregroundMark x1="87444" y1="81579" x2="88939" y2="81743"/>
                      <a14:foregroundMark x1="10463" y1="20888" x2="51420" y2="18257"/>
                      <a14:foregroundMark x1="51420" y1="18257" x2="81913" y2="31743"/>
                      <a14:foregroundMark x1="81913" y1="31743" x2="82511" y2="53454"/>
                      <a14:foregroundMark x1="82511" y1="53454" x2="74738" y2="76974"/>
                      <a14:foregroundMark x1="74738" y1="76974" x2="50972" y2="75000"/>
                      <a14:foregroundMark x1="50972" y1="75000" x2="35725" y2="46875"/>
                      <a14:foregroundMark x1="35725" y1="46875" x2="36173" y2="40296"/>
                      <a14:foregroundMark x1="41106" y1="11842" x2="73244" y2="10691"/>
                      <a14:foregroundMark x1="68012" y1="5757" x2="75486" y2="10197"/>
                      <a14:foregroundMark x1="11958" y1="32072" x2="18087" y2="71217"/>
                      <a14:foregroundMark x1="18087" y1="71217" x2="21226" y2="79276"/>
                      <a14:foregroundMark x1="20478" y1="41447" x2="42152" y2="95724"/>
                      <a14:foregroundMark x1="34380" y1="25000" x2="80269" y2="56250"/>
                      <a14:foregroundMark x1="55605" y1="19243" x2="72347" y2="14309"/>
                      <a14:foregroundMark x1="72347" y1="14309" x2="72496" y2="14309"/>
                      <a14:foregroundMark x1="21674" y1="60033" x2="26009" y2="85362"/>
                      <a14:foregroundMark x1="26009" y1="85362" x2="27205" y2="87993"/>
                      <a14:foregroundMark x1="32436" y1="69079" x2="57100" y2="87500"/>
                      <a14:foregroundMark x1="5531" y1="20559" x2="10015" y2="33224"/>
                      <a14:foregroundMark x1="10015" y1="33224" x2="10015" y2="33224"/>
                      <a14:foregroundMark x1="43348" y1="20066" x2="65022" y2="36513"/>
                      <a14:foregroundMark x1="83259" y1="56743" x2="87444" y2="75658"/>
                      <a14:foregroundMark x1="60090" y1="86678" x2="72197" y2="87336"/>
                      <a14:foregroundMark x1="72197" y1="87336" x2="81016" y2="850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733054">
          <a:off x="14745380" y="40760416"/>
          <a:ext cx="2168368" cy="1970654"/>
        </a:xfrm>
        <a:prstGeom prst="rect">
          <a:avLst/>
        </a:prstGeom>
      </xdr:spPr>
    </xdr:pic>
    <xdr:clientData/>
  </xdr:twoCellAnchor>
  <xdr:twoCellAnchor>
    <xdr:from>
      <xdr:col>1</xdr:col>
      <xdr:colOff>301625</xdr:colOff>
      <xdr:row>23</xdr:row>
      <xdr:rowOff>142876</xdr:rowOff>
    </xdr:from>
    <xdr:to>
      <xdr:col>2</xdr:col>
      <xdr:colOff>1000125</xdr:colOff>
      <xdr:row>24</xdr:row>
      <xdr:rowOff>809626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5631A4A2-66A6-4A10-A5E9-D3D2B79C5F0F}"/>
            </a:ext>
          </a:extLst>
        </xdr:cNvPr>
        <xdr:cNvGrpSpPr/>
      </xdr:nvGrpSpPr>
      <xdr:grpSpPr>
        <a:xfrm>
          <a:off x="7508875" y="27971751"/>
          <a:ext cx="6842125" cy="5873750"/>
          <a:chOff x="7207250" y="25955625"/>
          <a:chExt cx="6619159" cy="6318250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8939E505-900C-4AF3-9DF2-3446808DD4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7207250" y="25955625"/>
            <a:ext cx="1619250" cy="6254355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DD86429-99C5-4442-DAF6-9ABDECF690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8858249" y="26003250"/>
            <a:ext cx="1587755" cy="6270625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4AAA9440-997A-B0B1-65C1-EDCFBBB1CF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0525124" y="26019126"/>
            <a:ext cx="1603375" cy="6221900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59EE3CBC-C262-3441-294E-126039DCE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12176125" y="2601912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3571875</xdr:colOff>
      <xdr:row>0</xdr:row>
      <xdr:rowOff>79375</xdr:rowOff>
    </xdr:from>
    <xdr:to>
      <xdr:col>2</xdr:col>
      <xdr:colOff>4937125</xdr:colOff>
      <xdr:row>3</xdr:row>
      <xdr:rowOff>451543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F43519-A3C5-4136-807C-4931B6A08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922750" y="79375"/>
          <a:ext cx="1365250" cy="2181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1" Type="http://schemas.openxmlformats.org/officeDocument/2006/relationships/externalLinkPath" Target="/Merchandising/CUSTOMERS/2%20-%20NEW%20FOLDER%20SYSTEM/CUSTOMERS/HERSCHEL/2025/1%20-%20SAMPLING/1.%20STYLE%20FILE/CUTTING%20DOCKET/SMS+SIZE%20SET/S1/MEN/FLEECE/HOODIE/H06-HD30M_GRIZZLY%20HOODIE%20MEN'S_BLANC%20DE%20BLANC+HEATHER%20GRE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7">
          <cell r="B37" t="str">
            <v>CHỈ 40/2 MAY CHÍNH</v>
          </cell>
        </row>
        <row r="43">
          <cell r="B43" t="str">
            <v>NHÃN HSCO SATIN
CODE: HSC-ML-0002</v>
          </cell>
        </row>
        <row r="45">
          <cell r="B45" t="str">
            <v>NHÃN TRACKING
#240324S1</v>
          </cell>
        </row>
        <row r="51">
          <cell r="B51" t="str">
            <v>DÂY TAPE XƯƠNG CÁ 1CM</v>
          </cell>
        </row>
        <row r="58">
          <cell r="B58" t="str">
            <v>ĐẠN BẮN TREO THẺ BÀI</v>
          </cell>
        </row>
        <row r="60">
          <cell r="B60" t="str">
            <v>STICKER BARCODE TẠI THẺ BÀI
KÍCH THƯỚC: 20CMX30CM</v>
          </cell>
        </row>
        <row r="62">
          <cell r="B62" t="str">
            <v>STICKER BARCODE TẠI POLY BAG
KÍCH THƯỚC: 35CMX55CM</v>
          </cell>
        </row>
        <row r="64">
          <cell r="B64" t="str">
            <v>STICKER CARTON CHI TIẾT TỪNG CỬA HÀNG</v>
          </cell>
        </row>
        <row r="66">
          <cell r="B66" t="str">
            <v>POLY BAG LỚN</v>
          </cell>
        </row>
        <row r="68">
          <cell r="B6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2"/>
  <sheetViews>
    <sheetView tabSelected="1" view="pageBreakPreview" topLeftCell="A41" zoomScale="40" zoomScaleNormal="10" zoomScaleSheetLayoutView="40" zoomScalePageLayoutView="25" workbookViewId="0">
      <selection activeCell="A45" sqref="A45:XFD45"/>
    </sheetView>
  </sheetViews>
  <sheetFormatPr defaultColWidth="9.1796875" defaultRowHeight="16.5"/>
  <cols>
    <col min="1" max="1" width="8.453125" style="49" customWidth="1"/>
    <col min="2" max="2" width="19" style="49" customWidth="1"/>
    <col min="3" max="3" width="25.36328125" style="49" customWidth="1"/>
    <col min="4" max="4" width="33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8.17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6.26953125" style="49" customWidth="1"/>
    <col min="17" max="17" width="21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74" t="s">
        <v>73</v>
      </c>
      <c r="O1" s="374" t="s">
        <v>73</v>
      </c>
      <c r="P1" s="375" t="s">
        <v>74</v>
      </c>
      <c r="Q1" s="375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74" t="s">
        <v>75</v>
      </c>
      <c r="O2" s="374" t="s">
        <v>75</v>
      </c>
      <c r="P2" s="376" t="s">
        <v>76</v>
      </c>
      <c r="Q2" s="376"/>
    </row>
    <row r="3" spans="1:17" s="1" customFormat="1" ht="40" customHeight="1">
      <c r="A3" s="53"/>
      <c r="B3" s="53"/>
      <c r="C3" s="53"/>
      <c r="D3" s="53"/>
      <c r="E3" s="267"/>
      <c r="F3" s="53"/>
      <c r="G3" s="53"/>
      <c r="H3" s="53"/>
      <c r="I3" s="53"/>
      <c r="J3" s="53"/>
      <c r="K3" s="53"/>
      <c r="L3" s="55"/>
      <c r="M3" s="55"/>
      <c r="N3" s="374" t="s">
        <v>77</v>
      </c>
      <c r="O3" s="374" t="s">
        <v>77</v>
      </c>
      <c r="P3" s="377" t="s">
        <v>79</v>
      </c>
      <c r="Q3" s="375"/>
    </row>
    <row r="4" spans="1:17" s="2" customFormat="1" ht="40.5" customHeight="1" thickBot="1">
      <c r="B4" s="3" t="s">
        <v>227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89" t="s">
        <v>469</v>
      </c>
      <c r="H5" s="390"/>
      <c r="I5" s="390"/>
      <c r="J5" s="390"/>
      <c r="K5" s="390"/>
      <c r="L5" s="390"/>
      <c r="M5" s="391"/>
    </row>
    <row r="6" spans="1:17" s="7" customFormat="1" ht="58" customHeight="1">
      <c r="B6" s="8" t="s">
        <v>43</v>
      </c>
      <c r="C6" s="8"/>
      <c r="D6" s="9" t="s">
        <v>230</v>
      </c>
      <c r="E6" s="11"/>
      <c r="F6" s="8"/>
      <c r="G6" s="392"/>
      <c r="H6" s="393"/>
      <c r="I6" s="393"/>
      <c r="J6" s="393"/>
      <c r="K6" s="393"/>
      <c r="L6" s="393"/>
      <c r="M6" s="394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336</v>
      </c>
      <c r="E7" s="9"/>
      <c r="F7" s="8"/>
      <c r="G7" s="392"/>
      <c r="H7" s="393"/>
      <c r="I7" s="393"/>
      <c r="J7" s="393"/>
      <c r="K7" s="393"/>
      <c r="L7" s="393"/>
      <c r="M7" s="394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88" t="s">
        <v>337</v>
      </c>
      <c r="E8" s="388"/>
      <c r="F8" s="388"/>
      <c r="G8" s="395"/>
      <c r="H8" s="396"/>
      <c r="I8" s="396"/>
      <c r="J8" s="396"/>
      <c r="K8" s="396"/>
      <c r="L8" s="396"/>
      <c r="M8" s="397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228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270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229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400"/>
      <c r="E11" s="401"/>
      <c r="F11" s="401"/>
      <c r="G11" s="22"/>
      <c r="H11" s="23"/>
      <c r="I11" s="20"/>
      <c r="J11" s="204" t="s">
        <v>4</v>
      </c>
      <c r="K11" s="20"/>
      <c r="L11" s="205"/>
      <c r="M11" s="398" t="s">
        <v>222</v>
      </c>
      <c r="N11" s="398"/>
      <c r="O11" s="398"/>
      <c r="P11" s="398"/>
      <c r="Q11" s="398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402"/>
      <c r="C13" s="402"/>
      <c r="D13" s="402"/>
      <c r="E13" s="402"/>
      <c r="F13" s="402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216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80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77"/>
      <c r="Q17" s="280" t="s">
        <v>11</v>
      </c>
    </row>
    <row r="18" spans="1:17" s="219" customFormat="1" ht="120.5" customHeight="1">
      <c r="B18" s="220" t="s">
        <v>12</v>
      </c>
      <c r="C18" s="268"/>
      <c r="D18" s="274" t="s">
        <v>322</v>
      </c>
      <c r="E18" s="221"/>
      <c r="F18" s="222"/>
      <c r="G18" s="222">
        <v>10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10</v>
      </c>
    </row>
    <row r="19" spans="1:17" s="219" customFormat="1" ht="120.5" customHeight="1">
      <c r="B19" s="220" t="s">
        <v>63</v>
      </c>
      <c r="C19" s="268"/>
      <c r="D19" s="274" t="str">
        <f>$D$18</f>
        <v>SKIPPER BLUE</v>
      </c>
      <c r="E19" s="221"/>
      <c r="F19" s="222"/>
      <c r="G19" s="222">
        <v>2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2</v>
      </c>
    </row>
    <row r="20" spans="1:17" s="228" customFormat="1" ht="120.5" customHeight="1">
      <c r="A20" s="278"/>
      <c r="B20" s="279" t="s">
        <v>13</v>
      </c>
      <c r="C20" s="269"/>
      <c r="D20" s="275" t="str">
        <f>$D$18</f>
        <v>SKIPPER BLUE</v>
      </c>
      <c r="E20" s="225"/>
      <c r="F20" s="226"/>
      <c r="G20" s="226">
        <f t="shared" ref="G20" si="0">SUM(G18:G19)</f>
        <v>12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12</v>
      </c>
    </row>
    <row r="21" spans="1:17" s="219" customFormat="1" ht="29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8.5" customHeight="1">
      <c r="A22" s="281"/>
      <c r="B22" s="234" t="s">
        <v>121</v>
      </c>
      <c r="C22" s="235"/>
      <c r="D22" s="234"/>
      <c r="E22" s="236"/>
      <c r="F22" s="237">
        <v>0</v>
      </c>
      <c r="G22" s="237">
        <f>G20</f>
        <v>12</v>
      </c>
      <c r="H22" s="237">
        <v>0</v>
      </c>
      <c r="I22" s="237">
        <v>0</v>
      </c>
      <c r="J22" s="237">
        <v>0</v>
      </c>
      <c r="K22" s="237">
        <v>0</v>
      </c>
      <c r="L22" s="237"/>
      <c r="M22" s="237"/>
      <c r="N22" s="237"/>
      <c r="O22" s="237"/>
      <c r="P22" s="237"/>
      <c r="Q22" s="237">
        <f>SUM(F22:P22)</f>
        <v>12</v>
      </c>
    </row>
    <row r="23" spans="1:17" s="105" customFormat="1" ht="20.25" customHeight="1">
      <c r="B23" s="106"/>
      <c r="C23" s="107"/>
      <c r="D23" s="399" t="s">
        <v>184</v>
      </c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</row>
    <row r="24" spans="1:17" s="1" customFormat="1" ht="59.15" customHeight="1">
      <c r="B24" s="75" t="s">
        <v>14</v>
      </c>
      <c r="C24" s="32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</row>
    <row r="25" spans="1:17" s="33" customFormat="1" ht="144">
      <c r="A25" s="350" t="s">
        <v>15</v>
      </c>
      <c r="B25" s="350"/>
      <c r="C25" s="350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43" t="s">
        <v>51</v>
      </c>
      <c r="O25" s="343"/>
      <c r="P25" s="343"/>
      <c r="Q25" s="343"/>
    </row>
    <row r="26" spans="1:17" s="43" customFormat="1" ht="65.5" customHeight="1">
      <c r="A26" s="403" t="str">
        <f>$D$18</f>
        <v>SKIPPER BLUE</v>
      </c>
      <c r="B26" s="403"/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</row>
    <row r="27" spans="1:17" s="2" customFormat="1" ht="200" customHeight="1">
      <c r="A27" s="260">
        <v>1</v>
      </c>
      <c r="B27" s="404" t="s">
        <v>221</v>
      </c>
      <c r="C27" s="404"/>
      <c r="D27" s="261" t="s">
        <v>272</v>
      </c>
      <c r="E27" s="261" t="s">
        <v>324</v>
      </c>
      <c r="F27" s="260" t="s">
        <v>10</v>
      </c>
      <c r="G27" s="262">
        <f>Q20</f>
        <v>12</v>
      </c>
      <c r="H27" s="263">
        <v>1.1000000000000001</v>
      </c>
      <c r="I27" s="264">
        <f>H27*G27</f>
        <v>13.200000000000001</v>
      </c>
      <c r="J27" s="265">
        <f>(I27*1.8%+(I27/50)*0.5)</f>
        <v>0.36960000000000004</v>
      </c>
      <c r="K27" s="265">
        <v>0</v>
      </c>
      <c r="L27" s="265">
        <v>0</v>
      </c>
      <c r="M27" s="266">
        <f>ROUNDUP(SUM(I27:L27),0)</f>
        <v>14</v>
      </c>
      <c r="N27" s="387" t="s">
        <v>466</v>
      </c>
      <c r="O27" s="387"/>
      <c r="P27" s="387"/>
      <c r="Q27" s="387"/>
    </row>
    <row r="28" spans="1:17" s="2" customFormat="1" ht="200" customHeight="1">
      <c r="A28" s="260">
        <v>2</v>
      </c>
      <c r="B28" s="386" t="s">
        <v>271</v>
      </c>
      <c r="C28" s="386"/>
      <c r="D28" s="261" t="s">
        <v>273</v>
      </c>
      <c r="E28" s="261" t="s">
        <v>324</v>
      </c>
      <c r="F28" s="260" t="s">
        <v>10</v>
      </c>
      <c r="G28" s="262">
        <f>G27</f>
        <v>12</v>
      </c>
      <c r="H28" s="263">
        <v>0.2</v>
      </c>
      <c r="I28" s="264">
        <f>H28*G28</f>
        <v>2.4000000000000004</v>
      </c>
      <c r="J28" s="265">
        <f>((I28*0.9%+(I28/50)*0.5))</f>
        <v>4.5600000000000009E-2</v>
      </c>
      <c r="K28" s="265">
        <v>0</v>
      </c>
      <c r="L28" s="265">
        <v>0</v>
      </c>
      <c r="M28" s="266">
        <f>ROUNDUP(SUM(I28:L28),0)</f>
        <v>3</v>
      </c>
      <c r="N28" s="387" t="s">
        <v>467</v>
      </c>
      <c r="O28" s="387"/>
      <c r="P28" s="387"/>
      <c r="Q28" s="387"/>
    </row>
    <row r="29" spans="1:17" s="43" customFormat="1" ht="34" hidden="1" customHeight="1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</row>
    <row r="30" spans="1:17" s="2" customFormat="1" ht="86" customHeight="1">
      <c r="A30" s="260">
        <v>3</v>
      </c>
      <c r="B30" s="386" t="s">
        <v>464</v>
      </c>
      <c r="C30" s="386"/>
      <c r="D30" s="261" t="s">
        <v>465</v>
      </c>
      <c r="E30" s="261" t="s">
        <v>39</v>
      </c>
      <c r="F30" s="260" t="s">
        <v>10</v>
      </c>
      <c r="G30" s="262">
        <v>12</v>
      </c>
      <c r="H30" s="263">
        <v>0.01</v>
      </c>
      <c r="I30" s="264">
        <f>H30*G30</f>
        <v>0.12</v>
      </c>
      <c r="J30" s="265">
        <f>((I30*0.9%+(I30/50)*0.5))</f>
        <v>2.2799999999999999E-3</v>
      </c>
      <c r="K30" s="265">
        <v>0</v>
      </c>
      <c r="L30" s="265">
        <v>0</v>
      </c>
      <c r="M30" s="266">
        <f>ROUNDUP(SUM(I30:L30),0)</f>
        <v>1</v>
      </c>
      <c r="N30" s="387" t="s">
        <v>468</v>
      </c>
      <c r="O30" s="387"/>
      <c r="P30" s="387"/>
      <c r="Q30" s="387"/>
    </row>
    <row r="31" spans="1:17" s="34" customFormat="1" ht="37" customHeight="1" thickBot="1">
      <c r="B31" s="75" t="s">
        <v>21</v>
      </c>
      <c r="C31" s="35"/>
      <c r="D31" s="35"/>
      <c r="E31" s="35"/>
      <c r="G31" s="36"/>
      <c r="Q31" s="37"/>
    </row>
    <row r="32" spans="1:17" s="51" customFormat="1" ht="70.5" customHeight="1">
      <c r="A32" s="381" t="s">
        <v>22</v>
      </c>
      <c r="B32" s="382"/>
      <c r="C32" s="382"/>
      <c r="D32" s="382"/>
      <c r="E32" s="383"/>
      <c r="F32" s="270" t="s">
        <v>47</v>
      </c>
      <c r="G32" s="270" t="s">
        <v>23</v>
      </c>
      <c r="H32" s="384" t="s">
        <v>42</v>
      </c>
      <c r="I32" s="385"/>
      <c r="J32" s="272" t="s">
        <v>18</v>
      </c>
      <c r="K32" s="270" t="s">
        <v>48</v>
      </c>
      <c r="L32" s="270" t="s">
        <v>24</v>
      </c>
      <c r="M32" s="271" t="s">
        <v>25</v>
      </c>
      <c r="N32" s="271" t="s">
        <v>26</v>
      </c>
      <c r="O32" s="271" t="s">
        <v>27</v>
      </c>
      <c r="P32" s="378" t="s">
        <v>28</v>
      </c>
      <c r="Q32" s="379"/>
    </row>
    <row r="33" spans="1:17" s="12" customFormat="1" ht="63.5" customHeight="1">
      <c r="A33" s="210">
        <v>1</v>
      </c>
      <c r="B33" s="346" t="s">
        <v>212</v>
      </c>
      <c r="C33" s="346"/>
      <c r="D33" s="346"/>
      <c r="E33" s="346"/>
      <c r="F33" s="201" t="s">
        <v>324</v>
      </c>
      <c r="G33" s="201" t="s">
        <v>323</v>
      </c>
      <c r="H33" s="344" t="str">
        <f>H34</f>
        <v>SKIPPER BLUE</v>
      </c>
      <c r="I33" s="344" t="e">
        <f>#REF!</f>
        <v>#REF!</v>
      </c>
      <c r="J33" s="206" t="s">
        <v>29</v>
      </c>
      <c r="K33" s="206">
        <f>G28</f>
        <v>12</v>
      </c>
      <c r="L33" s="282">
        <v>4.3999999999999997E-2</v>
      </c>
      <c r="M33" s="211">
        <f>ROUNDUP(K33*L33,0)</f>
        <v>1</v>
      </c>
      <c r="N33" s="211"/>
      <c r="O33" s="207">
        <v>1</v>
      </c>
      <c r="P33" s="349" t="s">
        <v>248</v>
      </c>
      <c r="Q33" s="348"/>
    </row>
    <row r="34" spans="1:17" s="12" customFormat="1" ht="85" customHeight="1">
      <c r="A34" s="210">
        <v>2</v>
      </c>
      <c r="B34" s="346" t="s">
        <v>325</v>
      </c>
      <c r="C34" s="346"/>
      <c r="D34" s="346"/>
      <c r="E34" s="346"/>
      <c r="F34" s="201" t="s">
        <v>322</v>
      </c>
      <c r="G34" s="255" t="s">
        <v>470</v>
      </c>
      <c r="H34" s="344" t="str">
        <f t="shared" ref="H34" si="1">F34</f>
        <v>SKIPPER BLUE</v>
      </c>
      <c r="I34" s="344" t="e">
        <f>#REF!</f>
        <v>#REF!</v>
      </c>
      <c r="J34" s="206" t="s">
        <v>29</v>
      </c>
      <c r="K34" s="206">
        <f>K33</f>
        <v>12</v>
      </c>
      <c r="L34" s="282">
        <v>4.3999999999999997E-2</v>
      </c>
      <c r="M34" s="211">
        <f>ROUNDUP(K34*L34,0)</f>
        <v>1</v>
      </c>
      <c r="N34" s="211"/>
      <c r="O34" s="207">
        <v>1</v>
      </c>
      <c r="P34" s="349" t="s">
        <v>326</v>
      </c>
      <c r="Q34" s="348"/>
    </row>
    <row r="35" spans="1:17" s="43" customFormat="1" ht="110.5" customHeight="1">
      <c r="A35" s="210">
        <v>3</v>
      </c>
      <c r="B35" s="345" t="s">
        <v>226</v>
      </c>
      <c r="C35" s="346"/>
      <c r="D35" s="346"/>
      <c r="E35" s="346"/>
      <c r="F35" s="283" t="s">
        <v>107</v>
      </c>
      <c r="G35" s="283" t="s">
        <v>107</v>
      </c>
      <c r="H35" s="344" t="str">
        <f t="shared" ref="H35" si="2">H33</f>
        <v>SKIPPER BLUE</v>
      </c>
      <c r="I35" s="344" t="e">
        <f>#REF!</f>
        <v>#REF!</v>
      </c>
      <c r="J35" s="206" t="s">
        <v>30</v>
      </c>
      <c r="K35" s="206">
        <f t="shared" ref="K35" si="3">K33</f>
        <v>12</v>
      </c>
      <c r="L35" s="212">
        <v>1</v>
      </c>
      <c r="M35" s="206">
        <f t="shared" ref="M35" si="4">L35*K35</f>
        <v>12</v>
      </c>
      <c r="N35" s="211"/>
      <c r="O35" s="207">
        <f t="shared" ref="O35" si="5">M35+N35</f>
        <v>12</v>
      </c>
      <c r="P35" s="349" t="s">
        <v>232</v>
      </c>
      <c r="Q35" s="348"/>
    </row>
    <row r="36" spans="1:17" s="43" customFormat="1" ht="109" customHeight="1">
      <c r="A36" s="210">
        <v>4</v>
      </c>
      <c r="B36" s="345" t="s">
        <v>278</v>
      </c>
      <c r="C36" s="346"/>
      <c r="D36" s="346"/>
      <c r="E36" s="346"/>
      <c r="F36" s="283" t="s">
        <v>89</v>
      </c>
      <c r="G36" s="273" t="s">
        <v>89</v>
      </c>
      <c r="H36" s="344" t="str">
        <f>H35</f>
        <v>SKIPPER BLUE</v>
      </c>
      <c r="I36" s="344" t="e">
        <f>#REF!</f>
        <v>#REF!</v>
      </c>
      <c r="J36" s="206" t="s">
        <v>30</v>
      </c>
      <c r="K36" s="206">
        <f>K35</f>
        <v>12</v>
      </c>
      <c r="L36" s="212">
        <v>1</v>
      </c>
      <c r="M36" s="206">
        <f t="shared" ref="M36" si="6">L36*K36</f>
        <v>12</v>
      </c>
      <c r="N36" s="211"/>
      <c r="O36" s="207">
        <f t="shared" ref="O36" si="7">M36+N36</f>
        <v>12</v>
      </c>
      <c r="P36" s="349" t="s">
        <v>233</v>
      </c>
      <c r="Q36" s="348"/>
    </row>
    <row r="37" spans="1:17" s="43" customFormat="1" ht="89" customHeight="1">
      <c r="A37" s="210">
        <v>5</v>
      </c>
      <c r="B37" s="345" t="s">
        <v>217</v>
      </c>
      <c r="C37" s="346"/>
      <c r="D37" s="346"/>
      <c r="E37" s="346"/>
      <c r="F37" s="283" t="s">
        <v>89</v>
      </c>
      <c r="G37" s="273" t="s">
        <v>89</v>
      </c>
      <c r="H37" s="344" t="str">
        <f>H36</f>
        <v>SKIPPER BLUE</v>
      </c>
      <c r="I37" s="344" t="e">
        <f>#REF!</f>
        <v>#REF!</v>
      </c>
      <c r="J37" s="206" t="s">
        <v>30</v>
      </c>
      <c r="K37" s="206">
        <f>K36</f>
        <v>12</v>
      </c>
      <c r="L37" s="212">
        <v>1</v>
      </c>
      <c r="M37" s="206">
        <f t="shared" ref="M37" si="8">L37*K37</f>
        <v>12</v>
      </c>
      <c r="N37" s="211"/>
      <c r="O37" s="207">
        <f t="shared" ref="O37" si="9">M37+N37</f>
        <v>12</v>
      </c>
      <c r="P37" s="349" t="s">
        <v>234</v>
      </c>
      <c r="Q37" s="348"/>
    </row>
    <row r="38" spans="1:17" s="43" customFormat="1" ht="95" customHeight="1">
      <c r="A38" s="210">
        <v>6</v>
      </c>
      <c r="B38" s="345" t="s">
        <v>231</v>
      </c>
      <c r="C38" s="346"/>
      <c r="D38" s="346"/>
      <c r="E38" s="346"/>
      <c r="F38" s="283" t="s">
        <v>89</v>
      </c>
      <c r="G38" s="273" t="s">
        <v>89</v>
      </c>
      <c r="H38" s="344" t="str">
        <f>H37</f>
        <v>SKIPPER BLUE</v>
      </c>
      <c r="I38" s="344" t="e">
        <f>#REF!</f>
        <v>#REF!</v>
      </c>
      <c r="J38" s="206" t="s">
        <v>30</v>
      </c>
      <c r="K38" s="206">
        <f>K37</f>
        <v>12</v>
      </c>
      <c r="L38" s="212">
        <v>1</v>
      </c>
      <c r="M38" s="206">
        <f t="shared" ref="M38" si="10">L38*K38</f>
        <v>12</v>
      </c>
      <c r="N38" s="211"/>
      <c r="O38" s="207">
        <f t="shared" ref="O38" si="11">M38+N38</f>
        <v>12</v>
      </c>
      <c r="P38" s="349" t="s">
        <v>235</v>
      </c>
      <c r="Q38" s="348"/>
    </row>
    <row r="39" spans="1:17" s="43" customFormat="1" ht="94" customHeight="1">
      <c r="A39" s="210">
        <v>7</v>
      </c>
      <c r="B39" s="345" t="s">
        <v>264</v>
      </c>
      <c r="C39" s="346"/>
      <c r="D39" s="346"/>
      <c r="E39" s="346"/>
      <c r="F39" s="283" t="s">
        <v>89</v>
      </c>
      <c r="G39" s="273" t="s">
        <v>89</v>
      </c>
      <c r="H39" s="344" t="str">
        <f>H38</f>
        <v>SKIPPER BLUE</v>
      </c>
      <c r="I39" s="344" t="e">
        <f>#REF!</f>
        <v>#REF!</v>
      </c>
      <c r="J39" s="206" t="s">
        <v>30</v>
      </c>
      <c r="K39" s="206">
        <f>K38</f>
        <v>12</v>
      </c>
      <c r="L39" s="212">
        <v>1</v>
      </c>
      <c r="M39" s="206">
        <f t="shared" ref="M39:M40" si="12">L39*K39</f>
        <v>12</v>
      </c>
      <c r="N39" s="211"/>
      <c r="O39" s="207">
        <f t="shared" ref="O39:O40" si="13">M39+N39</f>
        <v>12</v>
      </c>
      <c r="P39" s="349" t="s">
        <v>236</v>
      </c>
      <c r="Q39" s="348"/>
    </row>
    <row r="40" spans="1:17" s="43" customFormat="1" ht="88" customHeight="1">
      <c r="A40" s="210">
        <v>8</v>
      </c>
      <c r="B40" s="345" t="s">
        <v>327</v>
      </c>
      <c r="C40" s="346"/>
      <c r="D40" s="346"/>
      <c r="E40" s="346"/>
      <c r="F40" s="283" t="s">
        <v>92</v>
      </c>
      <c r="G40" s="301" t="str">
        <f>F40</f>
        <v>CLEAR</v>
      </c>
      <c r="H40" s="344" t="str">
        <f>H39</f>
        <v>SKIPPER BLUE</v>
      </c>
      <c r="I40" s="344" t="e">
        <f>#REF!</f>
        <v>#REF!</v>
      </c>
      <c r="J40" s="206" t="s">
        <v>30</v>
      </c>
      <c r="K40" s="206">
        <f>K38</f>
        <v>12</v>
      </c>
      <c r="L40" s="212">
        <v>1</v>
      </c>
      <c r="M40" s="206">
        <f t="shared" si="12"/>
        <v>12</v>
      </c>
      <c r="N40" s="211"/>
      <c r="O40" s="207">
        <f t="shared" si="13"/>
        <v>12</v>
      </c>
      <c r="P40" s="349"/>
      <c r="Q40" s="348"/>
    </row>
    <row r="41" spans="1:17" s="43" customFormat="1" ht="88" customHeight="1">
      <c r="A41" s="210">
        <v>9</v>
      </c>
      <c r="B41" s="345" t="s">
        <v>223</v>
      </c>
      <c r="C41" s="346"/>
      <c r="D41" s="346"/>
      <c r="E41" s="346"/>
      <c r="F41" s="283" t="s">
        <v>55</v>
      </c>
      <c r="G41" s="301" t="str">
        <f>F41</f>
        <v>NATURAL</v>
      </c>
      <c r="H41" s="344" t="str">
        <f t="shared" ref="H41:H44" si="14">H40</f>
        <v>SKIPPER BLUE</v>
      </c>
      <c r="I41" s="344" t="e">
        <f>#REF!</f>
        <v>#REF!</v>
      </c>
      <c r="J41" s="206" t="s">
        <v>10</v>
      </c>
      <c r="K41" s="206">
        <f>K39</f>
        <v>12</v>
      </c>
      <c r="L41" s="212">
        <v>0.35</v>
      </c>
      <c r="M41" s="206">
        <f t="shared" ref="M41" si="15">L41*K41</f>
        <v>4.1999999999999993</v>
      </c>
      <c r="N41" s="211"/>
      <c r="O41" s="207">
        <f t="shared" ref="O41" si="16">M41+N41</f>
        <v>4.1999999999999993</v>
      </c>
      <c r="P41" s="349" t="s">
        <v>263</v>
      </c>
      <c r="Q41" s="348"/>
    </row>
    <row r="42" spans="1:17" s="43" customFormat="1" ht="88" customHeight="1">
      <c r="A42" s="210">
        <v>10</v>
      </c>
      <c r="B42" s="345" t="s">
        <v>274</v>
      </c>
      <c r="C42" s="346"/>
      <c r="D42" s="346"/>
      <c r="E42" s="346"/>
      <c r="F42" s="283" t="str">
        <f>F41</f>
        <v>NATURAL</v>
      </c>
      <c r="G42" s="301" t="str">
        <f t="shared" ref="G42" si="17">F42</f>
        <v>NATURAL</v>
      </c>
      <c r="H42" s="344" t="str">
        <f t="shared" si="14"/>
        <v>SKIPPER BLUE</v>
      </c>
      <c r="I42" s="344" t="e">
        <f>#REF!</f>
        <v>#REF!</v>
      </c>
      <c r="J42" s="206" t="s">
        <v>10</v>
      </c>
      <c r="K42" s="206">
        <f>K41</f>
        <v>12</v>
      </c>
      <c r="L42" s="212">
        <v>1.8</v>
      </c>
      <c r="M42" s="206">
        <f t="shared" ref="M42:M43" si="18">L42*K42</f>
        <v>21.6</v>
      </c>
      <c r="N42" s="211"/>
      <c r="O42" s="207">
        <f t="shared" ref="O42:O43" si="19">M42+N42</f>
        <v>21.6</v>
      </c>
      <c r="P42" s="347" t="s">
        <v>277</v>
      </c>
      <c r="Q42" s="348"/>
    </row>
    <row r="43" spans="1:17" s="43" customFormat="1" ht="88" customHeight="1">
      <c r="A43" s="210">
        <v>11</v>
      </c>
      <c r="B43" s="345" t="s">
        <v>338</v>
      </c>
      <c r="C43" s="346"/>
      <c r="D43" s="346"/>
      <c r="E43" s="346"/>
      <c r="F43" s="283" t="s">
        <v>39</v>
      </c>
      <c r="G43" s="301" t="s">
        <v>39</v>
      </c>
      <c r="H43" s="344" t="str">
        <f t="shared" si="14"/>
        <v>SKIPPER BLUE</v>
      </c>
      <c r="I43" s="344" t="e">
        <f>#REF!</f>
        <v>#REF!</v>
      </c>
      <c r="J43" s="206" t="s">
        <v>10</v>
      </c>
      <c r="K43" s="206">
        <f>K41</f>
        <v>12</v>
      </c>
      <c r="L43" s="212">
        <v>1</v>
      </c>
      <c r="M43" s="206">
        <f t="shared" si="18"/>
        <v>12</v>
      </c>
      <c r="N43" s="211"/>
      <c r="O43" s="207">
        <f t="shared" si="19"/>
        <v>12</v>
      </c>
      <c r="P43" s="349" t="s">
        <v>276</v>
      </c>
      <c r="Q43" s="348"/>
    </row>
    <row r="44" spans="1:17" s="43" customFormat="1" ht="88" customHeight="1">
      <c r="A44" s="210">
        <v>12</v>
      </c>
      <c r="B44" s="345" t="s">
        <v>275</v>
      </c>
      <c r="C44" s="346"/>
      <c r="D44" s="346"/>
      <c r="E44" s="346"/>
      <c r="F44" s="283" t="s">
        <v>39</v>
      </c>
      <c r="G44" s="301" t="s">
        <v>39</v>
      </c>
      <c r="H44" s="344" t="str">
        <f t="shared" si="14"/>
        <v>SKIPPER BLUE</v>
      </c>
      <c r="I44" s="344" t="e">
        <f>#REF!</f>
        <v>#REF!</v>
      </c>
      <c r="J44" s="206" t="s">
        <v>10</v>
      </c>
      <c r="K44" s="206">
        <f>K42</f>
        <v>12</v>
      </c>
      <c r="L44" s="212">
        <v>1</v>
      </c>
      <c r="M44" s="206">
        <f t="shared" ref="M44" si="20">L44*K44</f>
        <v>12</v>
      </c>
      <c r="N44" s="211"/>
      <c r="O44" s="207">
        <f t="shared" ref="O44" si="21">M44+N44</f>
        <v>12</v>
      </c>
      <c r="P44" s="349" t="s">
        <v>276</v>
      </c>
      <c r="Q44" s="348"/>
    </row>
    <row r="45" spans="1:17" s="586" customFormat="1" ht="94" customHeight="1">
      <c r="B45" s="586" t="s">
        <v>471</v>
      </c>
      <c r="G45" s="587"/>
      <c r="Q45" s="588"/>
    </row>
    <row r="46" spans="1:17" s="43" customFormat="1" ht="20.5" customHeight="1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</row>
    <row r="47" spans="1:17" s="34" customFormat="1" ht="39" customHeight="1">
      <c r="B47" s="80" t="s">
        <v>65</v>
      </c>
      <c r="C47" s="35"/>
      <c r="D47" s="35"/>
      <c r="E47" s="35"/>
      <c r="G47" s="36"/>
      <c r="Q47" s="37"/>
    </row>
    <row r="48" spans="1:17" s="51" customFormat="1" ht="79" customHeight="1">
      <c r="A48" s="350" t="s">
        <v>22</v>
      </c>
      <c r="B48" s="350"/>
      <c r="C48" s="350"/>
      <c r="D48" s="350"/>
      <c r="E48" s="350"/>
      <c r="F48" s="208" t="s">
        <v>47</v>
      </c>
      <c r="G48" s="208" t="s">
        <v>23</v>
      </c>
      <c r="H48" s="343" t="s">
        <v>42</v>
      </c>
      <c r="I48" s="343"/>
      <c r="J48" s="209" t="s">
        <v>18</v>
      </c>
      <c r="K48" s="208" t="s">
        <v>48</v>
      </c>
      <c r="L48" s="208" t="s">
        <v>24</v>
      </c>
      <c r="M48" s="208" t="s">
        <v>25</v>
      </c>
      <c r="N48" s="208" t="s">
        <v>26</v>
      </c>
      <c r="O48" s="208" t="s">
        <v>27</v>
      </c>
      <c r="P48" s="343" t="s">
        <v>28</v>
      </c>
      <c r="Q48" s="343"/>
    </row>
    <row r="49" spans="1:17" s="257" customFormat="1" ht="103" customHeight="1">
      <c r="A49" s="256">
        <v>1</v>
      </c>
      <c r="B49" s="338" t="s">
        <v>237</v>
      </c>
      <c r="C49" s="339"/>
      <c r="D49" s="339"/>
      <c r="E49" s="340"/>
      <c r="F49" s="283" t="s">
        <v>89</v>
      </c>
      <c r="G49" s="294" t="s">
        <v>89</v>
      </c>
      <c r="H49" s="344" t="str">
        <f>H41</f>
        <v>SKIPPER BLUE</v>
      </c>
      <c r="I49" s="344" t="e">
        <f>#REF!</f>
        <v>#REF!</v>
      </c>
      <c r="J49" s="206" t="s">
        <v>30</v>
      </c>
      <c r="K49" s="206">
        <f>K41</f>
        <v>12</v>
      </c>
      <c r="L49" s="212">
        <v>1</v>
      </c>
      <c r="M49" s="206">
        <f>L49*K49</f>
        <v>12</v>
      </c>
      <c r="N49" s="211"/>
      <c r="O49" s="207">
        <f>M49</f>
        <v>12</v>
      </c>
      <c r="P49" s="341" t="s">
        <v>247</v>
      </c>
      <c r="Q49" s="342"/>
    </row>
    <row r="50" spans="1:17" s="257" customFormat="1" ht="45" customHeight="1">
      <c r="A50" s="256">
        <v>2</v>
      </c>
      <c r="B50" s="338" t="s">
        <v>238</v>
      </c>
      <c r="C50" s="339"/>
      <c r="D50" s="339"/>
      <c r="E50" s="340"/>
      <c r="F50" s="283" t="s">
        <v>39</v>
      </c>
      <c r="G50" s="283" t="s">
        <v>39</v>
      </c>
      <c r="H50" s="344" t="str">
        <f>H49</f>
        <v>SKIPPER BLUE</v>
      </c>
      <c r="I50" s="344" t="e">
        <f>#REF!</f>
        <v>#REF!</v>
      </c>
      <c r="J50" s="206" t="s">
        <v>30</v>
      </c>
      <c r="K50" s="206">
        <v>14</v>
      </c>
      <c r="L50" s="212">
        <v>1</v>
      </c>
      <c r="M50" s="206">
        <f t="shared" ref="M50" si="22">L50*K50</f>
        <v>14</v>
      </c>
      <c r="N50" s="211"/>
      <c r="O50" s="207">
        <f t="shared" ref="O50" si="23">N50+M50</f>
        <v>14</v>
      </c>
      <c r="P50" s="341" t="s">
        <v>248</v>
      </c>
      <c r="Q50" s="342"/>
    </row>
    <row r="51" spans="1:17" s="12" customFormat="1" ht="89.5" customHeight="1">
      <c r="A51" s="256">
        <v>3</v>
      </c>
      <c r="B51" s="338" t="s">
        <v>239</v>
      </c>
      <c r="C51" s="339"/>
      <c r="D51" s="339"/>
      <c r="E51" s="340"/>
      <c r="F51" s="283" t="s">
        <v>89</v>
      </c>
      <c r="G51" s="283" t="s">
        <v>89</v>
      </c>
      <c r="H51" s="344" t="str">
        <f t="shared" ref="H51:H59" si="24">H50</f>
        <v>SKIPPER BLUE</v>
      </c>
      <c r="I51" s="344" t="e">
        <f>#REF!</f>
        <v>#REF!</v>
      </c>
      <c r="J51" s="206" t="s">
        <v>30</v>
      </c>
      <c r="K51" s="206">
        <v>14</v>
      </c>
      <c r="L51" s="212">
        <v>1</v>
      </c>
      <c r="M51" s="206">
        <f t="shared" ref="M51" si="25">L51*K51</f>
        <v>14</v>
      </c>
      <c r="N51" s="211"/>
      <c r="O51" s="207">
        <f>N51+M51</f>
        <v>14</v>
      </c>
      <c r="P51" s="341" t="s">
        <v>249</v>
      </c>
      <c r="Q51" s="342"/>
    </row>
    <row r="52" spans="1:17" s="12" customFormat="1" ht="95.5" customHeight="1">
      <c r="A52" s="256">
        <v>4</v>
      </c>
      <c r="B52" s="338" t="s">
        <v>240</v>
      </c>
      <c r="C52" s="339"/>
      <c r="D52" s="339"/>
      <c r="E52" s="340"/>
      <c r="F52" s="283" t="s">
        <v>89</v>
      </c>
      <c r="G52" s="283" t="s">
        <v>89</v>
      </c>
      <c r="H52" s="344" t="str">
        <f t="shared" si="24"/>
        <v>SKIPPER BLUE</v>
      </c>
      <c r="I52" s="344" t="e">
        <f>#REF!</f>
        <v>#REF!</v>
      </c>
      <c r="J52" s="206" t="s">
        <v>30</v>
      </c>
      <c r="K52" s="206">
        <v>14</v>
      </c>
      <c r="L52" s="212">
        <v>1</v>
      </c>
      <c r="M52" s="206">
        <v>14</v>
      </c>
      <c r="N52" s="211"/>
      <c r="O52" s="207">
        <f t="shared" ref="O52" si="26">N52+M52</f>
        <v>14</v>
      </c>
      <c r="P52" s="341" t="s">
        <v>249</v>
      </c>
      <c r="Q52" s="342"/>
    </row>
    <row r="53" spans="1:17" s="12" customFormat="1" ht="93.5" customHeight="1">
      <c r="A53" s="256">
        <v>5</v>
      </c>
      <c r="B53" s="338" t="s">
        <v>241</v>
      </c>
      <c r="C53" s="339"/>
      <c r="D53" s="339"/>
      <c r="E53" s="340"/>
      <c r="F53" s="283" t="s">
        <v>89</v>
      </c>
      <c r="G53" s="283" t="s">
        <v>89</v>
      </c>
      <c r="H53" s="344" t="str">
        <f t="shared" si="24"/>
        <v>SKIPPER BLUE</v>
      </c>
      <c r="I53" s="344" t="e">
        <f>#REF!</f>
        <v>#REF!</v>
      </c>
      <c r="J53" s="206" t="s">
        <v>30</v>
      </c>
      <c r="K53" s="206">
        <v>14</v>
      </c>
      <c r="L53" s="212">
        <f>2/40</f>
        <v>0.05</v>
      </c>
      <c r="M53" s="206">
        <f t="shared" ref="M53" si="27">L53*K53</f>
        <v>0.70000000000000007</v>
      </c>
      <c r="N53" s="206"/>
      <c r="O53" s="207">
        <v>1</v>
      </c>
      <c r="P53" s="341" t="s">
        <v>250</v>
      </c>
      <c r="Q53" s="342"/>
    </row>
    <row r="54" spans="1:17" s="12" customFormat="1" ht="45.5" customHeight="1">
      <c r="A54" s="256">
        <v>6</v>
      </c>
      <c r="B54" s="338" t="s">
        <v>242</v>
      </c>
      <c r="C54" s="339"/>
      <c r="D54" s="339"/>
      <c r="E54" s="340"/>
      <c r="F54" s="283" t="s">
        <v>92</v>
      </c>
      <c r="G54" s="283" t="s">
        <v>92</v>
      </c>
      <c r="H54" s="344" t="str">
        <f t="shared" si="24"/>
        <v>SKIPPER BLUE</v>
      </c>
      <c r="I54" s="344" t="e">
        <f>#REF!</f>
        <v>#REF!</v>
      </c>
      <c r="J54" s="206" t="s">
        <v>30</v>
      </c>
      <c r="K54" s="206">
        <v>14</v>
      </c>
      <c r="L54" s="212">
        <v>1</v>
      </c>
      <c r="M54" s="206">
        <f t="shared" ref="M54" si="28">L54*K54</f>
        <v>14</v>
      </c>
      <c r="N54" s="206"/>
      <c r="O54" s="207">
        <f>M54</f>
        <v>14</v>
      </c>
      <c r="P54" s="341" t="s">
        <v>251</v>
      </c>
      <c r="Q54" s="342"/>
    </row>
    <row r="55" spans="1:17" s="257" customFormat="1" ht="45.5" customHeight="1">
      <c r="A55" s="256">
        <v>7</v>
      </c>
      <c r="B55" s="338" t="s">
        <v>243</v>
      </c>
      <c r="C55" s="339"/>
      <c r="D55" s="339"/>
      <c r="E55" s="340"/>
      <c r="F55" s="283" t="s">
        <v>92</v>
      </c>
      <c r="G55" s="283" t="s">
        <v>92</v>
      </c>
      <c r="H55" s="344" t="str">
        <f t="shared" si="24"/>
        <v>SKIPPER BLUE</v>
      </c>
      <c r="I55" s="344" t="e">
        <f>#REF!</f>
        <v>#REF!</v>
      </c>
      <c r="J55" s="206" t="s">
        <v>30</v>
      </c>
      <c r="K55" s="206">
        <v>14</v>
      </c>
      <c r="L55" s="212">
        <v>1</v>
      </c>
      <c r="M55" s="206">
        <f t="shared" ref="M55:M57" si="29">L55*K55</f>
        <v>14</v>
      </c>
      <c r="N55" s="211"/>
      <c r="O55" s="207">
        <f t="shared" ref="O55:O56" si="30">N55+M55</f>
        <v>14</v>
      </c>
      <c r="P55" s="341"/>
      <c r="Q55" s="342"/>
    </row>
    <row r="56" spans="1:17" s="257" customFormat="1" ht="45.5" customHeight="1">
      <c r="A56" s="256">
        <v>8</v>
      </c>
      <c r="B56" s="284" t="s">
        <v>244</v>
      </c>
      <c r="C56" s="285"/>
      <c r="D56" s="285"/>
      <c r="E56" s="286"/>
      <c r="F56" s="283" t="s">
        <v>55</v>
      </c>
      <c r="G56" s="283" t="s">
        <v>55</v>
      </c>
      <c r="H56" s="344" t="str">
        <f t="shared" si="24"/>
        <v>SKIPPER BLUE</v>
      </c>
      <c r="I56" s="344" t="e">
        <f>#REF!</f>
        <v>#REF!</v>
      </c>
      <c r="J56" s="206" t="s">
        <v>30</v>
      </c>
      <c r="K56" s="206">
        <v>14</v>
      </c>
      <c r="L56" s="212">
        <v>2</v>
      </c>
      <c r="M56" s="206">
        <f t="shared" si="29"/>
        <v>28</v>
      </c>
      <c r="N56" s="211"/>
      <c r="O56" s="207">
        <f t="shared" si="30"/>
        <v>28</v>
      </c>
      <c r="P56" s="341"/>
      <c r="Q56" s="342"/>
    </row>
    <row r="57" spans="1:17" s="12" customFormat="1" ht="45.5" customHeight="1">
      <c r="A57" s="256">
        <v>9</v>
      </c>
      <c r="B57" s="284" t="s">
        <v>245</v>
      </c>
      <c r="C57" s="285"/>
      <c r="D57" s="285"/>
      <c r="E57" s="286"/>
      <c r="F57" s="283" t="s">
        <v>55</v>
      </c>
      <c r="G57" s="283" t="s">
        <v>55</v>
      </c>
      <c r="H57" s="344" t="str">
        <f t="shared" si="24"/>
        <v>SKIPPER BLUE</v>
      </c>
      <c r="I57" s="344" t="e">
        <f>#REF!</f>
        <v>#REF!</v>
      </c>
      <c r="J57" s="206" t="s">
        <v>30</v>
      </c>
      <c r="K57" s="206">
        <v>14</v>
      </c>
      <c r="L57" s="212">
        <v>1</v>
      </c>
      <c r="M57" s="206">
        <f t="shared" si="29"/>
        <v>14</v>
      </c>
      <c r="N57" s="211"/>
      <c r="O57" s="207">
        <f t="shared" ref="O57:O58" si="31">N57+M57</f>
        <v>14</v>
      </c>
      <c r="P57" s="341"/>
      <c r="Q57" s="342"/>
    </row>
    <row r="58" spans="1:17" s="12" customFormat="1" ht="45.5" customHeight="1">
      <c r="A58" s="256">
        <v>10</v>
      </c>
      <c r="B58" s="284" t="s">
        <v>246</v>
      </c>
      <c r="C58" s="285"/>
      <c r="D58" s="285"/>
      <c r="E58" s="286"/>
      <c r="F58" s="283" t="s">
        <v>55</v>
      </c>
      <c r="G58" s="283" t="s">
        <v>55</v>
      </c>
      <c r="H58" s="344" t="str">
        <f t="shared" si="24"/>
        <v>SKIPPER BLUE</v>
      </c>
      <c r="I58" s="344" t="e">
        <f>#REF!</f>
        <v>#REF!</v>
      </c>
      <c r="J58" s="206" t="s">
        <v>30</v>
      </c>
      <c r="K58" s="206">
        <v>14</v>
      </c>
      <c r="L58" s="212">
        <v>0.05</v>
      </c>
      <c r="M58" s="206">
        <f>L58*K58</f>
        <v>0.70000000000000007</v>
      </c>
      <c r="N58" s="211"/>
      <c r="O58" s="207">
        <f t="shared" si="31"/>
        <v>0.70000000000000007</v>
      </c>
      <c r="P58" s="341"/>
      <c r="Q58" s="342"/>
    </row>
    <row r="59" spans="1:17" s="12" customFormat="1" ht="45.5" customHeight="1">
      <c r="A59" s="210">
        <v>11</v>
      </c>
      <c r="B59" s="284" t="s">
        <v>203</v>
      </c>
      <c r="C59" s="285"/>
      <c r="D59" s="285"/>
      <c r="E59" s="286"/>
      <c r="F59" s="283" t="s">
        <v>55</v>
      </c>
      <c r="G59" s="283" t="s">
        <v>55</v>
      </c>
      <c r="H59" s="344" t="str">
        <f t="shared" si="24"/>
        <v>SKIPPER BLUE</v>
      </c>
      <c r="I59" s="344" t="e">
        <f>#REF!</f>
        <v>#REF!</v>
      </c>
      <c r="J59" s="206" t="s">
        <v>30</v>
      </c>
      <c r="K59" s="206">
        <v>14</v>
      </c>
      <c r="L59" s="212">
        <v>0.1</v>
      </c>
      <c r="M59" s="206">
        <v>2</v>
      </c>
      <c r="N59" s="206"/>
      <c r="O59" s="207">
        <v>2</v>
      </c>
      <c r="P59" s="341"/>
      <c r="Q59" s="342"/>
    </row>
    <row r="60" spans="1:17" s="12" customFormat="1" ht="16" customHeight="1">
      <c r="A60" s="88"/>
      <c r="B60" s="8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7" s="12" customFormat="1" ht="38" customHeight="1">
      <c r="B61" s="287" t="s">
        <v>66</v>
      </c>
      <c r="C61" s="288"/>
      <c r="D61" s="77"/>
      <c r="E61" s="77"/>
      <c r="F61" s="77"/>
      <c r="G61" s="78"/>
      <c r="H61" s="77"/>
      <c r="I61" s="77"/>
      <c r="J61" s="351" t="s">
        <v>31</v>
      </c>
      <c r="K61" s="351"/>
      <c r="L61" s="351"/>
      <c r="M61" s="351"/>
      <c r="N61" s="351"/>
      <c r="O61" s="42"/>
      <c r="P61" s="42"/>
      <c r="Q61" s="43"/>
    </row>
    <row r="62" spans="1:17" s="88" customFormat="1" ht="38" customHeight="1">
      <c r="A62" s="88">
        <v>1</v>
      </c>
      <c r="B62" s="254" t="s">
        <v>213</v>
      </c>
      <c r="C62" s="99" t="s">
        <v>154</v>
      </c>
      <c r="D62" s="12"/>
      <c r="E62" s="12"/>
      <c r="F62" s="12"/>
      <c r="G62" s="44"/>
      <c r="H62" s="44"/>
      <c r="I62" s="44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34.5" hidden="1" customHeight="1">
      <c r="A63" s="88"/>
      <c r="B63" s="352" t="s">
        <v>49</v>
      </c>
      <c r="C63" s="353"/>
      <c r="D63" s="353"/>
      <c r="E63" s="353"/>
      <c r="F63" s="353"/>
      <c r="G63" s="353"/>
      <c r="H63" s="353"/>
      <c r="I63" s="354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59.25" hidden="1" customHeight="1">
      <c r="A64" s="88"/>
      <c r="B64" s="355" t="s">
        <v>42</v>
      </c>
      <c r="C64" s="356"/>
      <c r="D64" s="357" t="s">
        <v>54</v>
      </c>
      <c r="E64" s="358"/>
      <c r="F64" s="358"/>
      <c r="G64" s="358"/>
      <c r="H64" s="358"/>
      <c r="I64" s="359"/>
      <c r="J64" s="44"/>
      <c r="K64" s="44"/>
      <c r="L64" s="44"/>
      <c r="M64" s="44"/>
      <c r="N64" s="44"/>
      <c r="O64" s="44"/>
      <c r="P64" s="44"/>
      <c r="Q64" s="44"/>
    </row>
    <row r="65" spans="1:17" s="12" customFormat="1" ht="176.5" hidden="1" customHeight="1">
      <c r="A65" s="88"/>
      <c r="B65" s="360" t="e">
        <f>#REF!</f>
        <v>#REF!</v>
      </c>
      <c r="C65" s="360" t="e">
        <f>#REF!</f>
        <v>#REF!</v>
      </c>
      <c r="D65" s="361" t="s">
        <v>224</v>
      </c>
      <c r="E65" s="362"/>
      <c r="F65" s="362"/>
      <c r="G65" s="362"/>
      <c r="H65" s="362"/>
      <c r="I65" s="363"/>
      <c r="J65" s="44"/>
      <c r="K65" s="44"/>
      <c r="L65" s="44"/>
      <c r="M65" s="44"/>
      <c r="N65" s="44"/>
      <c r="O65" s="44"/>
    </row>
    <row r="66" spans="1:17" s="12" customFormat="1" ht="32.5" hidden="1"/>
    <row r="67" spans="1:17" s="12" customFormat="1" ht="32.5" hidden="1">
      <c r="A67" s="88"/>
      <c r="B67" s="364"/>
      <c r="C67" s="365"/>
      <c r="D67" s="366"/>
      <c r="E67" s="366"/>
      <c r="F67" s="366"/>
      <c r="G67" s="366"/>
      <c r="H67" s="366"/>
      <c r="I67" s="367"/>
      <c r="J67" s="44"/>
      <c r="K67" s="44"/>
      <c r="L67" s="44"/>
    </row>
    <row r="68" spans="1:17" s="12" customFormat="1" ht="40.5" hidden="1" customHeight="1">
      <c r="A68" s="88"/>
      <c r="B68" s="372"/>
      <c r="C68" s="373"/>
      <c r="D68" s="258" t="s">
        <v>182</v>
      </c>
      <c r="E68" s="258" t="s">
        <v>60</v>
      </c>
      <c r="F68" s="258" t="s">
        <v>10</v>
      </c>
      <c r="G68" s="258" t="s">
        <v>57</v>
      </c>
      <c r="H68" s="258" t="s">
        <v>58</v>
      </c>
      <c r="I68" s="258" t="s">
        <v>59</v>
      </c>
      <c r="J68" s="44"/>
    </row>
    <row r="69" spans="1:17" s="12" customFormat="1" ht="100.5" hidden="1" customHeight="1">
      <c r="A69" s="88"/>
      <c r="B69" s="368" t="s">
        <v>211</v>
      </c>
      <c r="C69" s="368"/>
      <c r="D69" s="369" t="s">
        <v>218</v>
      </c>
      <c r="E69" s="370"/>
      <c r="F69" s="370"/>
      <c r="G69" s="370"/>
      <c r="H69" s="370"/>
      <c r="I69" s="371"/>
      <c r="J69" s="44"/>
    </row>
    <row r="70" spans="1:17" s="12" customFormat="1" ht="149.5" hidden="1" customHeight="1">
      <c r="A70" s="88"/>
      <c r="B70" s="368" t="s">
        <v>204</v>
      </c>
      <c r="C70" s="368"/>
      <c r="D70" s="369" t="s">
        <v>225</v>
      </c>
      <c r="E70" s="370"/>
      <c r="F70" s="370"/>
      <c r="G70" s="370"/>
      <c r="H70" s="370"/>
      <c r="I70" s="371"/>
      <c r="J70" s="44"/>
    </row>
    <row r="71" spans="1:17" s="12" customFormat="1" ht="12.75" customHeight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38" customHeight="1">
      <c r="A72" s="13">
        <v>2</v>
      </c>
      <c r="B72" s="254" t="s">
        <v>214</v>
      </c>
      <c r="C72" s="406" t="s">
        <v>202</v>
      </c>
      <c r="D72" s="406"/>
      <c r="E72" s="406"/>
      <c r="F72" s="406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32.5" hidden="1">
      <c r="A73" s="88"/>
      <c r="B73" s="364" t="s">
        <v>49</v>
      </c>
      <c r="C73" s="365"/>
      <c r="D73" s="365"/>
      <c r="E73" s="365"/>
      <c r="F73" s="365"/>
      <c r="G73" s="365"/>
      <c r="H73" s="365"/>
      <c r="I73" s="408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63" hidden="1" customHeight="1">
      <c r="A74" s="88"/>
      <c r="B74" s="410" t="s">
        <v>42</v>
      </c>
      <c r="C74" s="411"/>
      <c r="D74" s="412" t="s">
        <v>69</v>
      </c>
      <c r="E74" s="413"/>
      <c r="F74" s="413"/>
      <c r="G74" s="413"/>
      <c r="H74" s="413"/>
      <c r="I74" s="414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72" hidden="1" customHeight="1">
      <c r="A75" s="88"/>
      <c r="B75" s="409" t="e">
        <f>#REF!</f>
        <v>#REF!</v>
      </c>
      <c r="C75" s="409" t="e">
        <f>#REF!</f>
        <v>#REF!</v>
      </c>
      <c r="D75" s="415" t="s">
        <v>178</v>
      </c>
      <c r="E75" s="416"/>
      <c r="F75" s="416"/>
      <c r="G75" s="416"/>
      <c r="H75" s="416"/>
      <c r="I75" s="417"/>
      <c r="J75" s="44"/>
      <c r="K75" s="44"/>
      <c r="L75" s="44"/>
      <c r="M75" s="44"/>
      <c r="N75" s="44"/>
      <c r="O75" s="44"/>
    </row>
    <row r="76" spans="1:17" s="12" customFormat="1" ht="29.15" hidden="1" customHeight="1">
      <c r="A76" s="88"/>
      <c r="B76" s="213"/>
      <c r="C76" s="214"/>
      <c r="D76" s="215"/>
      <c r="E76" s="202"/>
      <c r="F76" s="202"/>
      <c r="G76" s="202"/>
      <c r="H76" s="202"/>
      <c r="I76" s="203"/>
      <c r="J76" s="44"/>
      <c r="K76" s="44"/>
      <c r="L76" s="44"/>
      <c r="M76" s="44"/>
      <c r="N76" s="44"/>
      <c r="O76" s="44"/>
    </row>
    <row r="77" spans="1:17" s="12" customFormat="1" ht="32.5" hidden="1">
      <c r="A77" s="88"/>
      <c r="B77" s="364" t="s">
        <v>70</v>
      </c>
      <c r="C77" s="365"/>
      <c r="D77" s="366"/>
      <c r="E77" s="366"/>
      <c r="F77" s="366"/>
      <c r="G77" s="366"/>
      <c r="H77" s="366"/>
      <c r="I77" s="367"/>
      <c r="J77" s="44"/>
      <c r="K77" s="44"/>
      <c r="L77" s="44"/>
    </row>
    <row r="78" spans="1:17" s="12" customFormat="1" ht="56.25" hidden="1" customHeight="1">
      <c r="A78" s="88"/>
      <c r="B78" s="372"/>
      <c r="C78" s="373"/>
      <c r="D78" s="258" t="s">
        <v>182</v>
      </c>
      <c r="E78" s="258" t="s">
        <v>60</v>
      </c>
      <c r="F78" s="258" t="s">
        <v>10</v>
      </c>
      <c r="G78" s="258" t="s">
        <v>57</v>
      </c>
      <c r="H78" s="258" t="s">
        <v>58</v>
      </c>
      <c r="I78" s="258" t="s">
        <v>59</v>
      </c>
      <c r="J78" s="44"/>
    </row>
    <row r="79" spans="1:17" s="12" customFormat="1" ht="67.5" hidden="1" customHeight="1">
      <c r="A79" s="88"/>
      <c r="B79" s="421" t="s">
        <v>183</v>
      </c>
      <c r="C79" s="421"/>
      <c r="D79" s="195"/>
      <c r="E79" s="196"/>
      <c r="F79" s="196"/>
      <c r="G79" s="196"/>
      <c r="H79" s="196"/>
      <c r="I79" s="196"/>
      <c r="J79" s="44"/>
    </row>
    <row r="80" spans="1:17" s="88" customFormat="1" ht="48.5" customHeight="1">
      <c r="A80" s="13">
        <v>3</v>
      </c>
      <c r="B80" s="254" t="s">
        <v>215</v>
      </c>
      <c r="C80" s="99" t="s">
        <v>330</v>
      </c>
      <c r="D80" s="15"/>
      <c r="E80" s="15"/>
      <c r="F80" s="15"/>
      <c r="G80" s="44"/>
      <c r="H80" s="44"/>
      <c r="I80" s="44"/>
      <c r="J80" s="44"/>
      <c r="K80" s="16"/>
      <c r="L80" s="16"/>
      <c r="M80" s="44"/>
      <c r="N80" s="44"/>
      <c r="O80" s="44"/>
      <c r="P80" s="44"/>
      <c r="Q80" s="44"/>
    </row>
    <row r="81" spans="1:17" s="12" customFormat="1" ht="46.5" customHeight="1">
      <c r="A81" s="88"/>
      <c r="B81" s="355" t="s">
        <v>42</v>
      </c>
      <c r="C81" s="356"/>
      <c r="D81" s="357" t="s">
        <v>210</v>
      </c>
      <c r="E81" s="358"/>
      <c r="F81" s="358"/>
      <c r="G81" s="358"/>
      <c r="H81" s="358"/>
      <c r="I81" s="359"/>
      <c r="J81" s="44"/>
      <c r="K81" s="44"/>
      <c r="L81" s="44"/>
      <c r="M81" s="44"/>
      <c r="N81" s="44"/>
      <c r="O81" s="44"/>
      <c r="P81" s="44"/>
      <c r="Q81" s="44"/>
    </row>
    <row r="82" spans="1:17" s="12" customFormat="1" ht="82" customHeight="1">
      <c r="A82" s="88"/>
      <c r="B82" s="360" t="s">
        <v>322</v>
      </c>
      <c r="C82" s="360" t="e">
        <f>#REF!</f>
        <v>#REF!</v>
      </c>
      <c r="D82" s="418" t="s">
        <v>328</v>
      </c>
      <c r="E82" s="419"/>
      <c r="F82" s="419"/>
      <c r="G82" s="419"/>
      <c r="H82" s="419"/>
      <c r="I82" s="420"/>
      <c r="J82" s="44"/>
    </row>
    <row r="83" spans="1:17" s="12" customFormat="1" ht="15" customHeight="1">
      <c r="A83" s="88"/>
      <c r="B83" s="8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s="12" customFormat="1" ht="29.25" customHeight="1">
      <c r="B84" s="407" t="s">
        <v>78</v>
      </c>
      <c r="C84" s="407"/>
      <c r="D84" s="407"/>
      <c r="E84" s="407"/>
      <c r="G84" s="44"/>
      <c r="N84" s="43"/>
      <c r="O84" s="42"/>
      <c r="P84" s="42"/>
      <c r="Q84" s="43"/>
    </row>
    <row r="85" spans="1:17" s="12" customFormat="1" ht="35.25" customHeight="1">
      <c r="A85" s="88">
        <v>1</v>
      </c>
      <c r="B85" s="94" t="s">
        <v>207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2</v>
      </c>
      <c r="B86" s="94" t="s">
        <v>208</v>
      </c>
      <c r="C86" s="88"/>
      <c r="D86" s="88"/>
      <c r="G86" s="44"/>
      <c r="N86" s="43"/>
      <c r="O86" s="42"/>
      <c r="P86" s="42"/>
      <c r="Q86" s="43"/>
    </row>
    <row r="87" spans="1:17" s="12" customFormat="1" ht="35.25" customHeight="1">
      <c r="A87" s="88">
        <v>3</v>
      </c>
      <c r="B87" s="94" t="s">
        <v>209</v>
      </c>
      <c r="C87" s="88"/>
      <c r="D87" s="88"/>
      <c r="G87" s="44"/>
      <c r="N87" s="43"/>
      <c r="O87" s="42"/>
      <c r="P87" s="42"/>
      <c r="Q87" s="43"/>
    </row>
    <row r="88" spans="1:17" s="15" customFormat="1" ht="45" customHeight="1">
      <c r="A88" s="13"/>
      <c r="B88" s="302" t="s">
        <v>61</v>
      </c>
      <c r="C88" s="259" t="s">
        <v>182</v>
      </c>
      <c r="D88" s="259" t="s">
        <v>60</v>
      </c>
      <c r="E88" s="259" t="s">
        <v>10</v>
      </c>
      <c r="F88" s="259" t="s">
        <v>57</v>
      </c>
      <c r="G88" s="259" t="s">
        <v>58</v>
      </c>
      <c r="H88" s="259" t="s">
        <v>59</v>
      </c>
      <c r="I88" s="259" t="s">
        <v>11</v>
      </c>
      <c r="M88" s="47"/>
      <c r="N88" s="48"/>
      <c r="O88" s="48"/>
      <c r="P88" s="47"/>
    </row>
    <row r="89" spans="1:17" s="15" customFormat="1" ht="45" customHeight="1">
      <c r="A89" s="13"/>
      <c r="B89" s="303" t="s">
        <v>62</v>
      </c>
      <c r="C89" s="207">
        <f t="shared" ref="C89:H89" si="32">F22</f>
        <v>0</v>
      </c>
      <c r="D89" s="207">
        <f t="shared" si="32"/>
        <v>12</v>
      </c>
      <c r="E89" s="207">
        <f t="shared" si="32"/>
        <v>0</v>
      </c>
      <c r="F89" s="207">
        <f t="shared" si="32"/>
        <v>0</v>
      </c>
      <c r="G89" s="207">
        <f t="shared" si="32"/>
        <v>0</v>
      </c>
      <c r="H89" s="207">
        <f t="shared" si="32"/>
        <v>0</v>
      </c>
      <c r="I89" s="207">
        <f>SUM(C89:H89)</f>
        <v>12</v>
      </c>
      <c r="M89" s="47"/>
      <c r="N89" s="48"/>
      <c r="O89" s="48"/>
      <c r="P89" s="47"/>
    </row>
    <row r="90" spans="1:17" s="95" customFormat="1" ht="171.5" customHeight="1">
      <c r="A90" s="405" t="s">
        <v>329</v>
      </c>
      <c r="B90" s="405"/>
      <c r="C90" s="405"/>
      <c r="D90" s="405"/>
      <c r="E90" s="405"/>
      <c r="F90" s="405"/>
      <c r="G90" s="405"/>
      <c r="H90" s="405"/>
      <c r="I90" s="405"/>
      <c r="J90" s="405"/>
      <c r="K90" s="405"/>
      <c r="L90" s="405"/>
      <c r="M90" s="405"/>
      <c r="N90" s="405"/>
      <c r="O90" s="405"/>
      <c r="P90" s="405"/>
      <c r="Q90" s="405"/>
    </row>
    <row r="91" spans="1:17" s="95" customFormat="1" ht="133" customHeight="1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  <row r="105" spans="7:7" s="95" customFormat="1" ht="32.5">
      <c r="G105" s="96"/>
    </row>
    <row r="106" spans="7:7" s="95" customFormat="1" ht="32.5">
      <c r="G106" s="96"/>
    </row>
    <row r="107" spans="7:7" s="95" customFormat="1" ht="32.5">
      <c r="G107" s="96"/>
    </row>
    <row r="108" spans="7:7" s="95" customFormat="1" ht="32.5">
      <c r="G108" s="96"/>
    </row>
    <row r="109" spans="7:7" s="95" customFormat="1" ht="32.5">
      <c r="G109" s="96"/>
    </row>
    <row r="110" spans="7:7" s="95" customFormat="1" ht="32.5">
      <c r="G110" s="96"/>
    </row>
    <row r="111" spans="7:7" s="95" customFormat="1" ht="32.5">
      <c r="G111" s="96"/>
    </row>
    <row r="112" spans="7:7" s="95" customFormat="1" ht="32.5">
      <c r="G112" s="96"/>
    </row>
  </sheetData>
  <autoFilter ref="A32:R6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21">
    <mergeCell ref="H34:I34"/>
    <mergeCell ref="P34:Q34"/>
    <mergeCell ref="B33:E33"/>
    <mergeCell ref="H33:I33"/>
    <mergeCell ref="P33:Q33"/>
    <mergeCell ref="B30:C30"/>
    <mergeCell ref="N30:Q30"/>
    <mergeCell ref="P40:Q40"/>
    <mergeCell ref="B36:E36"/>
    <mergeCell ref="H36:I36"/>
    <mergeCell ref="P36:Q36"/>
    <mergeCell ref="B37:E37"/>
    <mergeCell ref="H37:I37"/>
    <mergeCell ref="P37:Q37"/>
    <mergeCell ref="B38:E38"/>
    <mergeCell ref="H38:I38"/>
    <mergeCell ref="P38:Q38"/>
    <mergeCell ref="B39:E39"/>
    <mergeCell ref="H39:I39"/>
    <mergeCell ref="P39:Q39"/>
    <mergeCell ref="A90:Q90"/>
    <mergeCell ref="C72:F72"/>
    <mergeCell ref="B84:E84"/>
    <mergeCell ref="B77:I77"/>
    <mergeCell ref="B73:I73"/>
    <mergeCell ref="B75:C75"/>
    <mergeCell ref="B74:C74"/>
    <mergeCell ref="D74:I74"/>
    <mergeCell ref="D75:I75"/>
    <mergeCell ref="B81:C81"/>
    <mergeCell ref="D81:I81"/>
    <mergeCell ref="B82:C82"/>
    <mergeCell ref="D82:I82"/>
    <mergeCell ref="B78:C78"/>
    <mergeCell ref="B79:C79"/>
    <mergeCell ref="A25:C25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H49:I49"/>
    <mergeCell ref="P49:Q49"/>
    <mergeCell ref="N1:O1"/>
    <mergeCell ref="P1:Q1"/>
    <mergeCell ref="N2:O2"/>
    <mergeCell ref="P2:Q2"/>
    <mergeCell ref="N3:O3"/>
    <mergeCell ref="P3:Q3"/>
    <mergeCell ref="N25:Q25"/>
    <mergeCell ref="P32:Q32"/>
    <mergeCell ref="P35:Q35"/>
    <mergeCell ref="A29:Q29"/>
    <mergeCell ref="H35:I35"/>
    <mergeCell ref="A32:E32"/>
    <mergeCell ref="B35:E35"/>
    <mergeCell ref="H32:I32"/>
    <mergeCell ref="B41:E41"/>
    <mergeCell ref="H41:I41"/>
    <mergeCell ref="P41:Q41"/>
    <mergeCell ref="B40:E40"/>
    <mergeCell ref="H40:I40"/>
    <mergeCell ref="B28:C28"/>
    <mergeCell ref="N28:Q28"/>
    <mergeCell ref="B34:E34"/>
    <mergeCell ref="B63:I63"/>
    <mergeCell ref="B64:C64"/>
    <mergeCell ref="D64:I64"/>
    <mergeCell ref="B65:C65"/>
    <mergeCell ref="D65:I65"/>
    <mergeCell ref="B67:I67"/>
    <mergeCell ref="B69:C69"/>
    <mergeCell ref="D69:I69"/>
    <mergeCell ref="B70:C70"/>
    <mergeCell ref="D70:I70"/>
    <mergeCell ref="B68:C68"/>
    <mergeCell ref="J61:N61"/>
    <mergeCell ref="P53:Q53"/>
    <mergeCell ref="P52:Q52"/>
    <mergeCell ref="B53:E53"/>
    <mergeCell ref="H53:I53"/>
    <mergeCell ref="H52:I52"/>
    <mergeCell ref="B52:E52"/>
    <mergeCell ref="B54:E54"/>
    <mergeCell ref="H54:I54"/>
    <mergeCell ref="P54:Q54"/>
    <mergeCell ref="H55:I55"/>
    <mergeCell ref="B55:E55"/>
    <mergeCell ref="P55:Q55"/>
    <mergeCell ref="H56:I56"/>
    <mergeCell ref="P56:Q56"/>
    <mergeCell ref="H57:I57"/>
    <mergeCell ref="P57:Q57"/>
    <mergeCell ref="A46:Q46"/>
    <mergeCell ref="B51:E51"/>
    <mergeCell ref="P51:Q51"/>
    <mergeCell ref="H48:I48"/>
    <mergeCell ref="H59:I59"/>
    <mergeCell ref="P59:Q59"/>
    <mergeCell ref="H58:I58"/>
    <mergeCell ref="P58:Q58"/>
    <mergeCell ref="B42:E42"/>
    <mergeCell ref="H42:I42"/>
    <mergeCell ref="P42:Q42"/>
    <mergeCell ref="B44:E44"/>
    <mergeCell ref="H44:I44"/>
    <mergeCell ref="P44:Q44"/>
    <mergeCell ref="B43:E43"/>
    <mergeCell ref="H43:I43"/>
    <mergeCell ref="P43:Q43"/>
    <mergeCell ref="H51:I51"/>
    <mergeCell ref="A48:E48"/>
    <mergeCell ref="P48:Q48"/>
    <mergeCell ref="B50:E50"/>
    <mergeCell ref="H50:I50"/>
    <mergeCell ref="P50:Q50"/>
    <mergeCell ref="B49:E49"/>
  </mergeCells>
  <phoneticPr fontId="95" type="noConversion"/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0" max="16" man="1"/>
    <brk id="4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74" t="s">
        <v>73</v>
      </c>
      <c r="N1" s="374" t="s">
        <v>73</v>
      </c>
      <c r="O1" s="375" t="s">
        <v>74</v>
      </c>
      <c r="P1" s="375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74" t="s">
        <v>75</v>
      </c>
      <c r="N2" s="374" t="s">
        <v>75</v>
      </c>
      <c r="O2" s="376" t="s">
        <v>76</v>
      </c>
      <c r="P2" s="376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74" t="s">
        <v>77</v>
      </c>
      <c r="N3" s="374" t="s">
        <v>77</v>
      </c>
      <c r="O3" s="377" t="s">
        <v>79</v>
      </c>
      <c r="P3" s="375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22" t="s">
        <v>139</v>
      </c>
      <c r="H5" s="423"/>
      <c r="I5" s="423"/>
      <c r="J5" s="423"/>
      <c r="K5" s="423"/>
      <c r="L5" s="424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25"/>
      <c r="H6" s="426"/>
      <c r="I6" s="426"/>
      <c r="J6" s="426"/>
      <c r="K6" s="426"/>
      <c r="L6" s="427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25"/>
      <c r="H7" s="426"/>
      <c r="I7" s="426"/>
      <c r="J7" s="426"/>
      <c r="K7" s="426"/>
      <c r="L7" s="427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8" t="s">
        <v>142</v>
      </c>
      <c r="E8" s="388"/>
      <c r="F8" s="388"/>
      <c r="G8" s="428"/>
      <c r="H8" s="429"/>
      <c r="I8" s="429"/>
      <c r="J8" s="429"/>
      <c r="K8" s="429"/>
      <c r="L8" s="430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0">
        <v>44964</v>
      </c>
      <c r="E11" s="401"/>
      <c r="F11" s="401"/>
      <c r="G11" s="22"/>
      <c r="H11" s="23"/>
      <c r="I11" s="20"/>
      <c r="J11" s="20" t="s">
        <v>4</v>
      </c>
      <c r="K11" s="20"/>
      <c r="L11" s="431" t="s">
        <v>128</v>
      </c>
      <c r="M11" s="431"/>
      <c r="N11" s="431"/>
      <c r="O11" s="431"/>
      <c r="P11" s="431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402"/>
      <c r="C13" s="402"/>
      <c r="D13" s="402"/>
      <c r="E13" s="402"/>
      <c r="F13" s="402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40" t="s">
        <v>147</v>
      </c>
      <c r="E28" s="440"/>
      <c r="F28" s="440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40" t="str">
        <f>+D28</f>
        <v>WASHED BURGUNDY</v>
      </c>
      <c r="E29" s="440"/>
      <c r="F29" s="440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41" t="str">
        <f>+D29</f>
        <v>WASHED BURGUNDY</v>
      </c>
      <c r="E30" s="441"/>
      <c r="F30" s="441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9" t="s">
        <v>130</v>
      </c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</row>
    <row r="44" spans="1:16" s="1" customFormat="1" ht="59.15" customHeight="1" thickBot="1">
      <c r="B44" s="75" t="s">
        <v>14</v>
      </c>
      <c r="C44" s="3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</row>
    <row r="45" spans="1:16" s="33" customFormat="1" ht="120.5" thickBot="1">
      <c r="A45" s="443" t="s">
        <v>15</v>
      </c>
      <c r="B45" s="444"/>
      <c r="C45" s="444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45" t="s">
        <v>51</v>
      </c>
      <c r="N45" s="446"/>
      <c r="O45" s="446"/>
      <c r="P45" s="447"/>
    </row>
    <row r="46" spans="1:16" s="43" customFormat="1" ht="45.75" hidden="1" customHeight="1">
      <c r="A46" s="432" t="str">
        <f>D18</f>
        <v>BLACK</v>
      </c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4"/>
    </row>
    <row r="47" spans="1:16" s="139" customFormat="1" ht="120" hidden="1" customHeight="1">
      <c r="A47" s="115">
        <v>1</v>
      </c>
      <c r="B47" s="435" t="str">
        <f>$L$11</f>
        <v>100% DRY COTTON FLEECE 410GSM</v>
      </c>
      <c r="C47" s="435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36"/>
      <c r="N47" s="437"/>
      <c r="O47" s="437"/>
      <c r="P47" s="438"/>
    </row>
    <row r="48" spans="1:16" s="139" customFormat="1" ht="89.25" hidden="1" customHeight="1">
      <c r="A48" s="144">
        <v>2</v>
      </c>
      <c r="B48" s="435" t="s">
        <v>149</v>
      </c>
      <c r="C48" s="435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36"/>
      <c r="N48" s="437"/>
      <c r="O48" s="437"/>
      <c r="P48" s="438"/>
    </row>
    <row r="49" spans="1:16" s="139" customFormat="1" ht="129" hidden="1" customHeight="1">
      <c r="A49" s="115">
        <v>3</v>
      </c>
      <c r="B49" s="439" t="s">
        <v>126</v>
      </c>
      <c r="C49" s="439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36"/>
      <c r="N49" s="437"/>
      <c r="O49" s="437"/>
      <c r="P49" s="438"/>
    </row>
    <row r="50" spans="1:16" s="43" customFormat="1" ht="51.75" customHeight="1">
      <c r="A50" s="448" t="str">
        <f>D23</f>
        <v>GREY HEATHER</v>
      </c>
      <c r="B50" s="449"/>
      <c r="C50" s="449"/>
      <c r="D50" s="449"/>
      <c r="E50" s="449"/>
      <c r="F50" s="449"/>
      <c r="G50" s="449"/>
      <c r="H50" s="449"/>
      <c r="I50" s="449"/>
      <c r="J50" s="449"/>
      <c r="K50" s="449"/>
      <c r="L50" s="449"/>
      <c r="M50" s="449"/>
      <c r="N50" s="449"/>
      <c r="O50" s="449"/>
      <c r="P50" s="450"/>
    </row>
    <row r="51" spans="1:16" s="139" customFormat="1" ht="186.75" customHeight="1">
      <c r="A51" s="115">
        <v>1</v>
      </c>
      <c r="B51" s="435" t="str">
        <f>$L$11</f>
        <v>100% DRY COTTON FLEECE 410GSM</v>
      </c>
      <c r="C51" s="435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36" t="s">
        <v>177</v>
      </c>
      <c r="N51" s="437"/>
      <c r="O51" s="437"/>
      <c r="P51" s="438"/>
    </row>
    <row r="52" spans="1:16" s="139" customFormat="1" ht="186.75" customHeight="1">
      <c r="A52" s="144">
        <v>2</v>
      </c>
      <c r="B52" s="435" t="s">
        <v>149</v>
      </c>
      <c r="C52" s="435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36" t="s">
        <v>168</v>
      </c>
      <c r="N52" s="437"/>
      <c r="O52" s="437"/>
      <c r="P52" s="438"/>
    </row>
    <row r="53" spans="1:16" s="139" customFormat="1" ht="186.75" customHeight="1">
      <c r="A53" s="115">
        <v>3</v>
      </c>
      <c r="B53" s="439" t="s">
        <v>126</v>
      </c>
      <c r="C53" s="439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36" t="s">
        <v>169</v>
      </c>
      <c r="N53" s="437"/>
      <c r="O53" s="437"/>
      <c r="P53" s="438"/>
    </row>
    <row r="54" spans="1:16" s="43" customFormat="1" ht="51.75" hidden="1" customHeight="1">
      <c r="A54" s="448" t="str">
        <f>D28</f>
        <v>WASHED BURGUNDY</v>
      </c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50"/>
    </row>
    <row r="55" spans="1:16" s="139" customFormat="1" ht="96.75" hidden="1" customHeight="1">
      <c r="A55" s="115">
        <v>1</v>
      </c>
      <c r="B55" s="435" t="str">
        <f>$L$11</f>
        <v>100% DRY COTTON FLEECE 410GSM</v>
      </c>
      <c r="C55" s="435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36"/>
      <c r="N55" s="437"/>
      <c r="O55" s="437"/>
      <c r="P55" s="438"/>
    </row>
    <row r="56" spans="1:16" s="139" customFormat="1" ht="70.5" hidden="1" customHeight="1">
      <c r="A56" s="144">
        <v>2</v>
      </c>
      <c r="B56" s="435" t="s">
        <v>149</v>
      </c>
      <c r="C56" s="435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36"/>
      <c r="N56" s="437"/>
      <c r="O56" s="437"/>
      <c r="P56" s="438"/>
    </row>
    <row r="57" spans="1:16" s="139" customFormat="1" ht="125.25" hidden="1" customHeight="1">
      <c r="A57" s="115">
        <v>3</v>
      </c>
      <c r="B57" s="439" t="s">
        <v>126</v>
      </c>
      <c r="C57" s="439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36"/>
      <c r="N57" s="437"/>
      <c r="O57" s="437"/>
      <c r="P57" s="438"/>
    </row>
    <row r="58" spans="1:16" s="43" customFormat="1" ht="51.75" hidden="1" customHeight="1">
      <c r="A58" s="448" t="str">
        <f>D33</f>
        <v>LIME</v>
      </c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  <c r="P58" s="450"/>
    </row>
    <row r="59" spans="1:16" s="139" customFormat="1" ht="96.75" hidden="1" customHeight="1">
      <c r="A59" s="115">
        <v>1</v>
      </c>
      <c r="B59" s="435" t="str">
        <f>$L$11</f>
        <v>100% DRY COTTON FLEECE 410GSM</v>
      </c>
      <c r="C59" s="435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36"/>
      <c r="N59" s="437"/>
      <c r="O59" s="437"/>
      <c r="P59" s="438"/>
    </row>
    <row r="60" spans="1:16" s="139" customFormat="1" ht="70.5" hidden="1" customHeight="1">
      <c r="A60" s="144">
        <v>2</v>
      </c>
      <c r="B60" s="435" t="s">
        <v>149</v>
      </c>
      <c r="C60" s="435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36"/>
      <c r="N60" s="437"/>
      <c r="O60" s="437"/>
      <c r="P60" s="438"/>
    </row>
    <row r="61" spans="1:16" s="139" customFormat="1" ht="125.25" hidden="1" customHeight="1">
      <c r="A61" s="115">
        <v>3</v>
      </c>
      <c r="B61" s="439" t="s">
        <v>126</v>
      </c>
      <c r="C61" s="439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36"/>
      <c r="N61" s="437"/>
      <c r="O61" s="437"/>
      <c r="P61" s="438"/>
    </row>
    <row r="62" spans="1:16" s="43" customFormat="1" ht="21.75" customHeight="1">
      <c r="A62" s="448"/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49"/>
      <c r="N62" s="449"/>
      <c r="O62" s="449"/>
      <c r="P62" s="450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81" t="s">
        <v>22</v>
      </c>
      <c r="B64" s="451"/>
      <c r="C64" s="451"/>
      <c r="D64" s="451"/>
      <c r="E64" s="452"/>
      <c r="F64" s="72" t="s">
        <v>47</v>
      </c>
      <c r="G64" s="72" t="s">
        <v>23</v>
      </c>
      <c r="H64" s="453" t="s">
        <v>42</v>
      </c>
      <c r="I64" s="45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5" t="s">
        <v>41</v>
      </c>
      <c r="C65" s="455"/>
      <c r="D65" s="455"/>
      <c r="E65" s="455"/>
      <c r="F65" s="82" t="str">
        <f>H65</f>
        <v>BLACK</v>
      </c>
      <c r="G65" s="112"/>
      <c r="H65" s="456" t="str">
        <f>$D$18</f>
        <v>BLACK</v>
      </c>
      <c r="I65" s="45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5" t="s">
        <v>41</v>
      </c>
      <c r="C66" s="455"/>
      <c r="D66" s="455"/>
      <c r="E66" s="455"/>
      <c r="F66" s="82" t="str">
        <f t="shared" ref="F66:F68" si="18">H66</f>
        <v>GREY HEATHER</v>
      </c>
      <c r="G66" s="112" t="s">
        <v>176</v>
      </c>
      <c r="H66" s="456" t="str">
        <f>$D$23</f>
        <v>GREY HEATHER</v>
      </c>
      <c r="I66" s="45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5" t="s">
        <v>41</v>
      </c>
      <c r="C67" s="455"/>
      <c r="D67" s="455"/>
      <c r="E67" s="455"/>
      <c r="F67" s="82" t="str">
        <f t="shared" si="18"/>
        <v>WASHED BURGUNDY</v>
      </c>
      <c r="G67" s="112"/>
      <c r="H67" s="456" t="str">
        <f>$D$28</f>
        <v>WASHED BURGUNDY</v>
      </c>
      <c r="I67" s="45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5" t="s">
        <v>41</v>
      </c>
      <c r="C68" s="455"/>
      <c r="D68" s="455"/>
      <c r="E68" s="455"/>
      <c r="F68" s="82" t="str">
        <f t="shared" si="18"/>
        <v>LIME</v>
      </c>
      <c r="G68" s="112"/>
      <c r="H68" s="456" t="str">
        <f>$D$33</f>
        <v>LIME</v>
      </c>
      <c r="I68" s="45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5" t="s">
        <v>123</v>
      </c>
      <c r="C69" s="455"/>
      <c r="D69" s="455"/>
      <c r="E69" s="455"/>
      <c r="F69" s="458" t="s">
        <v>39</v>
      </c>
      <c r="G69" s="462" t="s">
        <v>131</v>
      </c>
      <c r="H69" s="466" t="str">
        <f t="shared" ref="H69" si="19">$D$18</f>
        <v>BLACK</v>
      </c>
      <c r="I69" s="467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5" t="s">
        <v>123</v>
      </c>
      <c r="C70" s="455"/>
      <c r="D70" s="455"/>
      <c r="E70" s="455"/>
      <c r="F70" s="459" t="s">
        <v>39</v>
      </c>
      <c r="G70" s="463" t="s">
        <v>131</v>
      </c>
      <c r="H70" s="344" t="str">
        <f t="shared" ref="H70" si="21">$D$23</f>
        <v>GREY HEATHER</v>
      </c>
      <c r="I70" s="34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5" t="s">
        <v>123</v>
      </c>
      <c r="C71" s="455"/>
      <c r="D71" s="455"/>
      <c r="E71" s="455"/>
      <c r="F71" s="460" t="s">
        <v>39</v>
      </c>
      <c r="G71" s="464" t="s">
        <v>131</v>
      </c>
      <c r="H71" s="468" t="str">
        <f t="shared" ref="H71" si="23">$D$28</f>
        <v>WASHED BURGUNDY</v>
      </c>
      <c r="I71" s="469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5" t="s">
        <v>123</v>
      </c>
      <c r="C72" s="455"/>
      <c r="D72" s="455"/>
      <c r="E72" s="455"/>
      <c r="F72" s="461" t="s">
        <v>39</v>
      </c>
      <c r="G72" s="465" t="s">
        <v>131</v>
      </c>
      <c r="H72" s="456" t="str">
        <f t="shared" ref="H72" si="25">$D$33</f>
        <v>LIME</v>
      </c>
      <c r="I72" s="45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0" t="s">
        <v>151</v>
      </c>
      <c r="C73" s="455"/>
      <c r="D73" s="455"/>
      <c r="E73" s="455"/>
      <c r="F73" s="458" t="s">
        <v>107</v>
      </c>
      <c r="G73" s="462" t="s">
        <v>152</v>
      </c>
      <c r="H73" s="466" t="str">
        <f t="shared" ref="H73" si="27">$D$18</f>
        <v>BLACK</v>
      </c>
      <c r="I73" s="467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0" t="s">
        <v>151</v>
      </c>
      <c r="C74" s="455"/>
      <c r="D74" s="455"/>
      <c r="E74" s="455"/>
      <c r="F74" s="459"/>
      <c r="G74" s="463"/>
      <c r="H74" s="344" t="str">
        <f t="shared" ref="H74" si="30">$D$23</f>
        <v>GREY HEATHER</v>
      </c>
      <c r="I74" s="34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0" t="s">
        <v>151</v>
      </c>
      <c r="C75" s="455"/>
      <c r="D75" s="455"/>
      <c r="E75" s="455"/>
      <c r="F75" s="460"/>
      <c r="G75" s="464"/>
      <c r="H75" s="468" t="str">
        <f t="shared" ref="H75" si="32">$D$28</f>
        <v>WASHED BURGUNDY</v>
      </c>
      <c r="I75" s="469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0" t="s">
        <v>151</v>
      </c>
      <c r="C76" s="455"/>
      <c r="D76" s="455"/>
      <c r="E76" s="455"/>
      <c r="F76" s="461"/>
      <c r="G76" s="465"/>
      <c r="H76" s="456" t="str">
        <f t="shared" ref="H76" si="34">$D$33</f>
        <v>LIME</v>
      </c>
      <c r="I76" s="45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0" t="s">
        <v>85</v>
      </c>
      <c r="C77" s="455"/>
      <c r="D77" s="455"/>
      <c r="E77" s="455"/>
      <c r="F77" s="458" t="s">
        <v>107</v>
      </c>
      <c r="G77" s="462" t="s">
        <v>86</v>
      </c>
      <c r="H77" s="466" t="str">
        <f t="shared" ref="H77" si="36">$D$18</f>
        <v>BLACK</v>
      </c>
      <c r="I77" s="467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0" t="s">
        <v>85</v>
      </c>
      <c r="C78" s="455"/>
      <c r="D78" s="455"/>
      <c r="E78" s="455"/>
      <c r="F78" s="459"/>
      <c r="G78" s="463"/>
      <c r="H78" s="344" t="str">
        <f t="shared" ref="H78" si="38">$D$23</f>
        <v>GREY HEATHER</v>
      </c>
      <c r="I78" s="34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0" t="s">
        <v>85</v>
      </c>
      <c r="C79" s="455"/>
      <c r="D79" s="455"/>
      <c r="E79" s="455"/>
      <c r="F79" s="460"/>
      <c r="G79" s="464"/>
      <c r="H79" s="468" t="str">
        <f t="shared" ref="H79" si="40">$D$28</f>
        <v>WASHED BURGUNDY</v>
      </c>
      <c r="I79" s="469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0" t="s">
        <v>85</v>
      </c>
      <c r="C80" s="455"/>
      <c r="D80" s="455"/>
      <c r="E80" s="455"/>
      <c r="F80" s="461"/>
      <c r="G80" s="465"/>
      <c r="H80" s="456" t="str">
        <f t="shared" ref="H80" si="42">$D$33</f>
        <v>LIME</v>
      </c>
      <c r="I80" s="45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0" t="s">
        <v>114</v>
      </c>
      <c r="C81" s="455"/>
      <c r="D81" s="455"/>
      <c r="E81" s="455"/>
      <c r="F81" s="458" t="s">
        <v>89</v>
      </c>
      <c r="G81" s="462"/>
      <c r="H81" s="466" t="str">
        <f t="shared" ref="H81" si="44">$D$18</f>
        <v>BLACK</v>
      </c>
      <c r="I81" s="467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0" t="s">
        <v>114</v>
      </c>
      <c r="C82" s="455"/>
      <c r="D82" s="455"/>
      <c r="E82" s="455"/>
      <c r="F82" s="459"/>
      <c r="G82" s="463"/>
      <c r="H82" s="344" t="str">
        <f t="shared" ref="H82" si="46">$D$23</f>
        <v>GREY HEATHER</v>
      </c>
      <c r="I82" s="34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0" t="s">
        <v>114</v>
      </c>
      <c r="C83" s="455"/>
      <c r="D83" s="455"/>
      <c r="E83" s="455"/>
      <c r="F83" s="460"/>
      <c r="G83" s="464"/>
      <c r="H83" s="468" t="str">
        <f t="shared" ref="H83" si="48">$D$28</f>
        <v>WASHED BURGUNDY</v>
      </c>
      <c r="I83" s="469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0" t="s">
        <v>114</v>
      </c>
      <c r="C84" s="455"/>
      <c r="D84" s="455"/>
      <c r="E84" s="455"/>
      <c r="F84" s="461"/>
      <c r="G84" s="465"/>
      <c r="H84" s="456" t="str">
        <f t="shared" ref="H84" si="50">$D$33</f>
        <v>LIME</v>
      </c>
      <c r="I84" s="45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5" t="s">
        <v>87</v>
      </c>
      <c r="C85" s="455"/>
      <c r="D85" s="455"/>
      <c r="E85" s="455"/>
      <c r="F85" s="458" t="s">
        <v>108</v>
      </c>
      <c r="G85" s="462" t="s">
        <v>88</v>
      </c>
      <c r="H85" s="466" t="str">
        <f t="shared" ref="H85" si="52">$D$18</f>
        <v>BLACK</v>
      </c>
      <c r="I85" s="467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5" t="s">
        <v>87</v>
      </c>
      <c r="C86" s="455"/>
      <c r="D86" s="455"/>
      <c r="E86" s="455"/>
      <c r="F86" s="459"/>
      <c r="G86" s="463"/>
      <c r="H86" s="344" t="str">
        <f t="shared" ref="H86" si="55">$D$23</f>
        <v>GREY HEATHER</v>
      </c>
      <c r="I86" s="34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55" t="s">
        <v>87</v>
      </c>
      <c r="C87" s="455"/>
      <c r="D87" s="455"/>
      <c r="E87" s="455"/>
      <c r="F87" s="460"/>
      <c r="G87" s="464"/>
      <c r="H87" s="468" t="str">
        <f t="shared" ref="H87" si="57">$D$28</f>
        <v>WASHED BURGUNDY</v>
      </c>
      <c r="I87" s="469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55" t="s">
        <v>87</v>
      </c>
      <c r="C88" s="455"/>
      <c r="D88" s="455"/>
      <c r="E88" s="455"/>
      <c r="F88" s="461"/>
      <c r="G88" s="465"/>
      <c r="H88" s="456" t="str">
        <f t="shared" ref="H88" si="59">$D$33</f>
        <v>LIME</v>
      </c>
      <c r="I88" s="45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81" t="s">
        <v>22</v>
      </c>
      <c r="B90" s="451"/>
      <c r="C90" s="451"/>
      <c r="D90" s="451"/>
      <c r="E90" s="452"/>
      <c r="F90" s="72" t="s">
        <v>47</v>
      </c>
      <c r="G90" s="72" t="s">
        <v>23</v>
      </c>
      <c r="H90" s="453" t="s">
        <v>42</v>
      </c>
      <c r="I90" s="45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70" t="s">
        <v>132</v>
      </c>
      <c r="C91" s="455"/>
      <c r="D91" s="455"/>
      <c r="E91" s="455"/>
      <c r="F91" s="458" t="s">
        <v>89</v>
      </c>
      <c r="G91" s="462" t="s">
        <v>118</v>
      </c>
      <c r="H91" s="456" t="str">
        <f t="shared" ref="H91" si="61">$D$18</f>
        <v>BLACK</v>
      </c>
      <c r="I91" s="45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0" t="s">
        <v>132</v>
      </c>
      <c r="C92" s="455"/>
      <c r="D92" s="455"/>
      <c r="E92" s="455"/>
      <c r="F92" s="460"/>
      <c r="G92" s="464"/>
      <c r="H92" s="456" t="str">
        <f t="shared" ref="H92" si="66">$D$23</f>
        <v>GREY HEATHER</v>
      </c>
      <c r="I92" s="45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70" t="s">
        <v>132</v>
      </c>
      <c r="C93" s="455"/>
      <c r="D93" s="455"/>
      <c r="E93" s="455"/>
      <c r="F93" s="460"/>
      <c r="G93" s="464"/>
      <c r="H93" s="456" t="str">
        <f t="shared" ref="H93" si="68">$D$28</f>
        <v>WASHED BURGUNDY</v>
      </c>
      <c r="I93" s="45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70" t="s">
        <v>132</v>
      </c>
      <c r="C94" s="455"/>
      <c r="D94" s="455"/>
      <c r="E94" s="455"/>
      <c r="F94" s="461"/>
      <c r="G94" s="465"/>
      <c r="H94" s="456" t="str">
        <f t="shared" ref="H94" si="70">$D$33</f>
        <v>LIME</v>
      </c>
      <c r="I94" s="45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71" t="s">
        <v>133</v>
      </c>
      <c r="C95" s="472"/>
      <c r="D95" s="472"/>
      <c r="E95" s="473"/>
      <c r="F95" s="458" t="s">
        <v>89</v>
      </c>
      <c r="G95" s="462" t="s">
        <v>118</v>
      </c>
      <c r="H95" s="456" t="str">
        <f t="shared" ref="H95:H123" si="72">$D$18</f>
        <v>BLACK</v>
      </c>
      <c r="I95" s="45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71" t="s">
        <v>133</v>
      </c>
      <c r="C96" s="472"/>
      <c r="D96" s="472"/>
      <c r="E96" s="473"/>
      <c r="F96" s="460"/>
      <c r="G96" s="464"/>
      <c r="H96" s="456" t="str">
        <f t="shared" ref="H96:H124" si="73">$D$23</f>
        <v>GREY HEATHER</v>
      </c>
      <c r="I96" s="45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71" t="s">
        <v>133</v>
      </c>
      <c r="C97" s="472"/>
      <c r="D97" s="472"/>
      <c r="E97" s="473"/>
      <c r="F97" s="460"/>
      <c r="G97" s="464"/>
      <c r="H97" s="456" t="str">
        <f t="shared" ref="H97:H121" si="74">$D$28</f>
        <v>WASHED BURGUNDY</v>
      </c>
      <c r="I97" s="45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71" t="s">
        <v>133</v>
      </c>
      <c r="C98" s="472"/>
      <c r="D98" s="472"/>
      <c r="E98" s="473"/>
      <c r="F98" s="461"/>
      <c r="G98" s="465"/>
      <c r="H98" s="456" t="str">
        <f t="shared" ref="H98:H122" si="76">$D$33</f>
        <v>LIME</v>
      </c>
      <c r="I98" s="45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71" t="s">
        <v>153</v>
      </c>
      <c r="C99" s="472"/>
      <c r="D99" s="472"/>
      <c r="E99" s="473"/>
      <c r="F99" s="458" t="s">
        <v>91</v>
      </c>
      <c r="G99" s="462" t="s">
        <v>174</v>
      </c>
      <c r="H99" s="456" t="str">
        <f t="shared" si="72"/>
        <v>BLACK</v>
      </c>
      <c r="I99" s="45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71" t="s">
        <v>153</v>
      </c>
      <c r="C100" s="472"/>
      <c r="D100" s="472"/>
      <c r="E100" s="473"/>
      <c r="F100" s="460"/>
      <c r="G100" s="464"/>
      <c r="H100" s="456" t="str">
        <f t="shared" si="73"/>
        <v>GREY HEATHER</v>
      </c>
      <c r="I100" s="45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71" t="s">
        <v>153</v>
      </c>
      <c r="C101" s="472"/>
      <c r="D101" s="472"/>
      <c r="E101" s="473"/>
      <c r="F101" s="460"/>
      <c r="G101" s="464"/>
      <c r="H101" s="456" t="str">
        <f t="shared" si="74"/>
        <v>WASHED BURGUNDY</v>
      </c>
      <c r="I101" s="45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71" t="s">
        <v>153</v>
      </c>
      <c r="C102" s="472"/>
      <c r="D102" s="472"/>
      <c r="E102" s="473"/>
      <c r="F102" s="461"/>
      <c r="G102" s="465"/>
      <c r="H102" s="456" t="str">
        <f t="shared" si="76"/>
        <v>LIME</v>
      </c>
      <c r="I102" s="45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71" t="s">
        <v>116</v>
      </c>
      <c r="C103" s="472"/>
      <c r="D103" s="472"/>
      <c r="E103" s="473"/>
      <c r="F103" s="82" t="s">
        <v>92</v>
      </c>
      <c r="G103" s="82"/>
      <c r="H103" s="456" t="str">
        <f t="shared" si="72"/>
        <v>BLACK</v>
      </c>
      <c r="I103" s="45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71" t="s">
        <v>116</v>
      </c>
      <c r="C104" s="472"/>
      <c r="D104" s="472"/>
      <c r="E104" s="473"/>
      <c r="F104" s="82" t="s">
        <v>92</v>
      </c>
      <c r="G104" s="82"/>
      <c r="H104" s="456" t="str">
        <f t="shared" si="73"/>
        <v>GREY HEATHER</v>
      </c>
      <c r="I104" s="45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71" t="s">
        <v>116</v>
      </c>
      <c r="C105" s="472"/>
      <c r="D105" s="472"/>
      <c r="E105" s="473"/>
      <c r="F105" s="82" t="s">
        <v>92</v>
      </c>
      <c r="G105" s="82"/>
      <c r="H105" s="456" t="str">
        <f t="shared" si="74"/>
        <v>WASHED BURGUNDY</v>
      </c>
      <c r="I105" s="45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71" t="s">
        <v>116</v>
      </c>
      <c r="C106" s="472"/>
      <c r="D106" s="472"/>
      <c r="E106" s="473"/>
      <c r="F106" s="82" t="s">
        <v>92</v>
      </c>
      <c r="G106" s="82"/>
      <c r="H106" s="456" t="str">
        <f t="shared" si="76"/>
        <v>LIME</v>
      </c>
      <c r="I106" s="45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70" t="s">
        <v>93</v>
      </c>
      <c r="C107" s="455"/>
      <c r="D107" s="455"/>
      <c r="E107" s="455"/>
      <c r="F107" s="82" t="s">
        <v>55</v>
      </c>
      <c r="G107" s="82"/>
      <c r="H107" s="456" t="str">
        <f t="shared" si="72"/>
        <v>BLACK</v>
      </c>
      <c r="I107" s="45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0" t="s">
        <v>93</v>
      </c>
      <c r="C108" s="455"/>
      <c r="D108" s="455"/>
      <c r="E108" s="455"/>
      <c r="F108" s="82" t="s">
        <v>55</v>
      </c>
      <c r="G108" s="82"/>
      <c r="H108" s="456" t="str">
        <f t="shared" si="73"/>
        <v>GREY HEATHER</v>
      </c>
      <c r="I108" s="45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70" t="s">
        <v>93</v>
      </c>
      <c r="C109" s="455"/>
      <c r="D109" s="455"/>
      <c r="E109" s="455"/>
      <c r="F109" s="82" t="s">
        <v>55</v>
      </c>
      <c r="G109" s="82"/>
      <c r="H109" s="456" t="str">
        <f t="shared" si="74"/>
        <v>WASHED BURGUNDY</v>
      </c>
      <c r="I109" s="45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70" t="s">
        <v>93</v>
      </c>
      <c r="C110" s="455"/>
      <c r="D110" s="455"/>
      <c r="E110" s="455"/>
      <c r="F110" s="82" t="s">
        <v>55</v>
      </c>
      <c r="G110" s="82"/>
      <c r="H110" s="456" t="str">
        <f t="shared" si="76"/>
        <v>LIME</v>
      </c>
      <c r="I110" s="45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70" t="s">
        <v>94</v>
      </c>
      <c r="C111" s="455"/>
      <c r="D111" s="455"/>
      <c r="E111" s="455"/>
      <c r="F111" s="82" t="s">
        <v>55</v>
      </c>
      <c r="G111" s="82"/>
      <c r="H111" s="456" t="str">
        <f t="shared" si="72"/>
        <v>BLACK</v>
      </c>
      <c r="I111" s="45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0" t="s">
        <v>94</v>
      </c>
      <c r="C112" s="455"/>
      <c r="D112" s="455"/>
      <c r="E112" s="455"/>
      <c r="F112" s="82" t="s">
        <v>55</v>
      </c>
      <c r="G112" s="82"/>
      <c r="H112" s="456" t="str">
        <f t="shared" si="73"/>
        <v>GREY HEATHER</v>
      </c>
      <c r="I112" s="45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70" t="s">
        <v>94</v>
      </c>
      <c r="C113" s="455"/>
      <c r="D113" s="455"/>
      <c r="E113" s="455"/>
      <c r="F113" s="82" t="s">
        <v>55</v>
      </c>
      <c r="G113" s="82"/>
      <c r="H113" s="456" t="str">
        <f t="shared" si="74"/>
        <v>WASHED BURGUNDY</v>
      </c>
      <c r="I113" s="45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70" t="s">
        <v>94</v>
      </c>
      <c r="C114" s="455"/>
      <c r="D114" s="455"/>
      <c r="E114" s="455"/>
      <c r="F114" s="82" t="s">
        <v>55</v>
      </c>
      <c r="G114" s="82"/>
      <c r="H114" s="456" t="str">
        <f t="shared" si="76"/>
        <v>LIME</v>
      </c>
      <c r="I114" s="45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70" t="s">
        <v>95</v>
      </c>
      <c r="C115" s="455"/>
      <c r="D115" s="455"/>
      <c r="E115" s="455"/>
      <c r="F115" s="82" t="s">
        <v>92</v>
      </c>
      <c r="G115" s="82"/>
      <c r="H115" s="456" t="str">
        <f t="shared" si="72"/>
        <v>BLACK</v>
      </c>
      <c r="I115" s="45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0" t="s">
        <v>95</v>
      </c>
      <c r="C116" s="455"/>
      <c r="D116" s="455"/>
      <c r="E116" s="455"/>
      <c r="F116" s="82" t="s">
        <v>92</v>
      </c>
      <c r="G116" s="82"/>
      <c r="H116" s="456" t="str">
        <f t="shared" si="73"/>
        <v>GREY HEATHER</v>
      </c>
      <c r="I116" s="45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70" t="s">
        <v>95</v>
      </c>
      <c r="C117" s="455"/>
      <c r="D117" s="455"/>
      <c r="E117" s="455"/>
      <c r="F117" s="82" t="s">
        <v>92</v>
      </c>
      <c r="G117" s="82"/>
      <c r="H117" s="456" t="str">
        <f t="shared" si="74"/>
        <v>WASHED BURGUNDY</v>
      </c>
      <c r="I117" s="45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70" t="s">
        <v>95</v>
      </c>
      <c r="C118" s="455"/>
      <c r="D118" s="455"/>
      <c r="E118" s="455"/>
      <c r="F118" s="82" t="s">
        <v>92</v>
      </c>
      <c r="G118" s="82"/>
      <c r="H118" s="456" t="str">
        <f t="shared" si="76"/>
        <v>LIME</v>
      </c>
      <c r="I118" s="45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71" t="s">
        <v>96</v>
      </c>
      <c r="C119" s="472"/>
      <c r="D119" s="472"/>
      <c r="E119" s="473"/>
      <c r="F119" s="82" t="s">
        <v>38</v>
      </c>
      <c r="G119" s="82"/>
      <c r="H119" s="456" t="str">
        <f t="shared" si="72"/>
        <v>BLACK</v>
      </c>
      <c r="I119" s="45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0" t="s">
        <v>96</v>
      </c>
      <c r="C120" s="455"/>
      <c r="D120" s="455"/>
      <c r="E120" s="455"/>
      <c r="F120" s="82" t="s">
        <v>38</v>
      </c>
      <c r="G120" s="82"/>
      <c r="H120" s="456" t="str">
        <f t="shared" si="73"/>
        <v>GREY HEATHER</v>
      </c>
      <c r="I120" s="45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70" t="s">
        <v>96</v>
      </c>
      <c r="C121" s="455"/>
      <c r="D121" s="455"/>
      <c r="E121" s="455"/>
      <c r="F121" s="82" t="s">
        <v>38</v>
      </c>
      <c r="G121" s="82"/>
      <c r="H121" s="456" t="str">
        <f t="shared" si="74"/>
        <v>WASHED BURGUNDY</v>
      </c>
      <c r="I121" s="45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70" t="s">
        <v>96</v>
      </c>
      <c r="C122" s="455"/>
      <c r="D122" s="455"/>
      <c r="E122" s="455"/>
      <c r="F122" s="82" t="s">
        <v>38</v>
      </c>
      <c r="G122" s="82"/>
      <c r="H122" s="456" t="str">
        <f t="shared" si="76"/>
        <v>LIME</v>
      </c>
      <c r="I122" s="45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70" t="s">
        <v>97</v>
      </c>
      <c r="C123" s="455"/>
      <c r="D123" s="455"/>
      <c r="E123" s="455"/>
      <c r="F123" s="82" t="s">
        <v>92</v>
      </c>
      <c r="G123" s="82"/>
      <c r="H123" s="456" t="str">
        <f t="shared" si="72"/>
        <v>BLACK</v>
      </c>
      <c r="I123" s="45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71" t="s">
        <v>97</v>
      </c>
      <c r="C124" s="472"/>
      <c r="D124" s="472"/>
      <c r="E124" s="473"/>
      <c r="F124" s="82" t="s">
        <v>92</v>
      </c>
      <c r="G124" s="82"/>
      <c r="H124" s="456" t="str">
        <f t="shared" si="73"/>
        <v>GREY HEATHER</v>
      </c>
      <c r="I124" s="45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71" t="s">
        <v>97</v>
      </c>
      <c r="C125" s="472"/>
      <c r="D125" s="472"/>
      <c r="E125" s="473"/>
      <c r="F125" s="82" t="s">
        <v>92</v>
      </c>
      <c r="G125" s="82"/>
      <c r="H125" s="456" t="str">
        <f>$D$28</f>
        <v>WASHED BURGUNDY</v>
      </c>
      <c r="I125" s="45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71" t="s">
        <v>97</v>
      </c>
      <c r="C126" s="472"/>
      <c r="D126" s="472"/>
      <c r="E126" s="473"/>
      <c r="F126" s="82" t="s">
        <v>92</v>
      </c>
      <c r="G126" s="82"/>
      <c r="H126" s="456" t="str">
        <f>$D$33</f>
        <v>LIME</v>
      </c>
      <c r="I126" s="45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0" t="s">
        <v>110</v>
      </c>
      <c r="C127" s="455"/>
      <c r="D127" s="455"/>
      <c r="E127" s="455"/>
      <c r="F127" s="474" t="s">
        <v>111</v>
      </c>
      <c r="G127" s="82"/>
      <c r="H127" s="475" t="s">
        <v>134</v>
      </c>
      <c r="I127" s="45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0" t="s">
        <v>110</v>
      </c>
      <c r="C128" s="455"/>
      <c r="D128" s="455"/>
      <c r="E128" s="455"/>
      <c r="F128" s="474"/>
      <c r="G128" s="82"/>
      <c r="H128" s="475" t="s">
        <v>135</v>
      </c>
      <c r="I128" s="45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0" t="s">
        <v>110</v>
      </c>
      <c r="C129" s="455"/>
      <c r="D129" s="455"/>
      <c r="E129" s="455"/>
      <c r="F129" s="474"/>
      <c r="G129" s="82"/>
      <c r="H129" s="475" t="s">
        <v>136</v>
      </c>
      <c r="I129" s="45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0" t="s">
        <v>110</v>
      </c>
      <c r="C130" s="455"/>
      <c r="D130" s="455"/>
      <c r="E130" s="455"/>
      <c r="F130" s="474"/>
      <c r="G130" s="82"/>
      <c r="H130" s="475">
        <v>41</v>
      </c>
      <c r="I130" s="45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0" t="s">
        <v>110</v>
      </c>
      <c r="C131" s="455"/>
      <c r="D131" s="455"/>
      <c r="E131" s="455"/>
      <c r="F131" s="474"/>
      <c r="G131" s="82"/>
      <c r="H131" s="456">
        <v>42</v>
      </c>
      <c r="I131" s="45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07" t="s">
        <v>31</v>
      </c>
      <c r="K133" s="407"/>
      <c r="L133" s="407"/>
      <c r="M133" s="407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76" t="s">
        <v>49</v>
      </c>
      <c r="C135" s="477"/>
      <c r="D135" s="477"/>
      <c r="E135" s="477"/>
      <c r="F135" s="477"/>
      <c r="G135" s="477"/>
      <c r="H135" s="477"/>
      <c r="I135" s="478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9" t="s">
        <v>99</v>
      </c>
      <c r="E136" s="479"/>
      <c r="F136" s="479" t="s">
        <v>54</v>
      </c>
      <c r="G136" s="479"/>
      <c r="H136" s="479"/>
      <c r="I136" s="479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80" t="s">
        <v>122</v>
      </c>
      <c r="D137" s="482" t="s">
        <v>124</v>
      </c>
      <c r="E137" s="483"/>
      <c r="F137" s="484" t="s">
        <v>137</v>
      </c>
      <c r="G137" s="484"/>
      <c r="H137" s="484"/>
      <c r="I137" s="484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81"/>
      <c r="D138" s="485" t="s">
        <v>125</v>
      </c>
      <c r="E138" s="486"/>
      <c r="F138" s="484" t="s">
        <v>138</v>
      </c>
      <c r="G138" s="484"/>
      <c r="H138" s="484"/>
      <c r="I138" s="484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76"/>
      <c r="C140" s="477"/>
      <c r="D140" s="366"/>
      <c r="E140" s="366"/>
      <c r="F140" s="366"/>
      <c r="G140" s="366"/>
      <c r="H140" s="366"/>
      <c r="I140" s="367"/>
      <c r="J140" s="44"/>
      <c r="K140" s="44"/>
    </row>
    <row r="141" spans="1:16" s="12" customFormat="1" ht="32.5" hidden="1">
      <c r="A141" s="88"/>
      <c r="B141" s="471"/>
      <c r="C141" s="473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87" t="s">
        <v>119</v>
      </c>
      <c r="C142" s="487"/>
      <c r="D142" s="100"/>
      <c r="E142" s="100">
        <v>2.2000000000000002</v>
      </c>
      <c r="F142" s="488">
        <v>3</v>
      </c>
      <c r="G142" s="489"/>
      <c r="H142" s="489"/>
      <c r="I142" s="49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91" t="s">
        <v>155</v>
      </c>
      <c r="D144" s="491"/>
      <c r="E144" s="491"/>
      <c r="F144" s="49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76" t="s">
        <v>49</v>
      </c>
      <c r="C145" s="477"/>
      <c r="D145" s="477"/>
      <c r="E145" s="477"/>
      <c r="F145" s="477"/>
      <c r="G145" s="477"/>
      <c r="H145" s="477"/>
      <c r="I145" s="478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12" t="s">
        <v>69</v>
      </c>
      <c r="F146" s="413"/>
      <c r="G146" s="413"/>
      <c r="H146" s="413"/>
      <c r="I146" s="414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15" t="s">
        <v>161</v>
      </c>
      <c r="F147" s="416"/>
      <c r="G147" s="416"/>
      <c r="H147" s="416"/>
      <c r="I147" s="417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15" t="s">
        <v>171</v>
      </c>
      <c r="F148" s="416"/>
      <c r="G148" s="416"/>
      <c r="H148" s="416"/>
      <c r="I148" s="417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15" t="s">
        <v>161</v>
      </c>
      <c r="F149" s="416"/>
      <c r="G149" s="416"/>
      <c r="H149" s="416"/>
      <c r="I149" s="417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15" t="s">
        <v>161</v>
      </c>
      <c r="F150" s="416"/>
      <c r="G150" s="416"/>
      <c r="H150" s="416"/>
      <c r="I150" s="417"/>
      <c r="J150" s="44"/>
      <c r="K150" s="44"/>
      <c r="L150" s="44"/>
      <c r="M150" s="44"/>
      <c r="N150" s="44"/>
    </row>
    <row r="151" spans="1:16" s="12" customFormat="1" ht="32.5">
      <c r="A151" s="88"/>
      <c r="B151" s="476" t="s">
        <v>70</v>
      </c>
      <c r="C151" s="477"/>
      <c r="D151" s="366"/>
      <c r="E151" s="366"/>
      <c r="F151" s="366"/>
      <c r="G151" s="366"/>
      <c r="H151" s="366"/>
      <c r="I151" s="367"/>
      <c r="J151" s="44"/>
      <c r="K151" s="44"/>
    </row>
    <row r="152" spans="1:16" s="12" customFormat="1" ht="56.25" customHeight="1">
      <c r="A152" s="88"/>
      <c r="B152" s="471"/>
      <c r="C152" s="473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04" t="s">
        <v>162</v>
      </c>
      <c r="C153" s="505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06" t="s">
        <v>163</v>
      </c>
      <c r="C154" s="507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08" t="s">
        <v>71</v>
      </c>
      <c r="D157" s="509"/>
      <c r="E157" s="509"/>
      <c r="F157" s="509"/>
      <c r="G157" s="509"/>
      <c r="H157" s="509"/>
      <c r="I157" s="510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85" t="s">
        <v>164</v>
      </c>
      <c r="D158" s="492"/>
      <c r="E158" s="492"/>
      <c r="F158" s="492"/>
      <c r="G158" s="492"/>
      <c r="H158" s="492"/>
      <c r="I158" s="486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85" t="s">
        <v>165</v>
      </c>
      <c r="D159" s="492"/>
      <c r="E159" s="492"/>
      <c r="F159" s="492"/>
      <c r="G159" s="492"/>
      <c r="H159" s="492"/>
      <c r="I159" s="486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93" t="s">
        <v>164</v>
      </c>
      <c r="D160" s="494"/>
      <c r="E160" s="494"/>
      <c r="F160" s="494"/>
      <c r="G160" s="494"/>
      <c r="H160" s="494"/>
      <c r="I160" s="49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96"/>
      <c r="D161" s="497"/>
      <c r="E161" s="497"/>
      <c r="F161" s="497"/>
      <c r="G161" s="497"/>
      <c r="H161" s="497"/>
      <c r="I161" s="49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99"/>
      <c r="D162" s="500"/>
      <c r="E162" s="500"/>
      <c r="F162" s="500"/>
      <c r="G162" s="500"/>
      <c r="H162" s="500"/>
      <c r="I162" s="501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07" t="s">
        <v>78</v>
      </c>
      <c r="C164" s="407"/>
      <c r="D164" s="407"/>
      <c r="E164" s="407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02"/>
      <c r="B170" s="503"/>
      <c r="C170" s="503"/>
      <c r="D170" s="503"/>
      <c r="E170" s="503"/>
      <c r="F170" s="503"/>
      <c r="G170" s="503"/>
      <c r="H170" s="503"/>
      <c r="I170" s="503"/>
      <c r="J170" s="503"/>
      <c r="K170" s="503"/>
      <c r="L170" s="503"/>
      <c r="M170" s="503"/>
      <c r="N170" s="503"/>
      <c r="O170" s="503"/>
      <c r="P170" s="503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62"/>
  <sheetViews>
    <sheetView view="pageBreakPreview" topLeftCell="A10" zoomScale="40" zoomScaleNormal="40" zoomScaleSheetLayoutView="40" zoomScalePageLayoutView="25" workbookViewId="0">
      <selection activeCell="B21" sqref="B21:C21"/>
    </sheetView>
  </sheetViews>
  <sheetFormatPr defaultColWidth="9.1796875" defaultRowHeight="24"/>
  <cols>
    <col min="1" max="1" width="103.1796875" style="67" customWidth="1"/>
    <col min="2" max="2" width="88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H06-PA24W-DYE</v>
      </c>
      <c r="C3" s="304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PIGMENT DYE CLASSIC SWEATPANT WOMEN'S</v>
      </c>
      <c r="C4" s="59"/>
    </row>
    <row r="5" spans="1:3" s="58" customFormat="1" ht="76" customHeight="1">
      <c r="A5" s="199"/>
      <c r="B5" s="535" t="str">
        <f>'1. CUTTING DOCKET'!D18</f>
        <v>SKIPPER BLUE</v>
      </c>
      <c r="C5" s="536"/>
    </row>
    <row r="6" spans="1:3" s="62" customFormat="1" ht="69.75" customHeight="1">
      <c r="A6" s="161" t="s">
        <v>32</v>
      </c>
      <c r="B6" s="528" t="s">
        <v>324</v>
      </c>
      <c r="C6" s="537"/>
    </row>
    <row r="7" spans="1:3" s="62" customFormat="1" ht="93" customHeight="1">
      <c r="A7" s="200" t="s">
        <v>33</v>
      </c>
      <c r="B7" s="528" t="str">
        <f>'[11]1. CUTTING DOCKET'!$B$30</f>
        <v>BRUSHED FLEECE 100% COTTON (30/1+8/1) HEAVY WASHING_350GSM</v>
      </c>
      <c r="C7" s="529"/>
    </row>
    <row r="8" spans="1:3" s="62" customFormat="1" ht="354.5" customHeight="1">
      <c r="A8" s="162" t="s">
        <v>32</v>
      </c>
      <c r="B8" s="515"/>
      <c r="C8" s="517"/>
    </row>
    <row r="9" spans="1:3" s="62" customFormat="1" ht="94.5" customHeight="1">
      <c r="A9" s="161" t="str">
        <f>'1. CUTTING DOCKET'!$B$28</f>
        <v>100% COTTON SINGLE JERSEY (20'S/1 CM) _190GSM - SOFT HANDFEEL</v>
      </c>
      <c r="B9" s="528" t="str">
        <f>B6</f>
        <v>PFD</v>
      </c>
      <c r="C9" s="537"/>
    </row>
    <row r="10" spans="1:3" s="62" customFormat="1" ht="275" customHeight="1">
      <c r="A10" s="162" t="s">
        <v>273</v>
      </c>
      <c r="B10" s="515"/>
      <c r="C10" s="517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4" hidden="1" customHeight="1">
      <c r="A14" s="162" t="e">
        <f>'[11]1. CUTTING DOCKET'!#REF!</f>
        <v>#REF!</v>
      </c>
      <c r="B14" s="162"/>
      <c r="C14" s="163"/>
    </row>
    <row r="15" spans="1:3" s="62" customFormat="1" ht="48.5" customHeight="1">
      <c r="A15" s="161" t="s">
        <v>464</v>
      </c>
      <c r="B15" s="511" t="s">
        <v>39</v>
      </c>
      <c r="C15" s="512"/>
    </row>
    <row r="16" spans="1:3" s="62" customFormat="1" ht="98.5" customHeight="1">
      <c r="A16" s="276" t="s">
        <v>465</v>
      </c>
      <c r="B16" s="513"/>
      <c r="C16" s="514"/>
    </row>
    <row r="17" spans="1:3" s="62" customFormat="1" ht="57.5" customHeight="1">
      <c r="A17" s="161" t="str">
        <f>'[11]1. CUTTING DOCKET'!B37</f>
        <v>CHỈ 40/2 MAY CHÍNH</v>
      </c>
      <c r="B17" s="511" t="str">
        <f>B9</f>
        <v>PFD</v>
      </c>
      <c r="C17" s="512"/>
    </row>
    <row r="18" spans="1:3" s="62" customFormat="1" ht="57" customHeight="1">
      <c r="A18" s="276" t="s">
        <v>252</v>
      </c>
      <c r="B18" s="513" t="s">
        <v>335</v>
      </c>
      <c r="C18" s="514"/>
    </row>
    <row r="19" spans="1:3" s="62" customFormat="1" ht="57.5" customHeight="1">
      <c r="A19" s="161" t="str">
        <f>'1. CUTTING DOCKET'!$B$34</f>
        <v>CHỈ SỬA HÀNG</v>
      </c>
      <c r="B19" s="511" t="s">
        <v>322</v>
      </c>
      <c r="C19" s="512"/>
    </row>
    <row r="20" spans="1:3" s="62" customFormat="1" ht="68.5" customHeight="1">
      <c r="A20" s="276" t="s">
        <v>331</v>
      </c>
      <c r="B20" s="513" t="str">
        <f>'1. CUTTING DOCKET'!G34</f>
        <v>NA8159</v>
      </c>
      <c r="C20" s="514"/>
    </row>
    <row r="21" spans="1:3" s="62" customFormat="1" ht="143" customHeight="1">
      <c r="A21" s="289" t="str">
        <f>'1. CUTTING DOCKET'!B35</f>
        <v>NHÃN DỆT BẰNG VẢI 38MM*71MM 
(NHÃN CHÍNH-PHÂN THEO TỪNG SIZE)
CODE: HSC-ML-0075(WOMENS)</v>
      </c>
      <c r="B21" s="511" t="s">
        <v>332</v>
      </c>
      <c r="C21" s="530"/>
    </row>
    <row r="22" spans="1:3" s="62" customFormat="1" ht="383.5" customHeight="1">
      <c r="A22" s="290" t="s">
        <v>280</v>
      </c>
      <c r="B22" s="531"/>
      <c r="C22" s="532"/>
    </row>
    <row r="23" spans="1:3" s="62" customFormat="1" ht="132.5" customHeight="1">
      <c r="A23" s="289" t="str">
        <f>'1. CUTTING DOCKET'!$B$36</f>
        <v>NHÃN THÀNH PHẦN 100% COTTON
KÍCH THƯỚC: 82.2 *20 MM
CODE: CC-0041</v>
      </c>
      <c r="B23" s="511" t="s">
        <v>333</v>
      </c>
      <c r="C23" s="530"/>
    </row>
    <row r="24" spans="1:3" s="62" customFormat="1" ht="409.5" customHeight="1">
      <c r="A24" s="522" t="s">
        <v>281</v>
      </c>
      <c r="B24" s="524"/>
      <c r="C24" s="525"/>
    </row>
    <row r="25" spans="1:3" s="62" customFormat="1" ht="76.5" customHeight="1">
      <c r="A25" s="523"/>
      <c r="B25" s="526"/>
      <c r="C25" s="527"/>
    </row>
    <row r="26" spans="1:3" s="62" customFormat="1" ht="80.5" customHeight="1">
      <c r="A26" s="289" t="str">
        <f>'[11]1. CUTTING DOCKET'!$B$43</f>
        <v>NHÃN HSCO SATIN
CODE: HSC-ML-0002</v>
      </c>
      <c r="B26" s="511" t="s">
        <v>333</v>
      </c>
      <c r="C26" s="530"/>
    </row>
    <row r="27" spans="1:3" s="62" customFormat="1" ht="208.5" customHeight="1">
      <c r="A27" s="290" t="s">
        <v>219</v>
      </c>
      <c r="B27" s="531"/>
      <c r="C27" s="532"/>
    </row>
    <row r="28" spans="1:3" s="62" customFormat="1" ht="89.5" customHeight="1">
      <c r="A28" s="289" t="str">
        <f>'[11]1. CUTTING DOCKET'!$B$45</f>
        <v>NHÃN TRACKING
#240324S1</v>
      </c>
      <c r="B28" s="511" t="s">
        <v>333</v>
      </c>
      <c r="C28" s="530"/>
    </row>
    <row r="29" spans="1:3" s="62" customFormat="1" ht="76.5" customHeight="1">
      <c r="A29" s="290" t="s">
        <v>220</v>
      </c>
      <c r="B29" s="533" t="s">
        <v>253</v>
      </c>
      <c r="C29" s="534"/>
    </row>
    <row r="30" spans="1:3" s="62" customFormat="1" ht="88" customHeight="1">
      <c r="A30" s="289" t="s">
        <v>264</v>
      </c>
      <c r="B30" s="511" t="s">
        <v>334</v>
      </c>
      <c r="C30" s="530"/>
    </row>
    <row r="31" spans="1:3" s="62" customFormat="1" ht="145.5" customHeight="1">
      <c r="A31" s="290" t="s">
        <v>279</v>
      </c>
      <c r="B31" s="515"/>
      <c r="C31" s="516"/>
    </row>
    <row r="32" spans="1:3" s="62" customFormat="1" ht="44" customHeight="1">
      <c r="A32" s="289" t="str">
        <f>'1. CUTTING DOCKET'!B43</f>
        <v>THUN LAI 3CM</v>
      </c>
      <c r="B32" s="511" t="s">
        <v>39</v>
      </c>
      <c r="C32" s="512"/>
    </row>
    <row r="33" spans="1:3" s="62" customFormat="1" ht="94" customHeight="1">
      <c r="A33" s="291" t="s">
        <v>339</v>
      </c>
      <c r="B33" s="515"/>
      <c r="C33" s="516"/>
    </row>
    <row r="34" spans="1:3" s="62" customFormat="1" ht="44" customHeight="1">
      <c r="A34" s="289" t="str">
        <f>'1. CUTTING DOCKET'!$B$44</f>
        <v>THUN LƯNG 5CM</v>
      </c>
      <c r="B34" s="511" t="s">
        <v>39</v>
      </c>
      <c r="C34" s="512"/>
    </row>
    <row r="35" spans="1:3" s="62" customFormat="1" ht="85.5" customHeight="1">
      <c r="A35" s="291" t="s">
        <v>321</v>
      </c>
      <c r="B35" s="515"/>
      <c r="C35" s="516"/>
    </row>
    <row r="36" spans="1:3" s="62" customFormat="1" ht="44" customHeight="1">
      <c r="A36" s="289" t="str">
        <f>'[11]1. CUTTING DOCKET'!$B$51</f>
        <v>DÂY TAPE XƯƠNG CÁ 1CM</v>
      </c>
      <c r="B36" s="511" t="s">
        <v>55</v>
      </c>
      <c r="C36" s="512"/>
    </row>
    <row r="37" spans="1:3" s="62" customFormat="1" ht="61.5" customHeight="1">
      <c r="A37" s="291" t="s">
        <v>283</v>
      </c>
      <c r="B37" s="515"/>
      <c r="C37" s="516"/>
    </row>
    <row r="38" spans="1:3" s="62" customFormat="1" ht="45" customHeight="1">
      <c r="A38" s="289" t="str">
        <f>'1. CUTTING DOCKET'!$B$42</f>
        <v>DÂY LUỒN 12MM</v>
      </c>
      <c r="B38" s="511" t="str">
        <f>B36</f>
        <v>NATURAL</v>
      </c>
      <c r="C38" s="512"/>
    </row>
    <row r="39" spans="1:3" s="62" customFormat="1" ht="72.5" customHeight="1">
      <c r="A39" s="291" t="s">
        <v>282</v>
      </c>
      <c r="B39" s="515"/>
      <c r="C39" s="516"/>
    </row>
    <row r="40" spans="1:3" s="62" customFormat="1" ht="77" customHeight="1">
      <c r="A40" s="518" t="str">
        <f>'[11]1. CUTTING DOCKET'!B58</f>
        <v>ĐẠN BẮN TREO THẺ BÀI</v>
      </c>
      <c r="B40" s="520" t="s">
        <v>89</v>
      </c>
      <c r="C40" s="521"/>
    </row>
    <row r="41" spans="1:3" s="62" customFormat="1" ht="77" customHeight="1">
      <c r="A41" s="519"/>
      <c r="B41" s="161" t="s">
        <v>254</v>
      </c>
      <c r="C41" s="165" t="s">
        <v>255</v>
      </c>
    </row>
    <row r="42" spans="1:3" s="62" customFormat="1" ht="342" customHeight="1">
      <c r="A42" s="291" t="s">
        <v>256</v>
      </c>
      <c r="B42" s="292"/>
      <c r="C42" s="293"/>
    </row>
    <row r="43" spans="1:3" s="62" customFormat="1" ht="93.65" customHeight="1">
      <c r="A43" s="289" t="str">
        <f>'[11]1. CUTTING DOCKET'!B58</f>
        <v>ĐẠN BẮN TREO THẺ BÀI</v>
      </c>
      <c r="B43" s="511" t="s">
        <v>39</v>
      </c>
      <c r="C43" s="512"/>
    </row>
    <row r="44" spans="1:3" s="62" customFormat="1" ht="150.5" customHeight="1">
      <c r="A44" s="291" t="s">
        <v>257</v>
      </c>
      <c r="B44" s="515"/>
      <c r="C44" s="516"/>
    </row>
    <row r="45" spans="1:3" s="62" customFormat="1" ht="95.25" customHeight="1">
      <c r="A45" s="289" t="str">
        <f>'[11]1. CUTTING DOCKET'!B60</f>
        <v>STICKER BARCODE TẠI THẺ BÀI
KÍCH THƯỚC: 20CMX30CM</v>
      </c>
      <c r="B45" s="511" t="s">
        <v>89</v>
      </c>
      <c r="C45" s="512"/>
    </row>
    <row r="46" spans="1:3" s="62" customFormat="1" ht="213" customHeight="1">
      <c r="A46" s="291" t="s">
        <v>258</v>
      </c>
      <c r="B46" s="515"/>
      <c r="C46" s="516"/>
    </row>
    <row r="47" spans="1:3" s="62" customFormat="1" ht="105.5" customHeight="1">
      <c r="A47" s="289" t="str">
        <f>'[11]1. CUTTING DOCKET'!B62</f>
        <v>STICKER BARCODE TẠI POLY BAG
KÍCH THƯỚC: 35CMX55CM</v>
      </c>
      <c r="B47" s="511" t="str">
        <f>B45</f>
        <v>NỀN TRẮNG CHỮ ĐEN</v>
      </c>
      <c r="C47" s="512"/>
    </row>
    <row r="48" spans="1:3" s="62" customFormat="1" ht="228" customHeight="1">
      <c r="A48" s="291" t="s">
        <v>259</v>
      </c>
      <c r="B48" s="515"/>
      <c r="C48" s="517"/>
    </row>
    <row r="49" spans="1:3" s="62" customFormat="1" ht="91.5" customHeight="1">
      <c r="A49" s="289" t="str">
        <f>'[11]1. CUTTING DOCKET'!B64</f>
        <v>STICKER CARTON CHI TIẾT TỪNG CỬA HÀNG</v>
      </c>
      <c r="B49" s="511" t="str">
        <f>B47</f>
        <v>NỀN TRẮNG CHỮ ĐEN</v>
      </c>
      <c r="C49" s="512"/>
    </row>
    <row r="50" spans="1:3" s="62" customFormat="1" ht="206" customHeight="1">
      <c r="A50" s="291" t="s">
        <v>206</v>
      </c>
      <c r="B50" s="515"/>
      <c r="C50" s="517"/>
    </row>
    <row r="51" spans="1:3" s="62" customFormat="1" ht="85" customHeight="1">
      <c r="A51" s="289" t="str">
        <f>'[11]1. CUTTING DOCKET'!B66</f>
        <v>POLY BAG LỚN</v>
      </c>
      <c r="B51" s="511" t="s">
        <v>92</v>
      </c>
      <c r="C51" s="512"/>
    </row>
    <row r="52" spans="1:3" s="62" customFormat="1" ht="137" customHeight="1">
      <c r="A52" s="291" t="s">
        <v>260</v>
      </c>
      <c r="B52" s="515"/>
      <c r="C52" s="517"/>
    </row>
    <row r="53" spans="1:3" s="62" customFormat="1" ht="85" customHeight="1">
      <c r="A53" s="289" t="str">
        <f>'[11]1. CUTTING DOCKET'!B68</f>
        <v>POLY BAG THÙNG</v>
      </c>
      <c r="B53" s="511" t="s">
        <v>92</v>
      </c>
      <c r="C53" s="512"/>
    </row>
    <row r="54" spans="1:3" s="62" customFormat="1" ht="138" customHeight="1">
      <c r="A54" s="291" t="s">
        <v>261</v>
      </c>
      <c r="B54" s="515"/>
      <c r="C54" s="517"/>
    </row>
    <row r="55" spans="1:3" s="62" customFormat="1" ht="85" customHeight="1">
      <c r="A55" s="289" t="s">
        <v>244</v>
      </c>
      <c r="B55" s="511" t="s">
        <v>92</v>
      </c>
      <c r="C55" s="512"/>
    </row>
    <row r="56" spans="1:3" s="62" customFormat="1" ht="183.5" customHeight="1">
      <c r="A56" s="291" t="s">
        <v>205</v>
      </c>
      <c r="B56" s="515"/>
      <c r="C56" s="517"/>
    </row>
    <row r="57" spans="1:3" s="62" customFormat="1" ht="91.5" customHeight="1">
      <c r="A57" s="289" t="s">
        <v>245</v>
      </c>
      <c r="B57" s="511" t="s">
        <v>92</v>
      </c>
      <c r="C57" s="512"/>
    </row>
    <row r="58" spans="1:3" s="62" customFormat="1" ht="139.5" customHeight="1">
      <c r="A58" s="291" t="s">
        <v>205</v>
      </c>
      <c r="B58" s="515"/>
      <c r="C58" s="517"/>
    </row>
    <row r="59" spans="1:3" s="62" customFormat="1" ht="89" customHeight="1">
      <c r="A59" s="289" t="s">
        <v>246</v>
      </c>
      <c r="B59" s="511" t="s">
        <v>55</v>
      </c>
      <c r="C59" s="512"/>
    </row>
    <row r="60" spans="1:3" s="62" customFormat="1" ht="142" customHeight="1">
      <c r="A60" s="291" t="s">
        <v>262</v>
      </c>
      <c r="B60" s="515"/>
      <c r="C60" s="517"/>
    </row>
    <row r="61" spans="1:3" s="62" customFormat="1" ht="87.5" customHeight="1">
      <c r="A61" s="289" t="s">
        <v>203</v>
      </c>
      <c r="B61" s="511" t="str">
        <f>B59</f>
        <v>NATURAL</v>
      </c>
      <c r="C61" s="512"/>
    </row>
    <row r="62" spans="1:3" s="62" customFormat="1" ht="165.5" customHeight="1">
      <c r="A62" s="291" t="s">
        <v>261</v>
      </c>
      <c r="B62" s="515"/>
      <c r="C62" s="517"/>
    </row>
  </sheetData>
  <mergeCells count="53">
    <mergeCell ref="B5:C5"/>
    <mergeCell ref="B6:C6"/>
    <mergeCell ref="B8:C8"/>
    <mergeCell ref="B9:C9"/>
    <mergeCell ref="B10:C10"/>
    <mergeCell ref="A24:A25"/>
    <mergeCell ref="B24:C25"/>
    <mergeCell ref="B31:C31"/>
    <mergeCell ref="B7:C7"/>
    <mergeCell ref="B21:C21"/>
    <mergeCell ref="B22:C22"/>
    <mergeCell ref="B23:C23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A40:A41"/>
    <mergeCell ref="B40:C40"/>
    <mergeCell ref="B43:C43"/>
    <mergeCell ref="B44:C44"/>
    <mergeCell ref="B45:C45"/>
    <mergeCell ref="B62:C62"/>
    <mergeCell ref="B53:C53"/>
    <mergeCell ref="B54:C54"/>
    <mergeCell ref="B55:C55"/>
    <mergeCell ref="B56:C56"/>
    <mergeCell ref="B57:C57"/>
    <mergeCell ref="B58:C58"/>
    <mergeCell ref="B60:C60"/>
    <mergeCell ref="B61:C61"/>
    <mergeCell ref="B35:C35"/>
    <mergeCell ref="B59:C59"/>
    <mergeCell ref="B36:C36"/>
    <mergeCell ref="B37:C37"/>
    <mergeCell ref="B38:C38"/>
    <mergeCell ref="B39:C39"/>
    <mergeCell ref="B52:C52"/>
    <mergeCell ref="B46:C46"/>
    <mergeCell ref="B47:C47"/>
    <mergeCell ref="B48:C48"/>
    <mergeCell ref="B49:C49"/>
    <mergeCell ref="B50:C50"/>
    <mergeCell ref="B51:C51"/>
    <mergeCell ref="B15:C15"/>
    <mergeCell ref="B16:C16"/>
    <mergeCell ref="B32:C32"/>
    <mergeCell ref="B33:C33"/>
    <mergeCell ref="B34:C34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2" max="2" man="1"/>
    <brk id="39" max="2" man="1"/>
    <brk id="50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H06-PA24W-DYE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SWEATPANT WOMEN'S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28" t="str">
        <f>'1. CUTTING DOCKET'!M11</f>
        <v>BRUSHED FLEECE (30/1+8/1) HEAVY WASHING_350GSM</v>
      </c>
      <c r="C7" s="529"/>
      <c r="D7" s="529"/>
      <c r="E7" s="537"/>
    </row>
    <row r="8" spans="1:12" s="62" customFormat="1" ht="409.6" customHeight="1">
      <c r="A8" s="64" t="e">
        <f>'1. CUTTING DOCKET'!#REF!</f>
        <v>#REF!</v>
      </c>
      <c r="B8" s="538"/>
      <c r="C8" s="539"/>
      <c r="D8" s="540"/>
      <c r="E8" s="541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2" t="e">
        <f>'1. CUTTING DOCKET'!#REF!</f>
        <v>#REF!</v>
      </c>
      <c r="C13" s="529"/>
      <c r="D13" s="543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8"/>
      <c r="C14" s="539"/>
      <c r="D14" s="540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4" t="e">
        <f>'1. CUTTING DOCKET'!#REF!</f>
        <v>#REF!</v>
      </c>
      <c r="C17" s="545"/>
      <c r="D17" s="546"/>
      <c r="E17" s="547"/>
    </row>
    <row r="18" spans="1:5" s="62" customFormat="1" ht="90" customHeight="1">
      <c r="A18" s="61" t="e">
        <f>'1. CUTTING DOCKET'!#REF!</f>
        <v>#REF!</v>
      </c>
      <c r="B18" s="511" t="e">
        <f>'1. CUTTING DOCKET'!#REF!</f>
        <v>#REF!</v>
      </c>
      <c r="C18" s="530"/>
      <c r="D18" s="530"/>
      <c r="E18" s="512"/>
    </row>
    <row r="19" spans="1:5" s="62" customFormat="1" ht="409.6" customHeight="1">
      <c r="A19" s="166" t="s">
        <v>166</v>
      </c>
      <c r="B19" s="550"/>
      <c r="C19" s="551"/>
      <c r="D19" s="552"/>
      <c r="E19" s="552"/>
    </row>
    <row r="20" spans="1:5" s="62" customFormat="1" ht="79.5" customHeight="1">
      <c r="A20" s="61" t="e">
        <f>'1. CUTTING DOCKET'!#REF!</f>
        <v>#REF!</v>
      </c>
      <c r="B20" s="511" t="e">
        <f>'1. CUTTING DOCKET'!#REF!</f>
        <v>#REF!</v>
      </c>
      <c r="C20" s="530"/>
      <c r="D20" s="530"/>
      <c r="E20" s="512"/>
    </row>
    <row r="21" spans="1:5" s="62" customFormat="1" ht="346.5" customHeight="1">
      <c r="A21" s="64" t="s">
        <v>117</v>
      </c>
      <c r="B21" s="553"/>
      <c r="C21" s="554"/>
      <c r="D21" s="555"/>
      <c r="E21" s="556"/>
    </row>
    <row r="22" spans="1:5" s="62" customFormat="1" ht="41.5">
      <c r="A22" s="61">
        <f>'1. CUTTING DOCKET'!B48</f>
        <v>0</v>
      </c>
      <c r="B22" s="548" t="str">
        <f>'1. CUTTING DOCKET'!F48</f>
        <v>MÀU PHỤ LIỆU</v>
      </c>
      <c r="C22" s="530"/>
      <c r="D22" s="549"/>
      <c r="E22" s="101"/>
    </row>
    <row r="23" spans="1:5" s="62" customFormat="1" ht="299.25" customHeight="1">
      <c r="A23" s="66" t="s">
        <v>100</v>
      </c>
      <c r="B23" s="557"/>
      <c r="C23" s="558"/>
      <c r="D23" s="559"/>
      <c r="E23" s="559"/>
    </row>
    <row r="24" spans="1:5" s="62" customFormat="1" ht="101.5" customHeight="1">
      <c r="A24" s="61" t="str">
        <f>'1. CUTTING DOCKET'!B47</f>
        <v>PHẦN C : PHỤ LIỆU ĐÓNG GÓI</v>
      </c>
      <c r="B24" s="548">
        <f>'1. CUTTING DOCKET'!F47</f>
        <v>0</v>
      </c>
      <c r="C24" s="530"/>
      <c r="D24" s="549"/>
      <c r="E24" s="101"/>
    </row>
    <row r="25" spans="1:5" s="62" customFormat="1" ht="362.25" customHeight="1">
      <c r="A25" s="66" t="s">
        <v>172</v>
      </c>
      <c r="B25" s="560" t="s">
        <v>173</v>
      </c>
      <c r="C25" s="561"/>
      <c r="D25" s="562"/>
      <c r="E25" s="113"/>
    </row>
    <row r="26" spans="1:5" s="62" customFormat="1" ht="109.5" customHeight="1">
      <c r="A26" s="61" t="s">
        <v>101</v>
      </c>
      <c r="B26" s="548" t="e">
        <f>'1. CUTTING DOCKET'!#REF!</f>
        <v>#REF!</v>
      </c>
      <c r="C26" s="530"/>
      <c r="D26" s="549"/>
      <c r="E26" s="102"/>
    </row>
    <row r="27" spans="1:5" s="62" customFormat="1" ht="282" customHeight="1">
      <c r="A27" s="66" t="s">
        <v>102</v>
      </c>
      <c r="B27" s="563" t="s">
        <v>167</v>
      </c>
      <c r="C27" s="564"/>
      <c r="D27" s="565"/>
      <c r="E27" s="565"/>
    </row>
    <row r="28" spans="1:5" s="62" customFormat="1" ht="93.65" customHeight="1">
      <c r="A28" s="61" t="e">
        <f>'1. CUTTING DOCKET'!#REF!</f>
        <v>#REF!</v>
      </c>
      <c r="B28" s="548" t="e">
        <f>'1. CUTTING DOCKET'!#REF!</f>
        <v>#REF!</v>
      </c>
      <c r="C28" s="530"/>
      <c r="D28" s="549"/>
      <c r="E28" s="102"/>
    </row>
    <row r="29" spans="1:5" s="62" customFormat="1" ht="273" customHeight="1">
      <c r="A29" s="64" t="s">
        <v>103</v>
      </c>
      <c r="B29" s="566"/>
      <c r="C29" s="567"/>
      <c r="D29" s="568"/>
      <c r="E29" s="568"/>
    </row>
    <row r="30" spans="1:5" s="62" customFormat="1" ht="95.25" customHeight="1">
      <c r="A30" s="61" t="str">
        <f>'1. CUTTING DOCKET'!B52</f>
        <v>STICKER BARCODE TẠI POLY BAG
KÍCH THƯỚC: 35CMX55CM</v>
      </c>
      <c r="B30" s="548" t="str">
        <f>'1. CUTTING DOCKET'!F52</f>
        <v>NỀN TRẮNG CHỮ ĐEN</v>
      </c>
      <c r="C30" s="530"/>
      <c r="D30" s="549"/>
      <c r="E30" s="102"/>
    </row>
    <row r="31" spans="1:5" s="62" customFormat="1" ht="324.75" customHeight="1">
      <c r="A31" s="64"/>
      <c r="B31" s="566"/>
      <c r="C31" s="567"/>
      <c r="D31" s="568"/>
      <c r="E31" s="568"/>
    </row>
    <row r="32" spans="1:5" s="62" customFormat="1" ht="119.5" customHeight="1">
      <c r="A32" s="61" t="s">
        <v>105</v>
      </c>
      <c r="B32" s="548" t="e">
        <f>'1. CUTTING DOCKET'!#REF!</f>
        <v>#REF!</v>
      </c>
      <c r="C32" s="530"/>
      <c r="D32" s="549"/>
      <c r="E32" s="102"/>
    </row>
    <row r="33" spans="1:9" s="62" customFormat="1" ht="287.25" customHeight="1">
      <c r="A33" s="64" t="s">
        <v>106</v>
      </c>
      <c r="B33" s="566"/>
      <c r="C33" s="567"/>
      <c r="D33" s="568"/>
      <c r="E33" s="568"/>
    </row>
    <row r="34" spans="1:9" s="62" customFormat="1" ht="71.5" customHeight="1">
      <c r="A34" s="61" t="s">
        <v>96</v>
      </c>
      <c r="B34" s="548" t="s">
        <v>38</v>
      </c>
      <c r="C34" s="530"/>
      <c r="D34" s="549"/>
      <c r="E34" s="102"/>
    </row>
    <row r="35" spans="1:9" s="62" customFormat="1" ht="87" customHeight="1">
      <c r="A35" s="64" t="s">
        <v>104</v>
      </c>
      <c r="B35" s="566"/>
      <c r="C35" s="567"/>
      <c r="D35" s="568"/>
      <c r="E35" s="568"/>
    </row>
    <row r="36" spans="1:9" s="62" customFormat="1" ht="63.65" customHeight="1">
      <c r="A36" s="61" t="s">
        <v>97</v>
      </c>
      <c r="B36" s="548" t="s">
        <v>92</v>
      </c>
      <c r="C36" s="530"/>
      <c r="D36" s="549"/>
      <c r="E36" s="102"/>
    </row>
    <row r="37" spans="1:9" s="62" customFormat="1" ht="97.5" customHeight="1">
      <c r="A37" s="64" t="s">
        <v>104</v>
      </c>
      <c r="B37" s="566"/>
      <c r="C37" s="567"/>
      <c r="D37" s="568"/>
      <c r="E37" s="568"/>
    </row>
    <row r="38" spans="1:9" s="62" customFormat="1" ht="97.5" customHeight="1">
      <c r="A38" s="98" t="e">
        <f>'1. CUTTING DOCKET'!#REF!</f>
        <v>#REF!</v>
      </c>
      <c r="B38" s="569" t="e">
        <f>'1. CUTTING DOCKET'!#REF!</f>
        <v>#REF!</v>
      </c>
      <c r="C38" s="570"/>
      <c r="D38" s="571"/>
      <c r="E38" s="103"/>
    </row>
    <row r="39" spans="1:9" s="62" customFormat="1" ht="221.5" customHeight="1">
      <c r="A39" s="64"/>
      <c r="B39" s="572"/>
      <c r="C39" s="573"/>
      <c r="D39" s="572"/>
      <c r="E39" s="572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8FF4-B319-4A0A-976C-47EEAA40A92D}">
  <sheetPr>
    <pageSetUpPr fitToPage="1"/>
  </sheetPr>
  <dimension ref="A1:L30"/>
  <sheetViews>
    <sheetView view="pageBreakPreview" zoomScale="60" zoomScaleNormal="70" workbookViewId="0">
      <selection activeCell="D25" sqref="D25"/>
    </sheetView>
  </sheetViews>
  <sheetFormatPr defaultColWidth="8.81640625" defaultRowHeight="23"/>
  <cols>
    <col min="1" max="1" width="14.453125" style="334" customWidth="1"/>
    <col min="2" max="2" width="57.1796875" style="334" customWidth="1"/>
    <col min="3" max="3" width="57.1796875" style="334" hidden="1" customWidth="1"/>
    <col min="4" max="4" width="57.1796875" style="334" customWidth="1"/>
    <col min="5" max="5" width="23.08984375" style="336" customWidth="1"/>
    <col min="6" max="6" width="18.1796875" style="334" customWidth="1"/>
    <col min="7" max="11" width="14.90625" style="334" customWidth="1"/>
    <col min="12" max="12" width="14.453125" style="334" customWidth="1"/>
    <col min="13" max="16384" width="8.81640625" style="334"/>
  </cols>
  <sheetData>
    <row r="1" spans="1:12" s="305" customFormat="1" ht="23" customHeight="1">
      <c r="A1" s="574" t="s">
        <v>340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6"/>
    </row>
    <row r="2" spans="1:12" s="305" customFormat="1" ht="23" customHeight="1">
      <c r="A2" s="574" t="s">
        <v>341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6"/>
    </row>
    <row r="3" spans="1:12" s="305" customFormat="1" ht="74" customHeight="1">
      <c r="A3" s="306" t="s">
        <v>342</v>
      </c>
      <c r="B3" s="307" t="s">
        <v>343</v>
      </c>
      <c r="C3" s="307"/>
      <c r="D3" s="307"/>
      <c r="E3" s="308"/>
      <c r="F3" s="307" t="s">
        <v>344</v>
      </c>
      <c r="G3" s="577" t="s">
        <v>345</v>
      </c>
      <c r="H3" s="577"/>
      <c r="I3" s="307"/>
      <c r="J3" s="307" t="s">
        <v>346</v>
      </c>
      <c r="K3" s="307" t="s">
        <v>347</v>
      </c>
      <c r="L3" s="309"/>
    </row>
    <row r="4" spans="1:12" s="305" customFormat="1" ht="69.5" customHeight="1">
      <c r="A4" s="310" t="s">
        <v>284</v>
      </c>
      <c r="B4" s="310" t="s">
        <v>285</v>
      </c>
      <c r="C4" s="311" t="s">
        <v>288</v>
      </c>
      <c r="D4" s="311"/>
      <c r="E4" s="310" t="s">
        <v>348</v>
      </c>
      <c r="F4" s="312" t="s">
        <v>286</v>
      </c>
      <c r="G4" s="310" t="s">
        <v>182</v>
      </c>
      <c r="H4" s="313" t="s">
        <v>287</v>
      </c>
      <c r="I4" s="310" t="s">
        <v>10</v>
      </c>
      <c r="J4" s="310" t="s">
        <v>57</v>
      </c>
      <c r="K4" s="310" t="s">
        <v>58</v>
      </c>
      <c r="L4" s="314" t="s">
        <v>288</v>
      </c>
    </row>
    <row r="5" spans="1:12" s="322" customFormat="1" ht="55.75" customHeight="1">
      <c r="A5" s="315" t="s">
        <v>349</v>
      </c>
      <c r="B5" s="316" t="s">
        <v>350</v>
      </c>
      <c r="C5" s="316" t="s">
        <v>351</v>
      </c>
      <c r="D5" s="317" t="s">
        <v>289</v>
      </c>
      <c r="E5" s="318">
        <v>1</v>
      </c>
      <c r="F5" s="319">
        <v>2</v>
      </c>
      <c r="G5" s="320">
        <v>24</v>
      </c>
      <c r="H5" s="319">
        <v>26</v>
      </c>
      <c r="I5" s="320">
        <v>28</v>
      </c>
      <c r="J5" s="320">
        <v>30</v>
      </c>
      <c r="K5" s="320">
        <v>32</v>
      </c>
      <c r="L5" s="321"/>
    </row>
    <row r="6" spans="1:12" s="322" customFormat="1" ht="55.75" customHeight="1">
      <c r="A6" s="315" t="s">
        <v>352</v>
      </c>
      <c r="B6" s="316" t="s">
        <v>290</v>
      </c>
      <c r="C6" s="316" t="s">
        <v>353</v>
      </c>
      <c r="D6" s="317" t="s">
        <v>291</v>
      </c>
      <c r="E6" s="318">
        <v>1</v>
      </c>
      <c r="F6" s="319">
        <v>2</v>
      </c>
      <c r="G6" s="320">
        <v>34</v>
      </c>
      <c r="H6" s="319">
        <v>36</v>
      </c>
      <c r="I6" s="320">
        <v>38</v>
      </c>
      <c r="J6" s="320">
        <v>40</v>
      </c>
      <c r="K6" s="320">
        <v>42</v>
      </c>
      <c r="L6" s="321"/>
    </row>
    <row r="7" spans="1:12" s="322" customFormat="1" ht="55.75" customHeight="1">
      <c r="A7" s="315" t="s">
        <v>354</v>
      </c>
      <c r="B7" s="316" t="s">
        <v>292</v>
      </c>
      <c r="C7" s="316" t="s">
        <v>355</v>
      </c>
      <c r="D7" s="317" t="s">
        <v>293</v>
      </c>
      <c r="E7" s="318">
        <v>0.125</v>
      </c>
      <c r="F7" s="319">
        <v>0</v>
      </c>
      <c r="G7" s="323" t="s">
        <v>356</v>
      </c>
      <c r="H7" s="315" t="s">
        <v>356</v>
      </c>
      <c r="I7" s="323" t="s">
        <v>356</v>
      </c>
      <c r="J7" s="323" t="s">
        <v>356</v>
      </c>
      <c r="K7" s="323" t="s">
        <v>356</v>
      </c>
      <c r="L7" s="321"/>
    </row>
    <row r="8" spans="1:12" s="322" customFormat="1" ht="55.75" customHeight="1">
      <c r="A8" s="315" t="s">
        <v>357</v>
      </c>
      <c r="B8" s="316" t="s">
        <v>294</v>
      </c>
      <c r="C8" s="316" t="s">
        <v>358</v>
      </c>
      <c r="D8" s="317" t="s">
        <v>295</v>
      </c>
      <c r="E8" s="318">
        <v>1</v>
      </c>
      <c r="F8" s="319">
        <v>2</v>
      </c>
      <c r="G8" s="320">
        <v>54</v>
      </c>
      <c r="H8" s="319">
        <v>56</v>
      </c>
      <c r="I8" s="320">
        <v>58</v>
      </c>
      <c r="J8" s="320">
        <v>60</v>
      </c>
      <c r="K8" s="320">
        <v>62</v>
      </c>
      <c r="L8" s="321"/>
    </row>
    <row r="9" spans="1:12" s="322" customFormat="1" ht="55.75" customHeight="1">
      <c r="A9" s="315" t="s">
        <v>359</v>
      </c>
      <c r="B9" s="316" t="s">
        <v>296</v>
      </c>
      <c r="C9" s="316" t="s">
        <v>360</v>
      </c>
      <c r="D9" s="317" t="s">
        <v>297</v>
      </c>
      <c r="E9" s="318">
        <v>0.25</v>
      </c>
      <c r="F9" s="315" t="s">
        <v>361</v>
      </c>
      <c r="G9" s="320">
        <v>12</v>
      </c>
      <c r="H9" s="315" t="s">
        <v>362</v>
      </c>
      <c r="I9" s="323" t="s">
        <v>363</v>
      </c>
      <c r="J9" s="323" t="s">
        <v>364</v>
      </c>
      <c r="K9" s="320">
        <v>13</v>
      </c>
      <c r="L9" s="321"/>
    </row>
    <row r="10" spans="1:12" s="322" customFormat="1" ht="55.75" customHeight="1">
      <c r="A10" s="315" t="s">
        <v>365</v>
      </c>
      <c r="B10" s="316" t="s">
        <v>298</v>
      </c>
      <c r="C10" s="316" t="s">
        <v>366</v>
      </c>
      <c r="D10" s="317" t="s">
        <v>299</v>
      </c>
      <c r="E10" s="318">
        <v>0.375</v>
      </c>
      <c r="F10" s="315" t="s">
        <v>367</v>
      </c>
      <c r="G10" s="323" t="s">
        <v>368</v>
      </c>
      <c r="H10" s="319">
        <v>16</v>
      </c>
      <c r="I10" s="323" t="s">
        <v>369</v>
      </c>
      <c r="J10" s="323" t="s">
        <v>370</v>
      </c>
      <c r="K10" s="323" t="s">
        <v>371</v>
      </c>
      <c r="L10" s="321"/>
    </row>
    <row r="11" spans="1:12" s="322" customFormat="1" ht="55.75" customHeight="1">
      <c r="A11" s="315" t="s">
        <v>372</v>
      </c>
      <c r="B11" s="316" t="s">
        <v>300</v>
      </c>
      <c r="C11" s="316" t="s">
        <v>373</v>
      </c>
      <c r="D11" s="317" t="s">
        <v>301</v>
      </c>
      <c r="E11" s="318" t="s">
        <v>374</v>
      </c>
      <c r="F11" s="319">
        <v>0</v>
      </c>
      <c r="G11" s="320">
        <v>8</v>
      </c>
      <c r="H11" s="319">
        <v>8</v>
      </c>
      <c r="I11" s="320">
        <v>8</v>
      </c>
      <c r="J11" s="320">
        <v>8</v>
      </c>
      <c r="K11" s="320">
        <v>8</v>
      </c>
      <c r="L11" s="321"/>
    </row>
    <row r="12" spans="1:12" s="322" customFormat="1" ht="55.75" customHeight="1">
      <c r="A12" s="315" t="s">
        <v>375</v>
      </c>
      <c r="B12" s="316" t="s">
        <v>302</v>
      </c>
      <c r="C12" s="316" t="s">
        <v>376</v>
      </c>
      <c r="D12" s="317" t="s">
        <v>303</v>
      </c>
      <c r="E12" s="318">
        <v>1</v>
      </c>
      <c r="F12" s="319">
        <v>2</v>
      </c>
      <c r="G12" s="320">
        <v>39</v>
      </c>
      <c r="H12" s="319">
        <v>41</v>
      </c>
      <c r="I12" s="320">
        <v>43</v>
      </c>
      <c r="J12" s="320">
        <v>45</v>
      </c>
      <c r="K12" s="320">
        <v>47</v>
      </c>
      <c r="L12" s="321"/>
    </row>
    <row r="13" spans="1:12" s="322" customFormat="1" ht="55.75" customHeight="1">
      <c r="A13" s="315" t="s">
        <v>377</v>
      </c>
      <c r="B13" s="316" t="s">
        <v>378</v>
      </c>
      <c r="C13" s="316" t="s">
        <v>379</v>
      </c>
      <c r="D13" s="317" t="s">
        <v>380</v>
      </c>
      <c r="E13" s="324">
        <v>0.25</v>
      </c>
      <c r="F13" s="315" t="s">
        <v>361</v>
      </c>
      <c r="G13" s="323" t="s">
        <v>381</v>
      </c>
      <c r="H13" s="319">
        <v>29</v>
      </c>
      <c r="I13" s="323" t="s">
        <v>382</v>
      </c>
      <c r="J13" s="323" t="s">
        <v>383</v>
      </c>
      <c r="K13" s="323" t="s">
        <v>383</v>
      </c>
      <c r="L13" s="321"/>
    </row>
    <row r="14" spans="1:12" s="322" customFormat="1" ht="55.75" customHeight="1">
      <c r="A14" s="315" t="s">
        <v>384</v>
      </c>
      <c r="B14" s="316" t="s">
        <v>385</v>
      </c>
      <c r="C14" s="325" t="s">
        <v>386</v>
      </c>
      <c r="D14" s="317" t="s">
        <v>304</v>
      </c>
      <c r="E14" s="326">
        <v>0.625</v>
      </c>
      <c r="F14" s="327" t="s">
        <v>387</v>
      </c>
      <c r="G14" s="323" t="s">
        <v>388</v>
      </c>
      <c r="H14" s="315" t="s">
        <v>389</v>
      </c>
      <c r="I14" s="323" t="s">
        <v>390</v>
      </c>
      <c r="J14" s="323" t="s">
        <v>391</v>
      </c>
      <c r="K14" s="323" t="s">
        <v>392</v>
      </c>
      <c r="L14" s="321"/>
    </row>
    <row r="15" spans="1:12" s="322" customFormat="1" ht="55.75" customHeight="1">
      <c r="A15" s="315" t="s">
        <v>393</v>
      </c>
      <c r="B15" s="316" t="s">
        <v>394</v>
      </c>
      <c r="C15" s="325" t="s">
        <v>395</v>
      </c>
      <c r="D15" s="317" t="s">
        <v>396</v>
      </c>
      <c r="E15" s="326" t="s">
        <v>374</v>
      </c>
      <c r="F15" s="328">
        <v>0</v>
      </c>
      <c r="G15" s="323" t="s">
        <v>397</v>
      </c>
      <c r="H15" s="315" t="s">
        <v>397</v>
      </c>
      <c r="I15" s="323" t="s">
        <v>397</v>
      </c>
      <c r="J15" s="323" t="s">
        <v>397</v>
      </c>
      <c r="K15" s="323" t="s">
        <v>397</v>
      </c>
      <c r="L15" s="321"/>
    </row>
    <row r="16" spans="1:12" s="322" customFormat="1" ht="55.75" customHeight="1">
      <c r="A16" s="315" t="s">
        <v>398</v>
      </c>
      <c r="B16" s="316" t="s">
        <v>399</v>
      </c>
      <c r="C16" s="329" t="s">
        <v>400</v>
      </c>
      <c r="D16" s="317" t="s">
        <v>401</v>
      </c>
      <c r="E16" s="326">
        <v>0.5</v>
      </c>
      <c r="F16" s="327" t="s">
        <v>402</v>
      </c>
      <c r="G16" s="323" t="s">
        <v>403</v>
      </c>
      <c r="H16" s="319">
        <v>18</v>
      </c>
      <c r="I16" s="323" t="s">
        <v>404</v>
      </c>
      <c r="J16" s="323" t="s">
        <v>405</v>
      </c>
      <c r="K16" s="323" t="s">
        <v>406</v>
      </c>
      <c r="L16" s="321"/>
    </row>
    <row r="17" spans="1:12" s="322" customFormat="1" ht="55.75" customHeight="1">
      <c r="A17" s="315" t="s">
        <v>407</v>
      </c>
      <c r="B17" s="316" t="s">
        <v>408</v>
      </c>
      <c r="C17" s="330" t="s">
        <v>409</v>
      </c>
      <c r="D17" s="317" t="s">
        <v>410</v>
      </c>
      <c r="E17" s="331" t="s">
        <v>374</v>
      </c>
      <c r="F17" s="328">
        <v>0</v>
      </c>
      <c r="G17" s="320">
        <v>18</v>
      </c>
      <c r="H17" s="319">
        <v>18</v>
      </c>
      <c r="I17" s="320">
        <v>18</v>
      </c>
      <c r="J17" s="320">
        <v>18</v>
      </c>
      <c r="K17" s="320">
        <v>18</v>
      </c>
      <c r="L17" s="321"/>
    </row>
    <row r="18" spans="1:12" s="322" customFormat="1" ht="55.75" customHeight="1">
      <c r="A18" s="315" t="s">
        <v>411</v>
      </c>
      <c r="B18" s="316" t="s">
        <v>412</v>
      </c>
      <c r="C18" s="330" t="s">
        <v>413</v>
      </c>
      <c r="D18" s="317" t="s">
        <v>414</v>
      </c>
      <c r="E18" s="331">
        <v>0.5</v>
      </c>
      <c r="F18" s="327" t="s">
        <v>402</v>
      </c>
      <c r="G18" s="323" t="s">
        <v>415</v>
      </c>
      <c r="H18" s="319">
        <v>17</v>
      </c>
      <c r="I18" s="323" t="s">
        <v>416</v>
      </c>
      <c r="J18" s="323" t="s">
        <v>417</v>
      </c>
      <c r="K18" s="323" t="s">
        <v>418</v>
      </c>
      <c r="L18" s="321"/>
    </row>
    <row r="19" spans="1:12" s="322" customFormat="1" ht="55.75" customHeight="1">
      <c r="A19" s="315" t="s">
        <v>419</v>
      </c>
      <c r="B19" s="316" t="s">
        <v>420</v>
      </c>
      <c r="C19" s="332" t="s">
        <v>421</v>
      </c>
      <c r="D19" s="317" t="s">
        <v>422</v>
      </c>
      <c r="E19" s="333">
        <v>0.375</v>
      </c>
      <c r="F19" s="315" t="s">
        <v>423</v>
      </c>
      <c r="G19" s="320">
        <v>9</v>
      </c>
      <c r="H19" s="315" t="s">
        <v>424</v>
      </c>
      <c r="I19" s="320">
        <v>10</v>
      </c>
      <c r="J19" s="323" t="s">
        <v>425</v>
      </c>
      <c r="K19" s="320">
        <v>11</v>
      </c>
      <c r="L19" s="321"/>
    </row>
    <row r="20" spans="1:12" s="322" customFormat="1" ht="55.75" customHeight="1">
      <c r="A20" s="315" t="s">
        <v>426</v>
      </c>
      <c r="B20" s="316" t="s">
        <v>427</v>
      </c>
      <c r="C20" s="316" t="s">
        <v>428</v>
      </c>
      <c r="D20" s="317" t="s">
        <v>429</v>
      </c>
      <c r="E20" s="333">
        <v>0.375</v>
      </c>
      <c r="F20" s="315" t="s">
        <v>423</v>
      </c>
      <c r="G20" s="323" t="s">
        <v>430</v>
      </c>
      <c r="H20" s="319">
        <v>16</v>
      </c>
      <c r="I20" s="323" t="s">
        <v>431</v>
      </c>
      <c r="J20" s="320">
        <v>17</v>
      </c>
      <c r="K20" s="323" t="s">
        <v>432</v>
      </c>
      <c r="L20" s="321"/>
    </row>
    <row r="21" spans="1:12" s="322" customFormat="1" ht="55.75" customHeight="1">
      <c r="A21" s="315" t="s">
        <v>433</v>
      </c>
      <c r="B21" s="316" t="s">
        <v>434</v>
      </c>
      <c r="C21" s="316" t="s">
        <v>435</v>
      </c>
      <c r="D21" s="317" t="s">
        <v>305</v>
      </c>
      <c r="E21" s="318">
        <v>0.125</v>
      </c>
      <c r="F21" s="319">
        <v>0</v>
      </c>
      <c r="G21" s="320">
        <v>1</v>
      </c>
      <c r="H21" s="319">
        <v>1</v>
      </c>
      <c r="I21" s="320">
        <v>1</v>
      </c>
      <c r="J21" s="320">
        <v>1</v>
      </c>
      <c r="K21" s="320">
        <v>1</v>
      </c>
      <c r="L21" s="321"/>
    </row>
    <row r="22" spans="1:12" s="322" customFormat="1" ht="55.75" customHeight="1">
      <c r="A22" s="315" t="s">
        <v>436</v>
      </c>
      <c r="B22" s="316" t="s">
        <v>306</v>
      </c>
      <c r="C22" s="316" t="s">
        <v>437</v>
      </c>
      <c r="D22" s="317" t="s">
        <v>307</v>
      </c>
      <c r="E22" s="318">
        <v>0.125</v>
      </c>
      <c r="F22" s="319">
        <v>0</v>
      </c>
      <c r="G22" s="320">
        <v>2</v>
      </c>
      <c r="H22" s="319">
        <v>2</v>
      </c>
      <c r="I22" s="320">
        <v>2</v>
      </c>
      <c r="J22" s="320">
        <v>2</v>
      </c>
      <c r="K22" s="320">
        <v>2</v>
      </c>
      <c r="L22" s="321"/>
    </row>
    <row r="23" spans="1:12" s="322" customFormat="1" ht="55.75" customHeight="1">
      <c r="A23" s="315" t="s">
        <v>438</v>
      </c>
      <c r="B23" s="316" t="s">
        <v>308</v>
      </c>
      <c r="C23" s="316" t="s">
        <v>439</v>
      </c>
      <c r="D23" s="317" t="s">
        <v>309</v>
      </c>
      <c r="E23" s="318">
        <v>0.125</v>
      </c>
      <c r="F23" s="319">
        <v>0</v>
      </c>
      <c r="G23" s="323" t="s">
        <v>387</v>
      </c>
      <c r="H23" s="315" t="s">
        <v>387</v>
      </c>
      <c r="I23" s="323" t="s">
        <v>387</v>
      </c>
      <c r="J23" s="323" t="s">
        <v>387</v>
      </c>
      <c r="K23" s="323" t="s">
        <v>387</v>
      </c>
      <c r="L23" s="321"/>
    </row>
    <row r="24" spans="1:12" s="322" customFormat="1" ht="55.75" customHeight="1">
      <c r="A24" s="315" t="s">
        <v>440</v>
      </c>
      <c r="B24" s="316" t="s">
        <v>310</v>
      </c>
      <c r="C24" s="316" t="s">
        <v>441</v>
      </c>
      <c r="D24" s="317" t="s">
        <v>311</v>
      </c>
      <c r="E24" s="318">
        <v>0.25</v>
      </c>
      <c r="F24" s="315" t="s">
        <v>361</v>
      </c>
      <c r="G24" s="323" t="s">
        <v>442</v>
      </c>
      <c r="H24" s="319">
        <v>6</v>
      </c>
      <c r="I24" s="323" t="s">
        <v>443</v>
      </c>
      <c r="J24" s="323" t="s">
        <v>444</v>
      </c>
      <c r="K24" s="323" t="s">
        <v>445</v>
      </c>
      <c r="L24" s="321"/>
    </row>
    <row r="25" spans="1:12" s="322" customFormat="1" ht="55.75" customHeight="1">
      <c r="A25" s="315" t="s">
        <v>446</v>
      </c>
      <c r="B25" s="316" t="s">
        <v>312</v>
      </c>
      <c r="C25" s="316" t="s">
        <v>447</v>
      </c>
      <c r="D25" s="317" t="s">
        <v>313</v>
      </c>
      <c r="E25" s="318">
        <v>0.125</v>
      </c>
      <c r="F25" s="319">
        <v>0</v>
      </c>
      <c r="G25" s="323" t="s">
        <v>448</v>
      </c>
      <c r="H25" s="315" t="s">
        <v>448</v>
      </c>
      <c r="I25" s="323" t="s">
        <v>448</v>
      </c>
      <c r="J25" s="323" t="s">
        <v>448</v>
      </c>
      <c r="K25" s="323" t="s">
        <v>448</v>
      </c>
      <c r="L25" s="321"/>
    </row>
    <row r="26" spans="1:12" s="322" customFormat="1" ht="55.75" customHeight="1">
      <c r="A26" s="315" t="s">
        <v>449</v>
      </c>
      <c r="B26" s="316" t="s">
        <v>314</v>
      </c>
      <c r="C26" s="316" t="s">
        <v>450</v>
      </c>
      <c r="D26" s="317" t="s">
        <v>315</v>
      </c>
      <c r="E26" s="318">
        <v>0.125</v>
      </c>
      <c r="F26" s="319">
        <v>0</v>
      </c>
      <c r="G26" s="323" t="s">
        <v>451</v>
      </c>
      <c r="H26" s="315" t="s">
        <v>451</v>
      </c>
      <c r="I26" s="323" t="s">
        <v>451</v>
      </c>
      <c r="J26" s="323" t="s">
        <v>451</v>
      </c>
      <c r="K26" s="323" t="s">
        <v>451</v>
      </c>
      <c r="L26" s="321"/>
    </row>
    <row r="27" spans="1:12" s="322" customFormat="1" ht="55.75" customHeight="1">
      <c r="A27" s="315" t="s">
        <v>452</v>
      </c>
      <c r="B27" s="316" t="s">
        <v>316</v>
      </c>
      <c r="C27" s="316" t="s">
        <v>453</v>
      </c>
      <c r="D27" s="317" t="s">
        <v>317</v>
      </c>
      <c r="E27" s="318">
        <v>0.125</v>
      </c>
      <c r="F27" s="315" t="s">
        <v>361</v>
      </c>
      <c r="G27" s="320">
        <v>5</v>
      </c>
      <c r="H27" s="315" t="s">
        <v>454</v>
      </c>
      <c r="I27" s="323" t="s">
        <v>454</v>
      </c>
      <c r="J27" s="323" t="s">
        <v>455</v>
      </c>
      <c r="K27" s="323" t="s">
        <v>455</v>
      </c>
      <c r="L27" s="321"/>
    </row>
    <row r="28" spans="1:12" s="322" customFormat="1" ht="55.75" customHeight="1">
      <c r="A28" s="315" t="s">
        <v>456</v>
      </c>
      <c r="B28" s="316" t="s">
        <v>318</v>
      </c>
      <c r="C28" s="316" t="s">
        <v>457</v>
      </c>
      <c r="D28" s="317" t="s">
        <v>319</v>
      </c>
      <c r="E28" s="318">
        <v>0.125</v>
      </c>
      <c r="F28" s="315" t="s">
        <v>361</v>
      </c>
      <c r="G28" s="323" t="s">
        <v>442</v>
      </c>
      <c r="H28" s="319">
        <v>6</v>
      </c>
      <c r="I28" s="320">
        <v>6</v>
      </c>
      <c r="J28" s="323" t="s">
        <v>443</v>
      </c>
      <c r="K28" s="323" t="s">
        <v>443</v>
      </c>
      <c r="L28" s="321"/>
    </row>
    <row r="29" spans="1:12" s="322" customFormat="1" ht="55.75" customHeight="1">
      <c r="A29" s="315" t="s">
        <v>458</v>
      </c>
      <c r="B29" s="316" t="s">
        <v>459</v>
      </c>
      <c r="C29" s="316" t="s">
        <v>460</v>
      </c>
      <c r="D29" s="317" t="s">
        <v>320</v>
      </c>
      <c r="E29" s="318">
        <v>0.25</v>
      </c>
      <c r="F29" s="315" t="s">
        <v>361</v>
      </c>
      <c r="G29" s="323" t="s">
        <v>461</v>
      </c>
      <c r="H29" s="319">
        <v>10</v>
      </c>
      <c r="I29" s="320">
        <v>10</v>
      </c>
      <c r="J29" s="323" t="s">
        <v>462</v>
      </c>
      <c r="K29" s="323" t="s">
        <v>462</v>
      </c>
      <c r="L29" s="321"/>
    </row>
    <row r="30" spans="1:12">
      <c r="E30" s="335"/>
    </row>
  </sheetData>
  <mergeCells count="3">
    <mergeCell ref="A1:L1"/>
    <mergeCell ref="A2:L2"/>
    <mergeCell ref="G3:H3"/>
  </mergeCells>
  <pageMargins left="0.7" right="0.7" top="0.75" bottom="0.75" header="0.3" footer="0.3"/>
  <pageSetup paperSize="9" scale="5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CF41-BE86-4B1D-B5B1-7C019A7C2EAD}">
  <sheetPr>
    <pageSetUpPr fitToPage="1"/>
  </sheetPr>
  <dimension ref="A1:H62"/>
  <sheetViews>
    <sheetView zoomScale="85" zoomScaleNormal="85" zoomScaleSheetLayoutView="85" zoomScalePageLayoutView="70" workbookViewId="0">
      <selection activeCell="H10" sqref="H10"/>
    </sheetView>
  </sheetViews>
  <sheetFormatPr defaultColWidth="9.90625" defaultRowHeight="18"/>
  <cols>
    <col min="1" max="1" width="5.453125" style="251" bestFit="1" customWidth="1"/>
    <col min="2" max="2" width="19.6328125" style="251" customWidth="1"/>
    <col min="3" max="3" width="10.54296875" style="251" customWidth="1"/>
    <col min="4" max="4" width="20" style="251" customWidth="1"/>
    <col min="5" max="5" width="2.36328125" style="251" customWidth="1"/>
    <col min="6" max="6" width="15.90625" style="251" customWidth="1"/>
    <col min="7" max="7" width="19.36328125" style="251" customWidth="1"/>
    <col min="8" max="8" width="45.54296875" style="251" customWidth="1"/>
    <col min="9" max="254" width="9.90625" style="251"/>
    <col min="255" max="255" width="3.90625" style="251" customWidth="1"/>
    <col min="256" max="257" width="9.54296875" style="251" customWidth="1"/>
    <col min="258" max="259" width="14.6328125" style="251" customWidth="1"/>
    <col min="260" max="260" width="0" style="251" hidden="1" customWidth="1"/>
    <col min="261" max="267" width="9.54296875" style="251" customWidth="1"/>
    <col min="268" max="510" width="9.90625" style="251"/>
    <col min="511" max="511" width="3.90625" style="251" customWidth="1"/>
    <col min="512" max="513" width="9.54296875" style="251" customWidth="1"/>
    <col min="514" max="515" width="14.6328125" style="251" customWidth="1"/>
    <col min="516" max="516" width="0" style="251" hidden="1" customWidth="1"/>
    <col min="517" max="523" width="9.54296875" style="251" customWidth="1"/>
    <col min="524" max="766" width="9.90625" style="251"/>
    <col min="767" max="767" width="3.90625" style="251" customWidth="1"/>
    <col min="768" max="769" width="9.54296875" style="251" customWidth="1"/>
    <col min="770" max="771" width="14.6328125" style="251" customWidth="1"/>
    <col min="772" max="772" width="0" style="251" hidden="1" customWidth="1"/>
    <col min="773" max="779" width="9.54296875" style="251" customWidth="1"/>
    <col min="780" max="1022" width="9.90625" style="251"/>
    <col min="1023" max="1023" width="3.90625" style="251" customWidth="1"/>
    <col min="1024" max="1025" width="9.54296875" style="251" customWidth="1"/>
    <col min="1026" max="1027" width="14.6328125" style="251" customWidth="1"/>
    <col min="1028" max="1028" width="0" style="251" hidden="1" customWidth="1"/>
    <col min="1029" max="1035" width="9.54296875" style="251" customWidth="1"/>
    <col min="1036" max="1278" width="9.90625" style="251"/>
    <col min="1279" max="1279" width="3.90625" style="251" customWidth="1"/>
    <col min="1280" max="1281" width="9.54296875" style="251" customWidth="1"/>
    <col min="1282" max="1283" width="14.6328125" style="251" customWidth="1"/>
    <col min="1284" max="1284" width="0" style="251" hidden="1" customWidth="1"/>
    <col min="1285" max="1291" width="9.54296875" style="251" customWidth="1"/>
    <col min="1292" max="1534" width="9.90625" style="251"/>
    <col min="1535" max="1535" width="3.90625" style="251" customWidth="1"/>
    <col min="1536" max="1537" width="9.54296875" style="251" customWidth="1"/>
    <col min="1538" max="1539" width="14.6328125" style="251" customWidth="1"/>
    <col min="1540" max="1540" width="0" style="251" hidden="1" customWidth="1"/>
    <col min="1541" max="1547" width="9.54296875" style="251" customWidth="1"/>
    <col min="1548" max="1790" width="9.90625" style="251"/>
    <col min="1791" max="1791" width="3.90625" style="251" customWidth="1"/>
    <col min="1792" max="1793" width="9.54296875" style="251" customWidth="1"/>
    <col min="1794" max="1795" width="14.6328125" style="251" customWidth="1"/>
    <col min="1796" max="1796" width="0" style="251" hidden="1" customWidth="1"/>
    <col min="1797" max="1803" width="9.54296875" style="251" customWidth="1"/>
    <col min="1804" max="2046" width="9.90625" style="251"/>
    <col min="2047" max="2047" width="3.90625" style="251" customWidth="1"/>
    <col min="2048" max="2049" width="9.54296875" style="251" customWidth="1"/>
    <col min="2050" max="2051" width="14.6328125" style="251" customWidth="1"/>
    <col min="2052" max="2052" width="0" style="251" hidden="1" customWidth="1"/>
    <col min="2053" max="2059" width="9.54296875" style="251" customWidth="1"/>
    <col min="2060" max="2302" width="9.90625" style="251"/>
    <col min="2303" max="2303" width="3.90625" style="251" customWidth="1"/>
    <col min="2304" max="2305" width="9.54296875" style="251" customWidth="1"/>
    <col min="2306" max="2307" width="14.6328125" style="251" customWidth="1"/>
    <col min="2308" max="2308" width="0" style="251" hidden="1" customWidth="1"/>
    <col min="2309" max="2315" width="9.54296875" style="251" customWidth="1"/>
    <col min="2316" max="2558" width="9.90625" style="251"/>
    <col min="2559" max="2559" width="3.90625" style="251" customWidth="1"/>
    <col min="2560" max="2561" width="9.54296875" style="251" customWidth="1"/>
    <col min="2562" max="2563" width="14.6328125" style="251" customWidth="1"/>
    <col min="2564" max="2564" width="0" style="251" hidden="1" customWidth="1"/>
    <col min="2565" max="2571" width="9.54296875" style="251" customWidth="1"/>
    <col min="2572" max="2814" width="9.90625" style="251"/>
    <col min="2815" max="2815" width="3.90625" style="251" customWidth="1"/>
    <col min="2816" max="2817" width="9.54296875" style="251" customWidth="1"/>
    <col min="2818" max="2819" width="14.6328125" style="251" customWidth="1"/>
    <col min="2820" max="2820" width="0" style="251" hidden="1" customWidth="1"/>
    <col min="2821" max="2827" width="9.54296875" style="251" customWidth="1"/>
    <col min="2828" max="3070" width="9.90625" style="251"/>
    <col min="3071" max="3071" width="3.90625" style="251" customWidth="1"/>
    <col min="3072" max="3073" width="9.54296875" style="251" customWidth="1"/>
    <col min="3074" max="3075" width="14.6328125" style="251" customWidth="1"/>
    <col min="3076" max="3076" width="0" style="251" hidden="1" customWidth="1"/>
    <col min="3077" max="3083" width="9.54296875" style="251" customWidth="1"/>
    <col min="3084" max="3326" width="9.90625" style="251"/>
    <col min="3327" max="3327" width="3.90625" style="251" customWidth="1"/>
    <col min="3328" max="3329" width="9.54296875" style="251" customWidth="1"/>
    <col min="3330" max="3331" width="14.6328125" style="251" customWidth="1"/>
    <col min="3332" max="3332" width="0" style="251" hidden="1" customWidth="1"/>
    <col min="3333" max="3339" width="9.54296875" style="251" customWidth="1"/>
    <col min="3340" max="3582" width="9.90625" style="251"/>
    <col min="3583" max="3583" width="3.90625" style="251" customWidth="1"/>
    <col min="3584" max="3585" width="9.54296875" style="251" customWidth="1"/>
    <col min="3586" max="3587" width="14.6328125" style="251" customWidth="1"/>
    <col min="3588" max="3588" width="0" style="251" hidden="1" customWidth="1"/>
    <col min="3589" max="3595" width="9.54296875" style="251" customWidth="1"/>
    <col min="3596" max="3838" width="9.90625" style="251"/>
    <col min="3839" max="3839" width="3.90625" style="251" customWidth="1"/>
    <col min="3840" max="3841" width="9.54296875" style="251" customWidth="1"/>
    <col min="3842" max="3843" width="14.6328125" style="251" customWidth="1"/>
    <col min="3844" max="3844" width="0" style="251" hidden="1" customWidth="1"/>
    <col min="3845" max="3851" width="9.54296875" style="251" customWidth="1"/>
    <col min="3852" max="4094" width="9.90625" style="251"/>
    <col min="4095" max="4095" width="3.90625" style="251" customWidth="1"/>
    <col min="4096" max="4097" width="9.54296875" style="251" customWidth="1"/>
    <col min="4098" max="4099" width="14.6328125" style="251" customWidth="1"/>
    <col min="4100" max="4100" width="0" style="251" hidden="1" customWidth="1"/>
    <col min="4101" max="4107" width="9.54296875" style="251" customWidth="1"/>
    <col min="4108" max="4350" width="9.90625" style="251"/>
    <col min="4351" max="4351" width="3.90625" style="251" customWidth="1"/>
    <col min="4352" max="4353" width="9.54296875" style="251" customWidth="1"/>
    <col min="4354" max="4355" width="14.6328125" style="251" customWidth="1"/>
    <col min="4356" max="4356" width="0" style="251" hidden="1" customWidth="1"/>
    <col min="4357" max="4363" width="9.54296875" style="251" customWidth="1"/>
    <col min="4364" max="4606" width="9.90625" style="251"/>
    <col min="4607" max="4607" width="3.90625" style="251" customWidth="1"/>
    <col min="4608" max="4609" width="9.54296875" style="251" customWidth="1"/>
    <col min="4610" max="4611" width="14.6328125" style="251" customWidth="1"/>
    <col min="4612" max="4612" width="0" style="251" hidden="1" customWidth="1"/>
    <col min="4613" max="4619" width="9.54296875" style="251" customWidth="1"/>
    <col min="4620" max="4862" width="9.90625" style="251"/>
    <col min="4863" max="4863" width="3.90625" style="251" customWidth="1"/>
    <col min="4864" max="4865" width="9.54296875" style="251" customWidth="1"/>
    <col min="4866" max="4867" width="14.6328125" style="251" customWidth="1"/>
    <col min="4868" max="4868" width="0" style="251" hidden="1" customWidth="1"/>
    <col min="4869" max="4875" width="9.54296875" style="251" customWidth="1"/>
    <col min="4876" max="5118" width="9.90625" style="251"/>
    <col min="5119" max="5119" width="3.90625" style="251" customWidth="1"/>
    <col min="5120" max="5121" width="9.54296875" style="251" customWidth="1"/>
    <col min="5122" max="5123" width="14.6328125" style="251" customWidth="1"/>
    <col min="5124" max="5124" width="0" style="251" hidden="1" customWidth="1"/>
    <col min="5125" max="5131" width="9.54296875" style="251" customWidth="1"/>
    <col min="5132" max="5374" width="9.90625" style="251"/>
    <col min="5375" max="5375" width="3.90625" style="251" customWidth="1"/>
    <col min="5376" max="5377" width="9.54296875" style="251" customWidth="1"/>
    <col min="5378" max="5379" width="14.6328125" style="251" customWidth="1"/>
    <col min="5380" max="5380" width="0" style="251" hidden="1" customWidth="1"/>
    <col min="5381" max="5387" width="9.54296875" style="251" customWidth="1"/>
    <col min="5388" max="5630" width="9.90625" style="251"/>
    <col min="5631" max="5631" width="3.90625" style="251" customWidth="1"/>
    <col min="5632" max="5633" width="9.54296875" style="251" customWidth="1"/>
    <col min="5634" max="5635" width="14.6328125" style="251" customWidth="1"/>
    <col min="5636" max="5636" width="0" style="251" hidden="1" customWidth="1"/>
    <col min="5637" max="5643" width="9.54296875" style="251" customWidth="1"/>
    <col min="5644" max="5886" width="9.90625" style="251"/>
    <col min="5887" max="5887" width="3.90625" style="251" customWidth="1"/>
    <col min="5888" max="5889" width="9.54296875" style="251" customWidth="1"/>
    <col min="5890" max="5891" width="14.6328125" style="251" customWidth="1"/>
    <col min="5892" max="5892" width="0" style="251" hidden="1" customWidth="1"/>
    <col min="5893" max="5899" width="9.54296875" style="251" customWidth="1"/>
    <col min="5900" max="6142" width="9.90625" style="251"/>
    <col min="6143" max="6143" width="3.90625" style="251" customWidth="1"/>
    <col min="6144" max="6145" width="9.54296875" style="251" customWidth="1"/>
    <col min="6146" max="6147" width="14.6328125" style="251" customWidth="1"/>
    <col min="6148" max="6148" width="0" style="251" hidden="1" customWidth="1"/>
    <col min="6149" max="6155" width="9.54296875" style="251" customWidth="1"/>
    <col min="6156" max="6398" width="9.90625" style="251"/>
    <col min="6399" max="6399" width="3.90625" style="251" customWidth="1"/>
    <col min="6400" max="6401" width="9.54296875" style="251" customWidth="1"/>
    <col min="6402" max="6403" width="14.6328125" style="251" customWidth="1"/>
    <col min="6404" max="6404" width="0" style="251" hidden="1" customWidth="1"/>
    <col min="6405" max="6411" width="9.54296875" style="251" customWidth="1"/>
    <col min="6412" max="6654" width="9.90625" style="251"/>
    <col min="6655" max="6655" width="3.90625" style="251" customWidth="1"/>
    <col min="6656" max="6657" width="9.54296875" style="251" customWidth="1"/>
    <col min="6658" max="6659" width="14.6328125" style="251" customWidth="1"/>
    <col min="6660" max="6660" width="0" style="251" hidden="1" customWidth="1"/>
    <col min="6661" max="6667" width="9.54296875" style="251" customWidth="1"/>
    <col min="6668" max="6910" width="9.90625" style="251"/>
    <col min="6911" max="6911" width="3.90625" style="251" customWidth="1"/>
    <col min="6912" max="6913" width="9.54296875" style="251" customWidth="1"/>
    <col min="6914" max="6915" width="14.6328125" style="251" customWidth="1"/>
    <col min="6916" max="6916" width="0" style="251" hidden="1" customWidth="1"/>
    <col min="6917" max="6923" width="9.54296875" style="251" customWidth="1"/>
    <col min="6924" max="7166" width="9.90625" style="251"/>
    <col min="7167" max="7167" width="3.90625" style="251" customWidth="1"/>
    <col min="7168" max="7169" width="9.54296875" style="251" customWidth="1"/>
    <col min="7170" max="7171" width="14.6328125" style="251" customWidth="1"/>
    <col min="7172" max="7172" width="0" style="251" hidden="1" customWidth="1"/>
    <col min="7173" max="7179" width="9.54296875" style="251" customWidth="1"/>
    <col min="7180" max="7422" width="9.90625" style="251"/>
    <col min="7423" max="7423" width="3.90625" style="251" customWidth="1"/>
    <col min="7424" max="7425" width="9.54296875" style="251" customWidth="1"/>
    <col min="7426" max="7427" width="14.6328125" style="251" customWidth="1"/>
    <col min="7428" max="7428" width="0" style="251" hidden="1" customWidth="1"/>
    <col min="7429" max="7435" width="9.54296875" style="251" customWidth="1"/>
    <col min="7436" max="7678" width="9.90625" style="251"/>
    <col min="7679" max="7679" width="3.90625" style="251" customWidth="1"/>
    <col min="7680" max="7681" width="9.54296875" style="251" customWidth="1"/>
    <col min="7682" max="7683" width="14.6328125" style="251" customWidth="1"/>
    <col min="7684" max="7684" width="0" style="251" hidden="1" customWidth="1"/>
    <col min="7685" max="7691" width="9.54296875" style="251" customWidth="1"/>
    <col min="7692" max="7934" width="9.90625" style="251"/>
    <col min="7935" max="7935" width="3.90625" style="251" customWidth="1"/>
    <col min="7936" max="7937" width="9.54296875" style="251" customWidth="1"/>
    <col min="7938" max="7939" width="14.6328125" style="251" customWidth="1"/>
    <col min="7940" max="7940" width="0" style="251" hidden="1" customWidth="1"/>
    <col min="7941" max="7947" width="9.54296875" style="251" customWidth="1"/>
    <col min="7948" max="8190" width="9.90625" style="251"/>
    <col min="8191" max="8191" width="3.90625" style="251" customWidth="1"/>
    <col min="8192" max="8193" width="9.54296875" style="251" customWidth="1"/>
    <col min="8194" max="8195" width="14.6328125" style="251" customWidth="1"/>
    <col min="8196" max="8196" width="0" style="251" hidden="1" customWidth="1"/>
    <col min="8197" max="8203" width="9.54296875" style="251" customWidth="1"/>
    <col min="8204" max="8446" width="9.90625" style="251"/>
    <col min="8447" max="8447" width="3.90625" style="251" customWidth="1"/>
    <col min="8448" max="8449" width="9.54296875" style="251" customWidth="1"/>
    <col min="8450" max="8451" width="14.6328125" style="251" customWidth="1"/>
    <col min="8452" max="8452" width="0" style="251" hidden="1" customWidth="1"/>
    <col min="8453" max="8459" width="9.54296875" style="251" customWidth="1"/>
    <col min="8460" max="8702" width="9.90625" style="251"/>
    <col min="8703" max="8703" width="3.90625" style="251" customWidth="1"/>
    <col min="8704" max="8705" width="9.54296875" style="251" customWidth="1"/>
    <col min="8706" max="8707" width="14.6328125" style="251" customWidth="1"/>
    <col min="8708" max="8708" width="0" style="251" hidden="1" customWidth="1"/>
    <col min="8709" max="8715" width="9.54296875" style="251" customWidth="1"/>
    <col min="8716" max="8958" width="9.90625" style="251"/>
    <col min="8959" max="8959" width="3.90625" style="251" customWidth="1"/>
    <col min="8960" max="8961" width="9.54296875" style="251" customWidth="1"/>
    <col min="8962" max="8963" width="14.6328125" style="251" customWidth="1"/>
    <col min="8964" max="8964" width="0" style="251" hidden="1" customWidth="1"/>
    <col min="8965" max="8971" width="9.54296875" style="251" customWidth="1"/>
    <col min="8972" max="9214" width="9.90625" style="251"/>
    <col min="9215" max="9215" width="3.90625" style="251" customWidth="1"/>
    <col min="9216" max="9217" width="9.54296875" style="251" customWidth="1"/>
    <col min="9218" max="9219" width="14.6328125" style="251" customWidth="1"/>
    <col min="9220" max="9220" width="0" style="251" hidden="1" customWidth="1"/>
    <col min="9221" max="9227" width="9.54296875" style="251" customWidth="1"/>
    <col min="9228" max="9470" width="9.90625" style="251"/>
    <col min="9471" max="9471" width="3.90625" style="251" customWidth="1"/>
    <col min="9472" max="9473" width="9.54296875" style="251" customWidth="1"/>
    <col min="9474" max="9475" width="14.6328125" style="251" customWidth="1"/>
    <col min="9476" max="9476" width="0" style="251" hidden="1" customWidth="1"/>
    <col min="9477" max="9483" width="9.54296875" style="251" customWidth="1"/>
    <col min="9484" max="9726" width="9.90625" style="251"/>
    <col min="9727" max="9727" width="3.90625" style="251" customWidth="1"/>
    <col min="9728" max="9729" width="9.54296875" style="251" customWidth="1"/>
    <col min="9730" max="9731" width="14.6328125" style="251" customWidth="1"/>
    <col min="9732" max="9732" width="0" style="251" hidden="1" customWidth="1"/>
    <col min="9733" max="9739" width="9.54296875" style="251" customWidth="1"/>
    <col min="9740" max="9982" width="9.90625" style="251"/>
    <col min="9983" max="9983" width="3.90625" style="251" customWidth="1"/>
    <col min="9984" max="9985" width="9.54296875" style="251" customWidth="1"/>
    <col min="9986" max="9987" width="14.6328125" style="251" customWidth="1"/>
    <col min="9988" max="9988" width="0" style="251" hidden="1" customWidth="1"/>
    <col min="9989" max="9995" width="9.54296875" style="251" customWidth="1"/>
    <col min="9996" max="10238" width="9.90625" style="251"/>
    <col min="10239" max="10239" width="3.90625" style="251" customWidth="1"/>
    <col min="10240" max="10241" width="9.54296875" style="251" customWidth="1"/>
    <col min="10242" max="10243" width="14.6328125" style="251" customWidth="1"/>
    <col min="10244" max="10244" width="0" style="251" hidden="1" customWidth="1"/>
    <col min="10245" max="10251" width="9.54296875" style="251" customWidth="1"/>
    <col min="10252" max="10494" width="9.90625" style="251"/>
    <col min="10495" max="10495" width="3.90625" style="251" customWidth="1"/>
    <col min="10496" max="10497" width="9.54296875" style="251" customWidth="1"/>
    <col min="10498" max="10499" width="14.6328125" style="251" customWidth="1"/>
    <col min="10500" max="10500" width="0" style="251" hidden="1" customWidth="1"/>
    <col min="10501" max="10507" width="9.54296875" style="251" customWidth="1"/>
    <col min="10508" max="10750" width="9.90625" style="251"/>
    <col min="10751" max="10751" width="3.90625" style="251" customWidth="1"/>
    <col min="10752" max="10753" width="9.54296875" style="251" customWidth="1"/>
    <col min="10754" max="10755" width="14.6328125" style="251" customWidth="1"/>
    <col min="10756" max="10756" width="0" style="251" hidden="1" customWidth="1"/>
    <col min="10757" max="10763" width="9.54296875" style="251" customWidth="1"/>
    <col min="10764" max="11006" width="9.90625" style="251"/>
    <col min="11007" max="11007" width="3.90625" style="251" customWidth="1"/>
    <col min="11008" max="11009" width="9.54296875" style="251" customWidth="1"/>
    <col min="11010" max="11011" width="14.6328125" style="251" customWidth="1"/>
    <col min="11012" max="11012" width="0" style="251" hidden="1" customWidth="1"/>
    <col min="11013" max="11019" width="9.54296875" style="251" customWidth="1"/>
    <col min="11020" max="11262" width="9.90625" style="251"/>
    <col min="11263" max="11263" width="3.90625" style="251" customWidth="1"/>
    <col min="11264" max="11265" width="9.54296875" style="251" customWidth="1"/>
    <col min="11266" max="11267" width="14.6328125" style="251" customWidth="1"/>
    <col min="11268" max="11268" width="0" style="251" hidden="1" customWidth="1"/>
    <col min="11269" max="11275" width="9.54296875" style="251" customWidth="1"/>
    <col min="11276" max="11518" width="9.90625" style="251"/>
    <col min="11519" max="11519" width="3.90625" style="251" customWidth="1"/>
    <col min="11520" max="11521" width="9.54296875" style="251" customWidth="1"/>
    <col min="11522" max="11523" width="14.6328125" style="251" customWidth="1"/>
    <col min="11524" max="11524" width="0" style="251" hidden="1" customWidth="1"/>
    <col min="11525" max="11531" width="9.54296875" style="251" customWidth="1"/>
    <col min="11532" max="11774" width="9.90625" style="251"/>
    <col min="11775" max="11775" width="3.90625" style="251" customWidth="1"/>
    <col min="11776" max="11777" width="9.54296875" style="251" customWidth="1"/>
    <col min="11778" max="11779" width="14.6328125" style="251" customWidth="1"/>
    <col min="11780" max="11780" width="0" style="251" hidden="1" customWidth="1"/>
    <col min="11781" max="11787" width="9.54296875" style="251" customWidth="1"/>
    <col min="11788" max="12030" width="9.90625" style="251"/>
    <col min="12031" max="12031" width="3.90625" style="251" customWidth="1"/>
    <col min="12032" max="12033" width="9.54296875" style="251" customWidth="1"/>
    <col min="12034" max="12035" width="14.6328125" style="251" customWidth="1"/>
    <col min="12036" max="12036" width="0" style="251" hidden="1" customWidth="1"/>
    <col min="12037" max="12043" width="9.54296875" style="251" customWidth="1"/>
    <col min="12044" max="12286" width="9.90625" style="251"/>
    <col min="12287" max="12287" width="3.90625" style="251" customWidth="1"/>
    <col min="12288" max="12289" width="9.54296875" style="251" customWidth="1"/>
    <col min="12290" max="12291" width="14.6328125" style="251" customWidth="1"/>
    <col min="12292" max="12292" width="0" style="251" hidden="1" customWidth="1"/>
    <col min="12293" max="12299" width="9.54296875" style="251" customWidth="1"/>
    <col min="12300" max="12542" width="9.90625" style="251"/>
    <col min="12543" max="12543" width="3.90625" style="251" customWidth="1"/>
    <col min="12544" max="12545" width="9.54296875" style="251" customWidth="1"/>
    <col min="12546" max="12547" width="14.6328125" style="251" customWidth="1"/>
    <col min="12548" max="12548" width="0" style="251" hidden="1" customWidth="1"/>
    <col min="12549" max="12555" width="9.54296875" style="251" customWidth="1"/>
    <col min="12556" max="12798" width="9.90625" style="251"/>
    <col min="12799" max="12799" width="3.90625" style="251" customWidth="1"/>
    <col min="12800" max="12801" width="9.54296875" style="251" customWidth="1"/>
    <col min="12802" max="12803" width="14.6328125" style="251" customWidth="1"/>
    <col min="12804" max="12804" width="0" style="251" hidden="1" customWidth="1"/>
    <col min="12805" max="12811" width="9.54296875" style="251" customWidth="1"/>
    <col min="12812" max="13054" width="9.90625" style="251"/>
    <col min="13055" max="13055" width="3.90625" style="251" customWidth="1"/>
    <col min="13056" max="13057" width="9.54296875" style="251" customWidth="1"/>
    <col min="13058" max="13059" width="14.6328125" style="251" customWidth="1"/>
    <col min="13060" max="13060" width="0" style="251" hidden="1" customWidth="1"/>
    <col min="13061" max="13067" width="9.54296875" style="251" customWidth="1"/>
    <col min="13068" max="13310" width="9.90625" style="251"/>
    <col min="13311" max="13311" width="3.90625" style="251" customWidth="1"/>
    <col min="13312" max="13313" width="9.54296875" style="251" customWidth="1"/>
    <col min="13314" max="13315" width="14.6328125" style="251" customWidth="1"/>
    <col min="13316" max="13316" width="0" style="251" hidden="1" customWidth="1"/>
    <col min="13317" max="13323" width="9.54296875" style="251" customWidth="1"/>
    <col min="13324" max="13566" width="9.90625" style="251"/>
    <col min="13567" max="13567" width="3.90625" style="251" customWidth="1"/>
    <col min="13568" max="13569" width="9.54296875" style="251" customWidth="1"/>
    <col min="13570" max="13571" width="14.6328125" style="251" customWidth="1"/>
    <col min="13572" max="13572" width="0" style="251" hidden="1" customWidth="1"/>
    <col min="13573" max="13579" width="9.54296875" style="251" customWidth="1"/>
    <col min="13580" max="13822" width="9.90625" style="251"/>
    <col min="13823" max="13823" width="3.90625" style="251" customWidth="1"/>
    <col min="13824" max="13825" width="9.54296875" style="251" customWidth="1"/>
    <col min="13826" max="13827" width="14.6328125" style="251" customWidth="1"/>
    <col min="13828" max="13828" width="0" style="251" hidden="1" customWidth="1"/>
    <col min="13829" max="13835" width="9.54296875" style="251" customWidth="1"/>
    <col min="13836" max="14078" width="9.90625" style="251"/>
    <col min="14079" max="14079" width="3.90625" style="251" customWidth="1"/>
    <col min="14080" max="14081" width="9.54296875" style="251" customWidth="1"/>
    <col min="14082" max="14083" width="14.6328125" style="251" customWidth="1"/>
    <col min="14084" max="14084" width="0" style="251" hidden="1" customWidth="1"/>
    <col min="14085" max="14091" width="9.54296875" style="251" customWidth="1"/>
    <col min="14092" max="14334" width="9.90625" style="251"/>
    <col min="14335" max="14335" width="3.90625" style="251" customWidth="1"/>
    <col min="14336" max="14337" width="9.54296875" style="251" customWidth="1"/>
    <col min="14338" max="14339" width="14.6328125" style="251" customWidth="1"/>
    <col min="14340" max="14340" width="0" style="251" hidden="1" customWidth="1"/>
    <col min="14341" max="14347" width="9.54296875" style="251" customWidth="1"/>
    <col min="14348" max="14590" width="9.90625" style="251"/>
    <col min="14591" max="14591" width="3.90625" style="251" customWidth="1"/>
    <col min="14592" max="14593" width="9.54296875" style="251" customWidth="1"/>
    <col min="14594" max="14595" width="14.6328125" style="251" customWidth="1"/>
    <col min="14596" max="14596" width="0" style="251" hidden="1" customWidth="1"/>
    <col min="14597" max="14603" width="9.54296875" style="251" customWidth="1"/>
    <col min="14604" max="14846" width="9.90625" style="251"/>
    <col min="14847" max="14847" width="3.90625" style="251" customWidth="1"/>
    <col min="14848" max="14849" width="9.54296875" style="251" customWidth="1"/>
    <col min="14850" max="14851" width="14.6328125" style="251" customWidth="1"/>
    <col min="14852" max="14852" width="0" style="251" hidden="1" customWidth="1"/>
    <col min="14853" max="14859" width="9.54296875" style="251" customWidth="1"/>
    <col min="14860" max="15102" width="9.90625" style="251"/>
    <col min="15103" max="15103" width="3.90625" style="251" customWidth="1"/>
    <col min="15104" max="15105" width="9.54296875" style="251" customWidth="1"/>
    <col min="15106" max="15107" width="14.6328125" style="251" customWidth="1"/>
    <col min="15108" max="15108" width="0" style="251" hidden="1" customWidth="1"/>
    <col min="15109" max="15115" width="9.54296875" style="251" customWidth="1"/>
    <col min="15116" max="15358" width="9.90625" style="251"/>
    <col min="15359" max="15359" width="3.90625" style="251" customWidth="1"/>
    <col min="15360" max="15361" width="9.54296875" style="251" customWidth="1"/>
    <col min="15362" max="15363" width="14.6328125" style="251" customWidth="1"/>
    <col min="15364" max="15364" width="0" style="251" hidden="1" customWidth="1"/>
    <col min="15365" max="15371" width="9.54296875" style="251" customWidth="1"/>
    <col min="15372" max="15614" width="9.90625" style="251"/>
    <col min="15615" max="15615" width="3.90625" style="251" customWidth="1"/>
    <col min="15616" max="15617" width="9.54296875" style="251" customWidth="1"/>
    <col min="15618" max="15619" width="14.6328125" style="251" customWidth="1"/>
    <col min="15620" max="15620" width="0" style="251" hidden="1" customWidth="1"/>
    <col min="15621" max="15627" width="9.54296875" style="251" customWidth="1"/>
    <col min="15628" max="15870" width="9.90625" style="251"/>
    <col min="15871" max="15871" width="3.90625" style="251" customWidth="1"/>
    <col min="15872" max="15873" width="9.54296875" style="251" customWidth="1"/>
    <col min="15874" max="15875" width="14.6328125" style="251" customWidth="1"/>
    <col min="15876" max="15876" width="0" style="251" hidden="1" customWidth="1"/>
    <col min="15877" max="15883" width="9.54296875" style="251" customWidth="1"/>
    <col min="15884" max="16126" width="9.90625" style="251"/>
    <col min="16127" max="16127" width="3.90625" style="251" customWidth="1"/>
    <col min="16128" max="16129" width="9.54296875" style="251" customWidth="1"/>
    <col min="16130" max="16131" width="14.6328125" style="251" customWidth="1"/>
    <col min="16132" max="16132" width="0" style="251" hidden="1" customWidth="1"/>
    <col min="16133" max="16139" width="9.54296875" style="251" customWidth="1"/>
    <col min="16140" max="16384" width="9.90625" style="251"/>
  </cols>
  <sheetData>
    <row r="1" spans="1:8" s="238" customFormat="1" ht="12.75" customHeight="1">
      <c r="B1"/>
      <c r="C1"/>
      <c r="D1"/>
      <c r="E1"/>
      <c r="F1" s="295" t="s">
        <v>73</v>
      </c>
      <c r="G1" s="296" t="s">
        <v>185</v>
      </c>
      <c r="H1"/>
    </row>
    <row r="2" spans="1:8" s="238" customFormat="1" ht="12.75" customHeight="1">
      <c r="B2"/>
      <c r="C2"/>
      <c r="D2"/>
      <c r="E2"/>
      <c r="F2" s="295" t="s">
        <v>75</v>
      </c>
      <c r="G2" s="297" t="s">
        <v>186</v>
      </c>
      <c r="H2"/>
    </row>
    <row r="3" spans="1:8" s="238" customFormat="1" ht="12.75" customHeight="1" thickBot="1">
      <c r="B3"/>
      <c r="C3"/>
      <c r="D3"/>
      <c r="E3"/>
      <c r="F3" s="295" t="s">
        <v>77</v>
      </c>
      <c r="G3" s="298" t="s">
        <v>187</v>
      </c>
      <c r="H3"/>
    </row>
    <row r="4" spans="1:8" s="238" customFormat="1" ht="17.25" customHeight="1" thickBot="1">
      <c r="A4" s="239"/>
      <c r="B4" s="583" t="s">
        <v>188</v>
      </c>
      <c r="C4" s="583"/>
      <c r="D4" s="241"/>
      <c r="E4"/>
      <c r="F4"/>
      <c r="G4"/>
      <c r="H4"/>
    </row>
    <row r="5" spans="1:8" s="238" customFormat="1" ht="3.9" customHeight="1" thickBot="1">
      <c r="A5" s="239"/>
      <c r="B5" s="584"/>
      <c r="C5" s="584"/>
      <c r="D5" s="242"/>
      <c r="E5"/>
      <c r="F5" s="239"/>
      <c r="G5" s="239"/>
      <c r="H5"/>
    </row>
    <row r="6" spans="1:8" s="238" customFormat="1" ht="17.25" customHeight="1" thickBot="1">
      <c r="A6" s="239"/>
      <c r="B6" s="583" t="s">
        <v>265</v>
      </c>
      <c r="C6" s="583"/>
      <c r="D6" s="243" t="s">
        <v>216</v>
      </c>
      <c r="E6"/>
      <c r="F6" s="240" t="s">
        <v>189</v>
      </c>
      <c r="G6" s="243" t="s">
        <v>266</v>
      </c>
      <c r="H6"/>
    </row>
    <row r="7" spans="1:8" s="238" customFormat="1" ht="3.9" customHeight="1" thickBot="1">
      <c r="A7" s="239"/>
      <c r="B7" s="585"/>
      <c r="C7" s="585"/>
      <c r="D7" s="242"/>
      <c r="E7"/>
      <c r="F7" s="244"/>
      <c r="G7" s="245"/>
      <c r="H7"/>
    </row>
    <row r="8" spans="1:8" s="238" customFormat="1" ht="17.25" customHeight="1" thickBot="1">
      <c r="A8" s="239"/>
      <c r="B8" s="583" t="s">
        <v>190</v>
      </c>
      <c r="C8" s="583"/>
      <c r="D8" s="243" t="str">
        <f>'1. CUTTING DOCKET'!D7</f>
        <v>H06-PA24W-DYE</v>
      </c>
      <c r="E8" s="246"/>
      <c r="F8" s="240" t="s">
        <v>191</v>
      </c>
      <c r="G8" s="243" t="s">
        <v>463</v>
      </c>
      <c r="H8"/>
    </row>
    <row r="9" spans="1:8" s="238" customFormat="1" ht="9" customHeight="1" thickBot="1">
      <c r="B9" s="247"/>
      <c r="C9" s="247"/>
      <c r="D9" s="247"/>
      <c r="F9" s="247"/>
      <c r="G9" s="247"/>
    </row>
    <row r="10" spans="1:8" s="245" customFormat="1" ht="33.75" customHeight="1" thickBot="1">
      <c r="A10" s="248" t="s">
        <v>192</v>
      </c>
      <c r="B10" s="248" t="s">
        <v>193</v>
      </c>
      <c r="C10" s="582" t="s">
        <v>194</v>
      </c>
      <c r="D10" s="582"/>
      <c r="E10" s="582"/>
      <c r="F10" s="582"/>
      <c r="G10" s="249" t="s">
        <v>195</v>
      </c>
      <c r="H10" s="249" t="s">
        <v>196</v>
      </c>
    </row>
    <row r="11" spans="1:8" s="238" customFormat="1" ht="106.75" customHeight="1" thickBot="1">
      <c r="A11" s="580">
        <v>1</v>
      </c>
      <c r="B11" s="300" t="s">
        <v>267</v>
      </c>
      <c r="C11" s="581"/>
      <c r="D11" s="581"/>
      <c r="E11" s="581"/>
      <c r="F11" s="581"/>
      <c r="G11" s="580"/>
      <c r="H11" s="299"/>
    </row>
    <row r="12" spans="1:8" s="238" customFormat="1" ht="106.75" customHeight="1" thickBot="1">
      <c r="A12" s="580"/>
      <c r="B12" s="300" t="s">
        <v>197</v>
      </c>
      <c r="C12" s="581"/>
      <c r="D12" s="581"/>
      <c r="E12" s="581"/>
      <c r="F12" s="581"/>
      <c r="G12" s="580"/>
      <c r="H12" s="299"/>
    </row>
    <row r="13" spans="1:8" s="238" customFormat="1" ht="106.75" customHeight="1" thickBot="1">
      <c r="A13" s="299">
        <v>2</v>
      </c>
      <c r="B13" s="300" t="s">
        <v>198</v>
      </c>
      <c r="C13" s="578"/>
      <c r="D13" s="578"/>
      <c r="E13" s="578"/>
      <c r="F13" s="578"/>
      <c r="G13" s="299"/>
      <c r="H13" s="299"/>
    </row>
    <row r="14" spans="1:8" s="238" customFormat="1" ht="106.75" customHeight="1" thickBot="1">
      <c r="A14" s="299">
        <v>3</v>
      </c>
      <c r="B14" s="300" t="s">
        <v>268</v>
      </c>
      <c r="C14" s="578"/>
      <c r="D14" s="578"/>
      <c r="E14" s="578"/>
      <c r="F14" s="578"/>
      <c r="G14" s="299"/>
      <c r="H14" s="299"/>
    </row>
    <row r="15" spans="1:8" s="238" customFormat="1" ht="106.75" customHeight="1" thickBot="1">
      <c r="A15" s="299">
        <v>4</v>
      </c>
      <c r="B15" s="300" t="s">
        <v>199</v>
      </c>
      <c r="C15" s="578"/>
      <c r="D15" s="578"/>
      <c r="E15" s="578"/>
      <c r="F15" s="578"/>
      <c r="G15" s="299"/>
      <c r="H15" s="299"/>
    </row>
    <row r="16" spans="1:8" s="238" customFormat="1" ht="106.75" customHeight="1" thickBot="1">
      <c r="A16" s="299">
        <v>5</v>
      </c>
      <c r="B16" s="300" t="s">
        <v>269</v>
      </c>
      <c r="C16" s="578"/>
      <c r="D16" s="578"/>
      <c r="E16" s="578"/>
      <c r="F16" s="578"/>
      <c r="G16" s="299"/>
      <c r="H16" s="299"/>
    </row>
    <row r="17" spans="1:8" ht="12" customHeight="1">
      <c r="A17" s="245"/>
      <c r="B17" s="245"/>
      <c r="C17" s="250"/>
      <c r="D17" s="250"/>
      <c r="E17" s="250"/>
      <c r="F17" s="250"/>
      <c r="G17" s="245"/>
      <c r="H17" s="245"/>
    </row>
    <row r="18" spans="1:8" ht="34.5" customHeight="1">
      <c r="A18" s="245"/>
      <c r="B18" s="579" t="s">
        <v>200</v>
      </c>
      <c r="C18" s="579"/>
      <c r="D18" s="579"/>
      <c r="E18" s="250"/>
      <c r="F18" s="250"/>
      <c r="G18" s="579" t="s">
        <v>201</v>
      </c>
      <c r="H18" s="579"/>
    </row>
    <row r="19" spans="1:8" ht="39.9" customHeight="1">
      <c r="A19" s="245"/>
      <c r="B19" s="252"/>
      <c r="C19" s="252"/>
      <c r="D19" s="252"/>
      <c r="E19" s="252"/>
      <c r="F19" s="238"/>
      <c r="G19" s="252"/>
      <c r="H19" s="252"/>
    </row>
    <row r="20" spans="1:8" ht="39.9" customHeight="1">
      <c r="A20" s="239"/>
      <c r="B20" s="253"/>
      <c r="C20" s="253"/>
      <c r="D20" s="253"/>
      <c r="E20" s="253"/>
      <c r="F20" s="253"/>
      <c r="G20" s="253"/>
      <c r="H20" s="253"/>
    </row>
    <row r="21" spans="1:8" ht="39.9" customHeight="1">
      <c r="A21" s="239"/>
      <c r="B21" s="253"/>
      <c r="C21" s="253"/>
      <c r="D21" s="253"/>
      <c r="E21" s="253"/>
      <c r="F21" s="253"/>
      <c r="G21" s="253"/>
      <c r="H21" s="253"/>
    </row>
    <row r="22" spans="1:8" ht="39.9" customHeight="1">
      <c r="A22" s="239"/>
      <c r="B22" s="253"/>
      <c r="C22" s="253"/>
      <c r="D22" s="253"/>
      <c r="E22" s="253"/>
      <c r="F22" s="253"/>
      <c r="G22" s="253"/>
      <c r="H22" s="253"/>
    </row>
    <row r="23" spans="1:8" ht="39.9" customHeight="1">
      <c r="A23" s="239"/>
      <c r="B23" s="253"/>
      <c r="C23" s="253"/>
      <c r="D23" s="253"/>
      <c r="E23" s="253"/>
      <c r="F23" s="253"/>
      <c r="G23" s="253"/>
      <c r="H23" s="253"/>
    </row>
    <row r="24" spans="1:8" ht="39.9" customHeight="1">
      <c r="A24" s="239"/>
      <c r="B24" s="253"/>
      <c r="C24" s="253"/>
      <c r="D24" s="253"/>
      <c r="E24" s="253"/>
      <c r="F24" s="253"/>
      <c r="G24" s="253"/>
      <c r="H24" s="253"/>
    </row>
    <row r="25" spans="1:8" ht="39.9" customHeight="1">
      <c r="A25" s="239"/>
      <c r="B25" s="253"/>
      <c r="C25" s="253"/>
      <c r="D25" s="253"/>
      <c r="E25" s="253"/>
      <c r="F25" s="253"/>
      <c r="G25" s="253"/>
      <c r="H25" s="253"/>
    </row>
    <row r="26" spans="1:8" ht="39.9" customHeight="1">
      <c r="A26" s="239"/>
      <c r="B26" s="253"/>
      <c r="C26" s="253"/>
      <c r="D26" s="253"/>
      <c r="E26" s="253"/>
      <c r="F26" s="253"/>
      <c r="G26" s="253"/>
      <c r="H26" s="253"/>
    </row>
    <row r="27" spans="1:8" ht="39.9" customHeight="1">
      <c r="A27" s="239"/>
      <c r="B27" s="253"/>
      <c r="C27" s="253"/>
      <c r="D27" s="253"/>
      <c r="E27" s="253"/>
      <c r="F27" s="253"/>
      <c r="G27" s="253"/>
      <c r="H27" s="253"/>
    </row>
    <row r="28" spans="1:8" ht="39.9" customHeight="1">
      <c r="A28" s="239"/>
      <c r="B28" s="253"/>
      <c r="C28" s="253"/>
      <c r="D28" s="253"/>
      <c r="E28" s="253"/>
      <c r="F28" s="253"/>
      <c r="G28" s="253"/>
      <c r="H28" s="253"/>
    </row>
    <row r="29" spans="1:8" ht="39.9" customHeight="1">
      <c r="A29" s="239"/>
      <c r="B29" s="253"/>
      <c r="C29" s="253"/>
      <c r="D29" s="253"/>
      <c r="E29" s="253"/>
      <c r="F29" s="253"/>
      <c r="G29" s="253"/>
      <c r="H29" s="253"/>
    </row>
    <row r="30" spans="1:8" ht="39.9" customHeight="1">
      <c r="A30" s="239"/>
      <c r="B30" s="253"/>
      <c r="C30" s="253"/>
      <c r="D30" s="253"/>
      <c r="E30" s="253"/>
      <c r="F30" s="253"/>
      <c r="G30" s="253"/>
      <c r="H30" s="253"/>
    </row>
    <row r="31" spans="1:8" ht="39.9" customHeight="1">
      <c r="A31" s="239"/>
      <c r="B31" s="253"/>
      <c r="C31" s="253"/>
      <c r="D31" s="253"/>
      <c r="E31" s="253"/>
      <c r="F31" s="253"/>
      <c r="G31" s="253"/>
      <c r="H31" s="253"/>
    </row>
    <row r="32" spans="1:8" ht="39.9" customHeight="1">
      <c r="A32" s="239"/>
      <c r="B32" s="253"/>
      <c r="C32" s="253"/>
      <c r="D32" s="253"/>
      <c r="E32" s="253"/>
      <c r="F32" s="253"/>
      <c r="G32" s="253"/>
      <c r="H32" s="253"/>
    </row>
    <row r="33" spans="1:8" ht="39.9" customHeight="1">
      <c r="A33" s="239"/>
      <c r="B33" s="253"/>
      <c r="C33" s="253"/>
      <c r="D33" s="253"/>
      <c r="E33" s="253"/>
      <c r="F33" s="253"/>
      <c r="G33" s="253"/>
      <c r="H33" s="253"/>
    </row>
    <row r="34" spans="1:8" ht="39.9" customHeight="1">
      <c r="A34" s="239"/>
      <c r="B34" s="253"/>
      <c r="C34" s="253"/>
      <c r="D34" s="253"/>
      <c r="E34" s="253"/>
      <c r="F34" s="253"/>
      <c r="G34" s="253"/>
      <c r="H34" s="253"/>
    </row>
    <row r="35" spans="1:8" ht="39.9" customHeight="1">
      <c r="A35" s="239"/>
      <c r="B35" s="253"/>
      <c r="C35" s="253"/>
      <c r="D35" s="253"/>
      <c r="E35" s="253"/>
      <c r="F35" s="253"/>
      <c r="G35" s="253"/>
      <c r="H35" s="253"/>
    </row>
    <row r="36" spans="1:8" ht="39.9" customHeight="1">
      <c r="A36" s="239"/>
      <c r="B36" s="253"/>
      <c r="C36" s="253"/>
      <c r="D36" s="253"/>
      <c r="E36" s="253"/>
      <c r="F36" s="253"/>
      <c r="G36" s="253"/>
      <c r="H36" s="253"/>
    </row>
    <row r="37" spans="1:8" ht="39.9" customHeight="1">
      <c r="A37" s="239"/>
      <c r="B37" s="253"/>
      <c r="C37" s="253"/>
      <c r="D37" s="253"/>
      <c r="E37" s="253"/>
      <c r="F37" s="253"/>
      <c r="G37" s="253"/>
      <c r="H37" s="253"/>
    </row>
    <row r="38" spans="1:8" ht="39.9" customHeight="1">
      <c r="A38" s="239"/>
      <c r="B38" s="253"/>
      <c r="C38" s="253"/>
      <c r="D38" s="253"/>
      <c r="E38" s="253"/>
      <c r="F38" s="253"/>
      <c r="G38" s="253"/>
      <c r="H38" s="253"/>
    </row>
    <row r="39" spans="1:8" ht="39.9" customHeight="1">
      <c r="A39" s="239"/>
      <c r="B39" s="253"/>
      <c r="C39" s="253"/>
      <c r="D39" s="253"/>
      <c r="E39" s="253"/>
      <c r="F39" s="253"/>
      <c r="G39" s="253"/>
      <c r="H39" s="253"/>
    </row>
    <row r="40" spans="1:8" ht="39.9" customHeight="1">
      <c r="A40" s="239"/>
      <c r="B40" s="253"/>
      <c r="C40" s="253"/>
      <c r="D40" s="253"/>
      <c r="E40" s="253"/>
      <c r="F40" s="253"/>
      <c r="G40" s="253"/>
      <c r="H40" s="253"/>
    </row>
    <row r="41" spans="1:8" ht="39.9" customHeight="1">
      <c r="A41" s="239"/>
      <c r="B41" s="253"/>
      <c r="C41" s="253"/>
      <c r="D41" s="253"/>
      <c r="E41" s="253"/>
      <c r="F41" s="253"/>
      <c r="G41" s="253"/>
      <c r="H41" s="253"/>
    </row>
    <row r="42" spans="1:8" ht="39.9" customHeight="1">
      <c r="A42" s="239"/>
      <c r="B42" s="253"/>
      <c r="C42" s="253"/>
      <c r="D42" s="253"/>
      <c r="E42" s="253"/>
      <c r="F42" s="253"/>
      <c r="G42" s="253"/>
      <c r="H42" s="253"/>
    </row>
    <row r="43" spans="1:8" ht="39.9" customHeight="1">
      <c r="A43" s="239"/>
      <c r="B43" s="253"/>
      <c r="C43" s="253"/>
      <c r="D43" s="253"/>
      <c r="E43" s="253"/>
      <c r="F43" s="253"/>
      <c r="G43" s="253"/>
      <c r="H43" s="253"/>
    </row>
    <row r="44" spans="1:8" ht="39.9" customHeight="1">
      <c r="A44" s="239"/>
      <c r="B44" s="253"/>
      <c r="C44" s="253"/>
      <c r="D44" s="253"/>
      <c r="E44" s="253"/>
      <c r="F44" s="253"/>
      <c r="G44" s="253"/>
      <c r="H44" s="253"/>
    </row>
    <row r="45" spans="1:8" ht="39.9" customHeight="1">
      <c r="A45" s="239"/>
      <c r="B45" s="253"/>
      <c r="C45" s="253"/>
      <c r="D45" s="253"/>
      <c r="E45" s="253"/>
      <c r="F45" s="253"/>
      <c r="G45" s="253"/>
      <c r="H45" s="253"/>
    </row>
    <row r="46" spans="1:8" ht="39.9" customHeight="1">
      <c r="A46" s="239"/>
      <c r="B46" s="253"/>
      <c r="C46" s="253"/>
      <c r="D46" s="253"/>
      <c r="E46" s="253"/>
      <c r="F46" s="253"/>
      <c r="G46" s="253"/>
      <c r="H46" s="253"/>
    </row>
    <row r="47" spans="1:8" ht="39.9" customHeight="1">
      <c r="A47" s="239"/>
      <c r="B47" s="253"/>
      <c r="C47" s="253"/>
      <c r="D47" s="253"/>
      <c r="E47" s="253"/>
      <c r="F47" s="253"/>
      <c r="G47" s="253"/>
      <c r="H47" s="253"/>
    </row>
    <row r="48" spans="1:8" ht="39.9" customHeight="1">
      <c r="A48" s="239"/>
      <c r="B48" s="253"/>
      <c r="C48" s="253"/>
      <c r="D48" s="253"/>
      <c r="E48" s="253"/>
      <c r="F48" s="253"/>
      <c r="G48" s="253"/>
      <c r="H48" s="253"/>
    </row>
    <row r="49" spans="1:8" ht="39.9" customHeight="1">
      <c r="A49" s="239"/>
      <c r="B49" s="253"/>
      <c r="C49" s="253"/>
      <c r="D49" s="253"/>
      <c r="E49" s="253"/>
      <c r="F49" s="253"/>
      <c r="G49" s="253"/>
      <c r="H49" s="253"/>
    </row>
    <row r="50" spans="1:8" ht="39.9" customHeight="1">
      <c r="A50" s="239"/>
      <c r="B50" s="253"/>
      <c r="C50" s="253"/>
      <c r="D50" s="253"/>
      <c r="E50" s="253"/>
      <c r="F50" s="253"/>
      <c r="G50" s="253"/>
      <c r="H50" s="253"/>
    </row>
    <row r="51" spans="1:8" ht="39.9" customHeight="1">
      <c r="A51" s="239"/>
      <c r="B51" s="253"/>
      <c r="C51" s="253"/>
      <c r="D51" s="253"/>
      <c r="E51" s="253"/>
      <c r="F51" s="253"/>
      <c r="G51" s="253"/>
      <c r="H51" s="253"/>
    </row>
    <row r="52" spans="1:8" ht="39.9" customHeight="1">
      <c r="A52" s="239"/>
      <c r="B52" s="253"/>
      <c r="C52" s="253"/>
      <c r="D52" s="253"/>
      <c r="E52" s="253"/>
      <c r="F52" s="253"/>
      <c r="G52" s="253"/>
      <c r="H52" s="253"/>
    </row>
    <row r="53" spans="1:8" ht="39.9" customHeight="1">
      <c r="A53" s="239"/>
      <c r="B53" s="253"/>
      <c r="C53" s="253"/>
      <c r="D53" s="253"/>
      <c r="E53" s="253"/>
      <c r="F53" s="253"/>
      <c r="G53" s="253"/>
      <c r="H53" s="253"/>
    </row>
    <row r="54" spans="1:8" ht="39.9" customHeight="1">
      <c r="A54" s="239"/>
      <c r="B54" s="253"/>
      <c r="C54" s="253"/>
      <c r="D54" s="253"/>
      <c r="E54" s="253"/>
      <c r="F54" s="253"/>
      <c r="G54" s="253"/>
      <c r="H54" s="253"/>
    </row>
    <row r="55" spans="1:8" ht="39.9" customHeight="1">
      <c r="A55" s="239"/>
      <c r="B55" s="253"/>
      <c r="C55" s="253"/>
      <c r="D55" s="253"/>
      <c r="E55" s="253"/>
      <c r="F55" s="253"/>
      <c r="G55" s="253"/>
      <c r="H55" s="253"/>
    </row>
    <row r="56" spans="1:8" ht="39.9" customHeight="1">
      <c r="A56" s="239"/>
      <c r="B56" s="253"/>
      <c r="C56" s="253"/>
      <c r="D56" s="253"/>
      <c r="E56" s="253"/>
      <c r="F56" s="253"/>
      <c r="G56" s="253"/>
      <c r="H56" s="253"/>
    </row>
    <row r="57" spans="1:8" ht="39.9" customHeight="1">
      <c r="A57" s="239"/>
      <c r="B57" s="253"/>
      <c r="C57" s="253"/>
      <c r="D57" s="253"/>
      <c r="E57" s="253"/>
      <c r="F57" s="253"/>
      <c r="G57" s="253"/>
      <c r="H57" s="253"/>
    </row>
    <row r="58" spans="1:8" ht="39.9" customHeight="1">
      <c r="A58" s="239"/>
      <c r="B58" s="253"/>
      <c r="C58" s="253"/>
      <c r="D58" s="253"/>
      <c r="E58" s="253"/>
      <c r="F58" s="253"/>
      <c r="G58" s="253"/>
      <c r="H58" s="253"/>
    </row>
    <row r="59" spans="1:8" ht="39.9" customHeight="1">
      <c r="A59" s="239"/>
      <c r="B59" s="253"/>
      <c r="C59" s="253"/>
      <c r="D59" s="253"/>
      <c r="E59" s="253"/>
      <c r="F59" s="253"/>
      <c r="G59" s="253"/>
      <c r="H59" s="253"/>
    </row>
    <row r="60" spans="1:8" ht="39.9" customHeight="1">
      <c r="A60" s="239"/>
      <c r="B60" s="253"/>
      <c r="C60" s="253"/>
      <c r="D60" s="253"/>
      <c r="E60" s="253"/>
      <c r="F60" s="253"/>
      <c r="G60" s="253"/>
      <c r="H60" s="253"/>
    </row>
    <row r="61" spans="1:8" ht="39.9" customHeight="1">
      <c r="A61" s="239"/>
      <c r="B61" s="253"/>
      <c r="C61" s="253"/>
      <c r="D61" s="253"/>
      <c r="E61" s="253"/>
      <c r="F61" s="253"/>
      <c r="G61" s="253"/>
      <c r="H61" s="253"/>
    </row>
    <row r="62" spans="1:8" ht="39.9" customHeight="1">
      <c r="A62" s="239"/>
      <c r="B62" s="253"/>
      <c r="C62" s="253"/>
      <c r="D62" s="253"/>
      <c r="E62" s="253"/>
      <c r="F62" s="253"/>
      <c r="G62" s="253"/>
      <c r="H62" s="253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2D4831-0E9F-4641-87AE-FACAE6EC599E}"/>
</file>

<file path=customXml/itemProps2.xml><?xml version="1.0" encoding="utf-8"?>
<ds:datastoreItem xmlns:ds="http://schemas.openxmlformats.org/officeDocument/2006/customXml" ds:itemID="{5DDDA6A5-E356-4021-BF67-845435E6E7A0}"/>
</file>

<file path=customXml/itemProps3.xml><?xml version="1.0" encoding="utf-8"?>
<ds:datastoreItem xmlns:ds="http://schemas.openxmlformats.org/officeDocument/2006/customXml" ds:itemID="{5BADF706-94A5-4DD4-89D8-E7E798DC7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MER.QT-04.BM4</vt:lpstr>
      <vt:lpstr>'1. CUTTING DOCKET'!Print_Area</vt:lpstr>
      <vt:lpstr>'2. TRIM CARD'!Print_Area</vt:lpstr>
      <vt:lpstr>'2. TRIM CARD (GREY)'!Print_Area</vt:lpstr>
      <vt:lpstr>'FULL-SIZE SPEC'!Print_Area</vt:lpstr>
      <vt:lpstr>GREY!Print_Area</vt:lpstr>
      <vt:lpstr>'MER.QT-04.BM4'!Print_Area</vt:lpstr>
      <vt:lpstr>'1. CUTTING DOCKET'!Print_Titles</vt:lpstr>
      <vt:lpstr>'2. TRIM CARD'!Print_Titles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2024-02-02T07:30:11Z</cp:lastPrinted>
  <dcterms:created xsi:type="dcterms:W3CDTF">2016-05-06T01:47:29Z</dcterms:created>
  <dcterms:modified xsi:type="dcterms:W3CDTF">2024-02-02T07:36:39Z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