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MEN\FLEECE\SHORT\"/>
    </mc:Choice>
  </mc:AlternateContent>
  <xr:revisionPtr revIDLastSave="0" documentId="13_ncr:1_{8807509A-0F12-4183-AC30-1C6A3933AD17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" sheetId="25" state="hidden" r:id="rId4"/>
    <sheet name="FULL-SIZE SPEC" sheetId="26" r:id="rId5"/>
    <sheet name="MER.QT-04.BM4" sheetId="24" r:id="rId6"/>
    <sheet name="2. TRIM CARD (GREY)" sheetId="17" state="hidden" r:id="rId7"/>
    <sheet name="3. ĐỊNH VỊ HÌNH IN.THÊU" sheetId="7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4">'[1]Raw material movement'!#REF!</definedName>
    <definedName name="____SCM40" localSheetId="3">'[1]Raw material movement'!#REF!</definedName>
    <definedName name="____SCM40" localSheetId="5">'[1]Raw material movement'!#REF!</definedName>
    <definedName name="____SCM40">'[1]Raw material movement'!#REF!</definedName>
    <definedName name="___SCM40" localSheetId="2">'[2]Raw material movement'!#REF!</definedName>
    <definedName name="___SCM40" localSheetId="4">'[2]Raw material movement'!#REF!</definedName>
    <definedName name="___SCM40" localSheetId="3">'[2]Raw material movement'!#REF!</definedName>
    <definedName name="___SCM40" localSheetId="5">'[2]Raw material movement'!#REF!</definedName>
    <definedName name="___SCM40">'[2]Raw material movement'!#REF!</definedName>
    <definedName name="__SCM40" localSheetId="2">'[3]Raw material movement'!#REF!</definedName>
    <definedName name="__SCM40" localSheetId="4">'[3]Raw material movement'!#REF!</definedName>
    <definedName name="__SCM40" localSheetId="3">'[3]Raw material movement'!#REF!</definedName>
    <definedName name="__SCM40" localSheetId="5">'[3]Raw material movement'!#REF!</definedName>
    <definedName name="__SCM40">'[3]Raw material movement'!#REF!</definedName>
    <definedName name="_2DATA_DATA2_L" localSheetId="2">'[4]#REF'!#REF!</definedName>
    <definedName name="_2DATA_DATA2_L" localSheetId="4">'[4]#REF'!#REF!</definedName>
    <definedName name="_2DATA_DATA2_L" localSheetId="3">'[4]#REF'!#REF!</definedName>
    <definedName name="_2DATA_DATA2_L" localSheetId="5">'[4]#REF'!#REF!</definedName>
    <definedName name="_2DATA_DATA2_L">'[4]#REF'!#REF!</definedName>
    <definedName name="_DATA_DATA2_L" localSheetId="4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6" hidden="1">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0" hidden="1">'1. CUTTING DOCKET'!$A$32:$R$60</definedName>
    <definedName name="_xlnm._FilterDatabase" localSheetId="1" hidden="1">GREY!$A$64:$Q$131</definedName>
    <definedName name="_SCM40" localSheetId="4">'[2]Raw material movement'!#REF!</definedName>
    <definedName name="_SCM40" localSheetId="3">'[2]Raw material movement'!#REF!</definedName>
    <definedName name="_SCM40">'[2]Raw material movement'!#REF!</definedName>
    <definedName name="AB" localSheetId="4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4">'[7]Raw material movement'!#REF!</definedName>
    <definedName name="DA" localSheetId="3">'[7]Raw material movement'!#REF!</definedName>
    <definedName name="DA" localSheetId="5">'[7]Raw material movement'!#REF!</definedName>
    <definedName name="DA">'[7]Raw material movement'!#REF!</definedName>
    <definedName name="df" localSheetId="2">'[2]Raw material movement'!#REF!</definedName>
    <definedName name="df" localSheetId="4">'[2]Raw material movement'!#REF!</definedName>
    <definedName name="df" localSheetId="3">'[2]Raw material movement'!#REF!</definedName>
    <definedName name="df" localSheetId="5">'[2]Raw material movement'!#REF!</definedName>
    <definedName name="df">'[2]Raw material movement'!#REF!</definedName>
    <definedName name="dsdf" localSheetId="2">'[1]Raw material movement'!#REF!</definedName>
    <definedName name="dsdf" localSheetId="4">'[1]Raw material movement'!#REF!</definedName>
    <definedName name="dsdf" localSheetId="3">'[1]Raw material movement'!#REF!</definedName>
    <definedName name="dsdf" localSheetId="5">'[1]Raw material movement'!#REF!</definedName>
    <definedName name="dsdf">'[1]Raw material movement'!#REF!</definedName>
    <definedName name="GDFD" localSheetId="2">'[8]Raw material movement'!#REF!</definedName>
    <definedName name="GDFD" localSheetId="4">'[8]Raw material movement'!#REF!</definedName>
    <definedName name="GDFD" localSheetId="3">'[8]Raw material movement'!#REF!</definedName>
    <definedName name="GDFD" localSheetId="5">'[8]Raw material movement'!#REF!</definedName>
    <definedName name="GDFD">'[8]Raw material movement'!#REF!</definedName>
    <definedName name="IB" localSheetId="2">#REF!</definedName>
    <definedName name="IB" localSheetId="4">#REF!</definedName>
    <definedName name="IB" localSheetId="3">#REF!</definedName>
    <definedName name="IB" localSheetId="5">#REF!</definedName>
    <definedName name="IB">#REF!</definedName>
    <definedName name="INTERNAL_INVOICE" localSheetId="2">[9]UN!#REF!</definedName>
    <definedName name="INTERNAL_INVOICE" localSheetId="4">[9]UN!#REF!</definedName>
    <definedName name="INTERNAL_INVOICE" localSheetId="3">[9]UN!#REF!</definedName>
    <definedName name="INTERNAL_INVOICE" localSheetId="5">[9]UN!#REF!</definedName>
    <definedName name="INTERNAL_INVOICE">[9]UN!#REF!</definedName>
    <definedName name="MAHANG" localSheetId="2">#REF!</definedName>
    <definedName name="MAHANG" localSheetId="4">#REF!</definedName>
    <definedName name="MAHANG" localSheetId="3">#REF!</definedName>
    <definedName name="MAHANG" localSheetId="5">#REF!</definedName>
    <definedName name="MAHANG">#REF!</definedName>
    <definedName name="MAVT">[10]Code!$A$7:$A$73</definedName>
    <definedName name="PRICE" localSheetId="4">#REF!</definedName>
    <definedName name="PRICE" localSheetId="3">#REF!</definedName>
    <definedName name="PRICE">#REF!</definedName>
    <definedName name="_xlnm.Print_Area" localSheetId="0">'1. CUTTING DOCKET'!$A$1:$Q$92</definedName>
    <definedName name="_xlnm.Print_Area" localSheetId="2">'2. TRIM CARD'!$A$1:$C$62</definedName>
    <definedName name="_xlnm.Print_Area" localSheetId="6">'2. TRIM CARD (GREY)'!$A$1:$E$39</definedName>
    <definedName name="_xlnm.Print_Area" localSheetId="4">'FULL-SIZE SPEC'!$A$1:$M$25</definedName>
    <definedName name="_xlnm.Print_Area" localSheetId="1">GREY!$A$1:$P$169</definedName>
    <definedName name="_xlnm.Print_Area" localSheetId="3">'L=4%,W=1%'!$A$1:$L$32</definedName>
    <definedName name="_xlnm.Print_Area" localSheetId="5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4">'FULL-SIZE SPEC'!$1:$25</definedName>
    <definedName name="_xlnm.Print_Titles" localSheetId="1">GREY!$1:$15</definedName>
    <definedName name="style" localSheetId="4">#REF!</definedName>
    <definedName name="style" localSheetId="3">#REF!</definedName>
    <definedName name="style">#REF!</definedName>
    <definedName name="WAFORD" localSheetId="4">#REF!</definedName>
    <definedName name="WAFORD" localSheetId="3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5" i="26" l="1"/>
  <c r="M22" i="26"/>
  <c r="M21" i="26"/>
  <c r="M18" i="26"/>
  <c r="M15" i="26"/>
  <c r="H14" i="26"/>
  <c r="I14" i="26"/>
  <c r="J14" i="26"/>
  <c r="F14" i="26"/>
  <c r="M13" i="26"/>
  <c r="M11" i="26"/>
  <c r="M10" i="26"/>
  <c r="M9" i="26"/>
  <c r="M8" i="26"/>
  <c r="C15" i="24"/>
  <c r="B28" i="23"/>
  <c r="B30" i="23"/>
  <c r="B9" i="23"/>
  <c r="B15" i="23"/>
  <c r="G43" i="1"/>
  <c r="I33" i="1"/>
  <c r="H33" i="1"/>
  <c r="D8" i="24"/>
  <c r="J32" i="25"/>
  <c r="K32" i="25"/>
  <c r="L32" i="25"/>
  <c r="G32" i="25"/>
  <c r="J31" i="25"/>
  <c r="K31" i="25"/>
  <c r="L31" i="25"/>
  <c r="G31" i="25"/>
  <c r="J30" i="25"/>
  <c r="K30" i="25"/>
  <c r="L30" i="25"/>
  <c r="G30" i="25"/>
  <c r="J29" i="25"/>
  <c r="K29" i="25"/>
  <c r="L29" i="25"/>
  <c r="G29" i="25"/>
  <c r="J28" i="25"/>
  <c r="K28" i="25"/>
  <c r="L28" i="25"/>
  <c r="G28" i="25"/>
  <c r="J27" i="25"/>
  <c r="K27" i="25"/>
  <c r="L27" i="25"/>
  <c r="G27" i="25"/>
  <c r="J26" i="25"/>
  <c r="K26" i="25"/>
  <c r="L26" i="25"/>
  <c r="G26" i="25"/>
  <c r="J25" i="25"/>
  <c r="K25" i="25"/>
  <c r="L25" i="25"/>
  <c r="G25" i="25"/>
  <c r="J24" i="25"/>
  <c r="K24" i="25"/>
  <c r="L24" i="25"/>
  <c r="G24" i="25"/>
  <c r="J23" i="25"/>
  <c r="K23" i="25"/>
  <c r="L23" i="25"/>
  <c r="G23" i="25"/>
  <c r="J22" i="25"/>
  <c r="K22" i="25"/>
  <c r="L22" i="25"/>
  <c r="G22" i="25"/>
  <c r="J21" i="25"/>
  <c r="K21" i="25"/>
  <c r="L21" i="25"/>
  <c r="G21" i="25"/>
  <c r="J20" i="25"/>
  <c r="K20" i="25"/>
  <c r="L20" i="25"/>
  <c r="G20" i="25"/>
  <c r="J19" i="25"/>
  <c r="K19" i="25"/>
  <c r="L19" i="25"/>
  <c r="G19" i="25"/>
  <c r="J18" i="25"/>
  <c r="K18" i="25"/>
  <c r="L18" i="25"/>
  <c r="G18" i="25"/>
  <c r="J17" i="25"/>
  <c r="K17" i="25"/>
  <c r="L17" i="25"/>
  <c r="G17" i="25"/>
  <c r="J16" i="25"/>
  <c r="K16" i="25"/>
  <c r="L16" i="25"/>
  <c r="G16" i="25"/>
  <c r="J15" i="25"/>
  <c r="K15" i="25"/>
  <c r="L15" i="25"/>
  <c r="G15" i="25"/>
  <c r="J14" i="25"/>
  <c r="K14" i="25"/>
  <c r="L14" i="25"/>
  <c r="G14" i="25"/>
  <c r="J13" i="25"/>
  <c r="K13" i="25"/>
  <c r="L13" i="25"/>
  <c r="G13" i="25"/>
  <c r="J12" i="25"/>
  <c r="K12" i="25"/>
  <c r="L12" i="25"/>
  <c r="G12" i="25"/>
  <c r="J11" i="25"/>
  <c r="K11" i="25"/>
  <c r="L11" i="25"/>
  <c r="G11" i="25"/>
  <c r="J10" i="25"/>
  <c r="K10" i="25"/>
  <c r="L10" i="25"/>
  <c r="G10" i="25"/>
  <c r="J9" i="25"/>
  <c r="K9" i="25"/>
  <c r="L9" i="25"/>
  <c r="G9" i="25"/>
  <c r="J8" i="25"/>
  <c r="K8" i="25"/>
  <c r="L8" i="25"/>
  <c r="G8" i="25"/>
  <c r="J7" i="25"/>
  <c r="K7" i="25"/>
  <c r="L7" i="25"/>
  <c r="G7" i="25"/>
  <c r="B4" i="23"/>
  <c r="B3" i="23"/>
  <c r="B61" i="23"/>
  <c r="A53" i="23"/>
  <c r="A51" i="23"/>
  <c r="A49" i="23"/>
  <c r="B47" i="23"/>
  <c r="B49" i="23"/>
  <c r="A47" i="23"/>
  <c r="A45" i="23"/>
  <c r="A43" i="23"/>
  <c r="A40" i="23"/>
  <c r="A38" i="23"/>
  <c r="A36" i="23"/>
  <c r="A34" i="23"/>
  <c r="A32" i="23"/>
  <c r="A30" i="23"/>
  <c r="A28" i="23"/>
  <c r="A23" i="23"/>
  <c r="A19" i="23"/>
  <c r="A18" i="23"/>
  <c r="A17" i="23"/>
  <c r="A15" i="23"/>
  <c r="A14" i="23"/>
  <c r="C13" i="23"/>
  <c r="A13" i="23"/>
  <c r="A12" i="23"/>
  <c r="C11" i="23"/>
  <c r="A11" i="23"/>
  <c r="A9" i="23"/>
  <c r="B7" i="23"/>
  <c r="A4" i="23"/>
  <c r="A3" i="23"/>
  <c r="B2" i="23"/>
  <c r="A2" i="23"/>
  <c r="G39" i="1"/>
  <c r="G40" i="1"/>
  <c r="G41" i="1"/>
  <c r="G42" i="1"/>
  <c r="G36" i="1"/>
  <c r="G37" i="1"/>
  <c r="G38" i="1"/>
  <c r="G35" i="1"/>
  <c r="I54" i="1"/>
  <c r="I53" i="1"/>
  <c r="I52" i="1"/>
  <c r="I51" i="1"/>
  <c r="I50" i="1"/>
  <c r="I49" i="1"/>
  <c r="I48" i="1"/>
  <c r="I47" i="1"/>
  <c r="I35" i="1"/>
  <c r="H35" i="1"/>
  <c r="H34" i="1"/>
  <c r="F34" i="1"/>
  <c r="B84" i="1"/>
  <c r="B5" i="23"/>
  <c r="C84" i="1"/>
  <c r="B27" i="1"/>
  <c r="D19" i="1"/>
  <c r="D20" i="1"/>
  <c r="B63" i="1"/>
  <c r="A26" i="1"/>
  <c r="H39" i="1"/>
  <c r="H43" i="1"/>
  <c r="H47" i="1"/>
  <c r="H54" i="1"/>
  <c r="H52" i="1"/>
  <c r="H53" i="1"/>
  <c r="H55" i="1"/>
  <c r="H57" i="1"/>
  <c r="H49" i="1"/>
  <c r="H56" i="1"/>
  <c r="H51" i="1"/>
  <c r="H48" i="1"/>
  <c r="H50" i="1"/>
  <c r="H42" i="1"/>
  <c r="H36" i="1"/>
  <c r="H41" i="1"/>
  <c r="H37" i="1"/>
  <c r="H38" i="1"/>
  <c r="H40" i="1"/>
  <c r="C63" i="1"/>
  <c r="I34" i="1"/>
  <c r="C64" i="1"/>
  <c r="H20" i="1"/>
  <c r="H22" i="1"/>
  <c r="I20" i="1"/>
  <c r="H4" i="1"/>
  <c r="E91" i="1"/>
  <c r="I22" i="1"/>
  <c r="F91" i="1"/>
  <c r="G22" i="1"/>
  <c r="D91" i="1"/>
  <c r="J22" i="1"/>
  <c r="G91" i="1"/>
  <c r="F22" i="1"/>
  <c r="C91" i="1"/>
  <c r="K22" i="1"/>
  <c r="H91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7" i="1"/>
  <c r="I9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B64" i="1"/>
  <c r="Q20" i="1"/>
  <c r="K43" i="1"/>
  <c r="M43" i="1"/>
  <c r="O43" i="1"/>
  <c r="B77" i="1"/>
  <c r="B5" i="17"/>
  <c r="K33" i="1"/>
  <c r="M33" i="1"/>
  <c r="O33" i="1"/>
  <c r="Q22" i="1"/>
  <c r="K50" i="1"/>
  <c r="M50" i="1"/>
  <c r="O50" i="1"/>
  <c r="K53" i="1"/>
  <c r="M53" i="1"/>
  <c r="O53" i="1"/>
  <c r="K49" i="1"/>
  <c r="M49" i="1"/>
  <c r="O49" i="1"/>
  <c r="K57" i="1"/>
  <c r="O57" i="1"/>
  <c r="K56" i="1"/>
  <c r="M56" i="1"/>
  <c r="O56" i="1"/>
  <c r="K52" i="1"/>
  <c r="M52" i="1"/>
  <c r="O52" i="1"/>
  <c r="K48" i="1"/>
  <c r="M48" i="1"/>
  <c r="O48" i="1"/>
  <c r="K55" i="1"/>
  <c r="M55" i="1"/>
  <c r="O55" i="1"/>
  <c r="K54" i="1"/>
  <c r="M54" i="1"/>
  <c r="O54" i="1"/>
  <c r="K51" i="1"/>
  <c r="M51" i="1"/>
  <c r="O51" i="1"/>
  <c r="K47" i="1"/>
  <c r="M47" i="1"/>
  <c r="O47" i="1"/>
  <c r="K39" i="1"/>
  <c r="M39" i="1"/>
  <c r="O39" i="1"/>
  <c r="K42" i="1"/>
  <c r="M42" i="1"/>
  <c r="O42" i="1"/>
  <c r="G29" i="1"/>
  <c r="I29" i="1"/>
  <c r="J29" i="1"/>
  <c r="M29" i="1"/>
  <c r="G28" i="1"/>
  <c r="I28" i="1"/>
  <c r="J28" i="1"/>
  <c r="K37" i="1"/>
  <c r="M37" i="1"/>
  <c r="O37" i="1"/>
  <c r="K38" i="1"/>
  <c r="M38" i="1"/>
  <c r="O38" i="1"/>
  <c r="K40" i="1"/>
  <c r="M40" i="1"/>
  <c r="O40" i="1"/>
  <c r="K36" i="1"/>
  <c r="M36" i="1"/>
  <c r="O36" i="1"/>
  <c r="K34" i="1"/>
  <c r="M34" i="1"/>
  <c r="O34" i="1"/>
  <c r="K35" i="1"/>
  <c r="M35" i="1"/>
  <c r="O35" i="1"/>
  <c r="G30" i="1"/>
  <c r="I30" i="1"/>
  <c r="G27" i="1"/>
  <c r="I27" i="1"/>
  <c r="J27" i="1"/>
  <c r="K41" i="1"/>
  <c r="M41" i="1"/>
  <c r="O41" i="1"/>
  <c r="B15" i="17"/>
  <c r="M28" i="1"/>
  <c r="M27" i="1"/>
  <c r="J30" i="1"/>
  <c r="M30" i="1"/>
</calcChain>
</file>

<file path=xl/sharedStrings.xml><?xml version="1.0" encoding="utf-8"?>
<sst xmlns="http://schemas.openxmlformats.org/spreadsheetml/2006/main" count="1106" uniqueCount="527">
  <si>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</si>
  <si>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</si>
  <si>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</si>
  <si>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</si>
  <si>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</si>
  <si>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</si>
  <si>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</si>
  <si>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</si>
  <si>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</si>
  <si>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</si>
  <si>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</si>
  <si>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</si>
  <si>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</si>
  <si>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</si>
  <si>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</si>
  <si>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</si>
  <si>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</si>
  <si>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</si>
  <si>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</si>
  <si>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</si>
  <si>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</si>
  <si>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</si>
  <si>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</si>
  <si>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</si>
  <si>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</si>
  <si>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</si>
  <si>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</si>
  <si>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</si>
  <si>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</si>
  <si>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</si>
  <si>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</si>
  <si>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</si>
  <si>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</si>
  <si>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</si>
  <si>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</si>
  <si>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</si>
  <si>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</si>
  <si>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</si>
  <si>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</si>
  <si>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</si>
  <si>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</si>
  <si>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</si>
  <si>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</si>
  <si>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</si>
  <si>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</si>
  <si>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</si>
  <si>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</si>
  <si>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</si>
  <si>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</si>
  <si>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</si>
  <si>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</si>
  <si>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</si>
  <si>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</si>
  <si>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</si>
  <si>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</si>
  <si>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</si>
  <si>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</si>
  <si>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</si>
  <si>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</si>
  <si>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</si>
  <si>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</si>
  <si>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</si>
  <si>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</si>
  <si>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</si>
  <si>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</si>
  <si>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</si>
  <si>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</si>
  <si>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</si>
  <si>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</si>
  <si>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</si>
  <si>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</si>
  <si>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</si>
  <si>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</si>
  <si>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</si>
  <si>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</si>
  <si>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</si>
  <si>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</si>
  <si>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</si>
  <si>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</si>
  <si>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</si>
  <si>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</si>
  <si>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</si>
  <si>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</si>
  <si>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</si>
  <si>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</si>
  <si>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</si>
  <si>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</si>
  <si>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</si>
  <si>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</si>
  <si>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</si>
  <si>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</si>
  <si>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</si>
  <si>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</si>
  <si>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</si>
  <si>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</si>
  <si>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</si>
  <si>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</si>
  <si>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</si>
  <si>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</si>
  <si>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</si>
  <si>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</si>
  <si>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</si>
  <si>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</si>
  <si>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</si>
  <si>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</si>
  <si>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</si>
  <si>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</si>
  <si>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</si>
  <si>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</si>
  <si>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</si>
  <si>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</si>
  <si>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</si>
  <si>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</si>
  <si>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</si>
  <si>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</si>
  <si>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</si>
  <si>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</si>
  <si>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</si>
  <si>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</si>
  <si>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</si>
  <si>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</si>
  <si>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</si>
  <si>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</si>
  <si>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</si>
  <si>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</si>
  <si>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</si>
  <si>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</si>
  <si>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</si>
  <si>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</si>
  <si>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</si>
  <si>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</si>
  <si>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</si>
  <si>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</si>
  <si>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</si>
  <si>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</si>
  <si>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</si>
  <si>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</si>
  <si>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</si>
  <si>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</si>
  <si>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</si>
  <si>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</si>
  <si>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</si>
  <si>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</si>
  <si>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</si>
  <si>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</si>
  <si>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</si>
  <si>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</si>
  <si>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</si>
  <si>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</si>
  <si>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</si>
  <si>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</si>
  <si>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</si>
  <si>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</si>
  <si>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</si>
  <si>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</si>
  <si>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</si>
  <si>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</si>
  <si>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</si>
  <si>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</si>
  <si>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</si>
  <si>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</si>
  <si>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</si>
  <si>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</si>
  <si>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</si>
  <si>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</si>
  <si>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</si>
  <si>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</si>
  <si>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</si>
  <si>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</si>
  <si>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</si>
  <si>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</si>
  <si>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</si>
  <si>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</si>
  <si>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</si>
  <si>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</si>
  <si>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</si>
  <si>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</si>
  <si>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</si>
  <si>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</si>
  <si>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</si>
  <si>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</si>
  <si>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</si>
  <si>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</si>
  <si>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</si>
  <si>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</si>
  <si>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</si>
  <si>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</si>
  <si>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</si>
  <si>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</si>
  <si>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</si>
  <si>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</si>
  <si>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</si>
  <si>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</si>
  <si>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</si>
  <si>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</si>
  <si>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</si>
  <si>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</si>
  <si>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</si>
  <si>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</si>
  <si>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</si>
  <si>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</si>
  <si>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</si>
  <si>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</si>
  <si>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</si>
  <si>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</si>
  <si>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</si>
  <si>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</si>
  <si>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</si>
  <si>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</si>
  <si>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</si>
  <si>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</si>
  <si>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</si>
  <si>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</si>
  <si>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</si>
  <si>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</si>
  <si>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</si>
  <si>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</si>
  <si>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</si>
  <si>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</si>
  <si>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</si>
  <si>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GẮN DƯỚI NHÃN HSCO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</si>
  <si>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</si>
  <si>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</si>
  <si>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</si>
  <si>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</si>
  <si>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</si>
  <si>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KÍCH THƯỚC HÌNH IN THÂN SAU:</t>
  </si>
  <si>
    <t>ĐỊNH VỊ HÌNH IN THÂN SAU:</t>
  </si>
  <si>
    <t>Placement</t>
  </si>
  <si>
    <t>H06  SS25  S2604</t>
  </si>
  <si>
    <t>DUYỆT MÀU SẮC + CHẤT LƯỢNG HÌNH IN THEO S/O MÃ H06-HD30M</t>
  </si>
  <si>
    <t>6.1CM (H) X 8CM (W)</t>
  </si>
  <si>
    <t>- CÁCH 16.5CM TỪ ĐỈNH VAI ĐẾN ĐỈNH HÌNH IN
- CÁCH 9CM TỪ NÁCH ĐẾN CẠNH HÌNH IN</t>
  </si>
  <si>
    <t>CANH GIỮA THÂN SAU - CÁCH 11CM TỪ ĐƯỜNG TRA NÓN ĐẾN ĐỈNH HÌNH IN</t>
  </si>
  <si>
    <t>24.2CM (H) X 30CM (W)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</si>
  <si>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</si>
  <si>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</si>
  <si>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</si>
  <si>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</si>
  <si>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</si>
  <si>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</si>
  <si>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</si>
  <si>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</si>
  <si>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</si>
  <si>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</si>
  <si>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</si>
  <si>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</si>
  <si>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</si>
  <si>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CODE</t>
  </si>
  <si>
    <t>DESCRIPTION</t>
  </si>
  <si>
    <t>GRADE RULE</t>
  </si>
  <si>
    <t>WAISTBAND CIRCUMFERENCE - RELAXED (FULL WB CIRCUMFERENCE)</t>
  </si>
  <si>
    <t>VÒNG LƯNG - ĐO ÊM (ĐO FULL VÒNG LƯNG)</t>
  </si>
  <si>
    <t>WAISTBAND CIRCUMFERENCE - EXTENDED (FULL WB CIRCUMFERENCE)</t>
  </si>
  <si>
    <t>VÒNG LƯNG - KÉO CĂNG (ĐO FULL VÒNG LƯNG)</t>
  </si>
  <si>
    <t>WAISTBAND HEIGHT</t>
  </si>
  <si>
    <t>CAO BẢN RIB LƯNG</t>
  </si>
  <si>
    <t>WAISTBAND DRAWCORD TOTAL LENGTH</t>
  </si>
  <si>
    <t>DÀI DÂY LUỒNG</t>
  </si>
  <si>
    <t>SPACE BETWEEN DRAWCORD OPENING</t>
  </si>
  <si>
    <t>RỘNG HAI LỖ DÂY LUỒNG</t>
  </si>
  <si>
    <t>FRONT RISE TO EDGE</t>
  </si>
  <si>
    <t>ĐÁY TRƯỚC TỪ CẠNH</t>
  </si>
  <si>
    <t>BACK RISE TO EDGE</t>
  </si>
  <si>
    <t xml:space="preserve">ĐÁY SAU TỪ CẠNH </t>
  </si>
  <si>
    <t>LOW HIP POSITION FROM TOP EDGE</t>
  </si>
  <si>
    <t>VỊ TRÍ MÔNG DƯỚI TỪ CẠNH TRÊN LƯNG</t>
  </si>
  <si>
    <t>LOW HIP CIRCUMFERENCE</t>
  </si>
  <si>
    <t xml:space="preserve">VÒNG MÔNG DƯỚI </t>
  </si>
  <si>
    <t>INSEAM - BELOW KNEE</t>
  </si>
  <si>
    <t>ĐƯỜNG SƯỜN TRONG - DƯỚI GỐI</t>
  </si>
  <si>
    <t>THIGH CIRCUMFERENCE 1" FROM RISE SEAM</t>
  </si>
  <si>
    <t>VÒNG ĐÙI TỪ ĐƯỜNG MAY ĐÁY XUỐNG 1"</t>
  </si>
  <si>
    <t>KNEE POSITION FROM RISE SEAM</t>
  </si>
  <si>
    <t>VI TRI GỐI TU DUONG MAY DAY</t>
  </si>
  <si>
    <t>KNEE CIRCUMFERENCE</t>
  </si>
  <si>
    <t>VỊ TRÍ BẮP CHÂN TỪ ĐƯỜNG MAY ĐÁY</t>
  </si>
  <si>
    <t>CALF POSITION FROM RISE SEAM</t>
  </si>
  <si>
    <t>CALF CIRCUMFERENCE</t>
  </si>
  <si>
    <t>VÒNG BẮP CHÂN</t>
  </si>
  <si>
    <t>LEG OPENING RELAXED</t>
  </si>
  <si>
    <t>VÒNG CỔ CHÂN ĐO ÊM</t>
  </si>
  <si>
    <t>LEG OPENING EXTENDED</t>
  </si>
  <si>
    <t>VÒNG CỔ CHÂN KÉO CĂNG</t>
  </si>
  <si>
    <t>CUFF HEIGHT</t>
  </si>
  <si>
    <t>CAO LAI</t>
  </si>
  <si>
    <t>FRONT PKT PLACEMENT FROM SIDE SEAM (EXTENDED)</t>
  </si>
  <si>
    <t>VỊ TRÍ TÚI THÂN TRƯỚC TỪ ĐƯỜNG SƯỜN  NGOÀI (KÉO CĂNG)</t>
  </si>
  <si>
    <t>FRONT PKT PLACEMENT FROM SIDE SEAM (RELAXED)</t>
  </si>
  <si>
    <t>VỊ TRÍ TÚI THÂN TRƯỚC TỪ ĐƯỜNG SƯỜN NGOÀI (ĐO ÊM)</t>
  </si>
  <si>
    <t>FRONT PKT OPENING VERTICAL ALONG SIDE SEAM</t>
  </si>
  <si>
    <t>MIỆNG TÚI TRƯỚC DỌC THEO ĐƯỜNG SƯỜN NGOÀI</t>
  </si>
  <si>
    <t>BACK POCKET PLACEMENT FROM WB SEAM TO CORNER</t>
  </si>
  <si>
    <t>VỊ TRÍ TÚI SAU TỪ ĐƯỜNG MAY LƯNG ĐẾN GÓC</t>
  </si>
  <si>
    <t>BACK POCKET PLACEMENT FROM CB SEAM TO CORNER</t>
  </si>
  <si>
    <t>VỊ TRÍ TÚI SAU TỪ ĐƯỜNG MAY GIỮA SAU ĐẾN GÓC</t>
  </si>
  <si>
    <t>BACK POCKET WIDTH</t>
  </si>
  <si>
    <t>RỘNG TÚI SAU</t>
  </si>
  <si>
    <t>BACK POCKET HEIGHT</t>
  </si>
  <si>
    <t>CAO TÚI SAU</t>
  </si>
  <si>
    <t>FRONT POCKET BAG DEPTH FROM WB SEAM</t>
  </si>
  <si>
    <t>SÂU LÓT TÚI TRƯỚC TỪ ĐƯỜNG MAY LƯNG</t>
  </si>
  <si>
    <t>SS25 - S1</t>
  </si>
  <si>
    <t>MER: DIỆU - 204</t>
  </si>
  <si>
    <t>UA CODE</t>
  </si>
  <si>
    <t>NHÃN TRACKING
#240324S1</t>
  </si>
  <si>
    <t>H06-0310</t>
  </si>
  <si>
    <t>H06-0311</t>
  </si>
  <si>
    <t>H06-0313</t>
  </si>
  <si>
    <t>H06-0312</t>
  </si>
  <si>
    <t>H06-0314</t>
  </si>
  <si>
    <t>H06-0315</t>
  </si>
  <si>
    <t>H06-0323</t>
  </si>
  <si>
    <t>H06-0320</t>
  </si>
  <si>
    <t>H06-0321</t>
  </si>
  <si>
    <t>THẺ BÀI + SIZE STICKER</t>
  </si>
  <si>
    <t>H06-0316</t>
  </si>
  <si>
    <t>ĐẠN BẮN TREO THẺ BÀI</t>
  </si>
  <si>
    <t>DÙNG TỒN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</si>
  <si>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</si>
  <si>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</si>
  <si>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</si>
  <si>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</si>
  <si>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H06-0327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</si>
  <si>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</si>
  <si>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</si>
  <si>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</si>
  <si>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</si>
  <si>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</si>
  <si>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</si>
  <si>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</si>
  <si>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</si>
  <si>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TRẮNG</t>
  </si>
  <si>
    <t>NHÃN GẬP ĐÔI
GẮN Ở BÊN TRONG, GIỮA LƯNG NGƯỜI MẶC.
MẶT CÓ SIZE HƯỚNG LÊN =&gt; XEM HÌNH BÊN</t>
  </si>
  <si>
    <t>NHÃN THÀNH PHẦN 100% COTTON
KÍCH THƯỚC: 82.2 *20 MM  
CODE: CC-054</t>
  </si>
  <si>
    <t>CODE: 240324S1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</si>
  <si>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</si>
  <si>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</si>
  <si>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</si>
  <si>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</si>
  <si>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</si>
  <si>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</si>
  <si>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</si>
  <si>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</si>
  <si>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</si>
  <si>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</si>
  <si>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</si>
  <si>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</si>
  <si>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</si>
  <si>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</si>
  <si>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</si>
  <si>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</si>
  <si>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</si>
  <si>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</si>
  <si>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</si>
  <si>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</si>
  <si>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</si>
  <si>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</si>
  <si>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</si>
  <si>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</si>
  <si>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</si>
  <si>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</si>
  <si>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</si>
  <si>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</si>
  <si>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</si>
  <si>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</si>
  <si>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</si>
  <si>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</si>
  <si>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</si>
  <si>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</si>
  <si>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</si>
  <si>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</si>
  <si>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</si>
  <si>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</si>
  <si>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</si>
  <si>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</si>
  <si>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</si>
  <si>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</si>
  <si>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</si>
  <si>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</si>
  <si>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</si>
  <si>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</si>
  <si>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</si>
  <si>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</si>
  <si>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</si>
  <si>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</si>
  <si>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</si>
  <si>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</si>
  <si>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</si>
  <si>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</si>
  <si>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</si>
  <si>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</si>
  <si>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</si>
  <si>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</si>
  <si>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</si>
  <si>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</si>
  <si>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</si>
  <si>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</si>
  <si>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</si>
  <si>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</si>
  <si>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</si>
  <si>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</si>
  <si>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</si>
  <si>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</si>
  <si>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</si>
  <si>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</si>
  <si>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BTS ĐÃ ADD CO RÚT</t>
  </si>
  <si>
    <t xml:space="preserve">SS25 </t>
  </si>
  <si>
    <t>ABBEY STONE</t>
  </si>
  <si>
    <t>PFD</t>
  </si>
  <si>
    <t>HSSS24P0346001T00K
L0722/1
ÁNH A CẤP ĐỦ SL</t>
  </si>
  <si>
    <t>HSSS25S0319002T00K
L0302/1
ÁNH A CẤP ĐỦ SL</t>
  </si>
  <si>
    <t>HSSS24P0290001T00K
L0722/12
ÁNH A CẤP ĐỦ SL</t>
  </si>
  <si>
    <t>DYE MAX</t>
  </si>
  <si>
    <t>H06-0338</t>
  </si>
  <si>
    <t>CHỈ SỬA HÀNG</t>
  </si>
  <si>
    <t>BAO BỌC NHÃN CHÍNH</t>
  </si>
  <si>
    <t>PIGMENT DYE</t>
  </si>
  <si>
    <t>MHFW23CHI11</t>
  </si>
  <si>
    <t>DÙNG ĐỂ SỬA HÀNG</t>
  </si>
  <si>
    <t>NỀN TRẮNG CHỮ ĐEN - GẮN BAO BỌC NHÃN TRƯỚC NHUỘM</t>
  </si>
  <si>
    <t>NỀN TRẮNG CHỮ ĐEN - GẮN SAU NHUỘM</t>
  </si>
  <si>
    <t>NỀN TRẮNG CHỮ ĐEN - GẮN TRƯỚC NHUỘM</t>
  </si>
  <si>
    <t>H06-SP14M-DYE</t>
  </si>
  <si>
    <t>PIGMENT CLASSIC SWEATSHORT MEN'S</t>
  </si>
  <si>
    <t>SHORTS</t>
  </si>
  <si>
    <t>TÁC NGHIỆP SMS+SIZE SET: 
THAM KHẢO CÁCH MAY THEO MẪU PHOTO MÃ H06-SP14M-DYE, MÀU ABBEY STONE CHUYỀN KÈM TÁC NGHIỆP</t>
  </si>
  <si>
    <t>GR9575</t>
  </si>
  <si>
    <t>DUYỆT MÀU SẮC + CHẤT LƯỢNG + HADFEEL SAU NHUỘM THEO QUẦN MẪU MÃ H06-PA18M-DYE MÀU ABBEY STONE CHUYỂN KÈM TÁC NGHIỆP</t>
  </si>
  <si>
    <t>THAM KHẢO CÁCH MAY THEO MẪU PHOTO MÃ H06-SP14M-DYE, MÀU ABBEY STONE CHUYỀN KÈM TÁC NGHIỆP</t>
  </si>
  <si>
    <r>
      <rPr>
        <b/>
        <sz val="11"/>
        <color theme="1"/>
        <rFont val="Calibri"/>
        <family val="1"/>
      </rPr>
      <t>Herschel Supply Co.</t>
    </r>
  </si>
  <si>
    <r>
      <rPr>
        <b/>
        <sz val="11"/>
        <color theme="1"/>
        <rFont val="Calibri"/>
        <family val="1"/>
      </rPr>
      <t>Base Measurements</t>
    </r>
  </si>
  <si>
    <r>
      <rPr>
        <b/>
        <sz val="11"/>
        <color theme="1"/>
        <rFont val="Calibri"/>
        <family val="1"/>
      </rPr>
      <t>Style Name:</t>
    </r>
  </si>
  <si>
    <r>
      <rPr>
        <b/>
        <sz val="11"/>
        <color theme="1"/>
        <rFont val="Calibri"/>
        <family val="1"/>
      </rPr>
      <t>Men's Sweatshort</t>
    </r>
    <r>
      <rPr>
        <b/>
        <sz val="11"/>
        <color theme="1"/>
        <rFont val="Calibri"/>
        <family val="2"/>
      </rPr>
      <t xml:space="preserve"> Vintage Wash</t>
    </r>
  </si>
  <si>
    <r>
      <rPr>
        <b/>
        <sz val="11"/>
        <color theme="1"/>
        <rFont val="Calibri"/>
        <family val="1"/>
      </rPr>
      <t>Base Size:</t>
    </r>
  </si>
  <si>
    <r>
      <rPr>
        <b/>
        <sz val="11"/>
        <color theme="1"/>
        <rFont val="Calibri"/>
        <family val="1"/>
      </rPr>
      <t>M</t>
    </r>
  </si>
  <si>
    <r>
      <rPr>
        <b/>
        <sz val="11"/>
        <color theme="1"/>
        <rFont val="Calibri"/>
        <family val="1"/>
      </rPr>
      <t>Last Updated:</t>
    </r>
  </si>
  <si>
    <r>
      <rPr>
        <b/>
        <sz val="11"/>
        <color theme="1"/>
        <rFont val="Calibri"/>
        <family val="1"/>
      </rPr>
      <t>Style Number:</t>
    </r>
  </si>
  <si>
    <r>
      <rPr>
        <b/>
        <sz val="11"/>
        <color theme="1"/>
        <rFont val="Calibri"/>
        <family val="1"/>
      </rPr>
      <t>Category:</t>
    </r>
  </si>
  <si>
    <r>
      <rPr>
        <b/>
        <sz val="11"/>
        <color theme="1"/>
        <rFont val="Calibri"/>
        <family val="1"/>
      </rPr>
      <t>Men's Apparel</t>
    </r>
  </si>
  <si>
    <r>
      <rPr>
        <b/>
        <sz val="11"/>
        <color theme="1"/>
        <rFont val="Calibri"/>
        <family val="1"/>
      </rPr>
      <t>Status:</t>
    </r>
  </si>
  <si>
    <r>
      <rPr>
        <b/>
        <sz val="11"/>
        <color theme="1"/>
        <rFont val="Calibri"/>
        <family val="1"/>
      </rPr>
      <t>new</t>
    </r>
  </si>
  <si>
    <r>
      <rPr>
        <b/>
        <sz val="11"/>
        <color theme="1"/>
        <rFont val="Calibri"/>
        <family val="1"/>
      </rPr>
      <t>Season:</t>
    </r>
  </si>
  <si>
    <r>
      <rPr>
        <b/>
        <sz val="11"/>
        <color theme="1"/>
        <rFont val="Calibri"/>
        <family val="1"/>
      </rPr>
      <t>2024 S1</t>
    </r>
  </si>
  <si>
    <r>
      <rPr>
        <b/>
        <sz val="11"/>
        <color theme="1"/>
        <rFont val="Calibri"/>
        <family val="1"/>
      </rPr>
      <t>Developer:</t>
    </r>
  </si>
  <si>
    <r>
      <rPr>
        <b/>
        <sz val="11"/>
        <color theme="1"/>
        <rFont val="Calibri"/>
        <family val="1"/>
      </rPr>
      <t>BJ Kang</t>
    </r>
  </si>
  <si>
    <t>TOL (+/-)</t>
  </si>
  <si>
    <t>UA's measurement</t>
  </si>
  <si>
    <r>
      <rPr>
        <sz val="11"/>
        <color theme="1"/>
        <rFont val="Calibri"/>
        <family val="1"/>
      </rPr>
      <t>A</t>
    </r>
  </si>
  <si>
    <t>WAISTBAND CIRCUMFERENCE - RELAXED (FULL WB CIRCUMFERENCE</t>
  </si>
  <si>
    <t>VÒNG LƯNG ĐO ÊM- FULL VÒNG</t>
  </si>
  <si>
    <r>
      <rPr>
        <sz val="11"/>
        <color theme="1"/>
        <rFont val="Calibri"/>
        <family val="1"/>
      </rPr>
      <t>2 1/2</t>
    </r>
  </si>
  <si>
    <r>
      <rPr>
        <sz val="11"/>
        <color theme="1"/>
        <rFont val="Calibri"/>
        <family val="1"/>
      </rPr>
      <t>33 1/2</t>
    </r>
  </si>
  <si>
    <r>
      <rPr>
        <sz val="11"/>
        <color theme="1"/>
        <rFont val="Calibri"/>
        <family val="1"/>
      </rPr>
      <t>38 1/2</t>
    </r>
  </si>
  <si>
    <r>
      <rPr>
        <sz val="11"/>
        <color theme="1"/>
        <rFont val="Calibri"/>
        <family val="1"/>
      </rPr>
      <t>B</t>
    </r>
  </si>
  <si>
    <t>WAISTBAND CIRCUMFERENCE - EXTENDED (FULL WB CIRCUMFERENCE</t>
  </si>
  <si>
    <t xml:space="preserve">VÒNG LƯNG ĐO CĂNG - FULL VÒNG </t>
  </si>
  <si>
    <r>
      <rPr>
        <sz val="11"/>
        <color theme="1"/>
        <rFont val="Calibri"/>
        <family val="1"/>
      </rPr>
      <t>43 1/2</t>
    </r>
  </si>
  <si>
    <r>
      <rPr>
        <sz val="11"/>
        <color theme="1"/>
        <rFont val="Calibri"/>
        <family val="1"/>
      </rPr>
      <t>48 1/2</t>
    </r>
  </si>
  <si>
    <r>
      <rPr>
        <sz val="11"/>
        <color theme="1"/>
        <rFont val="Calibri"/>
        <family val="1"/>
      </rPr>
      <t>C</t>
    </r>
  </si>
  <si>
    <t>TO BẢN LƯNG</t>
  </si>
  <si>
    <r>
      <rPr>
        <sz val="11"/>
        <color theme="1"/>
        <rFont val="Calibri"/>
        <family val="1"/>
      </rPr>
      <t>1 3/4</t>
    </r>
  </si>
  <si>
    <r>
      <rPr>
        <sz val="11"/>
        <color theme="1"/>
        <rFont val="Calibri"/>
        <family val="1"/>
      </rPr>
      <t>D</t>
    </r>
  </si>
  <si>
    <t xml:space="preserve">TỔNG CHIỀU DÀI DÂY LUỒN LƯNG </t>
  </si>
  <si>
    <r>
      <rPr>
        <sz val="11"/>
        <color theme="1"/>
        <rFont val="Calibri"/>
        <family val="1"/>
      </rPr>
      <t>55 1/2</t>
    </r>
  </si>
  <si>
    <r>
      <rPr>
        <sz val="11"/>
        <color theme="1"/>
        <rFont val="Calibri"/>
        <family val="1"/>
      </rPr>
      <t>60 1/2</t>
    </r>
  </si>
  <si>
    <r>
      <rPr>
        <sz val="11"/>
        <color theme="1"/>
        <rFont val="Calibri"/>
        <family val="1"/>
      </rPr>
      <t>65 1/2</t>
    </r>
  </si>
  <si>
    <r>
      <rPr>
        <sz val="11"/>
        <color theme="1"/>
        <rFont val="Calibri"/>
        <family val="1"/>
      </rPr>
      <t>E</t>
    </r>
  </si>
  <si>
    <t>KHOẢNG CÁCH GIỮA HAI KHUY</t>
  </si>
  <si>
    <r>
      <rPr>
        <sz val="11"/>
        <color theme="1"/>
        <rFont val="Calibri"/>
        <family val="1"/>
      </rPr>
      <t>1 1/4</t>
    </r>
  </si>
  <si>
    <r>
      <rPr>
        <sz val="11"/>
        <color theme="1"/>
        <rFont val="Calibri"/>
        <family val="1"/>
      </rPr>
      <t>F</t>
    </r>
  </si>
  <si>
    <t>ĐÁY TRƯỚC TỪ MÉP</t>
  </si>
  <si>
    <r>
      <rPr>
        <sz val="11"/>
        <color theme="1"/>
        <rFont val="Calibri"/>
        <family val="1"/>
      </rPr>
      <t>1/4</t>
    </r>
  </si>
  <si>
    <r>
      <rPr>
        <sz val="11"/>
        <color theme="1"/>
        <rFont val="Calibri"/>
        <family val="1"/>
      </rPr>
      <t>12 1/4</t>
    </r>
  </si>
  <si>
    <r>
      <rPr>
        <sz val="11"/>
        <color theme="1"/>
        <rFont val="Calibri"/>
        <family val="1"/>
      </rPr>
      <t>12 1/2</t>
    </r>
  </si>
  <si>
    <r>
      <rPr>
        <sz val="11"/>
        <color theme="1"/>
        <rFont val="Calibri"/>
        <family val="1"/>
      </rPr>
      <t>12 3/4</t>
    </r>
  </si>
  <si>
    <r>
      <rPr>
        <sz val="11"/>
        <color theme="1"/>
        <rFont val="Calibri"/>
        <family val="1"/>
      </rPr>
      <t>G</t>
    </r>
  </si>
  <si>
    <t xml:space="preserve">ĐÁY SAU TỪ MÉP </t>
  </si>
  <si>
    <r>
      <rPr>
        <sz val="11"/>
        <color theme="1"/>
        <rFont val="Calibri"/>
        <family val="1"/>
      </rPr>
      <t>3/8</t>
    </r>
  </si>
  <si>
    <r>
      <rPr>
        <sz val="11"/>
        <color theme="1"/>
        <rFont val="Calibri"/>
        <family val="1"/>
      </rPr>
      <t>16 1/8</t>
    </r>
  </si>
  <si>
    <r>
      <rPr>
        <sz val="11"/>
        <color theme="1"/>
        <rFont val="Calibri"/>
        <family val="1"/>
      </rPr>
      <t>16 1/2</t>
    </r>
  </si>
  <si>
    <r>
      <rPr>
        <sz val="11"/>
        <color theme="1"/>
        <rFont val="Calibri"/>
        <family val="1"/>
      </rPr>
      <t>16 7/8</t>
    </r>
  </si>
  <si>
    <r>
      <rPr>
        <sz val="11"/>
        <color theme="1"/>
        <rFont val="Calibri"/>
        <family val="1"/>
      </rPr>
      <t>17 1/4</t>
    </r>
  </si>
  <si>
    <r>
      <rPr>
        <sz val="11"/>
        <color theme="1"/>
        <rFont val="Calibri"/>
        <family val="1"/>
      </rPr>
      <t>17 5/8</t>
    </r>
  </si>
  <si>
    <r>
      <rPr>
        <sz val="11"/>
        <color theme="1"/>
        <rFont val="Calibri"/>
        <family val="1"/>
      </rPr>
      <t>H</t>
    </r>
  </si>
  <si>
    <t>LOW HIP (8" BELOW)</t>
  </si>
  <si>
    <t>VỊ TRÍ HÔNG DƯỚI TỪ MÉP TRÊN 8</t>
  </si>
  <si>
    <t>Chỉnh bước nhảy theo vong lưng chắc kh quên</t>
  </si>
  <si>
    <r>
      <rPr>
        <sz val="11"/>
        <color theme="1"/>
        <rFont val="Calibri"/>
        <family val="1"/>
      </rPr>
      <t>I</t>
    </r>
  </si>
  <si>
    <t>INSEAM - ABOVE KNEE</t>
  </si>
  <si>
    <t>SƯỜN TRONG - TRÊN GỐI</t>
  </si>
  <si>
    <r>
      <rPr>
        <sz val="11"/>
        <color theme="1"/>
        <rFont val="Calibri"/>
        <family val="1"/>
      </rPr>
      <t>6 1/2</t>
    </r>
  </si>
  <si>
    <r>
      <rPr>
        <sz val="11"/>
        <color theme="1"/>
        <rFont val="Calibri"/>
        <family val="1"/>
      </rPr>
      <t>J</t>
    </r>
  </si>
  <si>
    <t>VÒNG ĐÙI 1" TỪ ĐƯỜNG MAY ĐÁY</t>
  </si>
  <si>
    <r>
      <rPr>
        <sz val="11"/>
        <color theme="1"/>
        <rFont val="Calibri"/>
        <family val="1"/>
      </rPr>
      <t>1 3/8</t>
    </r>
  </si>
  <si>
    <r>
      <rPr>
        <sz val="11"/>
        <color theme="1"/>
        <rFont val="Calibri"/>
        <family val="1"/>
      </rPr>
      <t>26 5/8</t>
    </r>
  </si>
  <si>
    <r>
      <rPr>
        <sz val="11"/>
        <color theme="1"/>
        <rFont val="Calibri"/>
        <family val="1"/>
      </rPr>
      <t>29 3/8</t>
    </r>
  </si>
  <si>
    <r>
      <rPr>
        <sz val="11"/>
        <color theme="1"/>
        <rFont val="Calibri"/>
        <family val="1"/>
      </rPr>
      <t>30 3/4</t>
    </r>
  </si>
  <si>
    <r>
      <rPr>
        <sz val="11"/>
        <color theme="1"/>
        <rFont val="Calibri"/>
        <family val="1"/>
      </rPr>
      <t>32 1/8</t>
    </r>
  </si>
  <si>
    <r>
      <rPr>
        <sz val="11"/>
        <color theme="1"/>
        <rFont val="Calibri"/>
        <family val="1"/>
      </rPr>
      <t>K</t>
    </r>
  </si>
  <si>
    <t>LEG OPENING</t>
  </si>
  <si>
    <t xml:space="preserve">RỘNG ỐNG </t>
  </si>
  <si>
    <r>
      <rPr>
        <sz val="11"/>
        <color theme="1"/>
        <rFont val="Calibri"/>
        <family val="1"/>
      </rPr>
      <t>L</t>
    </r>
  </si>
  <si>
    <t>VỊ TRÍ TÚI TRƯỚC TỪ SƯỜN- ĐO CĂNG</t>
  </si>
  <si>
    <r>
      <rPr>
        <sz val="11"/>
        <color theme="1"/>
        <rFont val="Calibri"/>
        <family val="1"/>
      </rPr>
      <t>M</t>
    </r>
  </si>
  <si>
    <t>VỊ TRÍ TÚI TRC TỪ SƯỜN- ĐO ÊM</t>
  </si>
  <si>
    <r>
      <rPr>
        <sz val="11"/>
        <color theme="1"/>
        <rFont val="Calibri"/>
        <family val="1"/>
      </rPr>
      <t>1 1/2</t>
    </r>
  </si>
  <si>
    <r>
      <rPr>
        <sz val="11"/>
        <color theme="1"/>
        <rFont val="Calibri"/>
        <family val="1"/>
      </rPr>
      <t>N</t>
    </r>
  </si>
  <si>
    <t xml:space="preserve">MIỆNG TÚI TRƯỚC THẲNG DỌC THEO SƯỜN NGOÀI </t>
  </si>
  <si>
    <r>
      <rPr>
        <sz val="11"/>
        <color theme="1"/>
        <rFont val="Calibri"/>
        <family val="1"/>
      </rPr>
      <t>7 1/4</t>
    </r>
  </si>
  <si>
    <r>
      <rPr>
        <sz val="11"/>
        <color theme="1"/>
        <rFont val="Calibri"/>
        <family val="1"/>
      </rPr>
      <t>7 1/2</t>
    </r>
  </si>
  <si>
    <r>
      <rPr>
        <sz val="11"/>
        <color theme="1"/>
        <rFont val="Calibri"/>
        <family val="1"/>
      </rPr>
      <t>7 3/4</t>
    </r>
  </si>
  <si>
    <r>
      <rPr>
        <sz val="11"/>
        <color theme="1"/>
        <rFont val="Calibri"/>
        <family val="1"/>
      </rPr>
      <t>8 1/4</t>
    </r>
  </si>
  <si>
    <r>
      <rPr>
        <sz val="11"/>
        <color theme="1"/>
        <rFont val="Calibri"/>
        <family val="1"/>
      </rPr>
      <t>O</t>
    </r>
  </si>
  <si>
    <t>VỊ TRÍ TÚI SAU TỪ DG MAY LƯNG TỚI GÓC</t>
  </si>
  <si>
    <r>
      <rPr>
        <sz val="11"/>
        <color theme="1"/>
        <rFont val="Calibri"/>
        <family val="1"/>
      </rPr>
      <t>P</t>
    </r>
  </si>
  <si>
    <t>VỊ TRÍ TÚI SAU TỪ DG MAY GIỮA SAU TỚI GÓC</t>
  </si>
  <si>
    <r>
      <rPr>
        <sz val="11"/>
        <color theme="1"/>
        <rFont val="Calibri"/>
        <family val="1"/>
      </rPr>
      <t>Q</t>
    </r>
  </si>
  <si>
    <r>
      <rPr>
        <sz val="11"/>
        <color theme="1"/>
        <rFont val="Calibri"/>
        <family val="1"/>
      </rPr>
      <t>5 1/4</t>
    </r>
  </si>
  <si>
    <r>
      <rPr>
        <sz val="11"/>
        <color theme="1"/>
        <rFont val="Calibri"/>
        <family val="1"/>
      </rPr>
      <t>5 1/2</t>
    </r>
  </si>
  <si>
    <r>
      <rPr>
        <sz val="11"/>
        <color theme="1"/>
        <rFont val="Calibri"/>
        <family val="1"/>
      </rPr>
      <t>5 3/4</t>
    </r>
  </si>
  <si>
    <r>
      <rPr>
        <sz val="11"/>
        <color theme="1"/>
        <rFont val="Calibri"/>
        <family val="1"/>
      </rPr>
      <t>R</t>
    </r>
  </si>
  <si>
    <r>
      <rPr>
        <sz val="11"/>
        <color theme="1"/>
        <rFont val="Calibri"/>
        <family val="1"/>
      </rPr>
      <t>6 1/4</t>
    </r>
  </si>
  <si>
    <r>
      <rPr>
        <sz val="11"/>
        <color theme="1"/>
        <rFont val="Calibri"/>
        <family val="1"/>
      </rPr>
      <t>S</t>
    </r>
  </si>
  <si>
    <t>SÂU TÚI TRƯỚC TỪ ĐƯỜNG TRA LƯNG</t>
  </si>
  <si>
    <r>
      <rPr>
        <sz val="11"/>
        <color theme="1"/>
        <rFont val="Calibri"/>
        <family val="1"/>
      </rPr>
      <t>11 3/4</t>
    </r>
  </si>
  <si>
    <t>LƯU Ý: GỬI DÂY LUỒN ĐI NHUỘM KÈM QUẦN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</si>
</sst>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  <numFmt numFmtId="180" formatCode="0;[Red]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  <font>
      <b/>
      <sz val="11"/>
      <color theme="1"/>
      <name val="Calibri"/>
      <family val="2"/>
    </font>
    <font>
      <b/>
      <sz val="11"/>
      <color theme="1"/>
      <name val="Calibri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1"/>
    </font>
    <font>
      <sz val="12"/>
      <color theme="1"/>
      <name val="Times New Roman"/>
      <family val="1"/>
    </font>
    <font>
      <sz val="12"/>
      <color theme="1"/>
      <name val="Wingdings"/>
      <charset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5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98" fillId="0" borderId="42" xfId="1" applyNumberFormat="1" applyFont="1" applyBorder="1" applyAlignment="1">
      <alignment horizontal="center" vertical="center" wrapText="1"/>
    </xf>
    <xf numFmtId="1" fontId="99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1" fillId="9" borderId="42" xfId="0" applyFont="1" applyFill="1" applyBorder="1" applyAlignment="1">
      <alignment vertical="center"/>
    </xf>
    <xf numFmtId="0" fontId="102" fillId="0" borderId="42" xfId="0" applyFont="1" applyBorder="1" applyAlignment="1">
      <alignment horizontal="center"/>
    </xf>
    <xf numFmtId="0" fontId="102" fillId="0" borderId="42" xfId="0" quotePrefix="1" applyFont="1" applyBorder="1" applyAlignment="1">
      <alignment horizontal="center"/>
    </xf>
    <xf numFmtId="16" fontId="102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5" fillId="0" borderId="0" xfId="128" applyFont="1" applyAlignment="1">
      <alignment horizontal="left" vertical="top"/>
    </xf>
    <xf numFmtId="0" fontId="104" fillId="0" borderId="68" xfId="128" applyFont="1" applyBorder="1" applyAlignment="1">
      <alignment horizontal="left" vertical="top" wrapText="1"/>
    </xf>
    <xf numFmtId="0" fontId="104" fillId="0" borderId="69" xfId="128" applyFont="1" applyBorder="1" applyAlignment="1">
      <alignment horizontal="left" vertical="top" wrapText="1"/>
    </xf>
    <xf numFmtId="0" fontId="104" fillId="0" borderId="69" xfId="128" applyFont="1" applyBorder="1" applyAlignment="1">
      <alignment horizontal="center" vertical="center" wrapText="1"/>
    </xf>
    <xf numFmtId="0" fontId="104" fillId="0" borderId="69" xfId="128" applyFont="1" applyBorder="1" applyAlignment="1">
      <alignment horizontal="left" wrapText="1"/>
    </xf>
    <xf numFmtId="177" fontId="104" fillId="0" borderId="69" xfId="128" applyNumberFormat="1" applyFont="1" applyBorder="1" applyAlignment="1">
      <alignment horizontal="right" vertical="top" shrinkToFit="1"/>
    </xf>
    <xf numFmtId="0" fontId="104" fillId="0" borderId="70" xfId="128" applyFont="1" applyBorder="1" applyAlignment="1">
      <alignment horizontal="left" wrapText="1"/>
    </xf>
    <xf numFmtId="0" fontId="104" fillId="0" borderId="71" xfId="128" applyFont="1" applyBorder="1" applyAlignment="1">
      <alignment horizontal="left" vertical="top" wrapText="1"/>
    </xf>
    <xf numFmtId="1" fontId="104" fillId="0" borderId="0" xfId="128" applyNumberFormat="1" applyFont="1" applyAlignment="1">
      <alignment horizontal="left" vertical="top" indent="5" shrinkToFit="1"/>
    </xf>
    <xf numFmtId="1" fontId="104" fillId="0" borderId="0" xfId="128" applyNumberFormat="1" applyFont="1" applyAlignment="1">
      <alignment horizontal="center" vertical="center" shrinkToFit="1"/>
    </xf>
    <xf numFmtId="0" fontId="104" fillId="0" borderId="0" xfId="128" applyFont="1" applyAlignment="1">
      <alignment horizontal="left" vertical="top" wrapText="1"/>
    </xf>
    <xf numFmtId="0" fontId="104" fillId="0" borderId="0" xfId="128" applyFont="1" applyAlignment="1">
      <alignment horizontal="left" wrapText="1"/>
    </xf>
    <xf numFmtId="0" fontId="104" fillId="0" borderId="72" xfId="128" applyFont="1" applyBorder="1" applyAlignment="1">
      <alignment horizontal="left" wrapText="1"/>
    </xf>
    <xf numFmtId="0" fontId="106" fillId="10" borderId="0" xfId="128" applyFont="1" applyFill="1" applyAlignment="1">
      <alignment horizontal="left" vertical="top"/>
    </xf>
    <xf numFmtId="0" fontId="104" fillId="0" borderId="60" xfId="128" applyFont="1" applyBorder="1" applyAlignment="1">
      <alignment horizontal="left" vertical="top" wrapText="1"/>
    </xf>
    <xf numFmtId="0" fontId="104" fillId="0" borderId="73" xfId="128" applyFont="1" applyBorder="1" applyAlignment="1">
      <alignment horizontal="left" vertical="top" wrapText="1"/>
    </xf>
    <xf numFmtId="0" fontId="104" fillId="0" borderId="73" xfId="128" applyFont="1" applyBorder="1" applyAlignment="1">
      <alignment horizontal="center" vertical="center" wrapText="1"/>
    </xf>
    <xf numFmtId="0" fontId="104" fillId="0" borderId="73" xfId="128" applyFont="1" applyBorder="1" applyAlignment="1">
      <alignment horizontal="left" wrapText="1"/>
    </xf>
    <xf numFmtId="0" fontId="104" fillId="0" borderId="74" xfId="128" applyFont="1" applyBorder="1" applyAlignment="1">
      <alignment horizontal="left" wrapText="1"/>
    </xf>
    <xf numFmtId="0" fontId="107" fillId="0" borderId="75" xfId="128" applyFont="1" applyBorder="1" applyAlignment="1">
      <alignment horizontal="center" vertical="center" wrapText="1"/>
    </xf>
    <xf numFmtId="0" fontId="107" fillId="0" borderId="65" xfId="128" applyFont="1" applyBorder="1" applyAlignment="1">
      <alignment horizontal="center" vertical="center" wrapText="1"/>
    </xf>
    <xf numFmtId="0" fontId="107" fillId="10" borderId="75" xfId="128" applyFont="1" applyFill="1" applyBorder="1" applyAlignment="1">
      <alignment horizontal="center" vertical="center" wrapText="1"/>
    </xf>
    <xf numFmtId="0" fontId="108" fillId="0" borderId="42" xfId="128" applyFont="1" applyBorder="1" applyAlignment="1">
      <alignment horizontal="center" vertical="center"/>
    </xf>
    <xf numFmtId="0" fontId="109" fillId="0" borderId="0" xfId="128" applyFont="1" applyAlignment="1">
      <alignment horizontal="center" vertical="center"/>
    </xf>
    <xf numFmtId="0" fontId="110" fillId="0" borderId="75" xfId="128" applyFont="1" applyBorder="1" applyAlignment="1">
      <alignment horizontal="center" vertical="center" wrapText="1"/>
    </xf>
    <xf numFmtId="0" fontId="110" fillId="0" borderId="75" xfId="128" applyFont="1" applyBorder="1" applyAlignment="1">
      <alignment horizontal="left" vertical="center" wrapText="1"/>
    </xf>
    <xf numFmtId="12" fontId="110" fillId="0" borderId="75" xfId="128" applyNumberFormat="1" applyFont="1" applyBorder="1" applyAlignment="1">
      <alignment horizontal="center" vertical="center" wrapText="1"/>
    </xf>
    <xf numFmtId="12" fontId="110" fillId="0" borderId="75" xfId="128" applyNumberFormat="1" applyFont="1" applyBorder="1" applyAlignment="1">
      <alignment horizontal="center" vertical="center" shrinkToFit="1"/>
    </xf>
    <xf numFmtId="12" fontId="110" fillId="10" borderId="75" xfId="128" applyNumberFormat="1" applyFont="1" applyFill="1" applyBorder="1" applyAlignment="1">
      <alignment horizontal="center" vertical="center" wrapText="1"/>
    </xf>
    <xf numFmtId="0" fontId="109" fillId="0" borderId="42" xfId="128" applyFont="1" applyBorder="1" applyAlignment="1">
      <alignment horizontal="center" vertical="center"/>
    </xf>
    <xf numFmtId="12" fontId="110" fillId="10" borderId="75" xfId="128" applyNumberFormat="1" applyFont="1" applyFill="1" applyBorder="1" applyAlignment="1">
      <alignment horizontal="center" vertical="center" shrinkToFit="1"/>
    </xf>
    <xf numFmtId="1" fontId="110" fillId="0" borderId="75" xfId="128" applyNumberFormat="1" applyFont="1" applyBorder="1" applyAlignment="1">
      <alignment horizontal="center" vertical="center" shrinkToFit="1"/>
    </xf>
    <xf numFmtId="178" fontId="110" fillId="0" borderId="75" xfId="128" applyNumberFormat="1" applyFont="1" applyBorder="1" applyAlignment="1">
      <alignment horizontal="center" vertical="center" wrapText="1"/>
    </xf>
    <xf numFmtId="179" fontId="110" fillId="0" borderId="75" xfId="128" applyNumberFormat="1" applyFont="1" applyBorder="1" applyAlignment="1">
      <alignment horizontal="center" vertical="center" wrapText="1"/>
    </xf>
    <xf numFmtId="12" fontId="111" fillId="0" borderId="75" xfId="128" applyNumberFormat="1" applyFont="1" applyBorder="1" applyAlignment="1">
      <alignment horizontal="center" vertical="center" wrapText="1"/>
    </xf>
    <xf numFmtId="12" fontId="112" fillId="47" borderId="75" xfId="128" applyNumberFormat="1" applyFont="1" applyFill="1" applyBorder="1" applyAlignment="1">
      <alignment horizontal="center" vertical="center" wrapText="1"/>
    </xf>
    <xf numFmtId="0" fontId="112" fillId="0" borderId="42" xfId="128" applyFont="1" applyBorder="1" applyAlignment="1">
      <alignment horizontal="center" vertical="center"/>
    </xf>
    <xf numFmtId="0" fontId="105" fillId="0" borderId="0" xfId="128" applyFont="1" applyAlignment="1">
      <alignment horizontal="center" vertical="center"/>
    </xf>
    <xf numFmtId="1" fontId="59" fillId="47" borderId="0" xfId="128" applyNumberFormat="1" applyFont="1" applyFill="1" applyAlignment="1">
      <alignment horizontal="center" vertical="center" shrinkToFit="1"/>
    </xf>
    <xf numFmtId="0" fontId="96" fillId="0" borderId="0" xfId="128" applyFont="1" applyAlignment="1">
      <alignment horizontal="center" vertical="top"/>
    </xf>
    <xf numFmtId="0" fontId="115" fillId="0" borderId="0" xfId="128" applyFont="1" applyAlignment="1">
      <alignment horizontal="left" vertical="top"/>
    </xf>
    <xf numFmtId="0" fontId="113" fillId="0" borderId="68" xfId="128" applyFont="1" applyBorder="1" applyAlignment="1">
      <alignment horizontal="left" vertical="top" wrapText="1"/>
    </xf>
    <xf numFmtId="0" fontId="113" fillId="0" borderId="69" xfId="128" applyFont="1" applyBorder="1" applyAlignment="1">
      <alignment horizontal="left" vertical="top" wrapText="1"/>
    </xf>
    <xf numFmtId="0" fontId="115" fillId="0" borderId="69" xfId="128" applyFont="1" applyBorder="1" applyAlignment="1">
      <alignment horizontal="left" wrapText="1"/>
    </xf>
    <xf numFmtId="177" fontId="113" fillId="0" borderId="69" xfId="128" applyNumberFormat="1" applyFont="1" applyBorder="1" applyAlignment="1">
      <alignment horizontal="right" vertical="top" shrinkToFit="1"/>
    </xf>
    <xf numFmtId="0" fontId="115" fillId="0" borderId="70" xfId="128" applyFont="1" applyBorder="1" applyAlignment="1">
      <alignment horizontal="left" wrapText="1"/>
    </xf>
    <xf numFmtId="0" fontId="113" fillId="0" borderId="71" xfId="128" applyFont="1" applyBorder="1" applyAlignment="1">
      <alignment horizontal="left" vertical="top" wrapText="1"/>
    </xf>
    <xf numFmtId="1" fontId="113" fillId="0" borderId="0" xfId="128" applyNumberFormat="1" applyFont="1" applyAlignment="1">
      <alignment horizontal="left" vertical="top" indent="5" shrinkToFit="1"/>
    </xf>
    <xf numFmtId="0" fontId="115" fillId="0" borderId="0" xfId="128" applyFont="1" applyAlignment="1">
      <alignment horizontal="left" wrapText="1"/>
    </xf>
    <xf numFmtId="0" fontId="113" fillId="0" borderId="0" xfId="128" applyFont="1" applyAlignment="1">
      <alignment horizontal="left" vertical="top" wrapText="1"/>
    </xf>
    <xf numFmtId="0" fontId="115" fillId="0" borderId="72" xfId="128" applyFont="1" applyBorder="1" applyAlignment="1">
      <alignment horizontal="left" wrapText="1"/>
    </xf>
    <xf numFmtId="0" fontId="113" fillId="0" borderId="60" xfId="128" applyFont="1" applyBorder="1" applyAlignment="1">
      <alignment horizontal="left" vertical="top" wrapText="1"/>
    </xf>
    <xf numFmtId="0" fontId="113" fillId="0" borderId="73" xfId="128" applyFont="1" applyBorder="1" applyAlignment="1">
      <alignment horizontal="left" vertical="top" wrapText="1"/>
    </xf>
    <xf numFmtId="0" fontId="115" fillId="0" borderId="73" xfId="128" applyFont="1" applyBorder="1" applyAlignment="1">
      <alignment horizontal="left" wrapText="1"/>
    </xf>
    <xf numFmtId="0" fontId="115" fillId="0" borderId="74" xfId="128" applyFont="1" applyBorder="1" applyAlignment="1">
      <alignment horizontal="left" wrapText="1"/>
    </xf>
    <xf numFmtId="0" fontId="113" fillId="0" borderId="65" xfId="128" applyFont="1" applyBorder="1" applyAlignment="1">
      <alignment horizontal="center" vertical="center" wrapText="1"/>
    </xf>
    <xf numFmtId="0" fontId="113" fillId="0" borderId="42" xfId="128" applyFont="1" applyBorder="1" applyAlignment="1">
      <alignment vertical="center" wrapText="1"/>
    </xf>
    <xf numFmtId="0" fontId="113" fillId="0" borderId="71" xfId="128" applyFont="1" applyBorder="1" applyAlignment="1">
      <alignment horizontal="center" vertical="center" wrapText="1"/>
    </xf>
    <xf numFmtId="12" fontId="96" fillId="0" borderId="42" xfId="128" applyNumberFormat="1" applyFont="1" applyBorder="1" applyAlignment="1">
      <alignment horizontal="center" vertical="top" wrapText="1"/>
    </xf>
    <xf numFmtId="0" fontId="117" fillId="0" borderId="65" xfId="128" applyFont="1" applyBorder="1" applyAlignment="1">
      <alignment horizontal="center" vertical="center" wrapText="1"/>
    </xf>
    <xf numFmtId="0" fontId="117" fillId="0" borderId="42" xfId="128" applyFont="1" applyBorder="1" applyAlignment="1">
      <alignment vertical="center" wrapText="1"/>
    </xf>
    <xf numFmtId="0" fontId="117" fillId="0" borderId="67" xfId="128" applyFont="1" applyBorder="1" applyAlignment="1">
      <alignment horizontal="center" vertical="center" wrapText="1"/>
    </xf>
    <xf numFmtId="12" fontId="117" fillId="0" borderId="67" xfId="128" applyNumberFormat="1" applyFont="1" applyBorder="1" applyAlignment="1">
      <alignment horizontal="center" vertical="center" wrapText="1"/>
    </xf>
    <xf numFmtId="1" fontId="117" fillId="0" borderId="75" xfId="128" applyNumberFormat="1" applyFont="1" applyBorder="1" applyAlignment="1">
      <alignment horizontal="center" vertical="center" shrinkToFit="1"/>
    </xf>
    <xf numFmtId="0" fontId="117" fillId="0" borderId="75" xfId="128" applyFont="1" applyBorder="1" applyAlignment="1">
      <alignment horizontal="center" vertical="center" wrapText="1"/>
    </xf>
    <xf numFmtId="1" fontId="117" fillId="0" borderId="71" xfId="128" applyNumberFormat="1" applyFont="1" applyBorder="1" applyAlignment="1">
      <alignment horizontal="left" vertical="center" shrinkToFit="1"/>
    </xf>
    <xf numFmtId="12" fontId="119" fillId="0" borderId="42" xfId="128" applyNumberFormat="1" applyFont="1" applyBorder="1" applyAlignment="1">
      <alignment horizontal="center" vertical="center"/>
    </xf>
    <xf numFmtId="0" fontId="116" fillId="0" borderId="0" xfId="128" applyFont="1" applyAlignment="1">
      <alignment horizontal="left" vertical="center"/>
    </xf>
    <xf numFmtId="0" fontId="117" fillId="0" borderId="71" xfId="128" applyFont="1" applyBorder="1" applyAlignment="1">
      <alignment horizontal="right" vertical="center" wrapText="1"/>
    </xf>
    <xf numFmtId="12" fontId="120" fillId="0" borderId="42" xfId="128" applyNumberFormat="1" applyFont="1" applyBorder="1" applyAlignment="1">
      <alignment horizontal="center" vertical="center"/>
    </xf>
    <xf numFmtId="1" fontId="117" fillId="0" borderId="67" xfId="128" applyNumberFormat="1" applyFont="1" applyBorder="1" applyAlignment="1">
      <alignment horizontal="center" vertical="center" shrinkToFit="1"/>
    </xf>
    <xf numFmtId="12" fontId="117" fillId="0" borderId="67" xfId="128" applyNumberFormat="1" applyFont="1" applyBorder="1" applyAlignment="1">
      <alignment horizontal="center" vertical="center" shrinkToFi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0" borderId="71" xfId="128" applyNumberFormat="1" applyFont="1" applyBorder="1" applyAlignment="1">
      <alignment horizontal="center" vertical="center" shrinkToFit="1"/>
    </xf>
    <xf numFmtId="0" fontId="117" fillId="0" borderId="42" xfId="128" applyFont="1" applyBorder="1" applyAlignment="1">
      <alignment horizontal="left" vertical="center" wrapText="1"/>
    </xf>
    <xf numFmtId="180" fontId="117" fillId="0" borderId="75" xfId="128" applyNumberFormat="1" applyFont="1" applyBorder="1" applyAlignment="1">
      <alignment horizontal="center" vertical="center" shrinkToFit="1"/>
    </xf>
    <xf numFmtId="0" fontId="116" fillId="0" borderId="0" xfId="128" applyFont="1" applyAlignment="1">
      <alignment horizontal="left" vertical="top"/>
    </xf>
    <xf numFmtId="0" fontId="119" fillId="0" borderId="0" xfId="128" applyFont="1" applyAlignment="1">
      <alignment horizontal="center" vertical="top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left" vertical="center" wrapText="1"/>
    </xf>
    <xf numFmtId="12" fontId="43" fillId="0" borderId="40" xfId="0" quotePrefix="1" applyNumberFormat="1" applyFont="1" applyBorder="1" applyAlignment="1">
      <alignment horizontal="left" vertical="center" wrapText="1"/>
    </xf>
    <xf numFmtId="12" fontId="43" fillId="0" borderId="41" xfId="0" quotePrefix="1" applyNumberFormat="1" applyFont="1" applyBorder="1" applyAlignment="1">
      <alignment horizontal="left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0" fontId="43" fillId="2" borderId="48" xfId="0" quotePrefix="1" applyFont="1" applyFill="1" applyBorder="1" applyAlignment="1">
      <alignment horizontal="center" vertical="center" wrapText="1"/>
    </xf>
    <xf numFmtId="0" fontId="43" fillId="2" borderId="29" xfId="0" quotePrefix="1" applyFont="1" applyFill="1" applyBorder="1" applyAlignment="1">
      <alignment horizontal="center" vertical="center" wrapText="1"/>
    </xf>
    <xf numFmtId="0" fontId="43" fillId="2" borderId="30" xfId="0" quotePrefix="1" applyFont="1" applyFill="1" applyBorder="1" applyAlignment="1">
      <alignment horizontal="center" vertical="center" wrapText="1"/>
    </xf>
    <xf numFmtId="0" fontId="43" fillId="2" borderId="46" xfId="0" quotePrefix="1" applyFont="1" applyFill="1" applyBorder="1" applyAlignment="1">
      <alignment horizontal="center" vertical="center" wrapText="1"/>
    </xf>
    <xf numFmtId="0" fontId="43" fillId="2" borderId="45" xfId="0" quotePrefix="1" applyFont="1" applyFill="1" applyBorder="1" applyAlignment="1">
      <alignment horizontal="center" vertical="center" wrapText="1"/>
    </xf>
    <xf numFmtId="0" fontId="43" fillId="2" borderId="47" xfId="0" quotePrefix="1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97" fillId="0" borderId="23" xfId="0" applyFont="1" applyBorder="1" applyAlignment="1">
      <alignment horizontal="center" vertical="center" wrapText="1"/>
    </xf>
    <xf numFmtId="0" fontId="97" fillId="0" borderId="24" xfId="0" applyFont="1" applyBorder="1" applyAlignment="1">
      <alignment horizontal="center" vertical="center" wrapText="1"/>
    </xf>
    <xf numFmtId="0" fontId="97" fillId="0" borderId="25" xfId="0" applyFont="1" applyBorder="1" applyAlignment="1">
      <alignment horizontal="center" vertical="center" wrapText="1"/>
    </xf>
    <xf numFmtId="0" fontId="97" fillId="0" borderId="26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7" fillId="0" borderId="27" xfId="0" applyFont="1" applyBorder="1" applyAlignment="1">
      <alignment horizontal="center" vertical="center" wrapText="1"/>
    </xf>
    <xf numFmtId="0" fontId="97" fillId="0" borderId="31" xfId="0" applyFont="1" applyBorder="1" applyAlignment="1">
      <alignment horizontal="center" vertical="center" wrapText="1"/>
    </xf>
    <xf numFmtId="0" fontId="97" fillId="0" borderId="28" xfId="0" applyFont="1" applyBorder="1" applyAlignment="1">
      <alignment horizontal="center" vertical="center" wrapText="1"/>
    </xf>
    <xf numFmtId="0" fontId="97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104" fillId="0" borderId="65" xfId="128" applyFont="1" applyBorder="1" applyAlignment="1">
      <alignment horizontal="center" vertical="top" wrapText="1"/>
    </xf>
    <xf numFmtId="0" fontId="104" fillId="0" borderId="66" xfId="128" applyFont="1" applyBorder="1" applyAlignment="1">
      <alignment horizontal="center" vertical="top" wrapText="1"/>
    </xf>
    <xf numFmtId="0" fontId="104" fillId="0" borderId="67" xfId="128" applyFont="1" applyBorder="1" applyAlignment="1">
      <alignment horizontal="center" vertical="top" wrapText="1"/>
    </xf>
    <xf numFmtId="0" fontId="107" fillId="0" borderId="65" xfId="128" applyFont="1" applyBorder="1" applyAlignment="1">
      <alignment horizontal="center" vertical="center" wrapText="1"/>
    </xf>
    <xf numFmtId="0" fontId="107" fillId="0" borderId="67" xfId="128" applyFont="1" applyBorder="1" applyAlignment="1">
      <alignment horizontal="center" vertical="center" wrapText="1"/>
    </xf>
    <xf numFmtId="0" fontId="113" fillId="0" borderId="65" xfId="128" applyFont="1" applyBorder="1" applyAlignment="1">
      <alignment horizontal="center" vertical="top" wrapText="1"/>
    </xf>
    <xf numFmtId="0" fontId="113" fillId="0" borderId="66" xfId="128" applyFont="1" applyBorder="1" applyAlignment="1">
      <alignment horizontal="center" vertical="top" wrapText="1"/>
    </xf>
    <xf numFmtId="0" fontId="113" fillId="0" borderId="67" xfId="128" applyFont="1" applyBorder="1" applyAlignment="1">
      <alignment horizontal="center" vertical="top" wrapText="1"/>
    </xf>
    <xf numFmtId="0" fontId="114" fillId="0" borderId="69" xfId="128" applyFont="1" applyBorder="1" applyAlignment="1">
      <alignment horizontal="left" vertical="top" wrapText="1"/>
    </xf>
    <xf numFmtId="0" fontId="113" fillId="0" borderId="69" xfId="128" applyFont="1" applyBorder="1" applyAlignment="1">
      <alignment horizontal="left" vertical="top" wrapText="1"/>
    </xf>
    <xf numFmtId="0" fontId="116" fillId="0" borderId="71" xfId="128" applyFont="1" applyBorder="1" applyAlignment="1">
      <alignment horizontal="left" vertical="top" wrapText="1"/>
    </xf>
    <xf numFmtId="12" fontId="86" fillId="0" borderId="59" xfId="59" applyNumberFormat="1" applyFont="1" applyBorder="1" applyAlignment="1">
      <alignment horizontal="left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1" fillId="0" borderId="5" xfId="59" applyFont="1" applyBorder="1" applyAlignment="1">
      <alignment vertical="center" wrapText="1"/>
    </xf>
    <xf numFmtId="0" fontId="111" fillId="0" borderId="6" xfId="59" applyFont="1" applyBorder="1" applyAlignment="1">
      <alignment vertical="center" wrapText="1"/>
    </xf>
    <xf numFmtId="0" fontId="111" fillId="0" borderId="7" xfId="59" applyFont="1" applyBorder="1" applyAlignment="1">
      <alignment vertical="center" wrapText="1"/>
    </xf>
    <xf numFmtId="0" fontId="103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4</xdr:row>
      <xdr:rowOff>650875</xdr:rowOff>
    </xdr:from>
    <xdr:to>
      <xdr:col>16</xdr:col>
      <xdr:colOff>1097746</xdr:colOff>
      <xdr:row>7</xdr:row>
      <xdr:rowOff>587375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CF9A5F-4718-51B9-8DAD-9CF3D410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8625" y="2587625"/>
          <a:ext cx="3113871" cy="2127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746125</xdr:colOff>
      <xdr:row>59</xdr:row>
      <xdr:rowOff>254000</xdr:rowOff>
    </xdr:from>
    <xdr:to>
      <xdr:col>15</xdr:col>
      <xdr:colOff>424603</xdr:colOff>
      <xdr:row>83</xdr:row>
      <xdr:rowOff>1651000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A3167F-B6EA-4601-A277-244699DD0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7250" y="54895750"/>
          <a:ext cx="5298228" cy="361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28</xdr:row>
      <xdr:rowOff>127000</xdr:rowOff>
    </xdr:from>
    <xdr:to>
      <xdr:col>2</xdr:col>
      <xdr:colOff>2540004</xdr:colOff>
      <xdr:row>28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23</xdr:row>
      <xdr:rowOff>381000</xdr:rowOff>
    </xdr:from>
    <xdr:to>
      <xdr:col>2</xdr:col>
      <xdr:colOff>2500312</xdr:colOff>
      <xdr:row>23</xdr:row>
      <xdr:rowOff>4007148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208661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25</xdr:row>
      <xdr:rowOff>365126</xdr:rowOff>
    </xdr:from>
    <xdr:to>
      <xdr:col>2</xdr:col>
      <xdr:colOff>523874</xdr:colOff>
      <xdr:row>26</xdr:row>
      <xdr:rowOff>730250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7858124" y="28019376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41</xdr:row>
      <xdr:rowOff>111125</xdr:rowOff>
    </xdr:from>
    <xdr:to>
      <xdr:col>1</xdr:col>
      <xdr:colOff>3912082</xdr:colOff>
      <xdr:row>41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41</xdr:row>
      <xdr:rowOff>63500</xdr:rowOff>
    </xdr:from>
    <xdr:to>
      <xdr:col>2</xdr:col>
      <xdr:colOff>4333875</xdr:colOff>
      <xdr:row>41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41</xdr:row>
      <xdr:rowOff>1968499</xdr:rowOff>
    </xdr:from>
    <xdr:to>
      <xdr:col>2</xdr:col>
      <xdr:colOff>3651250</xdr:colOff>
      <xdr:row>41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43</xdr:row>
      <xdr:rowOff>301625</xdr:rowOff>
    </xdr:from>
    <xdr:to>
      <xdr:col>2</xdr:col>
      <xdr:colOff>1314861</xdr:colOff>
      <xdr:row>43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45</xdr:row>
      <xdr:rowOff>95250</xdr:rowOff>
    </xdr:from>
    <xdr:to>
      <xdr:col>2</xdr:col>
      <xdr:colOff>2174875</xdr:colOff>
      <xdr:row>45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47</xdr:row>
      <xdr:rowOff>63500</xdr:rowOff>
    </xdr:from>
    <xdr:to>
      <xdr:col>2</xdr:col>
      <xdr:colOff>2112116</xdr:colOff>
      <xdr:row>47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49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55</xdr:row>
      <xdr:rowOff>222250</xdr:rowOff>
    </xdr:from>
    <xdr:to>
      <xdr:col>2</xdr:col>
      <xdr:colOff>1911292</xdr:colOff>
      <xdr:row>55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31</xdr:row>
      <xdr:rowOff>985598</xdr:rowOff>
    </xdr:from>
    <xdr:to>
      <xdr:col>2</xdr:col>
      <xdr:colOff>4569421</xdr:colOff>
      <xdr:row>33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32</xdr:row>
      <xdr:rowOff>48436</xdr:rowOff>
    </xdr:from>
    <xdr:to>
      <xdr:col>1</xdr:col>
      <xdr:colOff>5016500</xdr:colOff>
      <xdr:row>32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2825750</xdr:colOff>
      <xdr:row>0</xdr:row>
      <xdr:rowOff>0</xdr:rowOff>
    </xdr:from>
    <xdr:to>
      <xdr:col>2</xdr:col>
      <xdr:colOff>5647477</xdr:colOff>
      <xdr:row>3</xdr:row>
      <xdr:rowOff>387796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03DD374-A8C0-4F6A-A134-D1640580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652750" y="0"/>
          <a:ext cx="2821727" cy="1927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H06-SP11M_CLASSIC%20SWEATSHORT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</row>
        <row r="36">
          <cell r="B36" t="str">
            <v>NHÃN HSCO SATIN
CODE: HSC-ML-0002</v>
          </cell>
        </row>
        <row r="37">
          <cell r="B37" t="str">
            <v>NHÃN TRACKING
#240324S1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4"/>
  <sheetViews>
    <sheetView tabSelected="1" view="pageBreakPreview" topLeftCell="A38" zoomScale="40" zoomScaleNormal="10" zoomScaleSheetLayoutView="40" zoomScalePageLayoutView="25" workbookViewId="0">
      <selection activeCell="U44" sqref="U44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3.179687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13" t="s">
        <v>73</v>
      </c>
      <c r="O1" s="413" t="s">
        <v>73</v>
      </c>
      <c r="P1" s="414" t="s">
        <v>74</v>
      </c>
      <c r="Q1" s="414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13" t="s">
        <v>75</v>
      </c>
      <c r="O2" s="413" t="s">
        <v>75</v>
      </c>
      <c r="P2" s="415" t="s">
        <v>76</v>
      </c>
      <c r="Q2" s="415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413" t="s">
        <v>77</v>
      </c>
      <c r="O3" s="413" t="s">
        <v>77</v>
      </c>
      <c r="P3" s="416" t="s">
        <v>79</v>
      </c>
      <c r="Q3" s="414"/>
    </row>
    <row r="4" spans="1:17" s="2" customFormat="1" ht="33" customHeight="1" thickBot="1">
      <c r="B4" s="3" t="s">
        <v>303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20" t="s">
        <v>426</v>
      </c>
      <c r="H5" s="421"/>
      <c r="I5" s="421"/>
      <c r="J5" s="421"/>
      <c r="K5" s="421"/>
      <c r="L5" s="421"/>
      <c r="M5" s="422"/>
    </row>
    <row r="6" spans="1:17" s="7" customFormat="1" ht="58" customHeight="1">
      <c r="B6" s="8" t="s">
        <v>43</v>
      </c>
      <c r="C6" s="8"/>
      <c r="D6" s="9" t="s">
        <v>229</v>
      </c>
      <c r="E6" s="11"/>
      <c r="F6" s="8"/>
      <c r="G6" s="423"/>
      <c r="H6" s="424"/>
      <c r="I6" s="424"/>
      <c r="J6" s="424"/>
      <c r="K6" s="424"/>
      <c r="L6" s="424"/>
      <c r="M6" s="425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423</v>
      </c>
      <c r="E7" s="9"/>
      <c r="F7" s="8"/>
      <c r="G7" s="423"/>
      <c r="H7" s="424"/>
      <c r="I7" s="424"/>
      <c r="J7" s="424"/>
      <c r="K7" s="424"/>
      <c r="L7" s="424"/>
      <c r="M7" s="425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19" t="s">
        <v>424</v>
      </c>
      <c r="E8" s="419"/>
      <c r="F8" s="419"/>
      <c r="G8" s="426"/>
      <c r="H8" s="427"/>
      <c r="I8" s="427"/>
      <c r="J8" s="427"/>
      <c r="K8" s="427"/>
      <c r="L8" s="427"/>
      <c r="M8" s="428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407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425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302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31"/>
      <c r="E11" s="432"/>
      <c r="F11" s="432"/>
      <c r="G11" s="22"/>
      <c r="H11" s="23"/>
      <c r="I11" s="20"/>
      <c r="J11" s="204" t="s">
        <v>4</v>
      </c>
      <c r="K11" s="20"/>
      <c r="L11" s="205"/>
      <c r="M11" s="429" t="s">
        <v>221</v>
      </c>
      <c r="N11" s="429"/>
      <c r="O11" s="429"/>
      <c r="P11" s="429"/>
      <c r="Q11" s="429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33"/>
      <c r="C13" s="433"/>
      <c r="D13" s="433"/>
      <c r="E13" s="433"/>
      <c r="F13" s="433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216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4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79"/>
      <c r="Q17" s="278" t="s">
        <v>11</v>
      </c>
    </row>
    <row r="18" spans="1:17" s="219" customFormat="1" ht="99.5" customHeight="1">
      <c r="B18" s="220" t="s">
        <v>12</v>
      </c>
      <c r="C18" s="270"/>
      <c r="D18" s="275" t="s">
        <v>408</v>
      </c>
      <c r="E18" s="221"/>
      <c r="F18" s="222"/>
      <c r="G18" s="222"/>
      <c r="H18" s="222">
        <v>34</v>
      </c>
      <c r="I18" s="222">
        <v>1</v>
      </c>
      <c r="J18" s="222"/>
      <c r="K18" s="222"/>
      <c r="L18" s="222"/>
      <c r="M18" s="222"/>
      <c r="N18" s="222"/>
      <c r="O18" s="222"/>
      <c r="P18" s="222"/>
      <c r="Q18" s="223">
        <f>SUM(E18:P18)</f>
        <v>35</v>
      </c>
    </row>
    <row r="19" spans="1:17" s="219" customFormat="1" ht="99.5" customHeight="1">
      <c r="B19" s="220" t="s">
        <v>63</v>
      </c>
      <c r="C19" s="270"/>
      <c r="D19" s="275" t="str">
        <f>D18</f>
        <v>ABBEY STONE</v>
      </c>
      <c r="E19" s="221"/>
      <c r="F19" s="222"/>
      <c r="G19" s="222"/>
      <c r="H19" s="222">
        <v>4</v>
      </c>
      <c r="I19" s="222">
        <v>1</v>
      </c>
      <c r="J19" s="222"/>
      <c r="K19" s="222"/>
      <c r="L19" s="224"/>
      <c r="M19" s="224"/>
      <c r="N19" s="224"/>
      <c r="O19" s="224"/>
      <c r="P19" s="224"/>
      <c r="Q19" s="223">
        <f>SUM(E19:P19)</f>
        <v>5</v>
      </c>
    </row>
    <row r="20" spans="1:17" s="229" customFormat="1" ht="99.5" customHeight="1">
      <c r="B20" s="225" t="s">
        <v>13</v>
      </c>
      <c r="C20" s="271"/>
      <c r="D20" s="276" t="str">
        <f>D18</f>
        <v>ABBEY STONE</v>
      </c>
      <c r="E20" s="226"/>
      <c r="F20" s="227"/>
      <c r="G20" s="227"/>
      <c r="H20" s="227">
        <f t="shared" ref="H20:I20" si="0">SUM(H18:H19)</f>
        <v>38</v>
      </c>
      <c r="I20" s="227">
        <f t="shared" si="0"/>
        <v>2</v>
      </c>
      <c r="J20" s="227"/>
      <c r="K20" s="227"/>
      <c r="L20" s="228"/>
      <c r="M20" s="227"/>
      <c r="N20" s="227"/>
      <c r="O20" s="227"/>
      <c r="P20" s="227"/>
      <c r="Q20" s="227">
        <f>SUM(Q18:Q19)</f>
        <v>40</v>
      </c>
    </row>
    <row r="21" spans="1:17" s="219" customFormat="1" ht="26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53.5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38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40</v>
      </c>
    </row>
    <row r="23" spans="1:17" s="105" customFormat="1" ht="20.25" customHeight="1">
      <c r="B23" s="106"/>
      <c r="C23" s="107"/>
      <c r="D23" s="430" t="s">
        <v>184</v>
      </c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30"/>
      <c r="P23" s="430"/>
      <c r="Q23" s="430"/>
    </row>
    <row r="24" spans="1:17" s="1" customFormat="1" ht="59.15" customHeight="1">
      <c r="B24" s="75" t="s">
        <v>14</v>
      </c>
      <c r="C24" s="32"/>
      <c r="D24" s="430"/>
      <c r="E24" s="430"/>
      <c r="F24" s="430"/>
      <c r="G24" s="430"/>
      <c r="H24" s="430"/>
      <c r="I24" s="430"/>
      <c r="J24" s="430"/>
      <c r="K24" s="430"/>
      <c r="L24" s="430"/>
      <c r="M24" s="430"/>
      <c r="N24" s="430"/>
      <c r="O24" s="430"/>
      <c r="P24" s="430"/>
      <c r="Q24" s="430"/>
    </row>
    <row r="25" spans="1:17" s="33" customFormat="1" ht="144">
      <c r="A25" s="418" t="s">
        <v>15</v>
      </c>
      <c r="B25" s="418"/>
      <c r="C25" s="418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17" t="s">
        <v>51</v>
      </c>
      <c r="O25" s="417"/>
      <c r="P25" s="417"/>
      <c r="Q25" s="417"/>
    </row>
    <row r="26" spans="1:17" s="43" customFormat="1" ht="45.75" customHeight="1">
      <c r="A26" s="434" t="str">
        <f>$D$18</f>
        <v>ABBEY STONE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  <c r="N26" s="434"/>
      <c r="O26" s="434"/>
      <c r="P26" s="434"/>
      <c r="Q26" s="434"/>
    </row>
    <row r="27" spans="1:17" s="2" customFormat="1" ht="189" customHeight="1">
      <c r="A27" s="262">
        <v>1</v>
      </c>
      <c r="B27" s="435" t="str">
        <f>$M$11</f>
        <v>BRUSHED FLEECE 100% COTTON (30/1+8/1) HEAVY WASHING_350GSM</v>
      </c>
      <c r="C27" s="435"/>
      <c r="D27" s="263" t="s">
        <v>113</v>
      </c>
      <c r="E27" s="263" t="s">
        <v>409</v>
      </c>
      <c r="F27" s="262" t="s">
        <v>10</v>
      </c>
      <c r="G27" s="264">
        <f>$Q$20</f>
        <v>40</v>
      </c>
      <c r="H27" s="265">
        <v>0.6</v>
      </c>
      <c r="I27" s="266">
        <f>H27*G27</f>
        <v>24</v>
      </c>
      <c r="J27" s="267">
        <f>(I27*4.4%+(I27/50)*0.5)</f>
        <v>1.296</v>
      </c>
      <c r="K27" s="267">
        <v>0</v>
      </c>
      <c r="L27" s="267">
        <v>0</v>
      </c>
      <c r="M27" s="268">
        <f>ROUNDUP(SUM(I27:L27),0)</f>
        <v>26</v>
      </c>
      <c r="N27" s="436" t="s">
        <v>410</v>
      </c>
      <c r="O27" s="436"/>
      <c r="P27" s="436"/>
      <c r="Q27" s="436"/>
    </row>
    <row r="28" spans="1:17" s="2" customFormat="1" ht="189" customHeight="1">
      <c r="A28" s="262">
        <v>2</v>
      </c>
      <c r="B28" s="435" t="s">
        <v>223</v>
      </c>
      <c r="C28" s="435"/>
      <c r="D28" s="263" t="s">
        <v>236</v>
      </c>
      <c r="E28" s="263" t="s">
        <v>409</v>
      </c>
      <c r="F28" s="262" t="s">
        <v>10</v>
      </c>
      <c r="G28" s="264">
        <f>$Q$20</f>
        <v>40</v>
      </c>
      <c r="H28" s="265">
        <v>0.15</v>
      </c>
      <c r="I28" s="266">
        <f>H28*G28</f>
        <v>6</v>
      </c>
      <c r="J28" s="267">
        <f>(I28*4%+(I28/50)*0.5)</f>
        <v>0.3</v>
      </c>
      <c r="K28" s="267">
        <v>0</v>
      </c>
      <c r="L28" s="267">
        <v>0</v>
      </c>
      <c r="M28" s="268">
        <f>ROUNDUP(SUM(I28:L28),0)</f>
        <v>7</v>
      </c>
      <c r="N28" s="436" t="s">
        <v>411</v>
      </c>
      <c r="O28" s="436"/>
      <c r="P28" s="436"/>
      <c r="Q28" s="436"/>
    </row>
    <row r="29" spans="1:17" s="2" customFormat="1" ht="189" customHeight="1">
      <c r="A29" s="262">
        <v>3</v>
      </c>
      <c r="B29" s="435" t="s">
        <v>237</v>
      </c>
      <c r="C29" s="435"/>
      <c r="D29" s="263" t="s">
        <v>238</v>
      </c>
      <c r="E29" s="263" t="s">
        <v>409</v>
      </c>
      <c r="F29" s="262" t="s">
        <v>10</v>
      </c>
      <c r="G29" s="264">
        <f>$Q$20</f>
        <v>40</v>
      </c>
      <c r="H29" s="265">
        <v>0.2</v>
      </c>
      <c r="I29" s="266">
        <f>H29*G29</f>
        <v>8</v>
      </c>
      <c r="J29" s="267">
        <f>(I29*0%+(I29/50)*0.5)</f>
        <v>0.08</v>
      </c>
      <c r="K29" s="267">
        <v>0</v>
      </c>
      <c r="L29" s="267">
        <v>0</v>
      </c>
      <c r="M29" s="268">
        <f>ROUNDUP(SUM(I29:L29),0)</f>
        <v>9</v>
      </c>
      <c r="N29" s="436" t="s">
        <v>412</v>
      </c>
      <c r="O29" s="436"/>
      <c r="P29" s="436"/>
      <c r="Q29" s="436"/>
    </row>
    <row r="30" spans="1:17" s="2" customFormat="1" ht="92.5" customHeight="1">
      <c r="A30" s="262">
        <v>4</v>
      </c>
      <c r="B30" s="435" t="s">
        <v>239</v>
      </c>
      <c r="C30" s="435"/>
      <c r="D30" s="263" t="s">
        <v>240</v>
      </c>
      <c r="E30" s="263" t="s">
        <v>38</v>
      </c>
      <c r="F30" s="262" t="s">
        <v>10</v>
      </c>
      <c r="G30" s="264">
        <f>$Q$20</f>
        <v>40</v>
      </c>
      <c r="H30" s="265">
        <v>0.1</v>
      </c>
      <c r="I30" s="266">
        <f>H30*G30</f>
        <v>4</v>
      </c>
      <c r="J30" s="267">
        <f>(I30*0%+(I30/50)*0.5)</f>
        <v>0.04</v>
      </c>
      <c r="K30" s="267">
        <v>0</v>
      </c>
      <c r="L30" s="267">
        <v>0</v>
      </c>
      <c r="M30" s="268">
        <f>ROUNDUP(SUM(I30:L30),0)</f>
        <v>5</v>
      </c>
      <c r="N30" s="437" t="s">
        <v>304</v>
      </c>
      <c r="O30" s="437"/>
      <c r="P30" s="437"/>
      <c r="Q30" s="437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438" t="s">
        <v>22</v>
      </c>
      <c r="B32" s="439"/>
      <c r="C32" s="439"/>
      <c r="D32" s="439"/>
      <c r="E32" s="440"/>
      <c r="F32" s="272" t="s">
        <v>47</v>
      </c>
      <c r="G32" s="272" t="s">
        <v>23</v>
      </c>
      <c r="H32" s="441" t="s">
        <v>42</v>
      </c>
      <c r="I32" s="442"/>
      <c r="J32" s="274" t="s">
        <v>18</v>
      </c>
      <c r="K32" s="272" t="s">
        <v>48</v>
      </c>
      <c r="L32" s="272" t="s">
        <v>24</v>
      </c>
      <c r="M32" s="273" t="s">
        <v>25</v>
      </c>
      <c r="N32" s="273" t="s">
        <v>26</v>
      </c>
      <c r="O32" s="273" t="s">
        <v>27</v>
      </c>
      <c r="P32" s="443" t="s">
        <v>28</v>
      </c>
      <c r="Q32" s="444"/>
    </row>
    <row r="33" spans="1:17" s="12" customFormat="1" ht="81.5" customHeight="1">
      <c r="A33" s="210">
        <v>1</v>
      </c>
      <c r="B33" s="378" t="s">
        <v>212</v>
      </c>
      <c r="C33" s="378"/>
      <c r="D33" s="378"/>
      <c r="E33" s="378"/>
      <c r="F33" s="201" t="s">
        <v>409</v>
      </c>
      <c r="G33" s="256" t="s">
        <v>413</v>
      </c>
      <c r="H33" s="379" t="str">
        <f>$D$18</f>
        <v>ABBEY STONE</v>
      </c>
      <c r="I33" s="379" t="e">
        <f>#REF!</f>
        <v>#REF!</v>
      </c>
      <c r="J33" s="206" t="s">
        <v>29</v>
      </c>
      <c r="K33" s="206">
        <f t="shared" ref="K33:K43" si="2">$Q$20</f>
        <v>40</v>
      </c>
      <c r="L33" s="280">
        <v>0.05</v>
      </c>
      <c r="M33" s="211">
        <f>ROUNDUP(K33*L33,0)</f>
        <v>2</v>
      </c>
      <c r="N33" s="211"/>
      <c r="O33" s="207">
        <f>M33</f>
        <v>2</v>
      </c>
      <c r="P33" s="380" t="s">
        <v>306</v>
      </c>
      <c r="Q33" s="381"/>
    </row>
    <row r="34" spans="1:17" s="12" customFormat="1" ht="81.5" customHeight="1">
      <c r="A34" s="210">
        <v>2</v>
      </c>
      <c r="B34" s="378" t="s">
        <v>415</v>
      </c>
      <c r="C34" s="378"/>
      <c r="D34" s="378"/>
      <c r="E34" s="378"/>
      <c r="F34" s="201" t="str">
        <f>H34</f>
        <v>ABBEY STONE</v>
      </c>
      <c r="G34" s="256" t="s">
        <v>427</v>
      </c>
      <c r="H34" s="379" t="str">
        <f>$D$18</f>
        <v>ABBEY STONE</v>
      </c>
      <c r="I34" s="379" t="e">
        <f>#REF!</f>
        <v>#REF!</v>
      </c>
      <c r="J34" s="206" t="s">
        <v>29</v>
      </c>
      <c r="K34" s="206">
        <f t="shared" si="2"/>
        <v>40</v>
      </c>
      <c r="L34" s="280">
        <v>0.01</v>
      </c>
      <c r="M34" s="211">
        <f>ROUNDUP(K34*L34,0)</f>
        <v>1</v>
      </c>
      <c r="N34" s="211"/>
      <c r="O34" s="207">
        <f>M34</f>
        <v>1</v>
      </c>
      <c r="P34" s="380" t="s">
        <v>414</v>
      </c>
      <c r="Q34" s="381"/>
    </row>
    <row r="35" spans="1:17" s="43" customFormat="1" ht="108" customHeight="1">
      <c r="A35" s="210">
        <v>3</v>
      </c>
      <c r="B35" s="377" t="s">
        <v>217</v>
      </c>
      <c r="C35" s="378"/>
      <c r="D35" s="378"/>
      <c r="E35" s="378"/>
      <c r="F35" s="201" t="s">
        <v>89</v>
      </c>
      <c r="G35" s="287" t="str">
        <f>F35</f>
        <v>NỀN TRẮNG CHỮ ĐEN</v>
      </c>
      <c r="H35" s="379" t="str">
        <f>$D$18</f>
        <v>ABBEY STONE</v>
      </c>
      <c r="I35" s="379" t="e">
        <f>#REF!</f>
        <v>#REF!</v>
      </c>
      <c r="J35" s="206" t="s">
        <v>30</v>
      </c>
      <c r="K35" s="206">
        <f t="shared" si="2"/>
        <v>40</v>
      </c>
      <c r="L35" s="212">
        <v>1</v>
      </c>
      <c r="M35" s="206">
        <f t="shared" ref="M35" si="3">L35*K35</f>
        <v>40</v>
      </c>
      <c r="N35" s="211"/>
      <c r="O35" s="207">
        <f t="shared" ref="O35" si="4">M35+N35</f>
        <v>40</v>
      </c>
      <c r="P35" s="380" t="s">
        <v>307</v>
      </c>
      <c r="Q35" s="381"/>
    </row>
    <row r="36" spans="1:17" s="43" customFormat="1" ht="109" customHeight="1">
      <c r="A36" s="210">
        <v>4</v>
      </c>
      <c r="B36" s="377" t="s">
        <v>224</v>
      </c>
      <c r="C36" s="378"/>
      <c r="D36" s="378"/>
      <c r="E36" s="378"/>
      <c r="F36" s="201" t="s">
        <v>89</v>
      </c>
      <c r="G36" s="287" t="str">
        <f t="shared" ref="G36:G42" si="5">F36</f>
        <v>NỀN TRẮNG CHỮ ĐEN</v>
      </c>
      <c r="H36" s="379" t="str">
        <f t="shared" ref="H36" si="6">$A$26</f>
        <v>ABBEY STONE</v>
      </c>
      <c r="I36" s="379" t="s">
        <v>222</v>
      </c>
      <c r="J36" s="206" t="s">
        <v>30</v>
      </c>
      <c r="K36" s="206">
        <f t="shared" si="2"/>
        <v>40</v>
      </c>
      <c r="L36" s="212">
        <v>1</v>
      </c>
      <c r="M36" s="206">
        <f t="shared" ref="M36" si="7">L36*K36</f>
        <v>40</v>
      </c>
      <c r="N36" s="211"/>
      <c r="O36" s="207">
        <f t="shared" ref="O36" si="8">M36+N36</f>
        <v>40</v>
      </c>
      <c r="P36" s="380" t="s">
        <v>308</v>
      </c>
      <c r="Q36" s="381"/>
    </row>
    <row r="37" spans="1:17" s="43" customFormat="1" ht="110" customHeight="1">
      <c r="A37" s="210">
        <v>5</v>
      </c>
      <c r="B37" s="377" t="s">
        <v>218</v>
      </c>
      <c r="C37" s="378"/>
      <c r="D37" s="378"/>
      <c r="E37" s="378"/>
      <c r="F37" s="201" t="s">
        <v>89</v>
      </c>
      <c r="G37" s="287" t="str">
        <f t="shared" si="5"/>
        <v>NỀN TRẮNG CHỮ ĐEN</v>
      </c>
      <c r="H37" s="379" t="str">
        <f t="shared" ref="H37" si="9">$A$26</f>
        <v>ABBEY STONE</v>
      </c>
      <c r="I37" s="379" t="s">
        <v>222</v>
      </c>
      <c r="J37" s="206" t="s">
        <v>30</v>
      </c>
      <c r="K37" s="206">
        <f t="shared" si="2"/>
        <v>40</v>
      </c>
      <c r="L37" s="212">
        <v>1</v>
      </c>
      <c r="M37" s="206">
        <f t="shared" ref="M37:M39" si="10">L37*K37</f>
        <v>40</v>
      </c>
      <c r="N37" s="211"/>
      <c r="O37" s="207">
        <f t="shared" ref="O37:O39" si="11">M37+N37</f>
        <v>40</v>
      </c>
      <c r="P37" s="380" t="s">
        <v>309</v>
      </c>
      <c r="Q37" s="381"/>
    </row>
    <row r="38" spans="1:17" s="43" customFormat="1" ht="105" customHeight="1">
      <c r="A38" s="210">
        <v>6</v>
      </c>
      <c r="B38" s="377" t="s">
        <v>305</v>
      </c>
      <c r="C38" s="378"/>
      <c r="D38" s="378"/>
      <c r="E38" s="378"/>
      <c r="F38" s="201" t="s">
        <v>89</v>
      </c>
      <c r="G38" s="287" t="str">
        <f t="shared" si="5"/>
        <v>NỀN TRẮNG CHỮ ĐEN</v>
      </c>
      <c r="H38" s="379" t="str">
        <f t="shared" ref="H38" si="12">$A$26</f>
        <v>ABBEY STONE</v>
      </c>
      <c r="I38" s="379" t="s">
        <v>222</v>
      </c>
      <c r="J38" s="206" t="s">
        <v>30</v>
      </c>
      <c r="K38" s="206">
        <f t="shared" si="2"/>
        <v>40</v>
      </c>
      <c r="L38" s="212">
        <v>1</v>
      </c>
      <c r="M38" s="206">
        <f t="shared" si="10"/>
        <v>40</v>
      </c>
      <c r="N38" s="211"/>
      <c r="O38" s="207">
        <f t="shared" si="11"/>
        <v>40</v>
      </c>
      <c r="P38" s="380" t="s">
        <v>310</v>
      </c>
      <c r="Q38" s="381"/>
    </row>
    <row r="39" spans="1:17" s="43" customFormat="1" ht="113.5" customHeight="1">
      <c r="A39" s="210">
        <v>7</v>
      </c>
      <c r="B39" s="377" t="s">
        <v>243</v>
      </c>
      <c r="C39" s="378"/>
      <c r="D39" s="378"/>
      <c r="E39" s="378"/>
      <c r="F39" s="201" t="s">
        <v>89</v>
      </c>
      <c r="G39" s="287" t="str">
        <f t="shared" si="5"/>
        <v>NỀN TRẮNG CHỮ ĐEN</v>
      </c>
      <c r="H39" s="379" t="str">
        <f t="shared" ref="H39:H43" si="13">$A$26</f>
        <v>ABBEY STONE</v>
      </c>
      <c r="I39" s="379" t="s">
        <v>222</v>
      </c>
      <c r="J39" s="206" t="s">
        <v>10</v>
      </c>
      <c r="K39" s="206">
        <f t="shared" si="2"/>
        <v>40</v>
      </c>
      <c r="L39" s="212">
        <v>0.35</v>
      </c>
      <c r="M39" s="206">
        <f t="shared" si="10"/>
        <v>14</v>
      </c>
      <c r="N39" s="211"/>
      <c r="O39" s="207">
        <f t="shared" si="11"/>
        <v>14</v>
      </c>
      <c r="P39" s="380" t="s">
        <v>311</v>
      </c>
      <c r="Q39" s="381"/>
    </row>
    <row r="40" spans="1:17" s="43" customFormat="1" ht="69.5" customHeight="1">
      <c r="A40" s="210">
        <v>8</v>
      </c>
      <c r="B40" s="377" t="s">
        <v>225</v>
      </c>
      <c r="C40" s="378"/>
      <c r="D40" s="378"/>
      <c r="E40" s="378"/>
      <c r="F40" s="281" t="s">
        <v>55</v>
      </c>
      <c r="G40" s="287" t="str">
        <f t="shared" si="5"/>
        <v>NATURAL</v>
      </c>
      <c r="H40" s="379" t="str">
        <f t="shared" ref="H40" si="14">$A$26</f>
        <v>ABBEY STONE</v>
      </c>
      <c r="I40" s="379" t="s">
        <v>222</v>
      </c>
      <c r="J40" s="206" t="s">
        <v>30</v>
      </c>
      <c r="K40" s="206">
        <f t="shared" si="2"/>
        <v>40</v>
      </c>
      <c r="L40" s="212">
        <v>0.35</v>
      </c>
      <c r="M40" s="206">
        <f t="shared" ref="M40" si="15">L40*K40</f>
        <v>14</v>
      </c>
      <c r="N40" s="211"/>
      <c r="O40" s="207">
        <f t="shared" ref="O40" si="16">M40+N40</f>
        <v>14</v>
      </c>
      <c r="P40" s="380" t="s">
        <v>313</v>
      </c>
      <c r="Q40" s="381"/>
    </row>
    <row r="41" spans="1:17" s="43" customFormat="1" ht="69.5" customHeight="1">
      <c r="A41" s="210">
        <v>9</v>
      </c>
      <c r="B41" s="377" t="s">
        <v>241</v>
      </c>
      <c r="C41" s="378"/>
      <c r="D41" s="378"/>
      <c r="E41" s="378"/>
      <c r="F41" s="281" t="s">
        <v>55</v>
      </c>
      <c r="G41" s="287" t="str">
        <f t="shared" si="5"/>
        <v>NATURAL</v>
      </c>
      <c r="H41" s="379" t="str">
        <f t="shared" si="13"/>
        <v>ABBEY STONE</v>
      </c>
      <c r="I41" s="379" t="s">
        <v>222</v>
      </c>
      <c r="J41" s="206" t="s">
        <v>30</v>
      </c>
      <c r="K41" s="206">
        <f t="shared" si="2"/>
        <v>40</v>
      </c>
      <c r="L41" s="212">
        <v>1.8</v>
      </c>
      <c r="M41" s="206">
        <f t="shared" ref="M41:M42" si="17">L41*K41</f>
        <v>72</v>
      </c>
      <c r="N41" s="211"/>
      <c r="O41" s="207">
        <f t="shared" ref="O41:O42" si="18">M41+N41</f>
        <v>72</v>
      </c>
      <c r="P41" s="380" t="s">
        <v>314</v>
      </c>
      <c r="Q41" s="381"/>
    </row>
    <row r="42" spans="1:17" s="43" customFormat="1" ht="51" customHeight="1">
      <c r="A42" s="210">
        <v>10</v>
      </c>
      <c r="B42" s="377" t="s">
        <v>242</v>
      </c>
      <c r="C42" s="378"/>
      <c r="D42" s="378"/>
      <c r="E42" s="378"/>
      <c r="F42" s="201" t="s">
        <v>38</v>
      </c>
      <c r="G42" s="287" t="str">
        <f t="shared" si="5"/>
        <v>WHITE</v>
      </c>
      <c r="H42" s="379" t="str">
        <f t="shared" si="13"/>
        <v>ABBEY STONE</v>
      </c>
      <c r="I42" s="379" t="s">
        <v>222</v>
      </c>
      <c r="J42" s="206" t="s">
        <v>10</v>
      </c>
      <c r="K42" s="206">
        <f t="shared" si="2"/>
        <v>40</v>
      </c>
      <c r="L42" s="212">
        <v>1</v>
      </c>
      <c r="M42" s="206">
        <f t="shared" si="17"/>
        <v>40</v>
      </c>
      <c r="N42" s="211"/>
      <c r="O42" s="207">
        <f t="shared" si="18"/>
        <v>40</v>
      </c>
      <c r="P42" s="382" t="s">
        <v>312</v>
      </c>
      <c r="Q42" s="381"/>
    </row>
    <row r="43" spans="1:17" s="43" customFormat="1" ht="51" customHeight="1">
      <c r="A43" s="210">
        <v>11</v>
      </c>
      <c r="B43" s="377" t="s">
        <v>416</v>
      </c>
      <c r="C43" s="378"/>
      <c r="D43" s="378"/>
      <c r="E43" s="378"/>
      <c r="F43" s="201" t="s">
        <v>92</v>
      </c>
      <c r="G43" s="287" t="str">
        <f t="shared" ref="G43" si="19">F43</f>
        <v>CLEAR</v>
      </c>
      <c r="H43" s="379" t="str">
        <f t="shared" si="13"/>
        <v>ABBEY STONE</v>
      </c>
      <c r="I43" s="379" t="s">
        <v>222</v>
      </c>
      <c r="J43" s="206" t="s">
        <v>10</v>
      </c>
      <c r="K43" s="206">
        <f t="shared" si="2"/>
        <v>40</v>
      </c>
      <c r="L43" s="212">
        <v>1</v>
      </c>
      <c r="M43" s="206">
        <f t="shared" ref="M43" si="20">L43*K43</f>
        <v>40</v>
      </c>
      <c r="N43" s="211"/>
      <c r="O43" s="207">
        <f t="shared" ref="O43" si="21">M43+N43</f>
        <v>40</v>
      </c>
      <c r="P43" s="382"/>
      <c r="Q43" s="381"/>
    </row>
    <row r="44" spans="1:17" s="34" customFormat="1" ht="64" customHeight="1">
      <c r="B44" s="649" t="s">
        <v>526</v>
      </c>
      <c r="C44" s="35"/>
      <c r="D44" s="35"/>
      <c r="E44" s="35"/>
      <c r="G44" s="36"/>
      <c r="Q44" s="37"/>
    </row>
    <row r="45" spans="1:17" s="34" customFormat="1" ht="49" customHeight="1">
      <c r="B45" s="80" t="s">
        <v>65</v>
      </c>
      <c r="C45" s="35"/>
      <c r="D45" s="35"/>
      <c r="E45" s="35"/>
      <c r="G45" s="36"/>
      <c r="Q45" s="37"/>
    </row>
    <row r="46" spans="1:17" s="51" customFormat="1" ht="97" customHeight="1">
      <c r="A46" s="387" t="s">
        <v>22</v>
      </c>
      <c r="B46" s="388"/>
      <c r="C46" s="388"/>
      <c r="D46" s="388"/>
      <c r="E46" s="389"/>
      <c r="F46" s="208" t="s">
        <v>47</v>
      </c>
      <c r="G46" s="208" t="s">
        <v>23</v>
      </c>
      <c r="H46" s="390" t="s">
        <v>42</v>
      </c>
      <c r="I46" s="391"/>
      <c r="J46" s="209" t="s">
        <v>18</v>
      </c>
      <c r="K46" s="208" t="s">
        <v>48</v>
      </c>
      <c r="L46" s="208" t="s">
        <v>24</v>
      </c>
      <c r="M46" s="208" t="s">
        <v>25</v>
      </c>
      <c r="N46" s="208" t="s">
        <v>26</v>
      </c>
      <c r="O46" s="208" t="s">
        <v>27</v>
      </c>
      <c r="P46" s="390" t="s">
        <v>28</v>
      </c>
      <c r="Q46" s="391"/>
    </row>
    <row r="47" spans="1:17" s="258" customFormat="1" ht="98" customHeight="1">
      <c r="A47" s="257">
        <v>1</v>
      </c>
      <c r="B47" s="383" t="s">
        <v>315</v>
      </c>
      <c r="C47" s="384"/>
      <c r="D47" s="384"/>
      <c r="E47" s="385"/>
      <c r="F47" s="281" t="s">
        <v>89</v>
      </c>
      <c r="G47" s="282" t="s">
        <v>89</v>
      </c>
      <c r="H47" s="379" t="str">
        <f t="shared" ref="H47:H57" si="22">$D$20</f>
        <v>ABBEY STONE</v>
      </c>
      <c r="I47" s="379" t="e">
        <f>#REF!</f>
        <v>#REF!</v>
      </c>
      <c r="J47" s="206" t="s">
        <v>30</v>
      </c>
      <c r="K47" s="206">
        <f>$Q$20</f>
        <v>40</v>
      </c>
      <c r="L47" s="212">
        <v>1</v>
      </c>
      <c r="M47" s="206">
        <f>L47*K47</f>
        <v>40</v>
      </c>
      <c r="N47" s="211"/>
      <c r="O47" s="207">
        <f>M47</f>
        <v>40</v>
      </c>
      <c r="P47" s="380" t="s">
        <v>316</v>
      </c>
      <c r="Q47" s="381"/>
    </row>
    <row r="48" spans="1:17" s="258" customFormat="1" ht="80.5" customHeight="1">
      <c r="A48" s="257">
        <v>2</v>
      </c>
      <c r="B48" s="383" t="s">
        <v>317</v>
      </c>
      <c r="C48" s="384"/>
      <c r="D48" s="384"/>
      <c r="E48" s="385"/>
      <c r="F48" s="281" t="s">
        <v>39</v>
      </c>
      <c r="G48" s="281" t="s">
        <v>39</v>
      </c>
      <c r="H48" s="379" t="str">
        <f t="shared" si="22"/>
        <v>ABBEY STONE</v>
      </c>
      <c r="I48" s="379" t="e">
        <f>#REF!</f>
        <v>#REF!</v>
      </c>
      <c r="J48" s="206" t="s">
        <v>30</v>
      </c>
      <c r="K48" s="206">
        <f t="shared" ref="K48:K57" si="23">$Q$20</f>
        <v>40</v>
      </c>
      <c r="L48" s="212">
        <v>1</v>
      </c>
      <c r="M48" s="206">
        <f t="shared" ref="M48:M53" si="24">L48*K48</f>
        <v>40</v>
      </c>
      <c r="N48" s="211"/>
      <c r="O48" s="207">
        <f t="shared" ref="O48:O50" si="25">N48+M48</f>
        <v>40</v>
      </c>
      <c r="P48" s="382" t="s">
        <v>318</v>
      </c>
      <c r="Q48" s="382"/>
    </row>
    <row r="49" spans="1:17" s="258" customFormat="1" ht="98" customHeight="1">
      <c r="A49" s="257">
        <v>3</v>
      </c>
      <c r="B49" s="383" t="s">
        <v>319</v>
      </c>
      <c r="C49" s="384"/>
      <c r="D49" s="384"/>
      <c r="E49" s="385"/>
      <c r="F49" s="281" t="s">
        <v>89</v>
      </c>
      <c r="G49" s="281" t="s">
        <v>89</v>
      </c>
      <c r="H49" s="379" t="str">
        <f t="shared" si="22"/>
        <v>ABBEY STONE</v>
      </c>
      <c r="I49" s="379" t="e">
        <f>#REF!</f>
        <v>#REF!</v>
      </c>
      <c r="J49" s="206" t="s">
        <v>30</v>
      </c>
      <c r="K49" s="206">
        <f t="shared" si="23"/>
        <v>40</v>
      </c>
      <c r="L49" s="212">
        <v>1</v>
      </c>
      <c r="M49" s="206">
        <f t="shared" si="24"/>
        <v>40</v>
      </c>
      <c r="N49" s="211"/>
      <c r="O49" s="207">
        <f t="shared" si="25"/>
        <v>40</v>
      </c>
      <c r="P49" s="382" t="s">
        <v>320</v>
      </c>
      <c r="Q49" s="386"/>
    </row>
    <row r="50" spans="1:17" s="258" customFormat="1" ht="98" customHeight="1">
      <c r="A50" s="257">
        <v>4</v>
      </c>
      <c r="B50" s="383" t="s">
        <v>321</v>
      </c>
      <c r="C50" s="384"/>
      <c r="D50" s="384"/>
      <c r="E50" s="385"/>
      <c r="F50" s="281" t="s">
        <v>89</v>
      </c>
      <c r="G50" s="281" t="s">
        <v>89</v>
      </c>
      <c r="H50" s="379" t="str">
        <f t="shared" si="22"/>
        <v>ABBEY STONE</v>
      </c>
      <c r="I50" s="379" t="e">
        <f>#REF!</f>
        <v>#REF!</v>
      </c>
      <c r="J50" s="206" t="s">
        <v>30</v>
      </c>
      <c r="K50" s="206">
        <f t="shared" si="23"/>
        <v>40</v>
      </c>
      <c r="L50" s="212">
        <v>1</v>
      </c>
      <c r="M50" s="206">
        <f t="shared" si="24"/>
        <v>40</v>
      </c>
      <c r="N50" s="211"/>
      <c r="O50" s="207">
        <f t="shared" si="25"/>
        <v>40</v>
      </c>
      <c r="P50" s="382" t="s">
        <v>320</v>
      </c>
      <c r="Q50" s="386"/>
    </row>
    <row r="51" spans="1:17" s="12" customFormat="1" ht="98" customHeight="1">
      <c r="A51" s="257">
        <v>5</v>
      </c>
      <c r="B51" s="383" t="s">
        <v>322</v>
      </c>
      <c r="C51" s="384"/>
      <c r="D51" s="384"/>
      <c r="E51" s="385"/>
      <c r="F51" s="281" t="s">
        <v>89</v>
      </c>
      <c r="G51" s="281" t="s">
        <v>89</v>
      </c>
      <c r="H51" s="379" t="str">
        <f t="shared" si="22"/>
        <v>ABBEY STONE</v>
      </c>
      <c r="I51" s="379" t="e">
        <f>#REF!</f>
        <v>#REF!</v>
      </c>
      <c r="J51" s="206" t="s">
        <v>30</v>
      </c>
      <c r="K51" s="206">
        <f t="shared" si="23"/>
        <v>40</v>
      </c>
      <c r="L51" s="212">
        <v>2</v>
      </c>
      <c r="M51" s="206">
        <f t="shared" si="24"/>
        <v>80</v>
      </c>
      <c r="N51" s="211"/>
      <c r="O51" s="207">
        <f>N51+M51</f>
        <v>80</v>
      </c>
      <c r="P51" s="380" t="s">
        <v>323</v>
      </c>
      <c r="Q51" s="381"/>
    </row>
    <row r="52" spans="1:17" s="12" customFormat="1" ht="80.5" customHeight="1">
      <c r="A52" s="257">
        <v>6</v>
      </c>
      <c r="B52" s="383" t="s">
        <v>324</v>
      </c>
      <c r="C52" s="384"/>
      <c r="D52" s="384"/>
      <c r="E52" s="385"/>
      <c r="F52" s="281" t="s">
        <v>92</v>
      </c>
      <c r="G52" s="281" t="s">
        <v>92</v>
      </c>
      <c r="H52" s="379" t="str">
        <f t="shared" si="22"/>
        <v>ABBEY STONE</v>
      </c>
      <c r="I52" s="379" t="e">
        <f>#REF!</f>
        <v>#REF!</v>
      </c>
      <c r="J52" s="206" t="s">
        <v>30</v>
      </c>
      <c r="K52" s="206">
        <f t="shared" si="23"/>
        <v>40</v>
      </c>
      <c r="L52" s="212">
        <v>1</v>
      </c>
      <c r="M52" s="206">
        <f t="shared" si="24"/>
        <v>40</v>
      </c>
      <c r="N52" s="211"/>
      <c r="O52" s="207">
        <f t="shared" ref="O52:O54" si="26">N52+M52</f>
        <v>40</v>
      </c>
      <c r="P52" s="380" t="s">
        <v>325</v>
      </c>
      <c r="Q52" s="381"/>
    </row>
    <row r="53" spans="1:17" s="12" customFormat="1" ht="80.5" customHeight="1">
      <c r="A53" s="257">
        <v>7</v>
      </c>
      <c r="B53" s="383" t="s">
        <v>326</v>
      </c>
      <c r="C53" s="384"/>
      <c r="D53" s="384"/>
      <c r="E53" s="385"/>
      <c r="F53" s="281" t="s">
        <v>92</v>
      </c>
      <c r="G53" s="281" t="s">
        <v>92</v>
      </c>
      <c r="H53" s="379" t="str">
        <f t="shared" si="22"/>
        <v>ABBEY STONE</v>
      </c>
      <c r="I53" s="379" t="e">
        <f>#REF!</f>
        <v>#REF!</v>
      </c>
      <c r="J53" s="206" t="s">
        <v>30</v>
      </c>
      <c r="K53" s="206">
        <f t="shared" si="23"/>
        <v>40</v>
      </c>
      <c r="L53" s="212">
        <v>0.1</v>
      </c>
      <c r="M53" s="206">
        <f t="shared" si="24"/>
        <v>4</v>
      </c>
      <c r="N53" s="211"/>
      <c r="O53" s="207">
        <f t="shared" si="26"/>
        <v>4</v>
      </c>
      <c r="P53" s="382"/>
      <c r="Q53" s="382"/>
    </row>
    <row r="54" spans="1:17" s="12" customFormat="1" ht="80.5" customHeight="1">
      <c r="A54" s="257">
        <v>8</v>
      </c>
      <c r="B54" s="283" t="s">
        <v>327</v>
      </c>
      <c r="C54" s="284"/>
      <c r="D54" s="284"/>
      <c r="E54" s="285"/>
      <c r="F54" s="281" t="s">
        <v>55</v>
      </c>
      <c r="G54" s="281" t="s">
        <v>55</v>
      </c>
      <c r="H54" s="379" t="str">
        <f t="shared" si="22"/>
        <v>ABBEY STONE</v>
      </c>
      <c r="I54" s="379" t="e">
        <f>#REF!</f>
        <v>#REF!</v>
      </c>
      <c r="J54" s="206" t="s">
        <v>30</v>
      </c>
      <c r="K54" s="206">
        <f t="shared" si="23"/>
        <v>40</v>
      </c>
      <c r="L54" s="212">
        <v>2</v>
      </c>
      <c r="M54" s="206">
        <f>L54*K54</f>
        <v>80</v>
      </c>
      <c r="N54" s="211"/>
      <c r="O54" s="207">
        <f t="shared" si="26"/>
        <v>80</v>
      </c>
      <c r="P54" s="382"/>
      <c r="Q54" s="382"/>
    </row>
    <row r="55" spans="1:17" s="12" customFormat="1" ht="58" customHeight="1">
      <c r="A55" s="257">
        <v>9</v>
      </c>
      <c r="B55" s="283" t="s">
        <v>328</v>
      </c>
      <c r="C55" s="284"/>
      <c r="D55" s="284"/>
      <c r="E55" s="285"/>
      <c r="F55" s="281" t="s">
        <v>55</v>
      </c>
      <c r="G55" s="281" t="s">
        <v>55</v>
      </c>
      <c r="H55" s="395" t="str">
        <f t="shared" si="22"/>
        <v>ABBEY STONE</v>
      </c>
      <c r="I55" s="396"/>
      <c r="J55" s="206" t="s">
        <v>30</v>
      </c>
      <c r="K55" s="206">
        <f t="shared" si="23"/>
        <v>40</v>
      </c>
      <c r="L55" s="212">
        <v>1</v>
      </c>
      <c r="M55" s="206">
        <f t="shared" ref="M55:M56" si="27">L55*K55</f>
        <v>40</v>
      </c>
      <c r="N55" s="206"/>
      <c r="O55" s="207">
        <f>M55</f>
        <v>40</v>
      </c>
      <c r="P55" s="393"/>
      <c r="Q55" s="394"/>
    </row>
    <row r="56" spans="1:17" s="12" customFormat="1" ht="68" customHeight="1">
      <c r="A56" s="286">
        <v>10</v>
      </c>
      <c r="B56" s="283" t="s">
        <v>329</v>
      </c>
      <c r="C56" s="284"/>
      <c r="D56" s="284"/>
      <c r="E56" s="285"/>
      <c r="F56" s="281" t="s">
        <v>55</v>
      </c>
      <c r="G56" s="281" t="s">
        <v>55</v>
      </c>
      <c r="H56" s="395" t="str">
        <f t="shared" si="22"/>
        <v>ABBEY STONE</v>
      </c>
      <c r="I56" s="396"/>
      <c r="J56" s="206" t="s">
        <v>30</v>
      </c>
      <c r="K56" s="206">
        <f t="shared" si="23"/>
        <v>40</v>
      </c>
      <c r="L56" s="212">
        <v>0.1</v>
      </c>
      <c r="M56" s="206">
        <f t="shared" si="27"/>
        <v>4</v>
      </c>
      <c r="N56" s="206"/>
      <c r="O56" s="207">
        <f>M56</f>
        <v>4</v>
      </c>
      <c r="P56" s="393"/>
      <c r="Q56" s="394"/>
    </row>
    <row r="57" spans="1:17" s="12" customFormat="1" ht="68" customHeight="1">
      <c r="A57" s="286">
        <v>11</v>
      </c>
      <c r="B57" s="283" t="s">
        <v>203</v>
      </c>
      <c r="C57" s="284"/>
      <c r="D57" s="284"/>
      <c r="E57" s="285"/>
      <c r="F57" s="281" t="s">
        <v>55</v>
      </c>
      <c r="G57" s="281" t="s">
        <v>55</v>
      </c>
      <c r="H57" s="395" t="str">
        <f t="shared" si="22"/>
        <v>ABBEY STONE</v>
      </c>
      <c r="I57" s="396"/>
      <c r="J57" s="206" t="s">
        <v>30</v>
      </c>
      <c r="K57" s="206">
        <f t="shared" si="23"/>
        <v>40</v>
      </c>
      <c r="L57" s="212">
        <v>0.2</v>
      </c>
      <c r="M57" s="206">
        <v>2</v>
      </c>
      <c r="N57" s="206"/>
      <c r="O57" s="207">
        <f>M57</f>
        <v>2</v>
      </c>
      <c r="P57" s="393"/>
      <c r="Q57" s="394"/>
    </row>
    <row r="58" spans="1:17" s="12" customFormat="1" ht="16" customHeight="1">
      <c r="A58" s="88"/>
      <c r="B58" s="88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</row>
    <row r="59" spans="1:17" s="12" customFormat="1" ht="33" customHeight="1">
      <c r="B59" s="75" t="s">
        <v>66</v>
      </c>
      <c r="C59" s="76"/>
      <c r="D59" s="77"/>
      <c r="E59" s="77"/>
      <c r="F59" s="77"/>
      <c r="G59" s="78"/>
      <c r="H59" s="77"/>
      <c r="I59" s="77"/>
      <c r="J59" s="392" t="s">
        <v>31</v>
      </c>
      <c r="K59" s="392"/>
      <c r="L59" s="392"/>
      <c r="M59" s="392"/>
      <c r="N59" s="392"/>
      <c r="O59" s="42"/>
      <c r="P59" s="42"/>
      <c r="Q59" s="43"/>
    </row>
    <row r="60" spans="1:17" s="88" customFormat="1" ht="35.5" customHeight="1">
      <c r="A60" s="88">
        <v>1</v>
      </c>
      <c r="B60" s="255" t="s">
        <v>213</v>
      </c>
      <c r="C60" s="3" t="s">
        <v>154</v>
      </c>
      <c r="D60" s="12"/>
      <c r="E60" s="12"/>
      <c r="F60" s="12"/>
      <c r="G60" s="44"/>
      <c r="H60" s="44"/>
      <c r="I60" s="44"/>
      <c r="J60" s="44"/>
      <c r="K60" s="16"/>
      <c r="L60" s="16"/>
      <c r="M60" s="44"/>
      <c r="N60" s="44"/>
      <c r="O60" s="44"/>
      <c r="P60" s="44"/>
      <c r="Q60" s="44"/>
    </row>
    <row r="61" spans="1:17" s="12" customFormat="1" ht="34.5" hidden="1" customHeight="1">
      <c r="A61" s="88"/>
      <c r="B61" s="449" t="s">
        <v>49</v>
      </c>
      <c r="C61" s="450"/>
      <c r="D61" s="450"/>
      <c r="E61" s="450"/>
      <c r="F61" s="450"/>
      <c r="G61" s="450"/>
      <c r="H61" s="450"/>
      <c r="I61" s="451"/>
      <c r="J61" s="44"/>
      <c r="K61" s="16"/>
      <c r="L61" s="16"/>
      <c r="M61" s="44"/>
      <c r="N61" s="44"/>
      <c r="O61" s="44"/>
      <c r="P61" s="44"/>
      <c r="Q61" s="44"/>
    </row>
    <row r="62" spans="1:17" s="12" customFormat="1" ht="59.25" hidden="1" customHeight="1">
      <c r="A62" s="88"/>
      <c r="B62" s="452" t="s">
        <v>42</v>
      </c>
      <c r="C62" s="453"/>
      <c r="D62" s="454" t="s">
        <v>54</v>
      </c>
      <c r="E62" s="455"/>
      <c r="F62" s="455"/>
      <c r="G62" s="455"/>
      <c r="H62" s="455"/>
      <c r="I62" s="456"/>
      <c r="J62" s="44"/>
      <c r="K62" s="44"/>
      <c r="L62" s="44"/>
      <c r="M62" s="44"/>
      <c r="N62" s="44"/>
      <c r="O62" s="44"/>
      <c r="P62" s="44"/>
      <c r="Q62" s="44"/>
    </row>
    <row r="63" spans="1:17" s="12" customFormat="1" ht="55" hidden="1" customHeight="1">
      <c r="A63" s="88"/>
      <c r="B63" s="406" t="str">
        <f>$D$18</f>
        <v>ABBEY STONE</v>
      </c>
      <c r="C63" s="406" t="e">
        <f>#REF!</f>
        <v>#REF!</v>
      </c>
      <c r="D63" s="407" t="s">
        <v>230</v>
      </c>
      <c r="E63" s="408"/>
      <c r="F63" s="408"/>
      <c r="G63" s="408"/>
      <c r="H63" s="408"/>
      <c r="I63" s="409"/>
      <c r="J63" s="44"/>
      <c r="K63" s="44"/>
      <c r="L63" s="44"/>
      <c r="M63" s="44"/>
      <c r="N63" s="44"/>
      <c r="O63" s="44"/>
    </row>
    <row r="64" spans="1:17" s="12" customFormat="1" ht="55" hidden="1" customHeight="1">
      <c r="A64" s="88"/>
      <c r="B64" s="406" t="str">
        <f>$D$20</f>
        <v>ABBEY STONE</v>
      </c>
      <c r="C64" s="406" t="e">
        <f>#REF!</f>
        <v>#REF!</v>
      </c>
      <c r="D64" s="410"/>
      <c r="E64" s="411"/>
      <c r="F64" s="411"/>
      <c r="G64" s="411"/>
      <c r="H64" s="411"/>
      <c r="I64" s="412"/>
      <c r="J64" s="44"/>
      <c r="K64" s="44"/>
      <c r="L64" s="44"/>
      <c r="M64" s="44"/>
      <c r="N64" s="44"/>
      <c r="O64" s="44"/>
    </row>
    <row r="65" spans="1:17" s="12" customFormat="1" ht="32.5" hidden="1"/>
    <row r="66" spans="1:17" s="12" customFormat="1" ht="32.5" hidden="1">
      <c r="A66" s="88"/>
      <c r="B66" s="457"/>
      <c r="C66" s="458"/>
      <c r="D66" s="459"/>
      <c r="E66" s="459"/>
      <c r="F66" s="459"/>
      <c r="G66" s="459"/>
      <c r="H66" s="459"/>
      <c r="I66" s="460"/>
      <c r="J66" s="44"/>
      <c r="K66" s="44"/>
      <c r="L66" s="44"/>
    </row>
    <row r="67" spans="1:17" s="12" customFormat="1" ht="40.5" hidden="1" customHeight="1">
      <c r="A67" s="88"/>
      <c r="B67" s="401"/>
      <c r="C67" s="402"/>
      <c r="D67" s="259" t="s">
        <v>182</v>
      </c>
      <c r="E67" s="259" t="s">
        <v>60</v>
      </c>
      <c r="F67" s="259" t="s">
        <v>10</v>
      </c>
      <c r="G67" s="259" t="s">
        <v>57</v>
      </c>
      <c r="H67" s="259" t="s">
        <v>58</v>
      </c>
      <c r="I67" s="259" t="s">
        <v>59</v>
      </c>
      <c r="J67" s="44"/>
    </row>
    <row r="68" spans="1:17" s="12" customFormat="1" ht="81.5" hidden="1" customHeight="1">
      <c r="A68" s="88"/>
      <c r="B68" s="397" t="s">
        <v>211</v>
      </c>
      <c r="C68" s="397"/>
      <c r="D68" s="403" t="s">
        <v>231</v>
      </c>
      <c r="E68" s="404"/>
      <c r="F68" s="404"/>
      <c r="G68" s="404"/>
      <c r="H68" s="404"/>
      <c r="I68" s="405"/>
      <c r="J68" s="44"/>
    </row>
    <row r="69" spans="1:17" s="12" customFormat="1" ht="173.5" hidden="1" customHeight="1">
      <c r="A69" s="88"/>
      <c r="B69" s="397" t="s">
        <v>204</v>
      </c>
      <c r="C69" s="397"/>
      <c r="D69" s="398" t="s">
        <v>232</v>
      </c>
      <c r="E69" s="399"/>
      <c r="F69" s="399"/>
      <c r="G69" s="399"/>
      <c r="H69" s="399"/>
      <c r="I69" s="400"/>
      <c r="J69" s="44"/>
    </row>
    <row r="70" spans="1:17" s="12" customFormat="1" ht="40.5" hidden="1" customHeight="1">
      <c r="A70" s="88"/>
      <c r="B70" s="401"/>
      <c r="C70" s="402"/>
      <c r="D70" s="259" t="s">
        <v>182</v>
      </c>
      <c r="E70" s="259" t="s">
        <v>60</v>
      </c>
      <c r="F70" s="259" t="s">
        <v>10</v>
      </c>
      <c r="G70" s="259" t="s">
        <v>57</v>
      </c>
      <c r="H70" s="259" t="s">
        <v>58</v>
      </c>
      <c r="I70" s="259" t="s">
        <v>59</v>
      </c>
      <c r="J70" s="44"/>
    </row>
    <row r="71" spans="1:17" s="12" customFormat="1" ht="64" hidden="1" customHeight="1">
      <c r="A71" s="88"/>
      <c r="B71" s="397" t="s">
        <v>226</v>
      </c>
      <c r="C71" s="397"/>
      <c r="D71" s="403" t="s">
        <v>234</v>
      </c>
      <c r="E71" s="404"/>
      <c r="F71" s="404"/>
      <c r="G71" s="404"/>
      <c r="H71" s="404"/>
      <c r="I71" s="405"/>
      <c r="J71" s="44"/>
    </row>
    <row r="72" spans="1:17" s="12" customFormat="1" ht="106" hidden="1" customHeight="1">
      <c r="A72" s="88"/>
      <c r="B72" s="397" t="s">
        <v>227</v>
      </c>
      <c r="C72" s="397"/>
      <c r="D72" s="398" t="s">
        <v>233</v>
      </c>
      <c r="E72" s="399"/>
      <c r="F72" s="399"/>
      <c r="G72" s="399"/>
      <c r="H72" s="399"/>
      <c r="I72" s="400"/>
      <c r="J72" s="44"/>
    </row>
    <row r="73" spans="1:17" s="12" customFormat="1" ht="12.75" customHeight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42" customHeight="1">
      <c r="A74" s="13">
        <v>2</v>
      </c>
      <c r="B74" s="255" t="s">
        <v>214</v>
      </c>
      <c r="C74" s="462" t="s">
        <v>202</v>
      </c>
      <c r="D74" s="462"/>
      <c r="E74" s="462"/>
      <c r="F74" s="462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32.5" hidden="1">
      <c r="A75" s="88"/>
      <c r="B75" s="457" t="s">
        <v>49</v>
      </c>
      <c r="C75" s="458"/>
      <c r="D75" s="458"/>
      <c r="E75" s="458"/>
      <c r="F75" s="458"/>
      <c r="G75" s="458"/>
      <c r="H75" s="458"/>
      <c r="I75" s="46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63" hidden="1" customHeight="1">
      <c r="A76" s="88"/>
      <c r="B76" s="466" t="s">
        <v>42</v>
      </c>
      <c r="C76" s="467"/>
      <c r="D76" s="468" t="s">
        <v>69</v>
      </c>
      <c r="E76" s="469"/>
      <c r="F76" s="469"/>
      <c r="G76" s="469"/>
      <c r="H76" s="469"/>
      <c r="I76" s="470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72" hidden="1" customHeight="1">
      <c r="A77" s="88"/>
      <c r="B77" s="465" t="str">
        <f>$D$20</f>
        <v>ABBEY STONE</v>
      </c>
      <c r="C77" s="465" t="e">
        <f>#REF!</f>
        <v>#REF!</v>
      </c>
      <c r="D77" s="471" t="s">
        <v>178</v>
      </c>
      <c r="E77" s="472"/>
      <c r="F77" s="472"/>
      <c r="G77" s="472"/>
      <c r="H77" s="472"/>
      <c r="I77" s="473"/>
      <c r="J77" s="44"/>
      <c r="K77" s="44"/>
      <c r="L77" s="44"/>
      <c r="M77" s="44"/>
      <c r="N77" s="44"/>
      <c r="O77" s="44"/>
    </row>
    <row r="78" spans="1:17" s="12" customFormat="1" ht="29.15" hidden="1" customHeight="1">
      <c r="A78" s="88"/>
      <c r="B78" s="213"/>
      <c r="C78" s="214"/>
      <c r="D78" s="215"/>
      <c r="E78" s="202"/>
      <c r="F78" s="202"/>
      <c r="G78" s="202"/>
      <c r="H78" s="202"/>
      <c r="I78" s="203"/>
      <c r="J78" s="44"/>
      <c r="K78" s="44"/>
      <c r="L78" s="44"/>
      <c r="M78" s="44"/>
      <c r="N78" s="44"/>
      <c r="O78" s="44"/>
    </row>
    <row r="79" spans="1:17" s="12" customFormat="1" ht="32.5" hidden="1">
      <c r="A79" s="88"/>
      <c r="B79" s="457" t="s">
        <v>70</v>
      </c>
      <c r="C79" s="458"/>
      <c r="D79" s="459"/>
      <c r="E79" s="459"/>
      <c r="F79" s="459"/>
      <c r="G79" s="459"/>
      <c r="H79" s="459"/>
      <c r="I79" s="460"/>
      <c r="J79" s="44"/>
      <c r="K79" s="44"/>
      <c r="L79" s="44"/>
    </row>
    <row r="80" spans="1:17" s="12" customFormat="1" ht="56.25" hidden="1" customHeight="1">
      <c r="A80" s="88"/>
      <c r="B80" s="401"/>
      <c r="C80" s="402"/>
      <c r="D80" s="259" t="s">
        <v>182</v>
      </c>
      <c r="E80" s="259" t="s">
        <v>60</v>
      </c>
      <c r="F80" s="259" t="s">
        <v>10</v>
      </c>
      <c r="G80" s="259" t="s">
        <v>57</v>
      </c>
      <c r="H80" s="259" t="s">
        <v>58</v>
      </c>
      <c r="I80" s="259" t="s">
        <v>59</v>
      </c>
      <c r="J80" s="44"/>
    </row>
    <row r="81" spans="1:17" s="12" customFormat="1" ht="67.5" hidden="1" customHeight="1">
      <c r="A81" s="88"/>
      <c r="B81" s="445" t="s">
        <v>183</v>
      </c>
      <c r="C81" s="445"/>
      <c r="D81" s="195"/>
      <c r="E81" s="196"/>
      <c r="F81" s="196"/>
      <c r="G81" s="196"/>
      <c r="H81" s="196"/>
      <c r="I81" s="196"/>
      <c r="J81" s="44"/>
    </row>
    <row r="82" spans="1:17" s="88" customFormat="1" ht="48.65" customHeight="1">
      <c r="A82" s="13">
        <v>3</v>
      </c>
      <c r="B82" s="255" t="s">
        <v>215</v>
      </c>
      <c r="C82" s="99" t="s">
        <v>417</v>
      </c>
      <c r="D82" s="15"/>
      <c r="E82" s="15"/>
      <c r="F82" s="15"/>
      <c r="G82" s="44"/>
      <c r="H82" s="44"/>
      <c r="I82" s="44"/>
      <c r="J82" s="44"/>
      <c r="K82" s="16"/>
      <c r="L82" s="16"/>
      <c r="M82" s="44"/>
      <c r="N82" s="44"/>
      <c r="O82" s="44"/>
      <c r="P82" s="44"/>
      <c r="Q82" s="44"/>
    </row>
    <row r="83" spans="1:17" s="12" customFormat="1" ht="36.65" customHeight="1">
      <c r="A83" s="88"/>
      <c r="B83" s="452" t="s">
        <v>42</v>
      </c>
      <c r="C83" s="453"/>
      <c r="D83" s="454" t="s">
        <v>210</v>
      </c>
      <c r="E83" s="455"/>
      <c r="F83" s="455"/>
      <c r="G83" s="455"/>
      <c r="H83" s="455"/>
      <c r="I83" s="456"/>
      <c r="J83" s="44"/>
      <c r="K83" s="44"/>
      <c r="L83" s="44"/>
      <c r="M83" s="44"/>
      <c r="N83" s="44"/>
      <c r="O83" s="44"/>
      <c r="P83" s="44"/>
      <c r="Q83" s="44"/>
    </row>
    <row r="84" spans="1:17" s="12" customFormat="1" ht="131" customHeight="1">
      <c r="A84" s="88"/>
      <c r="B84" s="406" t="str">
        <f>$D$18</f>
        <v>ABBEY STONE</v>
      </c>
      <c r="C84" s="406" t="e">
        <f>#REF!</f>
        <v>#REF!</v>
      </c>
      <c r="D84" s="446" t="s">
        <v>428</v>
      </c>
      <c r="E84" s="447"/>
      <c r="F84" s="447"/>
      <c r="G84" s="447"/>
      <c r="H84" s="447"/>
      <c r="I84" s="448"/>
      <c r="J84" s="44"/>
    </row>
    <row r="85" spans="1:17" s="12" customFormat="1" ht="32.5">
      <c r="A85" s="88"/>
      <c r="B85" s="88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s="12" customFormat="1" ht="29.25" customHeight="1">
      <c r="B86" s="463" t="s">
        <v>78</v>
      </c>
      <c r="C86" s="463"/>
      <c r="D86" s="463"/>
      <c r="E86" s="463"/>
      <c r="G86" s="44"/>
      <c r="N86" s="43"/>
      <c r="O86" s="42"/>
      <c r="P86" s="42"/>
      <c r="Q86" s="43"/>
    </row>
    <row r="87" spans="1:17" s="12" customFormat="1" ht="35.25" customHeight="1">
      <c r="A87" s="88">
        <v>1</v>
      </c>
      <c r="B87" s="94" t="s">
        <v>207</v>
      </c>
      <c r="C87" s="88"/>
      <c r="D87" s="88"/>
      <c r="G87" s="44"/>
      <c r="N87" s="43"/>
      <c r="O87" s="42"/>
      <c r="P87" s="42"/>
      <c r="Q87" s="43"/>
    </row>
    <row r="88" spans="1:17" s="12" customFormat="1" ht="35.25" customHeight="1">
      <c r="A88" s="88">
        <v>2</v>
      </c>
      <c r="B88" s="94" t="s">
        <v>208</v>
      </c>
      <c r="C88" s="88"/>
      <c r="D88" s="88"/>
      <c r="G88" s="44"/>
      <c r="N88" s="43"/>
      <c r="O88" s="42"/>
      <c r="P88" s="42"/>
      <c r="Q88" s="43"/>
    </row>
    <row r="89" spans="1:17" s="12" customFormat="1" ht="35.25" customHeight="1">
      <c r="A89" s="88">
        <v>3</v>
      </c>
      <c r="B89" s="94" t="s">
        <v>209</v>
      </c>
      <c r="C89" s="88"/>
      <c r="D89" s="88"/>
      <c r="G89" s="44"/>
      <c r="N89" s="43"/>
      <c r="O89" s="42"/>
      <c r="P89" s="42"/>
      <c r="Q89" s="43"/>
    </row>
    <row r="90" spans="1:17" s="15" customFormat="1" ht="41" customHeight="1">
      <c r="A90" s="13"/>
      <c r="B90" s="260" t="s">
        <v>61</v>
      </c>
      <c r="C90" s="261" t="s">
        <v>182</v>
      </c>
      <c r="D90" s="261" t="s">
        <v>60</v>
      </c>
      <c r="E90" s="261" t="s">
        <v>10</v>
      </c>
      <c r="F90" s="261" t="s">
        <v>57</v>
      </c>
      <c r="G90" s="261" t="s">
        <v>58</v>
      </c>
      <c r="H90" s="261" t="s">
        <v>59</v>
      </c>
      <c r="I90" s="261" t="s">
        <v>11</v>
      </c>
      <c r="M90" s="47"/>
      <c r="N90" s="48"/>
      <c r="O90" s="48"/>
      <c r="P90" s="47"/>
    </row>
    <row r="91" spans="1:17" s="15" customFormat="1" ht="41" customHeight="1">
      <c r="A91" s="13"/>
      <c r="B91" s="260" t="s">
        <v>62</v>
      </c>
      <c r="C91" s="207">
        <f>F22</f>
        <v>0</v>
      </c>
      <c r="D91" s="207">
        <f t="shared" ref="D91:H91" si="28">G22</f>
        <v>0</v>
      </c>
      <c r="E91" s="207">
        <f t="shared" si="28"/>
        <v>38</v>
      </c>
      <c r="F91" s="207">
        <f t="shared" si="28"/>
        <v>2</v>
      </c>
      <c r="G91" s="207">
        <f t="shared" si="28"/>
        <v>0</v>
      </c>
      <c r="H91" s="207">
        <f t="shared" si="28"/>
        <v>0</v>
      </c>
      <c r="I91" s="207">
        <f>SUM(C91:H91)</f>
        <v>40</v>
      </c>
      <c r="M91" s="47"/>
      <c r="N91" s="48"/>
      <c r="O91" s="48"/>
      <c r="P91" s="47"/>
    </row>
    <row r="92" spans="1:17" s="95" customFormat="1" ht="319.5" customHeight="1">
      <c r="A92" s="461" t="s">
        <v>330</v>
      </c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</row>
    <row r="93" spans="1:17" s="95" customFormat="1" ht="320.5" customHeight="1">
      <c r="A93" s="461" t="s">
        <v>235</v>
      </c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</row>
    <row r="94" spans="1:17" s="95" customFormat="1" ht="32.5">
      <c r="G94" s="96"/>
    </row>
    <row r="95" spans="1:17" s="95" customFormat="1" ht="32.5">
      <c r="G95" s="96"/>
    </row>
    <row r="96" spans="1:17" s="95" customFormat="1" ht="32.5">
      <c r="G96" s="96"/>
    </row>
    <row r="97" spans="7:7" s="95" customFormat="1" ht="32.5">
      <c r="G97" s="96"/>
    </row>
    <row r="98" spans="7:7" s="95" customFormat="1" ht="32.5">
      <c r="G98" s="96"/>
    </row>
    <row r="99" spans="7:7" s="95" customFormat="1" ht="32.5">
      <c r="G99" s="96"/>
    </row>
    <row r="100" spans="7:7" s="95" customFormat="1" ht="32.5">
      <c r="G100" s="96"/>
    </row>
    <row r="101" spans="7:7" s="95" customFormat="1" ht="32.5">
      <c r="G101" s="96"/>
    </row>
    <row r="102" spans="7:7" s="95" customFormat="1" ht="32.5">
      <c r="G102" s="96"/>
    </row>
    <row r="103" spans="7:7" s="95" customFormat="1" ht="32.5">
      <c r="G103" s="96"/>
    </row>
    <row r="104" spans="7:7" s="95" customFormat="1" ht="32.5">
      <c r="G104" s="96"/>
    </row>
    <row r="105" spans="7:7" s="95" customFormat="1" ht="32.5">
      <c r="G105" s="96"/>
    </row>
    <row r="106" spans="7:7" s="95" customFormat="1" ht="32.5">
      <c r="G106" s="96"/>
    </row>
    <row r="107" spans="7:7" s="95" customFormat="1" ht="32.5">
      <c r="G107" s="96"/>
    </row>
    <row r="108" spans="7:7" s="95" customFormat="1" ht="32.5">
      <c r="G108" s="96"/>
    </row>
    <row r="109" spans="7:7" s="95" customFormat="1" ht="32.5">
      <c r="G109" s="96"/>
    </row>
    <row r="110" spans="7:7" s="95" customFormat="1" ht="32.5">
      <c r="G110" s="96"/>
    </row>
    <row r="111" spans="7:7" s="95" customFormat="1" ht="32.5">
      <c r="G111" s="96"/>
    </row>
    <row r="112" spans="7:7" s="95" customFormat="1" ht="32.5">
      <c r="G112" s="96"/>
    </row>
    <row r="113" spans="7:7" s="95" customFormat="1" ht="32.5">
      <c r="G113" s="96"/>
    </row>
    <row r="114" spans="7:7" s="95" customFormat="1" ht="32.5">
      <c r="G114" s="96"/>
    </row>
  </sheetData>
  <autoFilter ref="A32:R6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5">
    <mergeCell ref="A93:Q93"/>
    <mergeCell ref="B41:E41"/>
    <mergeCell ref="H41:I41"/>
    <mergeCell ref="B42:E42"/>
    <mergeCell ref="H42:I42"/>
    <mergeCell ref="P42:Q42"/>
    <mergeCell ref="B43:E43"/>
    <mergeCell ref="H43:I43"/>
    <mergeCell ref="P43:Q43"/>
    <mergeCell ref="A92:Q92"/>
    <mergeCell ref="C74:F74"/>
    <mergeCell ref="B86:E86"/>
    <mergeCell ref="B79:I79"/>
    <mergeCell ref="B75:I75"/>
    <mergeCell ref="B77:C77"/>
    <mergeCell ref="B76:C76"/>
    <mergeCell ref="D76:I76"/>
    <mergeCell ref="D77:I77"/>
    <mergeCell ref="B83:C83"/>
    <mergeCell ref="D83:I83"/>
    <mergeCell ref="B80:C80"/>
    <mergeCell ref="B81:C81"/>
    <mergeCell ref="B84:C84"/>
    <mergeCell ref="D84:I84"/>
    <mergeCell ref="B29:C29"/>
    <mergeCell ref="N29:Q29"/>
    <mergeCell ref="B51:E51"/>
    <mergeCell ref="H51:I51"/>
    <mergeCell ref="P51:Q51"/>
    <mergeCell ref="B52:E52"/>
    <mergeCell ref="H46:I46"/>
    <mergeCell ref="H49:I49"/>
    <mergeCell ref="P49:Q49"/>
    <mergeCell ref="B47:E47"/>
    <mergeCell ref="H47:I47"/>
    <mergeCell ref="P47:Q47"/>
    <mergeCell ref="B48:E48"/>
    <mergeCell ref="H48:I48"/>
    <mergeCell ref="B61:I61"/>
    <mergeCell ref="B62:C62"/>
    <mergeCell ref="D62:I62"/>
    <mergeCell ref="B64:C64"/>
    <mergeCell ref="B66:I66"/>
    <mergeCell ref="B71:C71"/>
    <mergeCell ref="D71:I71"/>
    <mergeCell ref="A26:Q26"/>
    <mergeCell ref="B27:C27"/>
    <mergeCell ref="N27:Q27"/>
    <mergeCell ref="B30:C30"/>
    <mergeCell ref="N30:Q30"/>
    <mergeCell ref="H36:I36"/>
    <mergeCell ref="A32:E32"/>
    <mergeCell ref="H32:I32"/>
    <mergeCell ref="B34:E34"/>
    <mergeCell ref="H34:I34"/>
    <mergeCell ref="P34:Q34"/>
    <mergeCell ref="B35:E35"/>
    <mergeCell ref="H35:I35"/>
    <mergeCell ref="B33:E33"/>
    <mergeCell ref="H33:I33"/>
    <mergeCell ref="P33:Q33"/>
    <mergeCell ref="B36:E36"/>
    <mergeCell ref="B28:C28"/>
    <mergeCell ref="N28:Q28"/>
    <mergeCell ref="P35:Q35"/>
    <mergeCell ref="P36:Q36"/>
    <mergeCell ref="P32:Q32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72:C72"/>
    <mergeCell ref="D72:I72"/>
    <mergeCell ref="B70:C70"/>
    <mergeCell ref="B67:C67"/>
    <mergeCell ref="B68:C68"/>
    <mergeCell ref="D68:I68"/>
    <mergeCell ref="B69:C69"/>
    <mergeCell ref="D69:I69"/>
    <mergeCell ref="B63:C63"/>
    <mergeCell ref="D63:I64"/>
    <mergeCell ref="J59:N59"/>
    <mergeCell ref="P55:Q55"/>
    <mergeCell ref="P53:Q53"/>
    <mergeCell ref="H55:I55"/>
    <mergeCell ref="H53:I53"/>
    <mergeCell ref="B53:E53"/>
    <mergeCell ref="H54:I54"/>
    <mergeCell ref="P54:Q54"/>
    <mergeCell ref="H57:I57"/>
    <mergeCell ref="P57:Q57"/>
    <mergeCell ref="H56:I56"/>
    <mergeCell ref="P56:Q56"/>
    <mergeCell ref="H52:I52"/>
    <mergeCell ref="P52:Q52"/>
    <mergeCell ref="P48:Q48"/>
    <mergeCell ref="B50:E50"/>
    <mergeCell ref="H50:I50"/>
    <mergeCell ref="P50:Q50"/>
    <mergeCell ref="A46:E46"/>
    <mergeCell ref="P46:Q46"/>
    <mergeCell ref="B49:E49"/>
    <mergeCell ref="B37:E37"/>
    <mergeCell ref="H37:I37"/>
    <mergeCell ref="P37:Q37"/>
    <mergeCell ref="H39:I39"/>
    <mergeCell ref="P41:Q41"/>
    <mergeCell ref="P38:Q38"/>
    <mergeCell ref="B38:E38"/>
    <mergeCell ref="H38:I38"/>
    <mergeCell ref="B40:E40"/>
    <mergeCell ref="H40:I40"/>
    <mergeCell ref="P40:Q40"/>
    <mergeCell ref="B39:E39"/>
    <mergeCell ref="P39:Q39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4" max="16" man="1"/>
    <brk id="5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13" t="s">
        <v>73</v>
      </c>
      <c r="N1" s="413" t="s">
        <v>73</v>
      </c>
      <c r="O1" s="414" t="s">
        <v>74</v>
      </c>
      <c r="P1" s="41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13" t="s">
        <v>75</v>
      </c>
      <c r="N2" s="413" t="s">
        <v>75</v>
      </c>
      <c r="O2" s="415" t="s">
        <v>76</v>
      </c>
      <c r="P2" s="41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13" t="s">
        <v>77</v>
      </c>
      <c r="N3" s="413" t="s">
        <v>77</v>
      </c>
      <c r="O3" s="416" t="s">
        <v>79</v>
      </c>
      <c r="P3" s="41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74" t="s">
        <v>139</v>
      </c>
      <c r="H5" s="475"/>
      <c r="I5" s="475"/>
      <c r="J5" s="475"/>
      <c r="K5" s="475"/>
      <c r="L5" s="476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77"/>
      <c r="H6" s="478"/>
      <c r="I6" s="478"/>
      <c r="J6" s="478"/>
      <c r="K6" s="478"/>
      <c r="L6" s="479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77"/>
      <c r="H7" s="478"/>
      <c r="I7" s="478"/>
      <c r="J7" s="478"/>
      <c r="K7" s="478"/>
      <c r="L7" s="479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19" t="s">
        <v>142</v>
      </c>
      <c r="E8" s="419"/>
      <c r="F8" s="419"/>
      <c r="G8" s="480"/>
      <c r="H8" s="481"/>
      <c r="I8" s="481"/>
      <c r="J8" s="481"/>
      <c r="K8" s="481"/>
      <c r="L8" s="482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31">
        <v>44964</v>
      </c>
      <c r="E11" s="432"/>
      <c r="F11" s="432"/>
      <c r="G11" s="22"/>
      <c r="H11" s="23"/>
      <c r="I11" s="20"/>
      <c r="J11" s="20" t="s">
        <v>4</v>
      </c>
      <c r="K11" s="20"/>
      <c r="L11" s="483" t="s">
        <v>128</v>
      </c>
      <c r="M11" s="483"/>
      <c r="N11" s="483"/>
      <c r="O11" s="483"/>
      <c r="P11" s="483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433"/>
      <c r="C13" s="433"/>
      <c r="D13" s="433"/>
      <c r="E13" s="433"/>
      <c r="F13" s="43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92" t="s">
        <v>147</v>
      </c>
      <c r="E28" s="492"/>
      <c r="F28" s="49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92" t="str">
        <f>+D28</f>
        <v>WASHED BURGUNDY</v>
      </c>
      <c r="E29" s="492"/>
      <c r="F29" s="49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93" t="str">
        <f>+D29</f>
        <v>WASHED BURGUNDY</v>
      </c>
      <c r="E30" s="493"/>
      <c r="F30" s="49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30" t="s">
        <v>130</v>
      </c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430"/>
    </row>
    <row r="44" spans="1:16" s="1" customFormat="1" ht="59.15" customHeight="1" thickBot="1">
      <c r="B44" s="75" t="s">
        <v>14</v>
      </c>
      <c r="C44" s="32"/>
      <c r="D44" s="494"/>
      <c r="E44" s="494"/>
      <c r="F44" s="494"/>
      <c r="G44" s="494"/>
      <c r="H44" s="494"/>
      <c r="I44" s="494"/>
      <c r="J44" s="494"/>
      <c r="K44" s="494"/>
      <c r="L44" s="494"/>
      <c r="M44" s="494"/>
      <c r="N44" s="494"/>
      <c r="O44" s="494"/>
      <c r="P44" s="494"/>
    </row>
    <row r="45" spans="1:16" s="33" customFormat="1" ht="120.5" thickBot="1">
      <c r="A45" s="495" t="s">
        <v>15</v>
      </c>
      <c r="B45" s="496"/>
      <c r="C45" s="496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97" t="s">
        <v>51</v>
      </c>
      <c r="N45" s="498"/>
      <c r="O45" s="498"/>
      <c r="P45" s="499"/>
    </row>
    <row r="46" spans="1:16" s="43" customFormat="1" ht="45.75" hidden="1" customHeight="1">
      <c r="A46" s="484" t="str">
        <f>D18</f>
        <v>BLACK</v>
      </c>
      <c r="B46" s="485"/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486"/>
    </row>
    <row r="47" spans="1:16" s="139" customFormat="1" ht="120" hidden="1" customHeight="1">
      <c r="A47" s="115">
        <v>1</v>
      </c>
      <c r="B47" s="487" t="str">
        <f>$L$11</f>
        <v>100% DRY COTTON FLEECE 410GSM</v>
      </c>
      <c r="C47" s="48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88"/>
      <c r="N47" s="489"/>
      <c r="O47" s="489"/>
      <c r="P47" s="490"/>
    </row>
    <row r="48" spans="1:16" s="139" customFormat="1" ht="89.25" hidden="1" customHeight="1">
      <c r="A48" s="144">
        <v>2</v>
      </c>
      <c r="B48" s="487" t="s">
        <v>149</v>
      </c>
      <c r="C48" s="48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88"/>
      <c r="N48" s="489"/>
      <c r="O48" s="489"/>
      <c r="P48" s="490"/>
    </row>
    <row r="49" spans="1:16" s="139" customFormat="1" ht="129" hidden="1" customHeight="1">
      <c r="A49" s="115">
        <v>3</v>
      </c>
      <c r="B49" s="491" t="s">
        <v>126</v>
      </c>
      <c r="C49" s="49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88"/>
      <c r="N49" s="489"/>
      <c r="O49" s="489"/>
      <c r="P49" s="490"/>
    </row>
    <row r="50" spans="1:16" s="43" customFormat="1" ht="51.75" customHeight="1">
      <c r="A50" s="500" t="str">
        <f>D23</f>
        <v>GREY HEATHER</v>
      </c>
      <c r="B50" s="501"/>
      <c r="C50" s="501"/>
      <c r="D50" s="501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2"/>
    </row>
    <row r="51" spans="1:16" s="139" customFormat="1" ht="186.75" customHeight="1">
      <c r="A51" s="115">
        <v>1</v>
      </c>
      <c r="B51" s="487" t="str">
        <f>$L$11</f>
        <v>100% DRY COTTON FLEECE 410GSM</v>
      </c>
      <c r="C51" s="48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88" t="s">
        <v>177</v>
      </c>
      <c r="N51" s="489"/>
      <c r="O51" s="489"/>
      <c r="P51" s="490"/>
    </row>
    <row r="52" spans="1:16" s="139" customFormat="1" ht="186.75" customHeight="1">
      <c r="A52" s="144">
        <v>2</v>
      </c>
      <c r="B52" s="487" t="s">
        <v>149</v>
      </c>
      <c r="C52" s="48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88" t="s">
        <v>168</v>
      </c>
      <c r="N52" s="489"/>
      <c r="O52" s="489"/>
      <c r="P52" s="490"/>
    </row>
    <row r="53" spans="1:16" s="139" customFormat="1" ht="186.75" customHeight="1">
      <c r="A53" s="115">
        <v>3</v>
      </c>
      <c r="B53" s="491" t="s">
        <v>126</v>
      </c>
      <c r="C53" s="49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88" t="s">
        <v>169</v>
      </c>
      <c r="N53" s="489"/>
      <c r="O53" s="489"/>
      <c r="P53" s="490"/>
    </row>
    <row r="54" spans="1:16" s="43" customFormat="1" ht="51.75" hidden="1" customHeight="1">
      <c r="A54" s="500" t="str">
        <f>D28</f>
        <v>WASHED BURGUNDY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2"/>
    </row>
    <row r="55" spans="1:16" s="139" customFormat="1" ht="96.75" hidden="1" customHeight="1">
      <c r="A55" s="115">
        <v>1</v>
      </c>
      <c r="B55" s="487" t="str">
        <f>$L$11</f>
        <v>100% DRY COTTON FLEECE 410GSM</v>
      </c>
      <c r="C55" s="48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88"/>
      <c r="N55" s="489"/>
      <c r="O55" s="489"/>
      <c r="P55" s="490"/>
    </row>
    <row r="56" spans="1:16" s="139" customFormat="1" ht="70.5" hidden="1" customHeight="1">
      <c r="A56" s="144">
        <v>2</v>
      </c>
      <c r="B56" s="487" t="s">
        <v>149</v>
      </c>
      <c r="C56" s="48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88"/>
      <c r="N56" s="489"/>
      <c r="O56" s="489"/>
      <c r="P56" s="490"/>
    </row>
    <row r="57" spans="1:16" s="139" customFormat="1" ht="125.25" hidden="1" customHeight="1">
      <c r="A57" s="115">
        <v>3</v>
      </c>
      <c r="B57" s="491" t="s">
        <v>126</v>
      </c>
      <c r="C57" s="49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88"/>
      <c r="N57" s="489"/>
      <c r="O57" s="489"/>
      <c r="P57" s="490"/>
    </row>
    <row r="58" spans="1:16" s="43" customFormat="1" ht="51.75" hidden="1" customHeight="1">
      <c r="A58" s="500" t="str">
        <f>D33</f>
        <v>LIME</v>
      </c>
      <c r="B58" s="501"/>
      <c r="C58" s="501"/>
      <c r="D58" s="501"/>
      <c r="E58" s="501"/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2"/>
    </row>
    <row r="59" spans="1:16" s="139" customFormat="1" ht="96.75" hidden="1" customHeight="1">
      <c r="A59" s="115">
        <v>1</v>
      </c>
      <c r="B59" s="487" t="str">
        <f>$L$11</f>
        <v>100% DRY COTTON FLEECE 410GSM</v>
      </c>
      <c r="C59" s="48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88"/>
      <c r="N59" s="489"/>
      <c r="O59" s="489"/>
      <c r="P59" s="490"/>
    </row>
    <row r="60" spans="1:16" s="139" customFormat="1" ht="70.5" hidden="1" customHeight="1">
      <c r="A60" s="144">
        <v>2</v>
      </c>
      <c r="B60" s="487" t="s">
        <v>149</v>
      </c>
      <c r="C60" s="48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88"/>
      <c r="N60" s="489"/>
      <c r="O60" s="489"/>
      <c r="P60" s="490"/>
    </row>
    <row r="61" spans="1:16" s="139" customFormat="1" ht="125.25" hidden="1" customHeight="1">
      <c r="A61" s="115">
        <v>3</v>
      </c>
      <c r="B61" s="491" t="s">
        <v>126</v>
      </c>
      <c r="C61" s="49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88"/>
      <c r="N61" s="489"/>
      <c r="O61" s="489"/>
      <c r="P61" s="490"/>
    </row>
    <row r="62" spans="1:16" s="43" customFormat="1" ht="21.75" customHeight="1">
      <c r="A62" s="500"/>
      <c r="B62" s="501"/>
      <c r="C62" s="501"/>
      <c r="D62" s="501"/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2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438" t="s">
        <v>22</v>
      </c>
      <c r="B64" s="503"/>
      <c r="C64" s="503"/>
      <c r="D64" s="503"/>
      <c r="E64" s="504"/>
      <c r="F64" s="72" t="s">
        <v>47</v>
      </c>
      <c r="G64" s="72" t="s">
        <v>23</v>
      </c>
      <c r="H64" s="505" t="s">
        <v>42</v>
      </c>
      <c r="I64" s="50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07" t="s">
        <v>41</v>
      </c>
      <c r="C65" s="507"/>
      <c r="D65" s="507"/>
      <c r="E65" s="507"/>
      <c r="F65" s="82" t="str">
        <f>H65</f>
        <v>BLACK</v>
      </c>
      <c r="G65" s="112"/>
      <c r="H65" s="508" t="str">
        <f>$D$18</f>
        <v>BLACK</v>
      </c>
      <c r="I65" s="50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07" t="s">
        <v>41</v>
      </c>
      <c r="C66" s="507"/>
      <c r="D66" s="507"/>
      <c r="E66" s="507"/>
      <c r="F66" s="82" t="str">
        <f t="shared" ref="F66:F68" si="18">H66</f>
        <v>GREY HEATHER</v>
      </c>
      <c r="G66" s="112" t="s">
        <v>176</v>
      </c>
      <c r="H66" s="508" t="str">
        <f>$D$23</f>
        <v>GREY HEATHER</v>
      </c>
      <c r="I66" s="50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07" t="s">
        <v>41</v>
      </c>
      <c r="C67" s="507"/>
      <c r="D67" s="507"/>
      <c r="E67" s="507"/>
      <c r="F67" s="82" t="str">
        <f t="shared" si="18"/>
        <v>WASHED BURGUNDY</v>
      </c>
      <c r="G67" s="112"/>
      <c r="H67" s="508" t="str">
        <f>$D$28</f>
        <v>WASHED BURGUNDY</v>
      </c>
      <c r="I67" s="50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07" t="s">
        <v>41</v>
      </c>
      <c r="C68" s="507"/>
      <c r="D68" s="507"/>
      <c r="E68" s="507"/>
      <c r="F68" s="82" t="str">
        <f t="shared" si="18"/>
        <v>LIME</v>
      </c>
      <c r="G68" s="112"/>
      <c r="H68" s="508" t="str">
        <f>$D$33</f>
        <v>LIME</v>
      </c>
      <c r="I68" s="50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07" t="s">
        <v>123</v>
      </c>
      <c r="C69" s="507"/>
      <c r="D69" s="507"/>
      <c r="E69" s="507"/>
      <c r="F69" s="510" t="s">
        <v>39</v>
      </c>
      <c r="G69" s="514" t="s">
        <v>131</v>
      </c>
      <c r="H69" s="518" t="str">
        <f t="shared" ref="H69" si="19">$D$18</f>
        <v>BLACK</v>
      </c>
      <c r="I69" s="51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07" t="s">
        <v>123</v>
      </c>
      <c r="C70" s="507"/>
      <c r="D70" s="507"/>
      <c r="E70" s="507"/>
      <c r="F70" s="511" t="s">
        <v>39</v>
      </c>
      <c r="G70" s="515" t="s">
        <v>131</v>
      </c>
      <c r="H70" s="379" t="str">
        <f t="shared" ref="H70" si="21">$D$23</f>
        <v>GREY HEATHER</v>
      </c>
      <c r="I70" s="37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07" t="s">
        <v>123</v>
      </c>
      <c r="C71" s="507"/>
      <c r="D71" s="507"/>
      <c r="E71" s="507"/>
      <c r="F71" s="512" t="s">
        <v>39</v>
      </c>
      <c r="G71" s="516" t="s">
        <v>131</v>
      </c>
      <c r="H71" s="520" t="str">
        <f t="shared" ref="H71" si="23">$D$28</f>
        <v>WASHED BURGUNDY</v>
      </c>
      <c r="I71" s="52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07" t="s">
        <v>123</v>
      </c>
      <c r="C72" s="507"/>
      <c r="D72" s="507"/>
      <c r="E72" s="507"/>
      <c r="F72" s="513" t="s">
        <v>39</v>
      </c>
      <c r="G72" s="517" t="s">
        <v>131</v>
      </c>
      <c r="H72" s="508" t="str">
        <f t="shared" ref="H72" si="25">$D$33</f>
        <v>LIME</v>
      </c>
      <c r="I72" s="50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22" t="s">
        <v>151</v>
      </c>
      <c r="C73" s="507"/>
      <c r="D73" s="507"/>
      <c r="E73" s="507"/>
      <c r="F73" s="510" t="s">
        <v>107</v>
      </c>
      <c r="G73" s="514" t="s">
        <v>152</v>
      </c>
      <c r="H73" s="518" t="str">
        <f t="shared" ref="H73" si="27">$D$18</f>
        <v>BLACK</v>
      </c>
      <c r="I73" s="51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22" t="s">
        <v>151</v>
      </c>
      <c r="C74" s="507"/>
      <c r="D74" s="507"/>
      <c r="E74" s="507"/>
      <c r="F74" s="511"/>
      <c r="G74" s="515"/>
      <c r="H74" s="379" t="str">
        <f t="shared" ref="H74" si="30">$D$23</f>
        <v>GREY HEATHER</v>
      </c>
      <c r="I74" s="37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22" t="s">
        <v>151</v>
      </c>
      <c r="C75" s="507"/>
      <c r="D75" s="507"/>
      <c r="E75" s="507"/>
      <c r="F75" s="512"/>
      <c r="G75" s="516"/>
      <c r="H75" s="520" t="str">
        <f t="shared" ref="H75" si="32">$D$28</f>
        <v>WASHED BURGUNDY</v>
      </c>
      <c r="I75" s="52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22" t="s">
        <v>151</v>
      </c>
      <c r="C76" s="507"/>
      <c r="D76" s="507"/>
      <c r="E76" s="507"/>
      <c r="F76" s="513"/>
      <c r="G76" s="517"/>
      <c r="H76" s="508" t="str">
        <f t="shared" ref="H76" si="34">$D$33</f>
        <v>LIME</v>
      </c>
      <c r="I76" s="50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22" t="s">
        <v>85</v>
      </c>
      <c r="C77" s="507"/>
      <c r="D77" s="507"/>
      <c r="E77" s="507"/>
      <c r="F77" s="510" t="s">
        <v>107</v>
      </c>
      <c r="G77" s="514" t="s">
        <v>86</v>
      </c>
      <c r="H77" s="518" t="str">
        <f t="shared" ref="H77" si="36">$D$18</f>
        <v>BLACK</v>
      </c>
      <c r="I77" s="51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22" t="s">
        <v>85</v>
      </c>
      <c r="C78" s="507"/>
      <c r="D78" s="507"/>
      <c r="E78" s="507"/>
      <c r="F78" s="511"/>
      <c r="G78" s="515"/>
      <c r="H78" s="379" t="str">
        <f t="shared" ref="H78" si="38">$D$23</f>
        <v>GREY HEATHER</v>
      </c>
      <c r="I78" s="37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22" t="s">
        <v>85</v>
      </c>
      <c r="C79" s="507"/>
      <c r="D79" s="507"/>
      <c r="E79" s="507"/>
      <c r="F79" s="512"/>
      <c r="G79" s="516"/>
      <c r="H79" s="520" t="str">
        <f t="shared" ref="H79" si="40">$D$28</f>
        <v>WASHED BURGUNDY</v>
      </c>
      <c r="I79" s="52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22" t="s">
        <v>85</v>
      </c>
      <c r="C80" s="507"/>
      <c r="D80" s="507"/>
      <c r="E80" s="507"/>
      <c r="F80" s="513"/>
      <c r="G80" s="517"/>
      <c r="H80" s="508" t="str">
        <f t="shared" ref="H80" si="42">$D$33</f>
        <v>LIME</v>
      </c>
      <c r="I80" s="50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22" t="s">
        <v>114</v>
      </c>
      <c r="C81" s="507"/>
      <c r="D81" s="507"/>
      <c r="E81" s="507"/>
      <c r="F81" s="510" t="s">
        <v>89</v>
      </c>
      <c r="G81" s="514"/>
      <c r="H81" s="518" t="str">
        <f t="shared" ref="H81" si="44">$D$18</f>
        <v>BLACK</v>
      </c>
      <c r="I81" s="51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22" t="s">
        <v>114</v>
      </c>
      <c r="C82" s="507"/>
      <c r="D82" s="507"/>
      <c r="E82" s="507"/>
      <c r="F82" s="511"/>
      <c r="G82" s="515"/>
      <c r="H82" s="379" t="str">
        <f t="shared" ref="H82" si="46">$D$23</f>
        <v>GREY HEATHER</v>
      </c>
      <c r="I82" s="37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22" t="s">
        <v>114</v>
      </c>
      <c r="C83" s="507"/>
      <c r="D83" s="507"/>
      <c r="E83" s="507"/>
      <c r="F83" s="512"/>
      <c r="G83" s="516"/>
      <c r="H83" s="520" t="str">
        <f t="shared" ref="H83" si="48">$D$28</f>
        <v>WASHED BURGUNDY</v>
      </c>
      <c r="I83" s="52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22" t="s">
        <v>114</v>
      </c>
      <c r="C84" s="507"/>
      <c r="D84" s="507"/>
      <c r="E84" s="507"/>
      <c r="F84" s="513"/>
      <c r="G84" s="517"/>
      <c r="H84" s="508" t="str">
        <f t="shared" ref="H84" si="50">$D$33</f>
        <v>LIME</v>
      </c>
      <c r="I84" s="50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07" t="s">
        <v>87</v>
      </c>
      <c r="C85" s="507"/>
      <c r="D85" s="507"/>
      <c r="E85" s="507"/>
      <c r="F85" s="510" t="s">
        <v>108</v>
      </c>
      <c r="G85" s="514" t="s">
        <v>88</v>
      </c>
      <c r="H85" s="518" t="str">
        <f t="shared" ref="H85" si="52">$D$18</f>
        <v>BLACK</v>
      </c>
      <c r="I85" s="51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07" t="s">
        <v>87</v>
      </c>
      <c r="C86" s="507"/>
      <c r="D86" s="507"/>
      <c r="E86" s="507"/>
      <c r="F86" s="511"/>
      <c r="G86" s="515"/>
      <c r="H86" s="379" t="str">
        <f t="shared" ref="H86" si="55">$D$23</f>
        <v>GREY HEATHER</v>
      </c>
      <c r="I86" s="37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507" t="s">
        <v>87</v>
      </c>
      <c r="C87" s="507"/>
      <c r="D87" s="507"/>
      <c r="E87" s="507"/>
      <c r="F87" s="512"/>
      <c r="G87" s="516"/>
      <c r="H87" s="520" t="str">
        <f t="shared" ref="H87" si="57">$D$28</f>
        <v>WASHED BURGUNDY</v>
      </c>
      <c r="I87" s="52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507" t="s">
        <v>87</v>
      </c>
      <c r="C88" s="507"/>
      <c r="D88" s="507"/>
      <c r="E88" s="507"/>
      <c r="F88" s="513"/>
      <c r="G88" s="517"/>
      <c r="H88" s="508" t="str">
        <f t="shared" ref="H88" si="59">$D$33</f>
        <v>LIME</v>
      </c>
      <c r="I88" s="50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438" t="s">
        <v>22</v>
      </c>
      <c r="B90" s="503"/>
      <c r="C90" s="503"/>
      <c r="D90" s="503"/>
      <c r="E90" s="504"/>
      <c r="F90" s="72" t="s">
        <v>47</v>
      </c>
      <c r="G90" s="72" t="s">
        <v>23</v>
      </c>
      <c r="H90" s="505" t="s">
        <v>42</v>
      </c>
      <c r="I90" s="50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522" t="s">
        <v>132</v>
      </c>
      <c r="C91" s="507"/>
      <c r="D91" s="507"/>
      <c r="E91" s="507"/>
      <c r="F91" s="510" t="s">
        <v>89</v>
      </c>
      <c r="G91" s="514" t="s">
        <v>118</v>
      </c>
      <c r="H91" s="508" t="str">
        <f t="shared" ref="H91" si="61">$D$18</f>
        <v>BLACK</v>
      </c>
      <c r="I91" s="50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22" t="s">
        <v>132</v>
      </c>
      <c r="C92" s="507"/>
      <c r="D92" s="507"/>
      <c r="E92" s="507"/>
      <c r="F92" s="512"/>
      <c r="G92" s="516"/>
      <c r="H92" s="508" t="str">
        <f t="shared" ref="H92" si="66">$D$23</f>
        <v>GREY HEATHER</v>
      </c>
      <c r="I92" s="50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522" t="s">
        <v>132</v>
      </c>
      <c r="C93" s="507"/>
      <c r="D93" s="507"/>
      <c r="E93" s="507"/>
      <c r="F93" s="512"/>
      <c r="G93" s="516"/>
      <c r="H93" s="508" t="str">
        <f t="shared" ref="H93" si="68">$D$28</f>
        <v>WASHED BURGUNDY</v>
      </c>
      <c r="I93" s="50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522" t="s">
        <v>132</v>
      </c>
      <c r="C94" s="507"/>
      <c r="D94" s="507"/>
      <c r="E94" s="507"/>
      <c r="F94" s="513"/>
      <c r="G94" s="517"/>
      <c r="H94" s="508" t="str">
        <f t="shared" ref="H94" si="70">$D$33</f>
        <v>LIME</v>
      </c>
      <c r="I94" s="50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523" t="s">
        <v>133</v>
      </c>
      <c r="C95" s="524"/>
      <c r="D95" s="524"/>
      <c r="E95" s="525"/>
      <c r="F95" s="510" t="s">
        <v>89</v>
      </c>
      <c r="G95" s="514" t="s">
        <v>118</v>
      </c>
      <c r="H95" s="508" t="str">
        <f t="shared" ref="H95:H123" si="72">$D$18</f>
        <v>BLACK</v>
      </c>
      <c r="I95" s="50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23" t="s">
        <v>133</v>
      </c>
      <c r="C96" s="524"/>
      <c r="D96" s="524"/>
      <c r="E96" s="525"/>
      <c r="F96" s="512"/>
      <c r="G96" s="516"/>
      <c r="H96" s="508" t="str">
        <f t="shared" ref="H96:H124" si="73">$D$23</f>
        <v>GREY HEATHER</v>
      </c>
      <c r="I96" s="50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523" t="s">
        <v>133</v>
      </c>
      <c r="C97" s="524"/>
      <c r="D97" s="524"/>
      <c r="E97" s="525"/>
      <c r="F97" s="512"/>
      <c r="G97" s="516"/>
      <c r="H97" s="508" t="str">
        <f t="shared" ref="H97:H121" si="74">$D$28</f>
        <v>WASHED BURGUNDY</v>
      </c>
      <c r="I97" s="50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523" t="s">
        <v>133</v>
      </c>
      <c r="C98" s="524"/>
      <c r="D98" s="524"/>
      <c r="E98" s="525"/>
      <c r="F98" s="513"/>
      <c r="G98" s="517"/>
      <c r="H98" s="508" t="str">
        <f t="shared" ref="H98:H122" si="76">$D$33</f>
        <v>LIME</v>
      </c>
      <c r="I98" s="50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523" t="s">
        <v>153</v>
      </c>
      <c r="C99" s="524"/>
      <c r="D99" s="524"/>
      <c r="E99" s="525"/>
      <c r="F99" s="510" t="s">
        <v>91</v>
      </c>
      <c r="G99" s="514" t="s">
        <v>174</v>
      </c>
      <c r="H99" s="508" t="str">
        <f t="shared" si="72"/>
        <v>BLACK</v>
      </c>
      <c r="I99" s="50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23" t="s">
        <v>153</v>
      </c>
      <c r="C100" s="524"/>
      <c r="D100" s="524"/>
      <c r="E100" s="525"/>
      <c r="F100" s="512"/>
      <c r="G100" s="516"/>
      <c r="H100" s="508" t="str">
        <f t="shared" si="73"/>
        <v>GREY HEATHER</v>
      </c>
      <c r="I100" s="50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523" t="s">
        <v>153</v>
      </c>
      <c r="C101" s="524"/>
      <c r="D101" s="524"/>
      <c r="E101" s="525"/>
      <c r="F101" s="512"/>
      <c r="G101" s="516"/>
      <c r="H101" s="508" t="str">
        <f t="shared" si="74"/>
        <v>WASHED BURGUNDY</v>
      </c>
      <c r="I101" s="50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523" t="s">
        <v>153</v>
      </c>
      <c r="C102" s="524"/>
      <c r="D102" s="524"/>
      <c r="E102" s="525"/>
      <c r="F102" s="513"/>
      <c r="G102" s="517"/>
      <c r="H102" s="508" t="str">
        <f t="shared" si="76"/>
        <v>LIME</v>
      </c>
      <c r="I102" s="50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523" t="s">
        <v>116</v>
      </c>
      <c r="C103" s="524"/>
      <c r="D103" s="524"/>
      <c r="E103" s="525"/>
      <c r="F103" s="82" t="s">
        <v>92</v>
      </c>
      <c r="G103" s="82"/>
      <c r="H103" s="508" t="str">
        <f t="shared" si="72"/>
        <v>BLACK</v>
      </c>
      <c r="I103" s="50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23" t="s">
        <v>116</v>
      </c>
      <c r="C104" s="524"/>
      <c r="D104" s="524"/>
      <c r="E104" s="525"/>
      <c r="F104" s="82" t="s">
        <v>92</v>
      </c>
      <c r="G104" s="82"/>
      <c r="H104" s="508" t="str">
        <f t="shared" si="73"/>
        <v>GREY HEATHER</v>
      </c>
      <c r="I104" s="50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523" t="s">
        <v>116</v>
      </c>
      <c r="C105" s="524"/>
      <c r="D105" s="524"/>
      <c r="E105" s="525"/>
      <c r="F105" s="82" t="s">
        <v>92</v>
      </c>
      <c r="G105" s="82"/>
      <c r="H105" s="508" t="str">
        <f t="shared" si="74"/>
        <v>WASHED BURGUNDY</v>
      </c>
      <c r="I105" s="50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523" t="s">
        <v>116</v>
      </c>
      <c r="C106" s="524"/>
      <c r="D106" s="524"/>
      <c r="E106" s="525"/>
      <c r="F106" s="82" t="s">
        <v>92</v>
      </c>
      <c r="G106" s="82"/>
      <c r="H106" s="508" t="str">
        <f t="shared" si="76"/>
        <v>LIME</v>
      </c>
      <c r="I106" s="50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522" t="s">
        <v>93</v>
      </c>
      <c r="C107" s="507"/>
      <c r="D107" s="507"/>
      <c r="E107" s="507"/>
      <c r="F107" s="82" t="s">
        <v>55</v>
      </c>
      <c r="G107" s="82"/>
      <c r="H107" s="508" t="str">
        <f t="shared" si="72"/>
        <v>BLACK</v>
      </c>
      <c r="I107" s="50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22" t="s">
        <v>93</v>
      </c>
      <c r="C108" s="507"/>
      <c r="D108" s="507"/>
      <c r="E108" s="507"/>
      <c r="F108" s="82" t="s">
        <v>55</v>
      </c>
      <c r="G108" s="82"/>
      <c r="H108" s="508" t="str">
        <f t="shared" si="73"/>
        <v>GREY HEATHER</v>
      </c>
      <c r="I108" s="50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522" t="s">
        <v>93</v>
      </c>
      <c r="C109" s="507"/>
      <c r="D109" s="507"/>
      <c r="E109" s="507"/>
      <c r="F109" s="82" t="s">
        <v>55</v>
      </c>
      <c r="G109" s="82"/>
      <c r="H109" s="508" t="str">
        <f t="shared" si="74"/>
        <v>WASHED BURGUNDY</v>
      </c>
      <c r="I109" s="50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522" t="s">
        <v>93</v>
      </c>
      <c r="C110" s="507"/>
      <c r="D110" s="507"/>
      <c r="E110" s="507"/>
      <c r="F110" s="82" t="s">
        <v>55</v>
      </c>
      <c r="G110" s="82"/>
      <c r="H110" s="508" t="str">
        <f t="shared" si="76"/>
        <v>LIME</v>
      </c>
      <c r="I110" s="50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522" t="s">
        <v>94</v>
      </c>
      <c r="C111" s="507"/>
      <c r="D111" s="507"/>
      <c r="E111" s="507"/>
      <c r="F111" s="82" t="s">
        <v>55</v>
      </c>
      <c r="G111" s="82"/>
      <c r="H111" s="508" t="str">
        <f t="shared" si="72"/>
        <v>BLACK</v>
      </c>
      <c r="I111" s="50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22" t="s">
        <v>94</v>
      </c>
      <c r="C112" s="507"/>
      <c r="D112" s="507"/>
      <c r="E112" s="507"/>
      <c r="F112" s="82" t="s">
        <v>55</v>
      </c>
      <c r="G112" s="82"/>
      <c r="H112" s="508" t="str">
        <f t="shared" si="73"/>
        <v>GREY HEATHER</v>
      </c>
      <c r="I112" s="50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522" t="s">
        <v>94</v>
      </c>
      <c r="C113" s="507"/>
      <c r="D113" s="507"/>
      <c r="E113" s="507"/>
      <c r="F113" s="82" t="s">
        <v>55</v>
      </c>
      <c r="G113" s="82"/>
      <c r="H113" s="508" t="str">
        <f t="shared" si="74"/>
        <v>WASHED BURGUNDY</v>
      </c>
      <c r="I113" s="50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522" t="s">
        <v>94</v>
      </c>
      <c r="C114" s="507"/>
      <c r="D114" s="507"/>
      <c r="E114" s="507"/>
      <c r="F114" s="82" t="s">
        <v>55</v>
      </c>
      <c r="G114" s="82"/>
      <c r="H114" s="508" t="str">
        <f t="shared" si="76"/>
        <v>LIME</v>
      </c>
      <c r="I114" s="50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522" t="s">
        <v>95</v>
      </c>
      <c r="C115" s="507"/>
      <c r="D115" s="507"/>
      <c r="E115" s="507"/>
      <c r="F115" s="82" t="s">
        <v>92</v>
      </c>
      <c r="G115" s="82"/>
      <c r="H115" s="508" t="str">
        <f t="shared" si="72"/>
        <v>BLACK</v>
      </c>
      <c r="I115" s="50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22" t="s">
        <v>95</v>
      </c>
      <c r="C116" s="507"/>
      <c r="D116" s="507"/>
      <c r="E116" s="507"/>
      <c r="F116" s="82" t="s">
        <v>92</v>
      </c>
      <c r="G116" s="82"/>
      <c r="H116" s="508" t="str">
        <f t="shared" si="73"/>
        <v>GREY HEATHER</v>
      </c>
      <c r="I116" s="50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522" t="s">
        <v>95</v>
      </c>
      <c r="C117" s="507"/>
      <c r="D117" s="507"/>
      <c r="E117" s="507"/>
      <c r="F117" s="82" t="s">
        <v>92</v>
      </c>
      <c r="G117" s="82"/>
      <c r="H117" s="508" t="str">
        <f t="shared" si="74"/>
        <v>WASHED BURGUNDY</v>
      </c>
      <c r="I117" s="50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522" t="s">
        <v>95</v>
      </c>
      <c r="C118" s="507"/>
      <c r="D118" s="507"/>
      <c r="E118" s="507"/>
      <c r="F118" s="82" t="s">
        <v>92</v>
      </c>
      <c r="G118" s="82"/>
      <c r="H118" s="508" t="str">
        <f t="shared" si="76"/>
        <v>LIME</v>
      </c>
      <c r="I118" s="50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523" t="s">
        <v>96</v>
      </c>
      <c r="C119" s="524"/>
      <c r="D119" s="524"/>
      <c r="E119" s="525"/>
      <c r="F119" s="82" t="s">
        <v>38</v>
      </c>
      <c r="G119" s="82"/>
      <c r="H119" s="508" t="str">
        <f t="shared" si="72"/>
        <v>BLACK</v>
      </c>
      <c r="I119" s="50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22" t="s">
        <v>96</v>
      </c>
      <c r="C120" s="507"/>
      <c r="D120" s="507"/>
      <c r="E120" s="507"/>
      <c r="F120" s="82" t="s">
        <v>38</v>
      </c>
      <c r="G120" s="82"/>
      <c r="H120" s="508" t="str">
        <f t="shared" si="73"/>
        <v>GREY HEATHER</v>
      </c>
      <c r="I120" s="50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522" t="s">
        <v>96</v>
      </c>
      <c r="C121" s="507"/>
      <c r="D121" s="507"/>
      <c r="E121" s="507"/>
      <c r="F121" s="82" t="s">
        <v>38</v>
      </c>
      <c r="G121" s="82"/>
      <c r="H121" s="508" t="str">
        <f t="shared" si="74"/>
        <v>WASHED BURGUNDY</v>
      </c>
      <c r="I121" s="50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522" t="s">
        <v>96</v>
      </c>
      <c r="C122" s="507"/>
      <c r="D122" s="507"/>
      <c r="E122" s="507"/>
      <c r="F122" s="82" t="s">
        <v>38</v>
      </c>
      <c r="G122" s="82"/>
      <c r="H122" s="508" t="str">
        <f t="shared" si="76"/>
        <v>LIME</v>
      </c>
      <c r="I122" s="50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522" t="s">
        <v>97</v>
      </c>
      <c r="C123" s="507"/>
      <c r="D123" s="507"/>
      <c r="E123" s="507"/>
      <c r="F123" s="82" t="s">
        <v>92</v>
      </c>
      <c r="G123" s="82"/>
      <c r="H123" s="508" t="str">
        <f t="shared" si="72"/>
        <v>BLACK</v>
      </c>
      <c r="I123" s="50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23" t="s">
        <v>97</v>
      </c>
      <c r="C124" s="524"/>
      <c r="D124" s="524"/>
      <c r="E124" s="525"/>
      <c r="F124" s="82" t="s">
        <v>92</v>
      </c>
      <c r="G124" s="82"/>
      <c r="H124" s="508" t="str">
        <f t="shared" si="73"/>
        <v>GREY HEATHER</v>
      </c>
      <c r="I124" s="50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523" t="s">
        <v>97</v>
      </c>
      <c r="C125" s="524"/>
      <c r="D125" s="524"/>
      <c r="E125" s="525"/>
      <c r="F125" s="82" t="s">
        <v>92</v>
      </c>
      <c r="G125" s="82"/>
      <c r="H125" s="508" t="str">
        <f>$D$28</f>
        <v>WASHED BURGUNDY</v>
      </c>
      <c r="I125" s="50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523" t="s">
        <v>97</v>
      </c>
      <c r="C126" s="524"/>
      <c r="D126" s="524"/>
      <c r="E126" s="525"/>
      <c r="F126" s="82" t="s">
        <v>92</v>
      </c>
      <c r="G126" s="82"/>
      <c r="H126" s="508" t="str">
        <f>$D$33</f>
        <v>LIME</v>
      </c>
      <c r="I126" s="50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22" t="s">
        <v>110</v>
      </c>
      <c r="C127" s="507"/>
      <c r="D127" s="507"/>
      <c r="E127" s="507"/>
      <c r="F127" s="526" t="s">
        <v>111</v>
      </c>
      <c r="G127" s="82"/>
      <c r="H127" s="527" t="s">
        <v>134</v>
      </c>
      <c r="I127" s="50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22" t="s">
        <v>110</v>
      </c>
      <c r="C128" s="507"/>
      <c r="D128" s="507"/>
      <c r="E128" s="507"/>
      <c r="F128" s="526"/>
      <c r="G128" s="82"/>
      <c r="H128" s="527" t="s">
        <v>135</v>
      </c>
      <c r="I128" s="50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22" t="s">
        <v>110</v>
      </c>
      <c r="C129" s="507"/>
      <c r="D129" s="507"/>
      <c r="E129" s="507"/>
      <c r="F129" s="526"/>
      <c r="G129" s="82"/>
      <c r="H129" s="527" t="s">
        <v>136</v>
      </c>
      <c r="I129" s="50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22" t="s">
        <v>110</v>
      </c>
      <c r="C130" s="507"/>
      <c r="D130" s="507"/>
      <c r="E130" s="507"/>
      <c r="F130" s="526"/>
      <c r="G130" s="82"/>
      <c r="H130" s="527">
        <v>41</v>
      </c>
      <c r="I130" s="50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22" t="s">
        <v>110</v>
      </c>
      <c r="C131" s="507"/>
      <c r="D131" s="507"/>
      <c r="E131" s="507"/>
      <c r="F131" s="526"/>
      <c r="G131" s="82"/>
      <c r="H131" s="508">
        <v>42</v>
      </c>
      <c r="I131" s="50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63" t="s">
        <v>31</v>
      </c>
      <c r="K133" s="463"/>
      <c r="L133" s="463"/>
      <c r="M133" s="46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28" t="s">
        <v>49</v>
      </c>
      <c r="C135" s="529"/>
      <c r="D135" s="529"/>
      <c r="E135" s="529"/>
      <c r="F135" s="529"/>
      <c r="G135" s="529"/>
      <c r="H135" s="529"/>
      <c r="I135" s="530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31" t="s">
        <v>99</v>
      </c>
      <c r="E136" s="531"/>
      <c r="F136" s="531" t="s">
        <v>54</v>
      </c>
      <c r="G136" s="531"/>
      <c r="H136" s="531"/>
      <c r="I136" s="531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32" t="s">
        <v>122</v>
      </c>
      <c r="D137" s="534" t="s">
        <v>124</v>
      </c>
      <c r="E137" s="535"/>
      <c r="F137" s="536" t="s">
        <v>137</v>
      </c>
      <c r="G137" s="536"/>
      <c r="H137" s="536"/>
      <c r="I137" s="536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533"/>
      <c r="D138" s="537" t="s">
        <v>125</v>
      </c>
      <c r="E138" s="538"/>
      <c r="F138" s="536" t="s">
        <v>138</v>
      </c>
      <c r="G138" s="536"/>
      <c r="H138" s="536"/>
      <c r="I138" s="536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528"/>
      <c r="C140" s="529"/>
      <c r="D140" s="459"/>
      <c r="E140" s="459"/>
      <c r="F140" s="459"/>
      <c r="G140" s="459"/>
      <c r="H140" s="459"/>
      <c r="I140" s="460"/>
      <c r="J140" s="44"/>
      <c r="K140" s="44"/>
    </row>
    <row r="141" spans="1:16" s="12" customFormat="1" ht="32.5" hidden="1">
      <c r="A141" s="88"/>
      <c r="B141" s="523"/>
      <c r="C141" s="525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39" t="s">
        <v>119</v>
      </c>
      <c r="C142" s="539"/>
      <c r="D142" s="100"/>
      <c r="E142" s="100">
        <v>2.2000000000000002</v>
      </c>
      <c r="F142" s="540">
        <v>3</v>
      </c>
      <c r="G142" s="541"/>
      <c r="H142" s="541"/>
      <c r="I142" s="54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543" t="s">
        <v>155</v>
      </c>
      <c r="D144" s="543"/>
      <c r="E144" s="543"/>
      <c r="F144" s="54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528" t="s">
        <v>49</v>
      </c>
      <c r="C145" s="529"/>
      <c r="D145" s="529"/>
      <c r="E145" s="529"/>
      <c r="F145" s="529"/>
      <c r="G145" s="529"/>
      <c r="H145" s="529"/>
      <c r="I145" s="530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68" t="s">
        <v>69</v>
      </c>
      <c r="F146" s="469"/>
      <c r="G146" s="469"/>
      <c r="H146" s="469"/>
      <c r="I146" s="470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71" t="s">
        <v>161</v>
      </c>
      <c r="F147" s="472"/>
      <c r="G147" s="472"/>
      <c r="H147" s="472"/>
      <c r="I147" s="47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71" t="s">
        <v>171</v>
      </c>
      <c r="F148" s="472"/>
      <c r="G148" s="472"/>
      <c r="H148" s="472"/>
      <c r="I148" s="47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71" t="s">
        <v>161</v>
      </c>
      <c r="F149" s="472"/>
      <c r="G149" s="472"/>
      <c r="H149" s="472"/>
      <c r="I149" s="47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71" t="s">
        <v>161</v>
      </c>
      <c r="F150" s="472"/>
      <c r="G150" s="472"/>
      <c r="H150" s="472"/>
      <c r="I150" s="473"/>
      <c r="J150" s="44"/>
      <c r="K150" s="44"/>
      <c r="L150" s="44"/>
      <c r="M150" s="44"/>
      <c r="N150" s="44"/>
    </row>
    <row r="151" spans="1:16" s="12" customFormat="1" ht="32.5">
      <c r="A151" s="88"/>
      <c r="B151" s="528" t="s">
        <v>70</v>
      </c>
      <c r="C151" s="529"/>
      <c r="D151" s="459"/>
      <c r="E151" s="459"/>
      <c r="F151" s="459"/>
      <c r="G151" s="459"/>
      <c r="H151" s="459"/>
      <c r="I151" s="460"/>
      <c r="J151" s="44"/>
      <c r="K151" s="44"/>
    </row>
    <row r="152" spans="1:16" s="12" customFormat="1" ht="56.25" customHeight="1">
      <c r="A152" s="88"/>
      <c r="B152" s="523"/>
      <c r="C152" s="525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55" t="s">
        <v>162</v>
      </c>
      <c r="C153" s="556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57" t="s">
        <v>163</v>
      </c>
      <c r="C154" s="558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59" t="s">
        <v>71</v>
      </c>
      <c r="D157" s="560"/>
      <c r="E157" s="560"/>
      <c r="F157" s="560"/>
      <c r="G157" s="560"/>
      <c r="H157" s="560"/>
      <c r="I157" s="561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37" t="s">
        <v>164</v>
      </c>
      <c r="D158" s="544"/>
      <c r="E158" s="544"/>
      <c r="F158" s="544"/>
      <c r="G158" s="544"/>
      <c r="H158" s="544"/>
      <c r="I158" s="53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37" t="s">
        <v>165</v>
      </c>
      <c r="D159" s="544"/>
      <c r="E159" s="544"/>
      <c r="F159" s="544"/>
      <c r="G159" s="544"/>
      <c r="H159" s="544"/>
      <c r="I159" s="53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45" t="s">
        <v>164</v>
      </c>
      <c r="D160" s="546"/>
      <c r="E160" s="546"/>
      <c r="F160" s="546"/>
      <c r="G160" s="546"/>
      <c r="H160" s="546"/>
      <c r="I160" s="547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48"/>
      <c r="D161" s="549"/>
      <c r="E161" s="549"/>
      <c r="F161" s="549"/>
      <c r="G161" s="549"/>
      <c r="H161" s="549"/>
      <c r="I161" s="550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51"/>
      <c r="D162" s="552"/>
      <c r="E162" s="552"/>
      <c r="F162" s="552"/>
      <c r="G162" s="552"/>
      <c r="H162" s="552"/>
      <c r="I162" s="553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63" t="s">
        <v>78</v>
      </c>
      <c r="C164" s="463"/>
      <c r="D164" s="463"/>
      <c r="E164" s="46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54"/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  <c r="L170" s="461"/>
      <c r="M170" s="461"/>
      <c r="N170" s="461"/>
      <c r="O170" s="461"/>
      <c r="P170" s="461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62"/>
  <sheetViews>
    <sheetView view="pageBreakPreview" topLeftCell="A41" zoomScale="40" zoomScaleNormal="40" zoomScaleSheetLayoutView="40" zoomScalePageLayoutView="25" workbookViewId="0">
      <selection activeCell="G35" sqref="G35"/>
    </sheetView>
  </sheetViews>
  <sheetFormatPr defaultColWidth="9.1796875" defaultRowHeight="24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H06-SP14M-DYE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PIGMENT CLASSIC SWEATSHORT MEN'S</v>
      </c>
      <c r="C4" s="59"/>
    </row>
    <row r="5" spans="1:3" s="58" customFormat="1" ht="54.5" customHeight="1">
      <c r="A5" s="199"/>
      <c r="B5" s="587" t="str">
        <f>'1. CUTTING DOCKET'!B84</f>
        <v>ABBEY STONE</v>
      </c>
      <c r="C5" s="588"/>
    </row>
    <row r="6" spans="1:3" s="62" customFormat="1" ht="50.5" customHeight="1">
      <c r="A6" s="161" t="s">
        <v>32</v>
      </c>
      <c r="B6" s="582" t="s">
        <v>409</v>
      </c>
      <c r="C6" s="583"/>
    </row>
    <row r="7" spans="1:3" s="62" customFormat="1" ht="78" customHeight="1">
      <c r="A7" s="200" t="s">
        <v>33</v>
      </c>
      <c r="B7" s="582" t="str">
        <f>'[11]1. CUTTING DOCKET'!$B$27</f>
        <v>BRUSHED FLEECE 100% COTTON (30/1+8/1) HEAVY WASHING_350GSM</v>
      </c>
      <c r="C7" s="583"/>
    </row>
    <row r="8" spans="1:3" s="62" customFormat="1" ht="309.5" customHeight="1">
      <c r="A8" s="162" t="s">
        <v>32</v>
      </c>
      <c r="B8" s="564"/>
      <c r="C8" s="565"/>
    </row>
    <row r="9" spans="1:3" s="62" customFormat="1" ht="82" customHeight="1">
      <c r="A9" s="161" t="str">
        <f>'[11]1. CUTTING DOCKET'!$B$28</f>
        <v>RIB 2X2 COTTON SPANDEX (30/2'CM+70D))_400GSM</v>
      </c>
      <c r="B9" s="582" t="str">
        <f>B6</f>
        <v>PFD</v>
      </c>
      <c r="C9" s="583"/>
    </row>
    <row r="10" spans="1:3" s="62" customFormat="1" ht="238" customHeight="1">
      <c r="A10" s="162" t="s">
        <v>331</v>
      </c>
      <c r="B10" s="564"/>
      <c r="C10" s="565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582" t="str">
        <f>B9</f>
        <v>PFD</v>
      </c>
      <c r="C15" s="583"/>
    </row>
    <row r="16" spans="1:3" s="62" customFormat="1" ht="203" customHeight="1">
      <c r="A16" s="162" t="s">
        <v>238</v>
      </c>
      <c r="B16" s="564"/>
      <c r="C16" s="565"/>
    </row>
    <row r="17" spans="1:3" s="62" customFormat="1" ht="45" customHeight="1">
      <c r="A17" s="161" t="str">
        <f>'[11]1. CUTTING DOCKET'!B30</f>
        <v>KEO MÈ</v>
      </c>
      <c r="B17" s="562" t="s">
        <v>332</v>
      </c>
      <c r="C17" s="563"/>
    </row>
    <row r="18" spans="1:3" s="62" customFormat="1" ht="58" customHeight="1">
      <c r="A18" s="277" t="str">
        <f>'[11]1. CUTTING DOCKET'!D30</f>
        <v>MIỆNG TÚI SAU</v>
      </c>
      <c r="B18" s="584"/>
      <c r="C18" s="585"/>
    </row>
    <row r="19" spans="1:3" s="62" customFormat="1" ht="54" customHeight="1">
      <c r="A19" s="161" t="str">
        <f>'[11]1. CUTTING DOCKET'!B33</f>
        <v>CHỈ 40/2 MAY CHÍNH</v>
      </c>
      <c r="B19" s="562" t="s">
        <v>409</v>
      </c>
      <c r="C19" s="563"/>
    </row>
    <row r="20" spans="1:3" s="62" customFormat="1" ht="52" customHeight="1">
      <c r="A20" s="277"/>
      <c r="B20" s="584" t="s">
        <v>418</v>
      </c>
      <c r="C20" s="585"/>
    </row>
    <row r="21" spans="1:3" s="62" customFormat="1" ht="46.5" customHeight="1">
      <c r="A21" s="161" t="s">
        <v>415</v>
      </c>
      <c r="B21" s="562" t="s">
        <v>408</v>
      </c>
      <c r="C21" s="563"/>
    </row>
    <row r="22" spans="1:3" s="62" customFormat="1" ht="59.5" customHeight="1">
      <c r="A22" s="277" t="s">
        <v>419</v>
      </c>
      <c r="B22" s="584"/>
      <c r="C22" s="585"/>
    </row>
    <row r="23" spans="1:3" s="62" customFormat="1" ht="133" customHeight="1">
      <c r="A23" s="289" t="str">
        <f>'[11]1. CUTTING DOCKET'!$B$34</f>
        <v>NHÃN DỆT BẰNG VẢI 38MM*71MM 
(NHÃN CHÍNH-PHÂN THEO TỪNG SIZE)
CODE: HSC-ML-0047(MENS)</v>
      </c>
      <c r="B23" s="562" t="s">
        <v>420</v>
      </c>
      <c r="C23" s="563"/>
    </row>
    <row r="24" spans="1:3" s="62" customFormat="1" ht="333" customHeight="1">
      <c r="A24" s="290" t="s">
        <v>333</v>
      </c>
      <c r="B24" s="577"/>
      <c r="C24" s="586"/>
    </row>
    <row r="25" spans="1:3" s="62" customFormat="1" ht="128.5" customHeight="1">
      <c r="A25" s="289" t="s">
        <v>334</v>
      </c>
      <c r="B25" s="562" t="s">
        <v>421</v>
      </c>
      <c r="C25" s="579"/>
    </row>
    <row r="26" spans="1:3" s="62" customFormat="1" ht="409.5" customHeight="1">
      <c r="A26" s="567" t="s">
        <v>244</v>
      </c>
      <c r="B26" s="569"/>
      <c r="C26" s="570"/>
    </row>
    <row r="27" spans="1:3" s="62" customFormat="1" ht="68" customHeight="1">
      <c r="A27" s="568"/>
      <c r="B27" s="571"/>
      <c r="C27" s="572"/>
    </row>
    <row r="28" spans="1:3" s="62" customFormat="1" ht="90.5" customHeight="1">
      <c r="A28" s="289" t="str">
        <f>'[11]1. CUTTING DOCKET'!$B$36</f>
        <v>NHÃN HSCO SATIN
CODE: HSC-ML-0002</v>
      </c>
      <c r="B28" s="562" t="str">
        <f>B25</f>
        <v>NỀN TRẮNG CHỮ ĐEN - GẮN SAU NHUỘM</v>
      </c>
      <c r="C28" s="579"/>
    </row>
    <row r="29" spans="1:3" s="62" customFormat="1" ht="196" customHeight="1">
      <c r="A29" s="290" t="s">
        <v>219</v>
      </c>
      <c r="B29" s="577"/>
      <c r="C29" s="578"/>
    </row>
    <row r="30" spans="1:3" s="62" customFormat="1" ht="79.5" customHeight="1">
      <c r="A30" s="289" t="str">
        <f>'[11]1. CUTTING DOCKET'!$B$37</f>
        <v>NHÃN TRACKING
#240324S1</v>
      </c>
      <c r="B30" s="562" t="str">
        <f>B28</f>
        <v>NỀN TRẮNG CHỮ ĐEN - GẮN SAU NHUỘM</v>
      </c>
      <c r="C30" s="579"/>
    </row>
    <row r="31" spans="1:3" s="62" customFormat="1" ht="72.5" customHeight="1">
      <c r="A31" s="290" t="s">
        <v>220</v>
      </c>
      <c r="B31" s="580" t="s">
        <v>335</v>
      </c>
      <c r="C31" s="581"/>
    </row>
    <row r="32" spans="1:3" s="62" customFormat="1" ht="89.5" customHeight="1">
      <c r="A32" s="289" t="str">
        <f>'[11]1. CUTTING DOCKET'!B38</f>
        <v>NHÃN TRANG TRÍ 4CM * 3.2CM 
CODE: HSA-10026</v>
      </c>
      <c r="B32" s="562" t="s">
        <v>422</v>
      </c>
      <c r="C32" s="579"/>
    </row>
    <row r="33" spans="1:3" s="62" customFormat="1" ht="171.5" customHeight="1">
      <c r="A33" s="290" t="s">
        <v>336</v>
      </c>
      <c r="B33" s="580"/>
      <c r="C33" s="581"/>
    </row>
    <row r="34" spans="1:3" s="62" customFormat="1" ht="51.5" customHeight="1">
      <c r="A34" s="289" t="str">
        <f>'[11]1. CUTTING DOCKET'!$B$39</f>
        <v>THUN LƯNG 5CM</v>
      </c>
      <c r="B34" s="562" t="s">
        <v>38</v>
      </c>
      <c r="C34" s="579"/>
    </row>
    <row r="35" spans="1:3" s="62" customFormat="1" ht="92.5" customHeight="1">
      <c r="A35" s="291" t="s">
        <v>337</v>
      </c>
      <c r="B35" s="564"/>
      <c r="C35" s="566"/>
    </row>
    <row r="36" spans="1:3" s="62" customFormat="1" ht="49" customHeight="1">
      <c r="A36" s="289" t="str">
        <f>'[11]1. CUTTING DOCKET'!$B$40</f>
        <v>DÂY LUỒN DẸP 12MM</v>
      </c>
      <c r="B36" s="562" t="s">
        <v>55</v>
      </c>
      <c r="C36" s="563"/>
    </row>
    <row r="37" spans="1:3" s="62" customFormat="1" ht="75" customHeight="1">
      <c r="A37" s="291" t="s">
        <v>246</v>
      </c>
      <c r="B37" s="564"/>
      <c r="C37" s="566"/>
    </row>
    <row r="38" spans="1:3" s="62" customFormat="1" ht="59" customHeight="1">
      <c r="A38" s="289" t="str">
        <f>'[11]1. CUTTING DOCKET'!$B$41</f>
        <v>DÂY TAPE XƯƠNG CÁ 1CM</v>
      </c>
      <c r="B38" s="562" t="s">
        <v>55</v>
      </c>
      <c r="C38" s="563"/>
    </row>
    <row r="39" spans="1:3" s="62" customFormat="1" ht="64.5" customHeight="1">
      <c r="A39" s="291" t="s">
        <v>245</v>
      </c>
      <c r="B39" s="564"/>
      <c r="C39" s="566"/>
    </row>
    <row r="40" spans="1:3" s="62" customFormat="1" ht="77" customHeight="1">
      <c r="A40" s="573" t="str">
        <f>'[11]1. CUTTING DOCKET'!B45</f>
        <v>ĐẠN BẮN TREO THẺ BÀI</v>
      </c>
      <c r="B40" s="575" t="s">
        <v>89</v>
      </c>
      <c r="C40" s="576"/>
    </row>
    <row r="41" spans="1:3" s="62" customFormat="1" ht="77" customHeight="1">
      <c r="A41" s="574"/>
      <c r="B41" s="161" t="s">
        <v>338</v>
      </c>
      <c r="C41" s="165" t="s">
        <v>339</v>
      </c>
    </row>
    <row r="42" spans="1:3" s="62" customFormat="1" ht="342" customHeight="1">
      <c r="A42" s="291" t="s">
        <v>340</v>
      </c>
      <c r="B42" s="288"/>
      <c r="C42" s="292"/>
    </row>
    <row r="43" spans="1:3" s="62" customFormat="1" ht="93.65" customHeight="1">
      <c r="A43" s="289" t="str">
        <f>'[11]1. CUTTING DOCKET'!B45</f>
        <v>ĐẠN BẮN TREO THẺ BÀI</v>
      </c>
      <c r="B43" s="562" t="s">
        <v>39</v>
      </c>
      <c r="C43" s="563"/>
    </row>
    <row r="44" spans="1:3" s="62" customFormat="1" ht="150.5" customHeight="1">
      <c r="A44" s="291" t="s">
        <v>341</v>
      </c>
      <c r="B44" s="564"/>
      <c r="C44" s="566"/>
    </row>
    <row r="45" spans="1:3" s="62" customFormat="1" ht="95.25" customHeight="1">
      <c r="A45" s="289" t="str">
        <f>'[11]1. CUTTING DOCKET'!B46</f>
        <v>STICKER BARCODE TẠI THẺ BÀI
KÍCH THƯỚC: 20CMX30CM</v>
      </c>
      <c r="B45" s="562" t="s">
        <v>89</v>
      </c>
      <c r="C45" s="563"/>
    </row>
    <row r="46" spans="1:3" s="62" customFormat="1" ht="213" customHeight="1">
      <c r="A46" s="291" t="s">
        <v>342</v>
      </c>
      <c r="B46" s="564"/>
      <c r="C46" s="566"/>
    </row>
    <row r="47" spans="1:3" s="62" customFormat="1" ht="105.5" customHeight="1">
      <c r="A47" s="289" t="str">
        <f>'[11]1. CUTTING DOCKET'!B47</f>
        <v>STICKER BARCODE TẠI POLY BAG
KÍCH THƯỚC: 35CMX55CM</v>
      </c>
      <c r="B47" s="562" t="str">
        <f>B45</f>
        <v>NỀN TRẮNG CHỮ ĐEN</v>
      </c>
      <c r="C47" s="563"/>
    </row>
    <row r="48" spans="1:3" s="62" customFormat="1" ht="228" customHeight="1">
      <c r="A48" s="291" t="s">
        <v>343</v>
      </c>
      <c r="B48" s="564"/>
      <c r="C48" s="565"/>
    </row>
    <row r="49" spans="1:3" s="62" customFormat="1" ht="91.5" customHeight="1">
      <c r="A49" s="289" t="str">
        <f>'[11]1. CUTTING DOCKET'!B48</f>
        <v>STICKER CARTON CHI TIẾT TỪNG CỬA HÀNG</v>
      </c>
      <c r="B49" s="562" t="str">
        <f>B47</f>
        <v>NỀN TRẮNG CHỮ ĐEN</v>
      </c>
      <c r="C49" s="563"/>
    </row>
    <row r="50" spans="1:3" s="62" customFormat="1" ht="206" customHeight="1">
      <c r="A50" s="291" t="s">
        <v>206</v>
      </c>
      <c r="B50" s="564"/>
      <c r="C50" s="565"/>
    </row>
    <row r="51" spans="1:3" s="62" customFormat="1" ht="85" customHeight="1">
      <c r="A51" s="289" t="str">
        <f>'[11]1. CUTTING DOCKET'!B49</f>
        <v>POLY BAG LỚN</v>
      </c>
      <c r="B51" s="562" t="s">
        <v>92</v>
      </c>
      <c r="C51" s="563"/>
    </row>
    <row r="52" spans="1:3" s="62" customFormat="1" ht="137" customHeight="1">
      <c r="A52" s="291" t="s">
        <v>344</v>
      </c>
      <c r="B52" s="564"/>
      <c r="C52" s="565"/>
    </row>
    <row r="53" spans="1:3" s="62" customFormat="1" ht="85" customHeight="1">
      <c r="A53" s="289" t="str">
        <f>'[11]1. CUTTING DOCKET'!B50</f>
        <v>POLY BAG THÙNG</v>
      </c>
      <c r="B53" s="562" t="s">
        <v>92</v>
      </c>
      <c r="C53" s="563"/>
    </row>
    <row r="54" spans="1:3" s="62" customFormat="1" ht="138" customHeight="1">
      <c r="A54" s="291" t="s">
        <v>345</v>
      </c>
      <c r="B54" s="564"/>
      <c r="C54" s="565"/>
    </row>
    <row r="55" spans="1:3" s="62" customFormat="1" ht="85" customHeight="1">
      <c r="A55" s="289" t="s">
        <v>327</v>
      </c>
      <c r="B55" s="562" t="s">
        <v>92</v>
      </c>
      <c r="C55" s="563"/>
    </row>
    <row r="56" spans="1:3" s="62" customFormat="1" ht="183.5" customHeight="1">
      <c r="A56" s="291" t="s">
        <v>205</v>
      </c>
      <c r="B56" s="564"/>
      <c r="C56" s="565"/>
    </row>
    <row r="57" spans="1:3" s="62" customFormat="1" ht="91.5" customHeight="1">
      <c r="A57" s="289" t="s">
        <v>328</v>
      </c>
      <c r="B57" s="562" t="s">
        <v>92</v>
      </c>
      <c r="C57" s="563"/>
    </row>
    <row r="58" spans="1:3" s="62" customFormat="1" ht="139.5" customHeight="1">
      <c r="A58" s="291" t="s">
        <v>205</v>
      </c>
      <c r="B58" s="564"/>
      <c r="C58" s="565"/>
    </row>
    <row r="59" spans="1:3" s="62" customFormat="1" ht="89" customHeight="1">
      <c r="A59" s="289" t="s">
        <v>329</v>
      </c>
      <c r="B59" s="562" t="s">
        <v>55</v>
      </c>
      <c r="C59" s="563"/>
    </row>
    <row r="60" spans="1:3" s="62" customFormat="1" ht="142" customHeight="1">
      <c r="A60" s="291" t="s">
        <v>346</v>
      </c>
      <c r="B60" s="564"/>
      <c r="C60" s="565"/>
    </row>
    <row r="61" spans="1:3" s="62" customFormat="1" ht="87.5" customHeight="1">
      <c r="A61" s="289" t="s">
        <v>203</v>
      </c>
      <c r="B61" s="562" t="str">
        <f>B59</f>
        <v>NATURAL</v>
      </c>
      <c r="C61" s="563"/>
    </row>
    <row r="62" spans="1:3" s="62" customFormat="1" ht="165.5" customHeight="1">
      <c r="A62" s="291" t="s">
        <v>345</v>
      </c>
      <c r="B62" s="564"/>
      <c r="C62" s="565"/>
    </row>
  </sheetData>
  <mergeCells count="53">
    <mergeCell ref="B5:C5"/>
    <mergeCell ref="B6:C6"/>
    <mergeCell ref="B7:C7"/>
    <mergeCell ref="B8:C8"/>
    <mergeCell ref="B9:C9"/>
    <mergeCell ref="B20:C20"/>
    <mergeCell ref="B23:C23"/>
    <mergeCell ref="B24:C24"/>
    <mergeCell ref="B25:C25"/>
    <mergeCell ref="B10:C10"/>
    <mergeCell ref="B21:C21"/>
    <mergeCell ref="B22:C22"/>
    <mergeCell ref="B15:C15"/>
    <mergeCell ref="B16:C16"/>
    <mergeCell ref="B17:C17"/>
    <mergeCell ref="B18:C18"/>
    <mergeCell ref="B19:C19"/>
    <mergeCell ref="A26:A27"/>
    <mergeCell ref="B26:C27"/>
    <mergeCell ref="A40:A41"/>
    <mergeCell ref="B40:C40"/>
    <mergeCell ref="B29:C29"/>
    <mergeCell ref="B30:C30"/>
    <mergeCell ref="B31:C31"/>
    <mergeCell ref="B32:C32"/>
    <mergeCell ref="B33:C33"/>
    <mergeCell ref="B34:C34"/>
    <mergeCell ref="B28:C28"/>
    <mergeCell ref="B54:C54"/>
    <mergeCell ref="B48:C48"/>
    <mergeCell ref="B35:C35"/>
    <mergeCell ref="B36:C36"/>
    <mergeCell ref="B37:C37"/>
    <mergeCell ref="B38:C38"/>
    <mergeCell ref="B39:C39"/>
    <mergeCell ref="B43:C43"/>
    <mergeCell ref="B44:C44"/>
    <mergeCell ref="B45:C45"/>
    <mergeCell ref="B46:C46"/>
    <mergeCell ref="B47:C47"/>
    <mergeCell ref="B49:C49"/>
    <mergeCell ref="B50:C50"/>
    <mergeCell ref="B51:C51"/>
    <mergeCell ref="B52:C52"/>
    <mergeCell ref="B53:C53"/>
    <mergeCell ref="B61:C61"/>
    <mergeCell ref="B62:C62"/>
    <mergeCell ref="B55:C55"/>
    <mergeCell ref="B56:C56"/>
    <mergeCell ref="B57:C57"/>
    <mergeCell ref="B58:C58"/>
    <mergeCell ref="B59:C59"/>
    <mergeCell ref="B60:C60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4" max="2" man="1"/>
    <brk id="39" max="2" man="1"/>
    <brk id="5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4705-08DB-4348-AFEB-A2539B390CED}">
  <sheetPr>
    <pageSetUpPr fitToPage="1"/>
  </sheetPr>
  <dimension ref="A1:M32"/>
  <sheetViews>
    <sheetView view="pageBreakPreview" zoomScale="50" zoomScaleNormal="70" zoomScaleSheetLayoutView="50" workbookViewId="0">
      <selection activeCell="O6" sqref="O6"/>
    </sheetView>
  </sheetViews>
  <sheetFormatPr defaultColWidth="8.7265625" defaultRowHeight="18"/>
  <cols>
    <col min="1" max="1" width="14.453125" style="299" customWidth="1"/>
    <col min="2" max="2" width="61.453125" style="299" customWidth="1"/>
    <col min="3" max="3" width="52.81640625" style="299" customWidth="1"/>
    <col min="4" max="4" width="14.7265625" style="336" customWidth="1"/>
    <col min="5" max="5" width="15.26953125" style="336" hidden="1" customWidth="1"/>
    <col min="6" max="6" width="14.453125" style="299" customWidth="1"/>
    <col min="7" max="7" width="14.26953125" style="299" customWidth="1"/>
    <col min="8" max="8" width="14.26953125" style="299" hidden="1" customWidth="1"/>
    <col min="9" max="12" width="14.26953125" style="299" customWidth="1"/>
    <col min="13" max="13" width="65.453125" style="299" customWidth="1"/>
    <col min="14" max="16384" width="8.7265625" style="299"/>
  </cols>
  <sheetData>
    <row r="1" spans="1:13" ht="16.5" customHeight="1">
      <c r="A1" s="589" t="s">
        <v>352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1"/>
    </row>
    <row r="2" spans="1:13" ht="16.5" customHeight="1">
      <c r="A2" s="589" t="s">
        <v>353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1"/>
    </row>
    <row r="3" spans="1:13" ht="22.9" customHeight="1">
      <c r="A3" s="300" t="s">
        <v>354</v>
      </c>
      <c r="B3" s="301" t="s">
        <v>355</v>
      </c>
      <c r="C3" s="301"/>
      <c r="D3" s="302"/>
      <c r="E3" s="302"/>
      <c r="F3" s="301" t="s">
        <v>356</v>
      </c>
      <c r="G3" s="303"/>
      <c r="H3" s="303"/>
      <c r="I3" s="303"/>
      <c r="J3" s="301" t="s">
        <v>357</v>
      </c>
      <c r="K3" s="304">
        <v>45063</v>
      </c>
      <c r="L3" s="305"/>
    </row>
    <row r="4" spans="1:13" ht="58.5" customHeight="1">
      <c r="A4" s="306" t="s">
        <v>358</v>
      </c>
      <c r="B4" s="307">
        <v>50292</v>
      </c>
      <c r="C4" s="337" t="s">
        <v>406</v>
      </c>
      <c r="D4" s="308"/>
      <c r="E4" s="308"/>
      <c r="F4" s="309" t="s">
        <v>359</v>
      </c>
      <c r="G4" s="310"/>
      <c r="H4" s="310"/>
      <c r="I4" s="310"/>
      <c r="J4" s="309" t="s">
        <v>360</v>
      </c>
      <c r="K4" s="309" t="s">
        <v>361</v>
      </c>
      <c r="L4" s="311"/>
      <c r="M4" s="312" t="s">
        <v>362</v>
      </c>
    </row>
    <row r="5" spans="1:13" ht="22.9" customHeight="1">
      <c r="A5" s="313" t="s">
        <v>363</v>
      </c>
      <c r="B5" s="314" t="s">
        <v>364</v>
      </c>
      <c r="C5" s="314"/>
      <c r="D5" s="315"/>
      <c r="E5" s="315"/>
      <c r="F5" s="314" t="s">
        <v>365</v>
      </c>
      <c r="G5" s="316"/>
      <c r="H5" s="316"/>
      <c r="I5" s="316"/>
      <c r="J5" s="316"/>
      <c r="K5" s="316"/>
      <c r="L5" s="317"/>
    </row>
    <row r="6" spans="1:13" s="322" customFormat="1" ht="40.4" customHeight="1">
      <c r="A6" s="318" t="s">
        <v>248</v>
      </c>
      <c r="B6" s="592" t="s">
        <v>249</v>
      </c>
      <c r="C6" s="593"/>
      <c r="D6" s="318" t="s">
        <v>366</v>
      </c>
      <c r="E6" s="318" t="s">
        <v>367</v>
      </c>
      <c r="F6" s="318" t="s">
        <v>250</v>
      </c>
      <c r="G6" s="318" t="s">
        <v>60</v>
      </c>
      <c r="H6" s="320" t="s">
        <v>368</v>
      </c>
      <c r="I6" s="318" t="s">
        <v>10</v>
      </c>
      <c r="J6" s="318" t="s">
        <v>57</v>
      </c>
      <c r="K6" s="318" t="s">
        <v>58</v>
      </c>
      <c r="L6" s="319" t="s">
        <v>59</v>
      </c>
      <c r="M6" s="321" t="s">
        <v>369</v>
      </c>
    </row>
    <row r="7" spans="1:13" s="322" customFormat="1" ht="52.5" customHeight="1">
      <c r="A7" s="323" t="s">
        <v>370</v>
      </c>
      <c r="B7" s="324" t="s">
        <v>251</v>
      </c>
      <c r="C7" s="324" t="s">
        <v>252</v>
      </c>
      <c r="D7" s="325">
        <v>1</v>
      </c>
      <c r="E7" s="325">
        <v>1</v>
      </c>
      <c r="F7" s="323" t="s">
        <v>371</v>
      </c>
      <c r="G7" s="326">
        <f>I7-F7</f>
        <v>31</v>
      </c>
      <c r="H7" s="327" t="s">
        <v>372</v>
      </c>
      <c r="I7" s="325" t="s">
        <v>372</v>
      </c>
      <c r="J7" s="326">
        <f>I7+F7</f>
        <v>36</v>
      </c>
      <c r="K7" s="326">
        <f>J7+F7</f>
        <v>38.5</v>
      </c>
      <c r="L7" s="326">
        <f>K7+F7</f>
        <v>41</v>
      </c>
      <c r="M7" s="328"/>
    </row>
    <row r="8" spans="1:13" s="322" customFormat="1" ht="52.5" customHeight="1">
      <c r="A8" s="323" t="s">
        <v>373</v>
      </c>
      <c r="B8" s="324" t="s">
        <v>253</v>
      </c>
      <c r="C8" s="324" t="s">
        <v>254</v>
      </c>
      <c r="D8" s="325">
        <v>1</v>
      </c>
      <c r="E8" s="325">
        <v>1</v>
      </c>
      <c r="F8" s="323" t="s">
        <v>371</v>
      </c>
      <c r="G8" s="326">
        <f t="shared" ref="G8:G32" si="0">I8-F8</f>
        <v>38.5</v>
      </c>
      <c r="H8" s="329">
        <v>41</v>
      </c>
      <c r="I8" s="326">
        <v>41</v>
      </c>
      <c r="J8" s="326">
        <f t="shared" ref="J8:J29" si="1">I8+F8</f>
        <v>43.5</v>
      </c>
      <c r="K8" s="326">
        <f t="shared" ref="K8:K32" si="2">J8+F8</f>
        <v>46</v>
      </c>
      <c r="L8" s="326">
        <f t="shared" ref="L8:L29" si="3">K8+F8</f>
        <v>48.5</v>
      </c>
      <c r="M8" s="328"/>
    </row>
    <row r="9" spans="1:13" s="322" customFormat="1" ht="52.5" customHeight="1">
      <c r="A9" s="323" t="s">
        <v>374</v>
      </c>
      <c r="B9" s="324" t="s">
        <v>255</v>
      </c>
      <c r="C9" s="324" t="s">
        <v>256</v>
      </c>
      <c r="D9" s="325">
        <v>0.125</v>
      </c>
      <c r="E9" s="325">
        <v>0.125</v>
      </c>
      <c r="F9" s="330">
        <v>0</v>
      </c>
      <c r="G9" s="326">
        <f t="shared" si="0"/>
        <v>1.75</v>
      </c>
      <c r="H9" s="327" t="s">
        <v>375</v>
      </c>
      <c r="I9" s="325" t="s">
        <v>375</v>
      </c>
      <c r="J9" s="326">
        <f t="shared" si="1"/>
        <v>1.75</v>
      </c>
      <c r="K9" s="326">
        <f t="shared" si="2"/>
        <v>1.75</v>
      </c>
      <c r="L9" s="326">
        <f t="shared" si="3"/>
        <v>1.75</v>
      </c>
      <c r="M9" s="328"/>
    </row>
    <row r="10" spans="1:13" s="322" customFormat="1" ht="52.5" customHeight="1">
      <c r="A10" s="323" t="s">
        <v>376</v>
      </c>
      <c r="B10" s="324" t="s">
        <v>257</v>
      </c>
      <c r="C10" s="324" t="s">
        <v>258</v>
      </c>
      <c r="D10" s="325">
        <v>1</v>
      </c>
      <c r="E10" s="325">
        <v>1</v>
      </c>
      <c r="F10" s="323" t="s">
        <v>371</v>
      </c>
      <c r="G10" s="326">
        <f t="shared" si="0"/>
        <v>55.5</v>
      </c>
      <c r="H10" s="329">
        <v>58</v>
      </c>
      <c r="I10" s="326">
        <v>58</v>
      </c>
      <c r="J10" s="326">
        <f t="shared" si="1"/>
        <v>60.5</v>
      </c>
      <c r="K10" s="326">
        <f t="shared" si="2"/>
        <v>63</v>
      </c>
      <c r="L10" s="326">
        <f t="shared" si="3"/>
        <v>65.5</v>
      </c>
      <c r="M10" s="328"/>
    </row>
    <row r="11" spans="1:13" s="322" customFormat="1" ht="52.5" customHeight="1">
      <c r="A11" s="323" t="s">
        <v>377</v>
      </c>
      <c r="B11" s="324" t="s">
        <v>259</v>
      </c>
      <c r="C11" s="324" t="s">
        <v>260</v>
      </c>
      <c r="D11" s="325">
        <v>0.125</v>
      </c>
      <c r="E11" s="325">
        <v>0.125</v>
      </c>
      <c r="F11" s="330">
        <v>0</v>
      </c>
      <c r="G11" s="326">
        <f t="shared" si="0"/>
        <v>1.25</v>
      </c>
      <c r="H11" s="327" t="s">
        <v>378</v>
      </c>
      <c r="I11" s="325" t="s">
        <v>378</v>
      </c>
      <c r="J11" s="326">
        <f t="shared" si="1"/>
        <v>1.25</v>
      </c>
      <c r="K11" s="326">
        <f t="shared" si="2"/>
        <v>1.25</v>
      </c>
      <c r="L11" s="326">
        <f t="shared" si="3"/>
        <v>1.25</v>
      </c>
      <c r="M11" s="328"/>
    </row>
    <row r="12" spans="1:13" s="322" customFormat="1" ht="52.5" customHeight="1">
      <c r="A12" s="323" t="s">
        <v>379</v>
      </c>
      <c r="B12" s="324" t="s">
        <v>261</v>
      </c>
      <c r="C12" s="324" t="s">
        <v>262</v>
      </c>
      <c r="D12" s="325">
        <v>0.375</v>
      </c>
      <c r="E12" s="325">
        <v>0.25</v>
      </c>
      <c r="F12" s="331">
        <v>0.25</v>
      </c>
      <c r="G12" s="326">
        <f t="shared" si="0"/>
        <v>12</v>
      </c>
      <c r="H12" s="327" t="s">
        <v>380</v>
      </c>
      <c r="I12" s="325" t="s">
        <v>380</v>
      </c>
      <c r="J12" s="326">
        <f t="shared" si="1"/>
        <v>12.5</v>
      </c>
      <c r="K12" s="326">
        <f t="shared" si="2"/>
        <v>12.75</v>
      </c>
      <c r="L12" s="326">
        <f t="shared" si="3"/>
        <v>13</v>
      </c>
      <c r="M12" s="328"/>
    </row>
    <row r="13" spans="1:13" s="322" customFormat="1" ht="52.5" customHeight="1">
      <c r="A13" s="323" t="s">
        <v>381</v>
      </c>
      <c r="B13" s="324" t="s">
        <v>263</v>
      </c>
      <c r="C13" s="324" t="s">
        <v>264</v>
      </c>
      <c r="D13" s="325">
        <v>0.5</v>
      </c>
      <c r="E13" s="325">
        <v>0.375</v>
      </c>
      <c r="F13" s="332">
        <v>0.375</v>
      </c>
      <c r="G13" s="326">
        <f t="shared" si="0"/>
        <v>16.125</v>
      </c>
      <c r="H13" s="327" t="s">
        <v>382</v>
      </c>
      <c r="I13" s="325" t="s">
        <v>382</v>
      </c>
      <c r="J13" s="326">
        <f t="shared" si="1"/>
        <v>16.875</v>
      </c>
      <c r="K13" s="326">
        <f t="shared" si="2"/>
        <v>17.25</v>
      </c>
      <c r="L13" s="326">
        <f t="shared" si="3"/>
        <v>17.625</v>
      </c>
      <c r="M13" s="328"/>
    </row>
    <row r="14" spans="1:13" s="322" customFormat="1" ht="52.5" customHeight="1">
      <c r="A14" s="323" t="s">
        <v>383</v>
      </c>
      <c r="B14" s="324" t="s">
        <v>265</v>
      </c>
      <c r="C14" s="324" t="s">
        <v>266</v>
      </c>
      <c r="D14" s="325">
        <v>0.25</v>
      </c>
      <c r="E14" s="325" t="s">
        <v>228</v>
      </c>
      <c r="F14" s="330">
        <v>0</v>
      </c>
      <c r="G14" s="326">
        <f t="shared" si="0"/>
        <v>8</v>
      </c>
      <c r="H14" s="329">
        <v>8</v>
      </c>
      <c r="I14" s="326">
        <v>8</v>
      </c>
      <c r="J14" s="326">
        <f t="shared" si="1"/>
        <v>8</v>
      </c>
      <c r="K14" s="326">
        <f t="shared" si="2"/>
        <v>8</v>
      </c>
      <c r="L14" s="326">
        <f t="shared" si="3"/>
        <v>8</v>
      </c>
      <c r="M14" s="328"/>
    </row>
    <row r="15" spans="1:13" s="322" customFormat="1" ht="52.5" customHeight="1">
      <c r="A15" s="323" t="s">
        <v>384</v>
      </c>
      <c r="B15" s="324" t="s">
        <v>267</v>
      </c>
      <c r="C15" s="324" t="s">
        <v>268</v>
      </c>
      <c r="D15" s="325">
        <v>1</v>
      </c>
      <c r="E15" s="325">
        <v>1</v>
      </c>
      <c r="F15" s="323" t="s">
        <v>371</v>
      </c>
      <c r="G15" s="326">
        <f t="shared" si="0"/>
        <v>40.5</v>
      </c>
      <c r="H15" s="329">
        <v>43</v>
      </c>
      <c r="I15" s="326">
        <v>43</v>
      </c>
      <c r="J15" s="326">
        <f t="shared" si="1"/>
        <v>45.5</v>
      </c>
      <c r="K15" s="326">
        <f t="shared" si="2"/>
        <v>48</v>
      </c>
      <c r="L15" s="326">
        <f t="shared" si="3"/>
        <v>50.5</v>
      </c>
      <c r="M15" s="328"/>
    </row>
    <row r="16" spans="1:13" s="322" customFormat="1" ht="52.5" customHeight="1">
      <c r="A16" s="323" t="s">
        <v>385</v>
      </c>
      <c r="B16" s="324" t="s">
        <v>269</v>
      </c>
      <c r="C16" s="324" t="s">
        <v>270</v>
      </c>
      <c r="D16" s="333">
        <v>0.5</v>
      </c>
      <c r="E16" s="334">
        <v>1.25</v>
      </c>
      <c r="F16" s="331">
        <v>0.25</v>
      </c>
      <c r="G16" s="326">
        <f t="shared" si="0"/>
        <v>28.75</v>
      </c>
      <c r="H16" s="329">
        <v>29</v>
      </c>
      <c r="I16" s="326">
        <v>29</v>
      </c>
      <c r="J16" s="326">
        <f t="shared" si="1"/>
        <v>29.25</v>
      </c>
      <c r="K16" s="326">
        <f t="shared" si="2"/>
        <v>29.5</v>
      </c>
      <c r="L16" s="326">
        <f>K16</f>
        <v>29.5</v>
      </c>
      <c r="M16" s="335"/>
    </row>
    <row r="17" spans="1:13" s="322" customFormat="1" ht="52.5" customHeight="1">
      <c r="A17" s="323" t="s">
        <v>386</v>
      </c>
      <c r="B17" s="324" t="s">
        <v>271</v>
      </c>
      <c r="C17" s="324" t="s">
        <v>272</v>
      </c>
      <c r="D17" s="325">
        <v>0.625</v>
      </c>
      <c r="E17" s="325">
        <v>0.625</v>
      </c>
      <c r="F17" s="323" t="s">
        <v>387</v>
      </c>
      <c r="G17" s="326">
        <f t="shared" si="0"/>
        <v>24.625</v>
      </c>
      <c r="H17" s="329">
        <v>26</v>
      </c>
      <c r="I17" s="326">
        <v>26</v>
      </c>
      <c r="J17" s="326">
        <f t="shared" si="1"/>
        <v>27.375</v>
      </c>
      <c r="K17" s="326">
        <f t="shared" si="2"/>
        <v>28.75</v>
      </c>
      <c r="L17" s="326">
        <f t="shared" si="3"/>
        <v>30.125</v>
      </c>
      <c r="M17" s="328"/>
    </row>
    <row r="18" spans="1:13" s="322" customFormat="1" ht="52.5" customHeight="1">
      <c r="A18" s="323" t="s">
        <v>57</v>
      </c>
      <c r="B18" s="324" t="s">
        <v>273</v>
      </c>
      <c r="C18" s="324" t="s">
        <v>274</v>
      </c>
      <c r="D18" s="325">
        <v>0.25</v>
      </c>
      <c r="E18" s="325" t="s">
        <v>228</v>
      </c>
      <c r="F18" s="330">
        <v>0</v>
      </c>
      <c r="G18" s="326">
        <f t="shared" si="0"/>
        <v>14.25</v>
      </c>
      <c r="H18" s="327" t="s">
        <v>388</v>
      </c>
      <c r="I18" s="325" t="s">
        <v>388</v>
      </c>
      <c r="J18" s="326">
        <f t="shared" si="1"/>
        <v>14.25</v>
      </c>
      <c r="K18" s="326">
        <f t="shared" si="2"/>
        <v>14.25</v>
      </c>
      <c r="L18" s="326">
        <f t="shared" si="3"/>
        <v>14.25</v>
      </c>
      <c r="M18" s="328"/>
    </row>
    <row r="19" spans="1:13" s="322" customFormat="1" ht="52.5" customHeight="1">
      <c r="A19" s="323" t="s">
        <v>10</v>
      </c>
      <c r="B19" s="324" t="s">
        <v>275</v>
      </c>
      <c r="C19" s="324" t="s">
        <v>276</v>
      </c>
      <c r="D19" s="325">
        <v>0.5</v>
      </c>
      <c r="E19" s="325">
        <v>0.5</v>
      </c>
      <c r="F19" s="330">
        <v>1</v>
      </c>
      <c r="G19" s="326">
        <f t="shared" si="0"/>
        <v>18.5</v>
      </c>
      <c r="H19" s="327" t="s">
        <v>389</v>
      </c>
      <c r="I19" s="325" t="s">
        <v>389</v>
      </c>
      <c r="J19" s="326">
        <f t="shared" si="1"/>
        <v>20.5</v>
      </c>
      <c r="K19" s="326">
        <f t="shared" si="2"/>
        <v>21.5</v>
      </c>
      <c r="L19" s="326">
        <f t="shared" si="3"/>
        <v>22.5</v>
      </c>
      <c r="M19" s="328"/>
    </row>
    <row r="20" spans="1:13" s="322" customFormat="1" ht="52.5" hidden="1" customHeight="1">
      <c r="A20" s="323" t="s">
        <v>390</v>
      </c>
      <c r="B20" s="324" t="s">
        <v>277</v>
      </c>
      <c r="C20" s="324" t="s">
        <v>276</v>
      </c>
      <c r="D20" s="325" t="s">
        <v>228</v>
      </c>
      <c r="E20" s="325" t="s">
        <v>228</v>
      </c>
      <c r="F20" s="330">
        <v>0</v>
      </c>
      <c r="G20" s="326">
        <f t="shared" si="0"/>
        <v>0</v>
      </c>
      <c r="H20" s="329">
        <v>0</v>
      </c>
      <c r="I20" s="326">
        <v>0</v>
      </c>
      <c r="J20" s="326">
        <f t="shared" si="1"/>
        <v>0</v>
      </c>
      <c r="K20" s="326">
        <f t="shared" si="2"/>
        <v>0</v>
      </c>
      <c r="L20" s="326">
        <f t="shared" si="3"/>
        <v>0</v>
      </c>
      <c r="M20" s="328"/>
    </row>
    <row r="21" spans="1:13" s="322" customFormat="1" ht="52.5" hidden="1" customHeight="1">
      <c r="A21" s="323" t="s">
        <v>391</v>
      </c>
      <c r="B21" s="324" t="s">
        <v>278</v>
      </c>
      <c r="C21" s="324" t="s">
        <v>279</v>
      </c>
      <c r="D21" s="325">
        <v>0.5</v>
      </c>
      <c r="E21" s="325">
        <v>0.5</v>
      </c>
      <c r="F21" s="323"/>
      <c r="G21" s="326">
        <f t="shared" si="0"/>
        <v>0</v>
      </c>
      <c r="H21" s="329">
        <v>0</v>
      </c>
      <c r="I21" s="326">
        <v>0</v>
      </c>
      <c r="J21" s="326">
        <f t="shared" si="1"/>
        <v>0</v>
      </c>
      <c r="K21" s="326">
        <f t="shared" si="2"/>
        <v>0</v>
      </c>
      <c r="L21" s="326">
        <f t="shared" si="3"/>
        <v>0</v>
      </c>
      <c r="M21" s="328"/>
    </row>
    <row r="22" spans="1:13" s="322" customFormat="1" ht="52.5" customHeight="1">
      <c r="A22" s="323" t="s">
        <v>392</v>
      </c>
      <c r="B22" s="324" t="s">
        <v>280</v>
      </c>
      <c r="C22" s="324" t="s">
        <v>281</v>
      </c>
      <c r="D22" s="325">
        <v>0.375</v>
      </c>
      <c r="E22" s="325">
        <v>0.375</v>
      </c>
      <c r="F22" s="331">
        <v>0.75</v>
      </c>
      <c r="G22" s="326">
        <f t="shared" si="0"/>
        <v>10.25</v>
      </c>
      <c r="H22" s="329">
        <v>11</v>
      </c>
      <c r="I22" s="326">
        <v>11</v>
      </c>
      <c r="J22" s="326">
        <f t="shared" si="1"/>
        <v>11.75</v>
      </c>
      <c r="K22" s="326">
        <f t="shared" si="2"/>
        <v>12.5</v>
      </c>
      <c r="L22" s="326">
        <f t="shared" si="3"/>
        <v>13.25</v>
      </c>
      <c r="M22" s="328"/>
    </row>
    <row r="23" spans="1:13" s="322" customFormat="1" ht="52.5" customHeight="1">
      <c r="A23" s="323" t="s">
        <v>393</v>
      </c>
      <c r="B23" s="324" t="s">
        <v>282</v>
      </c>
      <c r="C23" s="324" t="s">
        <v>283</v>
      </c>
      <c r="D23" s="325">
        <v>0.375</v>
      </c>
      <c r="E23" s="325">
        <v>0.375</v>
      </c>
      <c r="F23" s="331">
        <v>0.75</v>
      </c>
      <c r="G23" s="326">
        <f t="shared" si="0"/>
        <v>13.625</v>
      </c>
      <c r="H23" s="327" t="s">
        <v>394</v>
      </c>
      <c r="I23" s="325" t="s">
        <v>394</v>
      </c>
      <c r="J23" s="326">
        <f t="shared" si="1"/>
        <v>15.125</v>
      </c>
      <c r="K23" s="326">
        <f t="shared" si="2"/>
        <v>15.875</v>
      </c>
      <c r="L23" s="326">
        <f t="shared" si="3"/>
        <v>16.625</v>
      </c>
      <c r="M23" s="328"/>
    </row>
    <row r="24" spans="1:13" s="322" customFormat="1" ht="52.5" customHeight="1">
      <c r="A24" s="323" t="s">
        <v>395</v>
      </c>
      <c r="B24" s="324" t="s">
        <v>284</v>
      </c>
      <c r="C24" s="324" t="s">
        <v>285</v>
      </c>
      <c r="D24" s="325">
        <v>0.125</v>
      </c>
      <c r="E24" s="325">
        <v>0.125</v>
      </c>
      <c r="F24" s="330">
        <v>0</v>
      </c>
      <c r="G24" s="326">
        <f t="shared" si="0"/>
        <v>1</v>
      </c>
      <c r="H24" s="329">
        <v>1</v>
      </c>
      <c r="I24" s="326">
        <v>1</v>
      </c>
      <c r="J24" s="326">
        <f t="shared" si="1"/>
        <v>1</v>
      </c>
      <c r="K24" s="326">
        <f t="shared" si="2"/>
        <v>1</v>
      </c>
      <c r="L24" s="326">
        <f t="shared" si="3"/>
        <v>1</v>
      </c>
      <c r="M24" s="328"/>
    </row>
    <row r="25" spans="1:13" s="322" customFormat="1" ht="52.5" customHeight="1">
      <c r="A25" s="323" t="s">
        <v>60</v>
      </c>
      <c r="B25" s="324" t="s">
        <v>286</v>
      </c>
      <c r="C25" s="324" t="s">
        <v>287</v>
      </c>
      <c r="D25" s="325">
        <v>0.125</v>
      </c>
      <c r="E25" s="325">
        <v>0.125</v>
      </c>
      <c r="F25" s="330">
        <v>0</v>
      </c>
      <c r="G25" s="326">
        <f t="shared" si="0"/>
        <v>1.75</v>
      </c>
      <c r="H25" s="327" t="s">
        <v>375</v>
      </c>
      <c r="I25" s="325" t="s">
        <v>375</v>
      </c>
      <c r="J25" s="326">
        <f t="shared" si="1"/>
        <v>1.75</v>
      </c>
      <c r="K25" s="326">
        <f t="shared" si="2"/>
        <v>1.75</v>
      </c>
      <c r="L25" s="326">
        <f t="shared" si="3"/>
        <v>1.75</v>
      </c>
      <c r="M25" s="328"/>
    </row>
    <row r="26" spans="1:13" s="322" customFormat="1" ht="52.5" customHeight="1">
      <c r="A26" s="323" t="s">
        <v>396</v>
      </c>
      <c r="B26" s="324" t="s">
        <v>288</v>
      </c>
      <c r="C26" s="324" t="s">
        <v>289</v>
      </c>
      <c r="D26" s="325">
        <v>0.125</v>
      </c>
      <c r="E26" s="325">
        <v>0.125</v>
      </c>
      <c r="F26" s="330">
        <v>0</v>
      </c>
      <c r="G26" s="326">
        <f t="shared" si="0"/>
        <v>1.5</v>
      </c>
      <c r="H26" s="327" t="s">
        <v>397</v>
      </c>
      <c r="I26" s="325" t="s">
        <v>397</v>
      </c>
      <c r="J26" s="326">
        <f t="shared" si="1"/>
        <v>1.5</v>
      </c>
      <c r="K26" s="326">
        <f t="shared" si="2"/>
        <v>1.5</v>
      </c>
      <c r="L26" s="326">
        <f t="shared" si="3"/>
        <v>1.5</v>
      </c>
      <c r="M26" s="328"/>
    </row>
    <row r="27" spans="1:13" s="322" customFormat="1" ht="52.5" customHeight="1">
      <c r="A27" s="323" t="s">
        <v>398</v>
      </c>
      <c r="B27" s="324" t="s">
        <v>290</v>
      </c>
      <c r="C27" s="324" t="s">
        <v>291</v>
      </c>
      <c r="D27" s="325">
        <v>0.25</v>
      </c>
      <c r="E27" s="325">
        <v>0.25</v>
      </c>
      <c r="F27" s="331">
        <v>0.25</v>
      </c>
      <c r="G27" s="326">
        <f t="shared" si="0"/>
        <v>6.75</v>
      </c>
      <c r="H27" s="329">
        <v>7</v>
      </c>
      <c r="I27" s="326">
        <v>7</v>
      </c>
      <c r="J27" s="326">
        <f t="shared" si="1"/>
        <v>7.25</v>
      </c>
      <c r="K27" s="326">
        <f t="shared" si="2"/>
        <v>7.5</v>
      </c>
      <c r="L27" s="326">
        <f t="shared" si="3"/>
        <v>7.75</v>
      </c>
      <c r="M27" s="328"/>
    </row>
    <row r="28" spans="1:13" s="322" customFormat="1" ht="52.5" customHeight="1">
      <c r="A28" s="323" t="s">
        <v>399</v>
      </c>
      <c r="B28" s="324" t="s">
        <v>292</v>
      </c>
      <c r="C28" s="324" t="s">
        <v>293</v>
      </c>
      <c r="D28" s="325">
        <v>0.125</v>
      </c>
      <c r="E28" s="325">
        <v>0.125</v>
      </c>
      <c r="F28" s="330">
        <v>0</v>
      </c>
      <c r="G28" s="326">
        <f t="shared" si="0"/>
        <v>2</v>
      </c>
      <c r="H28" s="329">
        <v>2</v>
      </c>
      <c r="I28" s="326">
        <v>2</v>
      </c>
      <c r="J28" s="326">
        <f t="shared" si="1"/>
        <v>2</v>
      </c>
      <c r="K28" s="326">
        <f t="shared" si="2"/>
        <v>2</v>
      </c>
      <c r="L28" s="326">
        <f t="shared" si="3"/>
        <v>2</v>
      </c>
      <c r="M28" s="328"/>
    </row>
    <row r="29" spans="1:13" s="322" customFormat="1" ht="52.5" customHeight="1">
      <c r="A29" s="323" t="s">
        <v>400</v>
      </c>
      <c r="B29" s="324" t="s">
        <v>294</v>
      </c>
      <c r="C29" s="324" t="s">
        <v>295</v>
      </c>
      <c r="D29" s="325">
        <v>0.125</v>
      </c>
      <c r="E29" s="325">
        <v>0.125</v>
      </c>
      <c r="F29" s="330">
        <v>0</v>
      </c>
      <c r="G29" s="326">
        <f t="shared" si="0"/>
        <v>2.5</v>
      </c>
      <c r="H29" s="327" t="s">
        <v>371</v>
      </c>
      <c r="I29" s="325" t="s">
        <v>371</v>
      </c>
      <c r="J29" s="326">
        <f t="shared" si="1"/>
        <v>2.5</v>
      </c>
      <c r="K29" s="326">
        <f t="shared" si="2"/>
        <v>2.5</v>
      </c>
      <c r="L29" s="326">
        <f t="shared" si="3"/>
        <v>2.5</v>
      </c>
      <c r="M29" s="328"/>
    </row>
    <row r="30" spans="1:13" s="322" customFormat="1" ht="52.5" customHeight="1">
      <c r="A30" s="323" t="s">
        <v>401</v>
      </c>
      <c r="B30" s="324" t="s">
        <v>296</v>
      </c>
      <c r="C30" s="324" t="s">
        <v>297</v>
      </c>
      <c r="D30" s="325">
        <v>0.125</v>
      </c>
      <c r="E30" s="325">
        <v>0.125</v>
      </c>
      <c r="F30" s="331">
        <v>0.25</v>
      </c>
      <c r="G30" s="326">
        <f t="shared" si="0"/>
        <v>5.25</v>
      </c>
      <c r="H30" s="327" t="s">
        <v>402</v>
      </c>
      <c r="I30" s="325" t="s">
        <v>402</v>
      </c>
      <c r="J30" s="326" t="str">
        <f>I30</f>
        <v>5 1/2</v>
      </c>
      <c r="K30" s="326">
        <f t="shared" si="2"/>
        <v>5.75</v>
      </c>
      <c r="L30" s="326">
        <f>K30</f>
        <v>5.75</v>
      </c>
      <c r="M30" s="328"/>
    </row>
    <row r="31" spans="1:13" s="322" customFormat="1" ht="52.5" customHeight="1">
      <c r="A31" s="323" t="s">
        <v>403</v>
      </c>
      <c r="B31" s="324" t="s">
        <v>298</v>
      </c>
      <c r="C31" s="324" t="s">
        <v>299</v>
      </c>
      <c r="D31" s="325">
        <v>0.125</v>
      </c>
      <c r="E31" s="325">
        <v>0.125</v>
      </c>
      <c r="F31" s="331">
        <v>0.25</v>
      </c>
      <c r="G31" s="326">
        <f t="shared" si="0"/>
        <v>5.75</v>
      </c>
      <c r="H31" s="329">
        <v>6</v>
      </c>
      <c r="I31" s="326">
        <v>6</v>
      </c>
      <c r="J31" s="326">
        <f>I31+F31</f>
        <v>6.25</v>
      </c>
      <c r="K31" s="326">
        <f t="shared" si="2"/>
        <v>6.5</v>
      </c>
      <c r="L31" s="326">
        <f t="shared" ref="L31:L32" si="4">K31</f>
        <v>6.5</v>
      </c>
      <c r="M31" s="328"/>
    </row>
    <row r="32" spans="1:13" s="322" customFormat="1" ht="52.5" customHeight="1">
      <c r="A32" s="323" t="s">
        <v>404</v>
      </c>
      <c r="B32" s="324" t="s">
        <v>300</v>
      </c>
      <c r="C32" s="324" t="s">
        <v>301</v>
      </c>
      <c r="D32" s="325">
        <v>0.25</v>
      </c>
      <c r="E32" s="325">
        <v>0.25</v>
      </c>
      <c r="F32" s="331">
        <v>0.25</v>
      </c>
      <c r="G32" s="326">
        <f t="shared" si="0"/>
        <v>11.625</v>
      </c>
      <c r="H32" s="327" t="s">
        <v>405</v>
      </c>
      <c r="I32" s="325" t="s">
        <v>405</v>
      </c>
      <c r="J32" s="326" t="str">
        <f t="shared" ref="J32" si="5">I32</f>
        <v>11 7/8</v>
      </c>
      <c r="K32" s="326">
        <f t="shared" si="2"/>
        <v>12.125</v>
      </c>
      <c r="L32" s="326">
        <f t="shared" si="4"/>
        <v>12.125</v>
      </c>
      <c r="M32" s="328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E39F-D042-4751-A2E5-50571A71B9ED}">
  <sheetPr>
    <pageSetUpPr fitToPage="1"/>
  </sheetPr>
  <dimension ref="A1:M25"/>
  <sheetViews>
    <sheetView view="pageBreakPreview" topLeftCell="A9" zoomScale="80" zoomScaleNormal="100" zoomScaleSheetLayoutView="80" workbookViewId="0">
      <selection activeCell="C24" sqref="C24"/>
    </sheetView>
  </sheetViews>
  <sheetFormatPr defaultColWidth="8.81640625" defaultRowHeight="15.5"/>
  <cols>
    <col min="1" max="1" width="14.453125" style="375" customWidth="1"/>
    <col min="2" max="2" width="50.54296875" style="375" customWidth="1"/>
    <col min="3" max="3" width="45.81640625" style="375" customWidth="1"/>
    <col min="4" max="4" width="14.453125" style="375" customWidth="1"/>
    <col min="5" max="5" width="11.1796875" style="375" customWidth="1"/>
    <col min="6" max="10" width="11.6328125" style="375" customWidth="1"/>
    <col min="11" max="11" width="14.54296875" style="375" hidden="1" customWidth="1"/>
    <col min="12" max="12" width="14.453125" style="375" hidden="1" customWidth="1"/>
    <col min="13" max="13" width="17.81640625" style="376" hidden="1" customWidth="1"/>
    <col min="14" max="16384" width="8.81640625" style="375"/>
  </cols>
  <sheetData>
    <row r="1" spans="1:13" s="339" customFormat="1" ht="16.5" customHeight="1">
      <c r="A1" s="594" t="s">
        <v>430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6"/>
      <c r="M1" s="338"/>
    </row>
    <row r="2" spans="1:13" s="339" customFormat="1" ht="16.5" customHeight="1">
      <c r="A2" s="594" t="s">
        <v>431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6"/>
      <c r="M2" s="338"/>
    </row>
    <row r="3" spans="1:13" s="339" customFormat="1" ht="16.5" customHeight="1">
      <c r="A3" s="340" t="s">
        <v>432</v>
      </c>
      <c r="B3" s="597" t="s">
        <v>433</v>
      </c>
      <c r="C3" s="598"/>
      <c r="D3" s="341" t="s">
        <v>434</v>
      </c>
      <c r="E3" s="341"/>
      <c r="F3" s="341" t="s">
        <v>435</v>
      </c>
      <c r="G3" s="342"/>
      <c r="H3" s="342"/>
      <c r="I3" s="341" t="s">
        <v>436</v>
      </c>
      <c r="J3" s="343">
        <v>45063</v>
      </c>
      <c r="K3" s="343"/>
      <c r="L3" s="344"/>
      <c r="M3" s="338"/>
    </row>
    <row r="4" spans="1:13" s="339" customFormat="1" ht="16.5" customHeight="1">
      <c r="A4" s="345" t="s">
        <v>437</v>
      </c>
      <c r="B4" s="346">
        <v>50291</v>
      </c>
      <c r="C4" s="347"/>
      <c r="D4" s="348" t="s">
        <v>438</v>
      </c>
      <c r="E4" s="348"/>
      <c r="F4" s="348" t="s">
        <v>439</v>
      </c>
      <c r="G4" s="347"/>
      <c r="H4" s="347"/>
      <c r="I4" s="348" t="s">
        <v>440</v>
      </c>
      <c r="J4" s="348" t="s">
        <v>441</v>
      </c>
      <c r="K4" s="348"/>
      <c r="L4" s="349"/>
      <c r="M4" s="338"/>
    </row>
    <row r="5" spans="1:13" s="339" customFormat="1" ht="16.5" customHeight="1">
      <c r="A5" s="350" t="s">
        <v>442</v>
      </c>
      <c r="B5" s="348" t="s">
        <v>443</v>
      </c>
      <c r="C5" s="347"/>
      <c r="D5" s="351" t="s">
        <v>444</v>
      </c>
      <c r="E5" s="351"/>
      <c r="F5" s="351" t="s">
        <v>445</v>
      </c>
      <c r="G5" s="352"/>
      <c r="H5" s="352"/>
      <c r="I5" s="352"/>
      <c r="J5" s="352"/>
      <c r="K5" s="352"/>
      <c r="L5" s="353"/>
      <c r="M5" s="338"/>
    </row>
    <row r="6" spans="1:13" s="339" customFormat="1" ht="40.4" customHeight="1">
      <c r="A6" s="354" t="s">
        <v>248</v>
      </c>
      <c r="B6" s="354" t="s">
        <v>249</v>
      </c>
      <c r="C6" s="355"/>
      <c r="D6" s="354" t="s">
        <v>250</v>
      </c>
      <c r="E6" s="354" t="s">
        <v>446</v>
      </c>
      <c r="F6" s="354" t="s">
        <v>60</v>
      </c>
      <c r="G6" s="354" t="s">
        <v>10</v>
      </c>
      <c r="H6" s="354" t="s">
        <v>57</v>
      </c>
      <c r="I6" s="354" t="s">
        <v>58</v>
      </c>
      <c r="J6" s="354" t="s">
        <v>59</v>
      </c>
      <c r="K6" s="356"/>
      <c r="L6" s="599"/>
      <c r="M6" s="357" t="s">
        <v>447</v>
      </c>
    </row>
    <row r="7" spans="1:13" s="366" customFormat="1" ht="29.4" customHeight="1">
      <c r="A7" s="358" t="s">
        <v>448</v>
      </c>
      <c r="B7" s="359" t="s">
        <v>449</v>
      </c>
      <c r="C7" s="359" t="s">
        <v>450</v>
      </c>
      <c r="D7" s="360" t="s">
        <v>451</v>
      </c>
      <c r="E7" s="361">
        <v>1</v>
      </c>
      <c r="F7" s="362">
        <v>31</v>
      </c>
      <c r="G7" s="363" t="s">
        <v>452</v>
      </c>
      <c r="H7" s="362">
        <v>36</v>
      </c>
      <c r="I7" s="363" t="s">
        <v>453</v>
      </c>
      <c r="J7" s="362">
        <v>41</v>
      </c>
      <c r="K7" s="364"/>
      <c r="L7" s="599"/>
      <c r="M7" s="365">
        <v>-0.5</v>
      </c>
    </row>
    <row r="8" spans="1:13" s="366" customFormat="1" ht="29.4" customHeight="1">
      <c r="A8" s="358" t="s">
        <v>454</v>
      </c>
      <c r="B8" s="359" t="s">
        <v>455</v>
      </c>
      <c r="C8" s="359" t="s">
        <v>456</v>
      </c>
      <c r="D8" s="360" t="s">
        <v>451</v>
      </c>
      <c r="E8" s="361">
        <v>1</v>
      </c>
      <c r="F8" s="363" t="s">
        <v>453</v>
      </c>
      <c r="G8" s="362">
        <v>41</v>
      </c>
      <c r="H8" s="363" t="s">
        <v>457</v>
      </c>
      <c r="I8" s="362">
        <v>46</v>
      </c>
      <c r="J8" s="363" t="s">
        <v>458</v>
      </c>
      <c r="K8" s="367"/>
      <c r="L8" s="599"/>
      <c r="M8" s="368" t="str">
        <f>CHAR(252)</f>
        <v>ü</v>
      </c>
    </row>
    <row r="9" spans="1:13" s="366" customFormat="1" ht="29.4" customHeight="1">
      <c r="A9" s="358" t="s">
        <v>459</v>
      </c>
      <c r="B9" s="359" t="s">
        <v>255</v>
      </c>
      <c r="C9" s="359" t="s">
        <v>460</v>
      </c>
      <c r="D9" s="369">
        <v>0</v>
      </c>
      <c r="E9" s="370">
        <v>0.125</v>
      </c>
      <c r="F9" s="363" t="s">
        <v>461</v>
      </c>
      <c r="G9" s="363" t="s">
        <v>461</v>
      </c>
      <c r="H9" s="363" t="s">
        <v>461</v>
      </c>
      <c r="I9" s="363" t="s">
        <v>461</v>
      </c>
      <c r="J9" s="363" t="s">
        <v>461</v>
      </c>
      <c r="K9" s="367"/>
      <c r="L9" s="599"/>
      <c r="M9" s="368" t="str">
        <f t="shared" ref="M9:M11" si="0">CHAR(252)</f>
        <v>ü</v>
      </c>
    </row>
    <row r="10" spans="1:13" s="366" customFormat="1" ht="29.4" customHeight="1">
      <c r="A10" s="358" t="s">
        <v>462</v>
      </c>
      <c r="B10" s="359" t="s">
        <v>257</v>
      </c>
      <c r="C10" s="359" t="s">
        <v>463</v>
      </c>
      <c r="D10" s="360" t="s">
        <v>451</v>
      </c>
      <c r="E10" s="361">
        <v>1</v>
      </c>
      <c r="F10" s="363" t="s">
        <v>464</v>
      </c>
      <c r="G10" s="362">
        <v>58</v>
      </c>
      <c r="H10" s="363" t="s">
        <v>465</v>
      </c>
      <c r="I10" s="362">
        <v>63</v>
      </c>
      <c r="J10" s="363" t="s">
        <v>466</v>
      </c>
      <c r="K10" s="367"/>
      <c r="L10" s="599"/>
      <c r="M10" s="368" t="str">
        <f t="shared" si="0"/>
        <v>ü</v>
      </c>
    </row>
    <row r="11" spans="1:13" s="366" customFormat="1" ht="29.4" customHeight="1">
      <c r="A11" s="358" t="s">
        <v>467</v>
      </c>
      <c r="B11" s="359" t="s">
        <v>259</v>
      </c>
      <c r="C11" s="359" t="s">
        <v>468</v>
      </c>
      <c r="D11" s="369">
        <v>0</v>
      </c>
      <c r="E11" s="370">
        <v>0.125</v>
      </c>
      <c r="F11" s="363" t="s">
        <v>469</v>
      </c>
      <c r="G11" s="363" t="s">
        <v>469</v>
      </c>
      <c r="H11" s="363" t="s">
        <v>469</v>
      </c>
      <c r="I11" s="363" t="s">
        <v>469</v>
      </c>
      <c r="J11" s="363" t="s">
        <v>469</v>
      </c>
      <c r="K11" s="367"/>
      <c r="L11" s="599"/>
      <c r="M11" s="368" t="str">
        <f t="shared" si="0"/>
        <v>ü</v>
      </c>
    </row>
    <row r="12" spans="1:13" s="366" customFormat="1" ht="29.4" customHeight="1">
      <c r="A12" s="358" t="s">
        <v>470</v>
      </c>
      <c r="B12" s="359" t="s">
        <v>261</v>
      </c>
      <c r="C12" s="359" t="s">
        <v>471</v>
      </c>
      <c r="D12" s="360" t="s">
        <v>472</v>
      </c>
      <c r="E12" s="361">
        <v>0.25</v>
      </c>
      <c r="F12" s="362">
        <v>12</v>
      </c>
      <c r="G12" s="363" t="s">
        <v>473</v>
      </c>
      <c r="H12" s="363" t="s">
        <v>474</v>
      </c>
      <c r="I12" s="363" t="s">
        <v>475</v>
      </c>
      <c r="J12" s="362">
        <v>13</v>
      </c>
      <c r="K12" s="364"/>
      <c r="L12" s="599"/>
      <c r="M12" s="365">
        <v>-0.25</v>
      </c>
    </row>
    <row r="13" spans="1:13" s="366" customFormat="1" ht="29.4" customHeight="1">
      <c r="A13" s="358" t="s">
        <v>476</v>
      </c>
      <c r="B13" s="359" t="s">
        <v>263</v>
      </c>
      <c r="C13" s="359" t="s">
        <v>477</v>
      </c>
      <c r="D13" s="360" t="s">
        <v>478</v>
      </c>
      <c r="E13" s="361">
        <v>0.375</v>
      </c>
      <c r="F13" s="363" t="s">
        <v>479</v>
      </c>
      <c r="G13" s="363" t="s">
        <v>480</v>
      </c>
      <c r="H13" s="363" t="s">
        <v>481</v>
      </c>
      <c r="I13" s="363" t="s">
        <v>482</v>
      </c>
      <c r="J13" s="363" t="s">
        <v>483</v>
      </c>
      <c r="K13" s="367"/>
      <c r="L13" s="599"/>
      <c r="M13" s="368" t="str">
        <f>CHAR(252)</f>
        <v>ü</v>
      </c>
    </row>
    <row r="14" spans="1:13" s="366" customFormat="1" ht="29.4" customHeight="1">
      <c r="A14" s="358" t="s">
        <v>484</v>
      </c>
      <c r="B14" s="359" t="s">
        <v>485</v>
      </c>
      <c r="C14" s="359" t="s">
        <v>486</v>
      </c>
      <c r="D14" s="370">
        <v>2.5</v>
      </c>
      <c r="E14" s="370">
        <v>1</v>
      </c>
      <c r="F14" s="371">
        <f>G14-D14</f>
        <v>41.5</v>
      </c>
      <c r="G14" s="371">
        <v>44</v>
      </c>
      <c r="H14" s="371">
        <f>G14+D14</f>
        <v>46.5</v>
      </c>
      <c r="I14" s="371">
        <f>H14+D14</f>
        <v>49</v>
      </c>
      <c r="J14" s="371">
        <f>I14+D14</f>
        <v>51.5</v>
      </c>
      <c r="K14" s="372" t="s">
        <v>487</v>
      </c>
      <c r="L14" s="599"/>
      <c r="M14" s="365">
        <v>1</v>
      </c>
    </row>
    <row r="15" spans="1:13" s="366" customFormat="1" ht="29.4" customHeight="1">
      <c r="A15" s="358" t="s">
        <v>488</v>
      </c>
      <c r="B15" s="359" t="s">
        <v>489</v>
      </c>
      <c r="C15" s="359" t="s">
        <v>490</v>
      </c>
      <c r="D15" s="369">
        <v>0</v>
      </c>
      <c r="E15" s="370">
        <v>0.25</v>
      </c>
      <c r="F15" s="363" t="s">
        <v>491</v>
      </c>
      <c r="G15" s="363" t="s">
        <v>491</v>
      </c>
      <c r="H15" s="363" t="s">
        <v>491</v>
      </c>
      <c r="I15" s="363" t="s">
        <v>491</v>
      </c>
      <c r="J15" s="363" t="s">
        <v>491</v>
      </c>
      <c r="K15" s="367"/>
      <c r="L15" s="599"/>
      <c r="M15" s="368" t="str">
        <f>CHAR(252)</f>
        <v>ü</v>
      </c>
    </row>
    <row r="16" spans="1:13" s="366" customFormat="1" ht="29.4" customHeight="1">
      <c r="A16" s="358" t="s">
        <v>492</v>
      </c>
      <c r="B16" s="359" t="s">
        <v>271</v>
      </c>
      <c r="C16" s="359" t="s">
        <v>493</v>
      </c>
      <c r="D16" s="360" t="s">
        <v>494</v>
      </c>
      <c r="E16" s="361">
        <v>0.625</v>
      </c>
      <c r="F16" s="363" t="s">
        <v>495</v>
      </c>
      <c r="G16" s="362">
        <v>28</v>
      </c>
      <c r="H16" s="363" t="s">
        <v>496</v>
      </c>
      <c r="I16" s="363" t="s">
        <v>497</v>
      </c>
      <c r="J16" s="363" t="s">
        <v>498</v>
      </c>
      <c r="K16" s="367"/>
      <c r="L16" s="599"/>
      <c r="M16" s="365">
        <v>-0.25</v>
      </c>
    </row>
    <row r="17" spans="1:13" s="366" customFormat="1" ht="29.4" customHeight="1">
      <c r="A17" s="358" t="s">
        <v>499</v>
      </c>
      <c r="B17" s="373" t="s">
        <v>500</v>
      </c>
      <c r="C17" s="359" t="s">
        <v>501</v>
      </c>
      <c r="D17" s="369">
        <v>1</v>
      </c>
      <c r="E17" s="370">
        <v>0.375</v>
      </c>
      <c r="F17" s="362">
        <v>23</v>
      </c>
      <c r="G17" s="362">
        <v>24</v>
      </c>
      <c r="H17" s="362">
        <v>25</v>
      </c>
      <c r="I17" s="362">
        <v>26</v>
      </c>
      <c r="J17" s="362">
        <v>27</v>
      </c>
      <c r="K17" s="364"/>
      <c r="L17" s="599"/>
      <c r="M17" s="365">
        <v>0.5</v>
      </c>
    </row>
    <row r="18" spans="1:13" s="366" customFormat="1" ht="29.4" customHeight="1">
      <c r="A18" s="358" t="s">
        <v>502</v>
      </c>
      <c r="B18" s="359" t="s">
        <v>286</v>
      </c>
      <c r="C18" s="359" t="s">
        <v>503</v>
      </c>
      <c r="D18" s="369">
        <v>0</v>
      </c>
      <c r="E18" s="370">
        <v>0.125</v>
      </c>
      <c r="F18" s="363" t="s">
        <v>461</v>
      </c>
      <c r="G18" s="363" t="s">
        <v>461</v>
      </c>
      <c r="H18" s="363" t="s">
        <v>461</v>
      </c>
      <c r="I18" s="363" t="s">
        <v>461</v>
      </c>
      <c r="J18" s="363" t="s">
        <v>461</v>
      </c>
      <c r="K18" s="367"/>
      <c r="L18" s="599"/>
      <c r="M18" s="368" t="str">
        <f>CHAR(252)</f>
        <v>ü</v>
      </c>
    </row>
    <row r="19" spans="1:13" s="366" customFormat="1" ht="29.4" customHeight="1">
      <c r="A19" s="358" t="s">
        <v>504</v>
      </c>
      <c r="B19" s="359" t="s">
        <v>288</v>
      </c>
      <c r="C19" s="359" t="s">
        <v>505</v>
      </c>
      <c r="D19" s="369">
        <v>0</v>
      </c>
      <c r="E19" s="370">
        <v>0.125</v>
      </c>
      <c r="F19" s="363" t="s">
        <v>506</v>
      </c>
      <c r="G19" s="363" t="s">
        <v>506</v>
      </c>
      <c r="H19" s="363" t="s">
        <v>506</v>
      </c>
      <c r="I19" s="363" t="s">
        <v>506</v>
      </c>
      <c r="J19" s="363" t="s">
        <v>506</v>
      </c>
      <c r="K19" s="367"/>
      <c r="L19" s="599"/>
      <c r="M19" s="365">
        <v>0.25</v>
      </c>
    </row>
    <row r="20" spans="1:13" s="366" customFormat="1" ht="29.4" customHeight="1">
      <c r="A20" s="358" t="s">
        <v>507</v>
      </c>
      <c r="B20" s="359" t="s">
        <v>290</v>
      </c>
      <c r="C20" s="359" t="s">
        <v>508</v>
      </c>
      <c r="D20" s="360" t="s">
        <v>472</v>
      </c>
      <c r="E20" s="361">
        <v>0.25</v>
      </c>
      <c r="F20" s="363" t="s">
        <v>509</v>
      </c>
      <c r="G20" s="363" t="s">
        <v>510</v>
      </c>
      <c r="H20" s="363" t="s">
        <v>511</v>
      </c>
      <c r="I20" s="362">
        <v>8</v>
      </c>
      <c r="J20" s="363" t="s">
        <v>512</v>
      </c>
      <c r="K20" s="367"/>
      <c r="L20" s="599"/>
      <c r="M20" s="365">
        <v>-0.125</v>
      </c>
    </row>
    <row r="21" spans="1:13" s="366" customFormat="1" ht="29.4" customHeight="1">
      <c r="A21" s="358" t="s">
        <v>513</v>
      </c>
      <c r="B21" s="359" t="s">
        <v>292</v>
      </c>
      <c r="C21" s="359" t="s">
        <v>514</v>
      </c>
      <c r="D21" s="369">
        <v>0</v>
      </c>
      <c r="E21" s="370">
        <v>0.125</v>
      </c>
      <c r="F21" s="362">
        <v>2</v>
      </c>
      <c r="G21" s="362">
        <v>2</v>
      </c>
      <c r="H21" s="362">
        <v>2</v>
      </c>
      <c r="I21" s="362">
        <v>2</v>
      </c>
      <c r="J21" s="362">
        <v>2</v>
      </c>
      <c r="K21" s="364"/>
      <c r="L21" s="599"/>
      <c r="M21" s="368" t="str">
        <f t="shared" ref="M21:M22" si="1">CHAR(252)</f>
        <v>ü</v>
      </c>
    </row>
    <row r="22" spans="1:13" s="366" customFormat="1" ht="29.4" customHeight="1">
      <c r="A22" s="358" t="s">
        <v>515</v>
      </c>
      <c r="B22" s="359" t="s">
        <v>294</v>
      </c>
      <c r="C22" s="359" t="s">
        <v>516</v>
      </c>
      <c r="D22" s="369">
        <v>0</v>
      </c>
      <c r="E22" s="370">
        <v>0.125</v>
      </c>
      <c r="F22" s="363" t="s">
        <v>451</v>
      </c>
      <c r="G22" s="363" t="s">
        <v>451</v>
      </c>
      <c r="H22" s="363" t="s">
        <v>451</v>
      </c>
      <c r="I22" s="363" t="s">
        <v>451</v>
      </c>
      <c r="J22" s="363" t="s">
        <v>451</v>
      </c>
      <c r="K22" s="367"/>
      <c r="L22" s="599"/>
      <c r="M22" s="368" t="str">
        <f t="shared" si="1"/>
        <v>ü</v>
      </c>
    </row>
    <row r="23" spans="1:13" s="366" customFormat="1" ht="29.4" customHeight="1">
      <c r="A23" s="358" t="s">
        <v>517</v>
      </c>
      <c r="B23" s="359" t="s">
        <v>296</v>
      </c>
      <c r="C23" s="359" t="s">
        <v>297</v>
      </c>
      <c r="D23" s="360" t="s">
        <v>472</v>
      </c>
      <c r="E23" s="361">
        <v>0.125</v>
      </c>
      <c r="F23" s="363" t="s">
        <v>518</v>
      </c>
      <c r="G23" s="363" t="s">
        <v>519</v>
      </c>
      <c r="H23" s="363" t="s">
        <v>519</v>
      </c>
      <c r="I23" s="363" t="s">
        <v>520</v>
      </c>
      <c r="J23" s="363" t="s">
        <v>520</v>
      </c>
      <c r="K23" s="367"/>
      <c r="L23" s="599"/>
      <c r="M23" s="365">
        <v>0.25</v>
      </c>
    </row>
    <row r="24" spans="1:13" s="366" customFormat="1" ht="29.4" customHeight="1">
      <c r="A24" s="358" t="s">
        <v>521</v>
      </c>
      <c r="B24" s="359" t="s">
        <v>298</v>
      </c>
      <c r="C24" s="359" t="s">
        <v>299</v>
      </c>
      <c r="D24" s="360" t="s">
        <v>472</v>
      </c>
      <c r="E24" s="361">
        <v>0.125</v>
      </c>
      <c r="F24" s="363" t="s">
        <v>520</v>
      </c>
      <c r="G24" s="362">
        <v>6</v>
      </c>
      <c r="H24" s="374">
        <v>6</v>
      </c>
      <c r="I24" s="363" t="s">
        <v>522</v>
      </c>
      <c r="J24" s="363" t="s">
        <v>522</v>
      </c>
      <c r="K24" s="367"/>
      <c r="L24" s="599"/>
      <c r="M24" s="365">
        <v>-0.125</v>
      </c>
    </row>
    <row r="25" spans="1:13" s="366" customFormat="1" ht="29.4" customHeight="1">
      <c r="A25" s="358" t="s">
        <v>523</v>
      </c>
      <c r="B25" s="359" t="s">
        <v>300</v>
      </c>
      <c r="C25" s="359" t="s">
        <v>524</v>
      </c>
      <c r="D25" s="360" t="s">
        <v>472</v>
      </c>
      <c r="E25" s="361">
        <v>0.25</v>
      </c>
      <c r="F25" s="363" t="s">
        <v>525</v>
      </c>
      <c r="G25" s="362">
        <v>12</v>
      </c>
      <c r="H25" s="374">
        <v>12</v>
      </c>
      <c r="I25" s="363" t="s">
        <v>473</v>
      </c>
      <c r="J25" s="363" t="s">
        <v>473</v>
      </c>
      <c r="K25" s="367"/>
      <c r="L25" s="599"/>
      <c r="M25" s="368" t="str">
        <f>CHAR(252)</f>
        <v>ü</v>
      </c>
    </row>
  </sheetData>
  <mergeCells count="4">
    <mergeCell ref="A1:L1"/>
    <mergeCell ref="A2:L2"/>
    <mergeCell ref="B3:C3"/>
    <mergeCell ref="L6:L25"/>
  </mergeCells>
  <pageMargins left="0.7" right="0.7" top="0.75" bottom="0.75" header="0.3" footer="0.3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topLeftCell="A14" zoomScale="85" zoomScaleNormal="85" zoomScaleSheetLayoutView="85" zoomScalePageLayoutView="70" workbookViewId="0">
      <selection activeCell="C15" sqref="C15:F15"/>
    </sheetView>
  </sheetViews>
  <sheetFormatPr defaultColWidth="9.90625" defaultRowHeight="18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293" t="s">
        <v>73</v>
      </c>
      <c r="G1" s="294" t="s">
        <v>185</v>
      </c>
      <c r="H1"/>
    </row>
    <row r="2" spans="1:8" s="239" customFormat="1" ht="12.75" customHeight="1">
      <c r="B2"/>
      <c r="C2"/>
      <c r="D2"/>
      <c r="E2"/>
      <c r="F2" s="293" t="s">
        <v>75</v>
      </c>
      <c r="G2" s="295" t="s">
        <v>186</v>
      </c>
      <c r="H2"/>
    </row>
    <row r="3" spans="1:8" s="239" customFormat="1" ht="12.75" customHeight="1" thickBot="1">
      <c r="B3"/>
      <c r="C3"/>
      <c r="D3"/>
      <c r="E3"/>
      <c r="F3" s="293" t="s">
        <v>77</v>
      </c>
      <c r="G3" s="296" t="s">
        <v>187</v>
      </c>
      <c r="H3"/>
    </row>
    <row r="4" spans="1:8" s="239" customFormat="1" ht="17.25" customHeight="1" thickBot="1">
      <c r="A4" s="240"/>
      <c r="B4" s="609" t="s">
        <v>188</v>
      </c>
      <c r="C4" s="609"/>
      <c r="D4" s="242">
        <v>45324</v>
      </c>
      <c r="E4"/>
      <c r="F4"/>
      <c r="G4"/>
      <c r="H4"/>
    </row>
    <row r="5" spans="1:8" s="239" customFormat="1" ht="3.9" customHeight="1" thickBot="1">
      <c r="A5" s="240"/>
      <c r="B5" s="610"/>
      <c r="C5" s="610"/>
      <c r="D5" s="243"/>
      <c r="E5"/>
      <c r="F5" s="240"/>
      <c r="G5" s="240"/>
      <c r="H5"/>
    </row>
    <row r="6" spans="1:8" s="239" customFormat="1" ht="17.25" customHeight="1" thickBot="1">
      <c r="A6" s="240"/>
      <c r="B6" s="609" t="s">
        <v>347</v>
      </c>
      <c r="C6" s="609"/>
      <c r="D6" s="244" t="s">
        <v>216</v>
      </c>
      <c r="E6"/>
      <c r="F6" s="241" t="s">
        <v>189</v>
      </c>
      <c r="G6" s="244" t="s">
        <v>348</v>
      </c>
      <c r="H6"/>
    </row>
    <row r="7" spans="1:8" s="239" customFormat="1" ht="3.9" customHeight="1" thickBot="1">
      <c r="A7" s="240"/>
      <c r="B7" s="611"/>
      <c r="C7" s="611"/>
      <c r="D7" s="243"/>
      <c r="E7"/>
      <c r="F7" s="245"/>
      <c r="G7" s="246"/>
      <c r="H7"/>
    </row>
    <row r="8" spans="1:8" s="239" customFormat="1" ht="17.25" customHeight="1" thickBot="1">
      <c r="A8" s="240"/>
      <c r="B8" s="609" t="s">
        <v>190</v>
      </c>
      <c r="C8" s="609"/>
      <c r="D8" s="244" t="str">
        <f>'1. CUTTING DOCKET'!D7</f>
        <v>H06-SP14M-DYE</v>
      </c>
      <c r="E8" s="247"/>
      <c r="F8" s="241" t="s">
        <v>191</v>
      </c>
      <c r="G8" s="244" t="s">
        <v>247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608" t="s">
        <v>194</v>
      </c>
      <c r="D10" s="608"/>
      <c r="E10" s="608"/>
      <c r="F10" s="608"/>
      <c r="G10" s="250" t="s">
        <v>195</v>
      </c>
      <c r="H10" s="250" t="s">
        <v>196</v>
      </c>
    </row>
    <row r="11" spans="1:8" s="239" customFormat="1" ht="106.75" customHeight="1" thickBot="1">
      <c r="A11" s="603">
        <v>1</v>
      </c>
      <c r="B11" s="298" t="s">
        <v>349</v>
      </c>
      <c r="C11" s="604" t="s">
        <v>429</v>
      </c>
      <c r="D11" s="605"/>
      <c r="E11" s="605"/>
      <c r="F11" s="606"/>
      <c r="G11" s="603"/>
      <c r="H11" s="297"/>
    </row>
    <row r="12" spans="1:8" s="239" customFormat="1" ht="106.75" customHeight="1" thickBot="1">
      <c r="A12" s="603"/>
      <c r="B12" s="298" t="s">
        <v>197</v>
      </c>
      <c r="C12" s="607"/>
      <c r="D12" s="607"/>
      <c r="E12" s="607"/>
      <c r="F12" s="607"/>
      <c r="G12" s="603"/>
      <c r="H12" s="297"/>
    </row>
    <row r="13" spans="1:8" s="239" customFormat="1" ht="106.75" customHeight="1" thickBot="1">
      <c r="A13" s="297">
        <v>2</v>
      </c>
      <c r="B13" s="298" t="s">
        <v>198</v>
      </c>
      <c r="C13" s="601"/>
      <c r="D13" s="601"/>
      <c r="E13" s="601"/>
      <c r="F13" s="601"/>
      <c r="G13" s="297"/>
      <c r="H13" s="297"/>
    </row>
    <row r="14" spans="1:8" s="239" customFormat="1" ht="106.75" customHeight="1" thickBot="1">
      <c r="A14" s="297">
        <v>3</v>
      </c>
      <c r="B14" s="298" t="s">
        <v>350</v>
      </c>
      <c r="C14" s="601"/>
      <c r="D14" s="601"/>
      <c r="E14" s="601"/>
      <c r="F14" s="601"/>
      <c r="G14" s="297"/>
      <c r="H14" s="297"/>
    </row>
    <row r="15" spans="1:8" s="239" customFormat="1" ht="106.75" customHeight="1" thickBot="1">
      <c r="A15" s="297">
        <v>4</v>
      </c>
      <c r="B15" s="298" t="s">
        <v>199</v>
      </c>
      <c r="C15" s="600" t="str">
        <f>'1. CUTTING DOCKET'!$D$84</f>
        <v>DUYỆT MÀU SẮC + CHẤT LƯỢNG + HADFEEL SAU NHUỘM THEO QUẦN MẪU MÃ H06-PA18M-DYE MÀU ABBEY STONE CHUYỂN KÈM TÁC NGHIỆP</v>
      </c>
      <c r="D15" s="601"/>
      <c r="E15" s="601"/>
      <c r="F15" s="601"/>
      <c r="G15" s="297"/>
      <c r="H15" s="297"/>
    </row>
    <row r="16" spans="1:8" s="239" customFormat="1" ht="106.75" customHeight="1" thickBot="1">
      <c r="A16" s="297">
        <v>5</v>
      </c>
      <c r="B16" s="298" t="s">
        <v>351</v>
      </c>
      <c r="C16" s="601"/>
      <c r="D16" s="601"/>
      <c r="E16" s="601"/>
      <c r="F16" s="601"/>
      <c r="G16" s="297"/>
      <c r="H16" s="297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602" t="s">
        <v>200</v>
      </c>
      <c r="C18" s="602"/>
      <c r="D18" s="602"/>
      <c r="E18" s="251"/>
      <c r="F18" s="251"/>
      <c r="G18" s="602" t="s">
        <v>201</v>
      </c>
      <c r="H18" s="602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H06-SP14M-DYE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PIGMENT CLASSIC SWEATSHORT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ABBEY STONE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82" t="str">
        <f>'1. CUTTING DOCKET'!M11</f>
        <v>BRUSHED FLEECE 100% COTTON (30/1+8/1) HEAVY WASHING_350GSM</v>
      </c>
      <c r="C7" s="612"/>
      <c r="D7" s="612"/>
      <c r="E7" s="583"/>
    </row>
    <row r="8" spans="1:12" s="62" customFormat="1" ht="409.6" customHeight="1">
      <c r="A8" s="64" t="e">
        <f>'1. CUTTING DOCKET'!#REF!</f>
        <v>#REF!</v>
      </c>
      <c r="B8" s="613"/>
      <c r="C8" s="614"/>
      <c r="D8" s="615"/>
      <c r="E8" s="616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17" t="e">
        <f>'1. CUTTING DOCKET'!#REF!</f>
        <v>#REF!</v>
      </c>
      <c r="C13" s="612"/>
      <c r="D13" s="618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13"/>
      <c r="C14" s="614"/>
      <c r="D14" s="615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19" t="e">
        <f>'1. CUTTING DOCKET'!#REF!</f>
        <v>#REF!</v>
      </c>
      <c r="C17" s="620"/>
      <c r="D17" s="621"/>
      <c r="E17" s="622"/>
    </row>
    <row r="18" spans="1:5" s="62" customFormat="1" ht="90" customHeight="1">
      <c r="A18" s="61" t="e">
        <f>'1. CUTTING DOCKET'!#REF!</f>
        <v>#REF!</v>
      </c>
      <c r="B18" s="562" t="e">
        <f>'1. CUTTING DOCKET'!#REF!</f>
        <v>#REF!</v>
      </c>
      <c r="C18" s="579"/>
      <c r="D18" s="579"/>
      <c r="E18" s="563"/>
    </row>
    <row r="19" spans="1:5" s="62" customFormat="1" ht="409.6" customHeight="1">
      <c r="A19" s="166" t="s">
        <v>166</v>
      </c>
      <c r="B19" s="625"/>
      <c r="C19" s="626"/>
      <c r="D19" s="627"/>
      <c r="E19" s="627"/>
    </row>
    <row r="20" spans="1:5" s="62" customFormat="1" ht="79.5" customHeight="1">
      <c r="A20" s="61" t="e">
        <f>'1. CUTTING DOCKET'!#REF!</f>
        <v>#REF!</v>
      </c>
      <c r="B20" s="562" t="e">
        <f>'1. CUTTING DOCKET'!#REF!</f>
        <v>#REF!</v>
      </c>
      <c r="C20" s="579"/>
      <c r="D20" s="579"/>
      <c r="E20" s="563"/>
    </row>
    <row r="21" spans="1:5" s="62" customFormat="1" ht="346.5" customHeight="1">
      <c r="A21" s="64" t="s">
        <v>117</v>
      </c>
      <c r="B21" s="628"/>
      <c r="C21" s="629"/>
      <c r="D21" s="630"/>
      <c r="E21" s="631"/>
    </row>
    <row r="22" spans="1:5" s="62" customFormat="1" ht="41.5">
      <c r="A22" s="61">
        <f>'1. CUTTING DOCKET'!B46</f>
        <v>0</v>
      </c>
      <c r="B22" s="623" t="str">
        <f>'1. CUTTING DOCKET'!F46</f>
        <v>MÀU PHỤ LIỆU</v>
      </c>
      <c r="C22" s="579"/>
      <c r="D22" s="624"/>
      <c r="E22" s="101"/>
    </row>
    <row r="23" spans="1:5" s="62" customFormat="1" ht="299.25" customHeight="1">
      <c r="A23" s="66" t="s">
        <v>100</v>
      </c>
      <c r="B23" s="632"/>
      <c r="C23" s="633"/>
      <c r="D23" s="634"/>
      <c r="E23" s="634"/>
    </row>
    <row r="24" spans="1:5" s="62" customFormat="1" ht="101.5" customHeight="1">
      <c r="A24" s="61" t="str">
        <f>'1. CUTTING DOCKET'!B45</f>
        <v>PHẦN C : PHỤ LIỆU ĐÓNG GÓI</v>
      </c>
      <c r="B24" s="623">
        <f>'1. CUTTING DOCKET'!F45</f>
        <v>0</v>
      </c>
      <c r="C24" s="579"/>
      <c r="D24" s="624"/>
      <c r="E24" s="101"/>
    </row>
    <row r="25" spans="1:5" s="62" customFormat="1" ht="362.25" customHeight="1">
      <c r="A25" s="66" t="s">
        <v>172</v>
      </c>
      <c r="B25" s="635" t="s">
        <v>173</v>
      </c>
      <c r="C25" s="636"/>
      <c r="D25" s="637"/>
      <c r="E25" s="113"/>
    </row>
    <row r="26" spans="1:5" s="62" customFormat="1" ht="109.5" customHeight="1">
      <c r="A26" s="61" t="s">
        <v>101</v>
      </c>
      <c r="B26" s="623" t="e">
        <f>'1. CUTTING DOCKET'!#REF!</f>
        <v>#REF!</v>
      </c>
      <c r="C26" s="579"/>
      <c r="D26" s="624"/>
      <c r="E26" s="102"/>
    </row>
    <row r="27" spans="1:5" s="62" customFormat="1" ht="282" customHeight="1">
      <c r="A27" s="66" t="s">
        <v>102</v>
      </c>
      <c r="B27" s="638" t="s">
        <v>167</v>
      </c>
      <c r="C27" s="639"/>
      <c r="D27" s="640"/>
      <c r="E27" s="640"/>
    </row>
    <row r="28" spans="1:5" s="62" customFormat="1" ht="93.65" customHeight="1">
      <c r="A28" s="61" t="e">
        <f>'1. CUTTING DOCKET'!#REF!</f>
        <v>#REF!</v>
      </c>
      <c r="B28" s="623" t="e">
        <f>'1. CUTTING DOCKET'!#REF!</f>
        <v>#REF!</v>
      </c>
      <c r="C28" s="579"/>
      <c r="D28" s="624"/>
      <c r="E28" s="102"/>
    </row>
    <row r="29" spans="1:5" s="62" customFormat="1" ht="273" customHeight="1">
      <c r="A29" s="64" t="s">
        <v>103</v>
      </c>
      <c r="B29" s="641"/>
      <c r="C29" s="642"/>
      <c r="D29" s="643"/>
      <c r="E29" s="643"/>
    </row>
    <row r="30" spans="1:5" s="62" customFormat="1" ht="95.25" customHeight="1">
      <c r="A30" s="61" t="str">
        <f>'1. CUTTING DOCKET'!B53</f>
        <v>POLY BAG THÙNG</v>
      </c>
      <c r="B30" s="623" t="str">
        <f>'1. CUTTING DOCKET'!F53</f>
        <v>CLEAR</v>
      </c>
      <c r="C30" s="579"/>
      <c r="D30" s="624"/>
      <c r="E30" s="102"/>
    </row>
    <row r="31" spans="1:5" s="62" customFormat="1" ht="324.75" customHeight="1">
      <c r="A31" s="64"/>
      <c r="B31" s="641"/>
      <c r="C31" s="642"/>
      <c r="D31" s="643"/>
      <c r="E31" s="643"/>
    </row>
    <row r="32" spans="1:5" s="62" customFormat="1" ht="119.5" customHeight="1">
      <c r="A32" s="61" t="s">
        <v>105</v>
      </c>
      <c r="B32" s="623" t="e">
        <f>'1. CUTTING DOCKET'!#REF!</f>
        <v>#REF!</v>
      </c>
      <c r="C32" s="579"/>
      <c r="D32" s="624"/>
      <c r="E32" s="102"/>
    </row>
    <row r="33" spans="1:9" s="62" customFormat="1" ht="287.25" customHeight="1">
      <c r="A33" s="64" t="s">
        <v>106</v>
      </c>
      <c r="B33" s="641"/>
      <c r="C33" s="642"/>
      <c r="D33" s="643"/>
      <c r="E33" s="643"/>
    </row>
    <row r="34" spans="1:9" s="62" customFormat="1" ht="71.5" customHeight="1">
      <c r="A34" s="61" t="s">
        <v>96</v>
      </c>
      <c r="B34" s="623" t="s">
        <v>38</v>
      </c>
      <c r="C34" s="579"/>
      <c r="D34" s="624"/>
      <c r="E34" s="102"/>
    </row>
    <row r="35" spans="1:9" s="62" customFormat="1" ht="87" customHeight="1">
      <c r="A35" s="64" t="s">
        <v>104</v>
      </c>
      <c r="B35" s="641"/>
      <c r="C35" s="642"/>
      <c r="D35" s="643"/>
      <c r="E35" s="643"/>
    </row>
    <row r="36" spans="1:9" s="62" customFormat="1" ht="63.65" customHeight="1">
      <c r="A36" s="61" t="s">
        <v>97</v>
      </c>
      <c r="B36" s="623" t="s">
        <v>92</v>
      </c>
      <c r="C36" s="579"/>
      <c r="D36" s="624"/>
      <c r="E36" s="102"/>
    </row>
    <row r="37" spans="1:9" s="62" customFormat="1" ht="97.5" customHeight="1">
      <c r="A37" s="64" t="s">
        <v>104</v>
      </c>
      <c r="B37" s="641"/>
      <c r="C37" s="642"/>
      <c r="D37" s="643"/>
      <c r="E37" s="643"/>
    </row>
    <row r="38" spans="1:9" s="62" customFormat="1" ht="97.5" customHeight="1">
      <c r="A38" s="98" t="e">
        <f>'1. CUTTING DOCKET'!#REF!</f>
        <v>#REF!</v>
      </c>
      <c r="B38" s="644" t="e">
        <f>'1. CUTTING DOCKET'!#REF!</f>
        <v>#REF!</v>
      </c>
      <c r="C38" s="645"/>
      <c r="D38" s="646"/>
      <c r="E38" s="103"/>
    </row>
    <row r="39" spans="1:9" s="62" customFormat="1" ht="221.5" customHeight="1">
      <c r="A39" s="64"/>
      <c r="B39" s="647"/>
      <c r="C39" s="648"/>
      <c r="D39" s="647"/>
      <c r="E39" s="647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286D01F-EC8A-4969-966A-B340DF0F07A6}"/>
</file>

<file path=customXml/itemProps2.xml><?xml version="1.0" encoding="utf-8"?>
<ds:datastoreItem xmlns:ds="http://schemas.openxmlformats.org/officeDocument/2006/customXml" ds:itemID="{05A2B488-068F-4AFF-8E7D-AD3BC4201068}"/>
</file>

<file path=customXml/itemProps3.xml><?xml version="1.0" encoding="utf-8"?>
<ds:datastoreItem xmlns:ds="http://schemas.openxmlformats.org/officeDocument/2006/customXml" ds:itemID="{08F86492-D6D8-4BE9-9C62-615D5357D8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L=4%,W=1%</vt:lpstr>
      <vt:lpstr>FULL-SIZE SPEC</vt:lpstr>
      <vt:lpstr>MER.QT-04.BM4</vt:lpstr>
      <vt:lpstr>2. TRIM CARD (GREY)</vt:lpstr>
      <vt:lpstr>3. ĐỊNH VỊ HÌNH IN.THÊU</vt:lpstr>
      <vt:lpstr>'1. CUTTING DOCKET'!Print_Area</vt:lpstr>
      <vt:lpstr>'2. TRIM CARD'!Print_Area</vt:lpstr>
      <vt:lpstr>'2. TRIM CARD (GREY)'!Print_Area</vt:lpstr>
      <vt:lpstr>'FULL-SIZE SPEC'!Print_Area</vt:lpstr>
      <vt:lpstr>GREY!Print_Area</vt:lpstr>
      <vt:lpstr>'L=4%,W=1%'!Print_Area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2024-02-02T07:28:58Z</cp:lastPrinted>
  <dcterms:created xsi:type="dcterms:W3CDTF">2016-05-06T01:47:29Z</dcterms:created>
  <dcterms:modified xsi:type="dcterms:W3CDTF">2024-02-02T07:37:14Z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