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Merchandising\CUSTOMERS\2 - NEW FOLDER SYSTEM\CUSTOMERS\HERSCHEL\2025\1 - SAMPLING\1. STYLE FILE\CUTTING DOCKET\SMS+SIZE SET\S1\MEN\TEE\"/>
    </mc:Choice>
  </mc:AlternateContent>
  <xr:revisionPtr revIDLastSave="0" documentId="13_ncr:1_{F83B030A-FBD2-4CB1-A503-CD7FDCEA7A09}" xr6:coauthVersionLast="47" xr6:coauthVersionMax="47" xr10:uidLastSave="{00000000-0000-0000-0000-000000000000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FULL-SIZE SPEC" sheetId="19" r:id="rId6"/>
    <sheet name="MER.QT-04.BM4" sheetId="2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SCM40" localSheetId="4">'[1]Raw material movement'!#REF!</definedName>
    <definedName name="____SCM40" localSheetId="6">'[1]Raw material movement'!#REF!</definedName>
    <definedName name="____SCM40">'[1]Raw material movement'!#REF!</definedName>
    <definedName name="___SCM40" localSheetId="4">'[2]Raw material movement'!#REF!</definedName>
    <definedName name="___SCM40" localSheetId="6">'[2]Raw material movement'!#REF!</definedName>
    <definedName name="___SCM40">'[2]Raw material movement'!#REF!</definedName>
    <definedName name="__SCM40" localSheetId="4">'[3]Raw material movement'!#REF!</definedName>
    <definedName name="__SCM40" localSheetId="6">'[3]Raw material movement'!#REF!</definedName>
    <definedName name="__SCM40">'[3]Raw material movement'!#REF!</definedName>
    <definedName name="_2DATA_DATA2_L" localSheetId="4">'[4]#REF'!#REF!</definedName>
    <definedName name="_2DATA_DATA2_L" localSheetId="6">'[4]#REF'!#REF!</definedName>
    <definedName name="_2DATA_DATA2_L">'[4]#REF'!#REF!</definedName>
    <definedName name="_DATA_DATA2_L" localSheetId="4">'[5]#REF'!#REF!</definedName>
    <definedName name="_DATA_DATA2_L" localSheetId="6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localSheetId="6" hidden="1">#REF!</definedName>
    <definedName name="_Fill" hidden="1">#REF!</definedName>
    <definedName name="_xlnm._FilterDatabase" localSheetId="0" hidden="1">'1. CUTTING DOCKET'!$A$30:$R$52</definedName>
    <definedName name="_xlnm._FilterDatabase" localSheetId="1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0">'1. CUTTING DOCKET'!$A$1:$Q$82</definedName>
    <definedName name="_xlnm.Print_Area" localSheetId="4">'2. TRIM CARD '!$A$1:$C$48</definedName>
    <definedName name="_xlnm.Print_Area" localSheetId="2">'2. TRIM CARD (GREY)'!$A$1:$E$39</definedName>
    <definedName name="_xlnm.Print_Area" localSheetId="1">GREY!$A$1:$P$169</definedName>
    <definedName name="_xlnm.Print_Area" localSheetId="6">'MER.QT-04.BM4'!$A$1:$H$19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5">'FULL-SIZE SPEC'!$1:$6</definedName>
    <definedName name="_xlnm.Print_Titles" localSheetId="1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2" l="1"/>
  <c r="A19" i="21"/>
  <c r="A9" i="21"/>
  <c r="B7" i="21"/>
  <c r="B4" i="21"/>
  <c r="B3" i="21"/>
  <c r="B47" i="21"/>
  <c r="A39" i="21"/>
  <c r="A37" i="21"/>
  <c r="B35" i="21"/>
  <c r="A35" i="21"/>
  <c r="B33" i="21"/>
  <c r="A33" i="21"/>
  <c r="A31" i="21"/>
  <c r="A29" i="21"/>
  <c r="A26" i="21"/>
  <c r="B24" i="21"/>
  <c r="A24" i="21"/>
  <c r="B22" i="21"/>
  <c r="A22" i="21"/>
  <c r="B19" i="21"/>
  <c r="B17" i="21"/>
  <c r="A17" i="21"/>
  <c r="B16" i="21"/>
  <c r="A16" i="21"/>
  <c r="B15" i="21"/>
  <c r="A15" i="21"/>
  <c r="A14" i="21"/>
  <c r="C13" i="21"/>
  <c r="A13" i="21"/>
  <c r="A12" i="21"/>
  <c r="C11" i="21"/>
  <c r="A11" i="21"/>
  <c r="B9" i="21"/>
  <c r="B6" i="21"/>
  <c r="B5" i="21"/>
  <c r="A4" i="21"/>
  <c r="A3" i="21"/>
  <c r="B2" i="21"/>
  <c r="A2" i="21"/>
  <c r="L48" i="1" l="1"/>
  <c r="I48" i="1"/>
  <c r="L49" i="1"/>
  <c r="I49" i="1"/>
  <c r="F31" i="1" l="1"/>
  <c r="L31" i="1"/>
  <c r="E28" i="1"/>
  <c r="E27" i="1"/>
  <c r="A26" i="1"/>
  <c r="F20" i="1"/>
  <c r="H31" i="1" l="1"/>
  <c r="L47" i="1" l="1"/>
  <c r="L46" i="1"/>
  <c r="L43" i="1"/>
  <c r="C55" i="1" l="1"/>
  <c r="I34" i="1" l="1"/>
  <c r="I35" i="1"/>
  <c r="I32" i="1"/>
  <c r="I33" i="1"/>
  <c r="I31" i="1"/>
  <c r="I41" i="1"/>
  <c r="C74" i="1"/>
  <c r="I47" i="1"/>
  <c r="I46" i="1"/>
  <c r="I42" i="1"/>
  <c r="I45" i="1"/>
  <c r="I39" i="1"/>
  <c r="I43" i="1"/>
  <c r="I44" i="1"/>
  <c r="I40" i="1"/>
  <c r="K20" i="1" l="1"/>
  <c r="J20" i="1"/>
  <c r="G20" i="1"/>
  <c r="H20" i="1"/>
  <c r="H22" i="1" s="1"/>
  <c r="I20" i="1"/>
  <c r="H4" i="1"/>
  <c r="E81" i="1" l="1"/>
  <c r="I22" i="1"/>
  <c r="F81" i="1" s="1"/>
  <c r="G22" i="1"/>
  <c r="D81" i="1" s="1"/>
  <c r="J22" i="1"/>
  <c r="G81" i="1" s="1"/>
  <c r="F22" i="1"/>
  <c r="C81" i="1" s="1"/>
  <c r="K22" i="1"/>
  <c r="H81" i="1" s="1"/>
  <c r="L45" i="1" l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6" i="1" l="1"/>
  <c r="I81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C15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D19" i="1" l="1"/>
  <c r="D20" i="1" s="1"/>
  <c r="H48" i="1" s="1"/>
  <c r="Q18" i="1"/>
  <c r="Q19" i="1"/>
  <c r="B55" i="1" l="1"/>
  <c r="H49" i="1"/>
  <c r="H34" i="1"/>
  <c r="H35" i="1"/>
  <c r="H32" i="1"/>
  <c r="H33" i="1"/>
  <c r="H41" i="1"/>
  <c r="B74" i="1"/>
  <c r="H46" i="1"/>
  <c r="H44" i="1"/>
  <c r="H42" i="1"/>
  <c r="H47" i="1"/>
  <c r="H45" i="1"/>
  <c r="H43" i="1"/>
  <c r="H40" i="1"/>
  <c r="H39" i="1"/>
  <c r="Q20" i="1"/>
  <c r="B66" i="1"/>
  <c r="B5" i="17"/>
  <c r="K49" i="1" l="1"/>
  <c r="M49" i="1" s="1"/>
  <c r="N49" i="1" s="1"/>
  <c r="K48" i="1"/>
  <c r="M48" i="1" s="1"/>
  <c r="N48" i="1" s="1"/>
  <c r="K35" i="1"/>
  <c r="M35" i="1" s="1"/>
  <c r="O35" i="1" s="1"/>
  <c r="Q22" i="1"/>
  <c r="K33" i="1"/>
  <c r="M33" i="1" s="1"/>
  <c r="O33" i="1" s="1"/>
  <c r="K34" i="1"/>
  <c r="M34" i="1" s="1"/>
  <c r="O34" i="1" s="1"/>
  <c r="K31" i="1"/>
  <c r="M31" i="1" s="1"/>
  <c r="K32" i="1"/>
  <c r="M32" i="1" s="1"/>
  <c r="O32" i="1" s="1"/>
  <c r="G28" i="1"/>
  <c r="I28" i="1" s="1"/>
  <c r="G27" i="1"/>
  <c r="I27" i="1" s="1"/>
  <c r="K41" i="1"/>
  <c r="M41" i="1" s="1"/>
  <c r="O41" i="1" s="1"/>
  <c r="K39" i="1"/>
  <c r="K46" i="1"/>
  <c r="K42" i="1"/>
  <c r="K45" i="1"/>
  <c r="K40" i="1"/>
  <c r="K44" i="1"/>
  <c r="K47" i="1"/>
  <c r="K43" i="1"/>
  <c r="B15" i="17"/>
  <c r="J27" i="1" l="1"/>
  <c r="M27" i="1" s="1"/>
  <c r="J28" i="1"/>
  <c r="M28" i="1" s="1"/>
  <c r="M47" i="1"/>
  <c r="N47" i="1" s="1"/>
  <c r="M44" i="1"/>
  <c r="O44" i="1" s="1"/>
  <c r="M46" i="1"/>
  <c r="O46" i="1" s="1"/>
  <c r="M40" i="1"/>
  <c r="O40" i="1" s="1"/>
  <c r="M43" i="1"/>
  <c r="O43" i="1" s="1"/>
  <c r="M42" i="1"/>
  <c r="O42" i="1" s="1"/>
  <c r="M39" i="1"/>
  <c r="N39" i="1" s="1"/>
  <c r="M45" i="1"/>
  <c r="O45" i="1" s="1"/>
</calcChain>
</file>

<file path=xl/sharedStrings.xml><?xml version="1.0" encoding="utf-8"?>
<sst xmlns="http://schemas.openxmlformats.org/spreadsheetml/2006/main" count="901" uniqueCount="407">
  <si>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</si>
  <si>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</si>
  <si>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</si>
  <si>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</si>
  <si>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</si>
  <si>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</si>
  <si>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</si>
  <si>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</si>
  <si>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</si>
  <si>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</si>
  <si>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</si>
  <si>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</si>
  <si>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</si>
  <si>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</si>
  <si>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</si>
  <si>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</si>
  <si>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</si>
  <si>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</si>
  <si>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</si>
  <si>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</si>
  <si>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</si>
  <si>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</si>
  <si>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</si>
  <si>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</si>
  <si>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</si>
  <si>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</si>
  <si>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</si>
  <si>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</si>
  <si>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</si>
  <si>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</si>
  <si>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</si>
  <si>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</si>
  <si>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</si>
  <si>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</si>
  <si>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</si>
  <si>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</si>
  <si>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</si>
  <si>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</si>
  <si>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</si>
  <si>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</si>
  <si>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</si>
  <si>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</si>
  <si>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</si>
  <si>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</si>
  <si>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</si>
  <si>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</si>
  <si>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</si>
  <si>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</si>
  <si>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</si>
  <si>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</si>
  <si>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</si>
  <si>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</si>
  <si>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</si>
  <si>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</si>
  <si>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</si>
  <si>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</si>
  <si>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</si>
  <si>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</si>
  <si>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</si>
  <si>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</si>
  <si>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</si>
  <si>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</si>
  <si>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</si>
  <si>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</si>
  <si>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</si>
  <si>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</si>
  <si>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</si>
  <si>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</si>
  <si>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</si>
  <si>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</si>
  <si>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</si>
  <si>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</si>
  <si>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</si>
  <si>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</si>
  <si>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</si>
  <si>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</si>
  <si>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</si>
  <si>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</si>
  <si>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</si>
  <si>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</si>
  <si>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</si>
  <si>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</si>
  <si>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</si>
  <si>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</si>
  <si>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</si>
  <si>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</si>
  <si>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</si>
  <si>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</si>
  <si>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</si>
  <si>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</si>
  <si>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</si>
  <si>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</si>
  <si>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</si>
  <si>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</si>
  <si>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</si>
  <si>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</si>
  <si>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</si>
  <si>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</si>
  <si>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</si>
  <si>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</si>
  <si>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</si>
  <si>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</si>
  <si>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</si>
  <si>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</si>
  <si>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</si>
  <si>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</si>
  <si>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</si>
  <si>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</si>
  <si>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</si>
  <si>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</si>
  <si>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</si>
  <si>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</si>
  <si>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</si>
  <si>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</si>
  <si>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</si>
  <si>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</si>
  <si>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</si>
  <si>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</si>
  <si>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</si>
  <si>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</si>
  <si>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</si>
  <si>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</si>
  <si>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</si>
  <si>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</si>
  <si>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</si>
  <si>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</si>
  <si>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</si>
  <si>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</si>
  <si>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</si>
  <si>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</si>
  <si>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</si>
  <si>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</si>
  <si>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</si>
  <si>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</si>
  <si>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</si>
  <si>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</si>
  <si>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</si>
  <si>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</si>
  <si>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</si>
  <si>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</si>
  <si>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</si>
  <si>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</si>
  <si>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</si>
  <si>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</si>
  <si>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</si>
  <si>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</si>
  <si>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</si>
  <si>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</si>
  <si>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</si>
  <si>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</si>
  <si>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</si>
  <si>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</si>
  <si>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</si>
  <si>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</si>
  <si>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</si>
  <si>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</si>
  <si>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</si>
  <si>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</si>
  <si>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</si>
  <si>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</si>
  <si>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</si>
  <si>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</si>
  <si>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</si>
  <si>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</si>
  <si>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</si>
  <si>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</si>
  <si>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</si>
  <si>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</si>
  <si>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</si>
  <si>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</si>
  <si>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</si>
  <si>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</si>
  <si>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</si>
  <si>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</si>
  <si>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</si>
  <si>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</si>
  <si>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</si>
  <si>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</si>
  <si>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</si>
  <si>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</si>
  <si>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</si>
  <si>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</si>
  <si>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</si>
  <si>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</si>
  <si>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</si>
  <si>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</si>
  <si>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</si>
  <si>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</si>
  <si>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</si>
  <si>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</si>
  <si>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</si>
  <si>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</si>
  <si>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</si>
  <si>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</si>
  <si>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</si>
  <si>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</si>
  <si>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</si>
  <si>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</si>
  <si>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</si>
  <si>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</si>
  <si>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</si>
  <si>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</si>
  <si>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</si>
  <si>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</si>
  <si>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</si>
  <si>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7 3/4</t>
  </si>
  <si>
    <t>28 1/2</t>
  </si>
  <si>
    <t>11 1/2</t>
  </si>
  <si>
    <t>8 1/2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</si>
  <si>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</si>
  <si>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</si>
  <si>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</si>
  <si>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</si>
  <si>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</si>
  <si>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</si>
  <si>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</si>
  <si>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</si>
  <si>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</si>
  <si>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</si>
  <si>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</si>
  <si>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</si>
  <si>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DUYỆT CHẤT LƯỢNG, HIỆU ỨNG, HANFEEL SAU WASH NHƯ ÁO MẪU MÃ B15-TS2366 DỰ KIẾN DUYỆT NGÀY 6/10/2023</t>
  </si>
  <si>
    <t>SINGLE JERSEY 20'S 100% COTTON 190GSM- SOFT HAND FEEL</t>
  </si>
  <si>
    <t>HERSCHEL</t>
  </si>
  <si>
    <t>100% COTTON 1x1RIB
(20'S/1 CM) _ 260GSM</t>
  </si>
  <si>
    <t>VẢI CHÍNH, VIỀN CỔ</t>
  </si>
  <si>
    <t>NHÃN DỆT BẰNG VẢI 38MM*71MM 
(NHÃN CHÍNH-PHÂN THEO TỪNG SIZE)
CODE: HSC-ML-0047(MENS)</t>
  </si>
  <si>
    <t>NHÃN THÀNH PHẦN 100% COTTON
KÍCH THƯỚC: 82.2 *20 MM
CODE: CC-041</t>
  </si>
  <si>
    <t>NHÃN HSCO SATIN
CODE: HSC-ML-0002</t>
  </si>
  <si>
    <t>KHÔNG WASH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</si>
  <si>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</si>
  <si>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</si>
  <si>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GẮN DƯỚI NHÃN HSCO</t>
  </si>
  <si>
    <t>Herschel Supply Co.</t>
  </si>
  <si>
    <t>Base Measurements</t>
  </si>
  <si>
    <t>Style Name:</t>
  </si>
  <si>
    <t>Men's Tee</t>
  </si>
  <si>
    <t>Base Size:</t>
  </si>
  <si>
    <t>Last Updated:</t>
  </si>
  <si>
    <t>Style Number:</t>
  </si>
  <si>
    <t>Category:</t>
  </si>
  <si>
    <t>Status:</t>
  </si>
  <si>
    <t>new</t>
  </si>
  <si>
    <t>Season:</t>
  </si>
  <si>
    <t>2024 S4</t>
  </si>
  <si>
    <t>Developer:</t>
  </si>
  <si>
    <t>CODE</t>
  </si>
  <si>
    <t>DESCRIPTION</t>
  </si>
  <si>
    <t>GRADE RULE</t>
  </si>
  <si>
    <t>TOLERANCE</t>
  </si>
  <si>
    <t>A</t>
  </si>
  <si>
    <t>NECK WIDTH HSP SEAM TO SEAM</t>
  </si>
  <si>
    <t xml:space="preserve">RỘNG CỔ TỪ ĐỈNH VAI TỪ ĐƯỜNG MAY TỚI ĐƯỜNG MAY </t>
  </si>
  <si>
    <t>1/4</t>
  </si>
  <si>
    <t>7 1/2</t>
  </si>
  <si>
    <t>8 1/4</t>
  </si>
  <si>
    <t>B</t>
  </si>
  <si>
    <t>FRONT NECK DROP FROM HSP</t>
  </si>
  <si>
    <t>HẠ CỔ TRƯỚC TỪ ĐỈNH VAI</t>
  </si>
  <si>
    <t>1/8</t>
  </si>
  <si>
    <t>3 7/8</t>
  </si>
  <si>
    <t>4 1/8</t>
  </si>
  <si>
    <t>4 1/4</t>
  </si>
  <si>
    <t>4 3/8</t>
  </si>
  <si>
    <t>C</t>
  </si>
  <si>
    <t>BACK NECK DROP FROM HSP</t>
  </si>
  <si>
    <t>HẠ CỔ SAU TỪ ĐỈNH VAI</t>
  </si>
  <si>
    <t>7/8</t>
  </si>
  <si>
    <t>D</t>
  </si>
  <si>
    <t>BACK NECK TAPE LENGTH</t>
  </si>
  <si>
    <t>1/2</t>
  </si>
  <si>
    <t>E</t>
  </si>
  <si>
    <t>NECK TRIM HEIGHT</t>
  </si>
  <si>
    <t xml:space="preserve">TO BẢN BO CỔ </t>
  </si>
  <si>
    <t>F</t>
  </si>
  <si>
    <t>RIB CIRCUMFERENCE AT EDGE</t>
  </si>
  <si>
    <t/>
  </si>
  <si>
    <t>G</t>
  </si>
  <si>
    <t>SHOULDER WIDTH - SET IN</t>
  </si>
  <si>
    <t xml:space="preserve">NGANG VAI </t>
  </si>
  <si>
    <t>5/8</t>
  </si>
  <si>
    <t>18 3/8</t>
  </si>
  <si>
    <t>19 5/8</t>
  </si>
  <si>
    <t>20 1/4</t>
  </si>
  <si>
    <t>20 7/8</t>
  </si>
  <si>
    <t>H</t>
  </si>
  <si>
    <t>ACROSS FRONT (6" FROM HSP)</t>
  </si>
  <si>
    <t>NGANG THÂN TRƯỚC 6" TỪ ĐỈNH VAI</t>
  </si>
  <si>
    <t>16 7/8</t>
  </si>
  <si>
    <t>17 1/2</t>
  </si>
  <si>
    <t>18 1/8</t>
  </si>
  <si>
    <t>18 3/4</t>
  </si>
  <si>
    <t>19 3/8</t>
  </si>
  <si>
    <t>I</t>
  </si>
  <si>
    <t>ACROSS BACK (6" FROM HSP)</t>
  </si>
  <si>
    <t>NGANG THÂN SAU 6" TỪ ĐỈNH VAI</t>
  </si>
  <si>
    <t>17 7/8</t>
  </si>
  <si>
    <t>18 1/2</t>
  </si>
  <si>
    <t>19 1/8</t>
  </si>
  <si>
    <t>19 3/4</t>
  </si>
  <si>
    <t>20 3/8</t>
  </si>
  <si>
    <t>J</t>
  </si>
  <si>
    <t>ARMHOLE DROP FROM HSP</t>
  </si>
  <si>
    <t>HẠ NÁCH TỪ ĐỈNH VAI</t>
  </si>
  <si>
    <t>11 1/4</t>
  </si>
  <si>
    <t>11 3/4</t>
  </si>
  <si>
    <t>12 1/4</t>
  </si>
  <si>
    <t>K</t>
  </si>
  <si>
    <t>SHOULDER SLOPE (FOR REF.)</t>
  </si>
  <si>
    <t>XUÔI VAI</t>
  </si>
  <si>
    <t>1 3/4</t>
  </si>
  <si>
    <t>SHOULDER SEAM FORWARD (FOR REF.)</t>
  </si>
  <si>
    <t>CHỒM VAI</t>
  </si>
  <si>
    <t>CHEST CIRCUMFERENCE  1" BELOW ARMHOLE</t>
  </si>
  <si>
    <t>VÒNG NGỰC 1" TỪ NÁCH</t>
  </si>
  <si>
    <t>2 1/2</t>
  </si>
  <si>
    <t>40 1/2</t>
  </si>
  <si>
    <t>45 1/2</t>
  </si>
  <si>
    <t>50 1/2</t>
  </si>
  <si>
    <t>N</t>
  </si>
  <si>
    <t>HEM CIRCUMFERENCE - STRAIGHT</t>
  </si>
  <si>
    <t>VÒNG LAI ĐO THẲNG</t>
  </si>
  <si>
    <t>39 1/2</t>
  </si>
  <si>
    <t>44 1/2</t>
  </si>
  <si>
    <t>49 1/2</t>
  </si>
  <si>
    <t>O</t>
  </si>
  <si>
    <t>FRONT LENGTH (HSP TO HEM) - ABOVE LOW HIP (NON ZIP)</t>
  </si>
  <si>
    <t xml:space="preserve">DÀI THÂN TRƯỚC - ĐỈNH VAI TỚI LAI </t>
  </si>
  <si>
    <t>29 1/2</t>
  </si>
  <si>
    <t>P</t>
  </si>
  <si>
    <t>FRONT LENGTH AT CF - ABOVE LOW HIP (NON ZIP)</t>
  </si>
  <si>
    <t>DÀI THÂN TRƯỚC - TRÊN HÔNG</t>
  </si>
  <si>
    <t>Q</t>
  </si>
  <si>
    <t>BACK LENGTH AT CB - ABOVE LOW HIP (NON ZIP)</t>
  </si>
  <si>
    <t>DÀI THÂN SAU - TRÊN HÔNG</t>
  </si>
  <si>
    <t>R</t>
  </si>
  <si>
    <t>CB SLEEVE LENGTH - SHORT SLV</t>
  </si>
  <si>
    <t xml:space="preserve">DÀI TAY - ĐO TẠI GIỮA SAU </t>
  </si>
  <si>
    <t>BICEP CIRCUMFERENCE 1" FROM UNDERARM</t>
  </si>
  <si>
    <t>BẮP TAY 1" TỪ NÁCH</t>
  </si>
  <si>
    <t>17 3/8</t>
  </si>
  <si>
    <t>18 5/8</t>
  </si>
  <si>
    <t>19 1/4</t>
  </si>
  <si>
    <t>19 7/8</t>
  </si>
  <si>
    <t>T</t>
  </si>
  <si>
    <t>SLEEVE HEM CIRCUMFERENCE - SHORT SLV</t>
  </si>
  <si>
    <t>CỬA TAY NGUYÊN VÒNG</t>
  </si>
  <si>
    <t>15 3/8</t>
  </si>
  <si>
    <t>16 5/8</t>
  </si>
  <si>
    <t>17 1/4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</si>
  <si>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</si>
  <si>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</si>
  <si>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H06-ST54M</t>
  </si>
  <si>
    <t>BASIC TEE MEN'S</t>
  </si>
  <si>
    <t>ICEBERG GREEN</t>
  </si>
  <si>
    <t>IN BÁN THÀNH PHẨM THÂN TRƯỚC TRÁI</t>
  </si>
  <si>
    <t>NHÃN TRACKING</t>
  </si>
  <si>
    <t>MER: DIỆU - 204</t>
  </si>
  <si>
    <t xml:space="preserve">SS25 </t>
  </si>
  <si>
    <t xml:space="preserve">S1 </t>
  </si>
  <si>
    <t>TÁC NGHIỆP MAY MẪU SMS+SIZE SET: 
THAM KHẢO CÁCH MAY THEO ÁO MẪU PHOTO MÃ H06-ST54M, MÀU ICEBERG GREEN CHUYỂN CÙNG TÁC NGHIỆP</t>
  </si>
  <si>
    <t>HSSS25P0215003T00K
L0329/10
ÁNH A CẤP ĐỦ SL</t>
  </si>
  <si>
    <t>HSSS25P0215004T00K
L0329/10
ÁNH A CẤP ĐỦ SL</t>
  </si>
  <si>
    <t>GR9093</t>
  </si>
  <si>
    <t>H06-0310</t>
  </si>
  <si>
    <t>H06-0311</t>
  </si>
  <si>
    <t>H06-0313</t>
  </si>
  <si>
    <t>H06-0312</t>
  </si>
  <si>
    <t>H06-0314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</si>
  <si>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</si>
  <si>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</si>
  <si>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</si>
  <si>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</si>
  <si>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</si>
  <si>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</si>
  <si>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</si>
  <si>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</si>
  <si>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</si>
  <si>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</si>
  <si>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H06-0316</t>
  </si>
  <si>
    <t>DÙNG TỒN</t>
  </si>
  <si>
    <t>H06-0326, H06-0328</t>
  </si>
  <si>
    <t>H06-0327</t>
  </si>
  <si>
    <t>H06-0317</t>
  </si>
  <si>
    <t xml:space="preserve">DUYỆT MÀU SẮC + CHẤT LƯỢNG HÌNH IN THEO S/O MÃ H06-ST54M MÀU ICEBERG GREEN </t>
  </si>
  <si>
    <t>THÔNG TIN ĐỊNH VỊ HÌNH IN</t>
  </si>
  <si>
    <t>W: 6CM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</si>
  <si>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</si>
  <si>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</si>
  <si>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</si>
  <si>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11CM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</si>
  <si>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</si>
  <si>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</si>
  <si>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</si>
  <si>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</si>
  <si>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</si>
  <si>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</si>
  <si>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</si>
  <si>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</si>
  <si>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</si>
  <si>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</si>
  <si>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 xml:space="preserve">
GẮN TẠI BÊN TRONG SƯỜN TRÁI (THÂN SAU)
VỊ TRÍ: TỪ LAI LÊN 5"
1 BỘ GỒM 2 CÁI
THỨ TỰ TRÊN DƯỚI =&gt; XEM HÌNH BÊN</t>
  </si>
  <si>
    <t>CUSTOMER</t>
  </si>
  <si>
    <t>Pattern-Marker
&amp; Cutting</t>
  </si>
  <si>
    <t>Outsource</t>
  </si>
  <si>
    <t>QA/QC
(CFA)</t>
  </si>
  <si>
    <t>SS25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</si>
</sst>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m\-dd;@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50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18"/>
      <name val="Muli"/>
    </font>
    <font>
      <b/>
      <sz val="18"/>
      <color rgb="FF000000"/>
      <name val="Muli"/>
    </font>
    <font>
      <sz val="18"/>
      <color rgb="FF000000"/>
      <name val="Muli"/>
    </font>
    <font>
      <sz val="18"/>
      <color theme="1"/>
      <name val="Muli"/>
    </font>
    <font>
      <b/>
      <sz val="33"/>
      <color theme="1"/>
      <name val="Muli"/>
    </font>
    <font>
      <b/>
      <u/>
      <sz val="33"/>
      <color theme="1"/>
      <name val="Muli"/>
    </font>
    <font>
      <b/>
      <sz val="35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b/>
      <sz val="8"/>
      <color theme="1"/>
      <name val="Muli"/>
    </font>
    <font>
      <sz val="8"/>
      <color theme="1"/>
      <name val="Muli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6" fillId="0" borderId="0"/>
  </cellStyleXfs>
  <cellXfs count="580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3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98" fillId="0" borderId="0" xfId="128" applyFont="1" applyAlignment="1">
      <alignment horizontal="left" vertical="top"/>
    </xf>
    <xf numFmtId="0" fontId="97" fillId="0" borderId="68" xfId="128" applyFont="1" applyBorder="1" applyAlignment="1">
      <alignment horizontal="left" vertical="center" wrapText="1"/>
    </xf>
    <xf numFmtId="0" fontId="97" fillId="0" borderId="69" xfId="128" applyFont="1" applyBorder="1" applyAlignment="1">
      <alignment horizontal="left" vertical="center" wrapText="1"/>
    </xf>
    <xf numFmtId="0" fontId="98" fillId="0" borderId="69" xfId="128" applyFont="1" applyBorder="1" applyAlignment="1">
      <alignment horizontal="center" vertical="center" wrapText="1"/>
    </xf>
    <xf numFmtId="0" fontId="97" fillId="0" borderId="69" xfId="128" applyFont="1" applyBorder="1" applyAlignment="1">
      <alignment horizontal="center" vertical="center" wrapText="1"/>
    </xf>
    <xf numFmtId="177" fontId="98" fillId="0" borderId="69" xfId="128" applyNumberFormat="1" applyFont="1" applyBorder="1" applyAlignment="1">
      <alignment horizontal="center" vertical="center" shrinkToFit="1"/>
    </xf>
    <xf numFmtId="0" fontId="98" fillId="0" borderId="70" xfId="128" applyFont="1" applyBorder="1" applyAlignment="1">
      <alignment horizontal="center" vertical="center" wrapText="1"/>
    </xf>
    <xf numFmtId="0" fontId="98" fillId="0" borderId="0" xfId="128" applyFont="1" applyAlignment="1">
      <alignment horizontal="left" vertical="center"/>
    </xf>
    <xf numFmtId="0" fontId="97" fillId="0" borderId="71" xfId="128" applyFont="1" applyBorder="1" applyAlignment="1">
      <alignment horizontal="left" vertical="center" wrapText="1"/>
    </xf>
    <xf numFmtId="0" fontId="97" fillId="0" borderId="0" xfId="128" applyFont="1" applyAlignment="1">
      <alignment horizontal="left" vertical="center" wrapText="1"/>
    </xf>
    <xf numFmtId="0" fontId="98" fillId="0" borderId="0" xfId="128" applyFont="1" applyAlignment="1">
      <alignment horizontal="center" vertical="center" wrapText="1"/>
    </xf>
    <xf numFmtId="0" fontId="97" fillId="0" borderId="0" xfId="128" applyFont="1" applyAlignment="1">
      <alignment horizontal="center" vertical="center" wrapText="1"/>
    </xf>
    <xf numFmtId="0" fontId="98" fillId="0" borderId="72" xfId="128" applyFont="1" applyBorder="1" applyAlignment="1">
      <alignment horizontal="center" vertical="center" wrapText="1"/>
    </xf>
    <xf numFmtId="0" fontId="97" fillId="0" borderId="60" xfId="128" applyFont="1" applyBorder="1" applyAlignment="1">
      <alignment horizontal="left" vertical="center" wrapText="1"/>
    </xf>
    <xf numFmtId="0" fontId="97" fillId="0" borderId="73" xfId="128" applyFont="1" applyBorder="1" applyAlignment="1">
      <alignment horizontal="left" vertical="center" wrapText="1"/>
    </xf>
    <xf numFmtId="0" fontId="98" fillId="0" borderId="73" xfId="128" applyFont="1" applyBorder="1" applyAlignment="1">
      <alignment horizontal="center" vertical="center" wrapText="1"/>
    </xf>
    <xf numFmtId="0" fontId="98" fillId="0" borderId="74" xfId="128" applyFont="1" applyBorder="1" applyAlignment="1">
      <alignment horizontal="center" vertical="center" wrapText="1"/>
    </xf>
    <xf numFmtId="0" fontId="97" fillId="0" borderId="75" xfId="128" applyFont="1" applyBorder="1" applyAlignment="1">
      <alignment horizontal="center" vertical="center" wrapText="1"/>
    </xf>
    <xf numFmtId="0" fontId="35" fillId="0" borderId="75" xfId="128" applyFont="1" applyBorder="1" applyAlignment="1">
      <alignment horizontal="center" vertical="center" wrapText="1"/>
    </xf>
    <xf numFmtId="0" fontId="35" fillId="0" borderId="75" xfId="128" applyFont="1" applyBorder="1" applyAlignment="1">
      <alignment horizontal="left" vertical="center" wrapText="1"/>
    </xf>
    <xf numFmtId="0" fontId="35" fillId="0" borderId="67" xfId="128" applyFont="1" applyBorder="1" applyAlignment="1">
      <alignment horizontal="left" vertical="center" wrapText="1"/>
    </xf>
    <xf numFmtId="12" fontId="35" fillId="0" borderId="75" xfId="128" applyNumberFormat="1" applyFont="1" applyBorder="1" applyAlignment="1">
      <alignment horizontal="center" vertical="center" wrapText="1"/>
    </xf>
    <xf numFmtId="1" fontId="99" fillId="0" borderId="75" xfId="128" applyNumberFormat="1" applyFont="1" applyBorder="1" applyAlignment="1">
      <alignment horizontal="center" vertical="center" shrinkToFit="1"/>
    </xf>
    <xf numFmtId="0" fontId="99" fillId="0" borderId="0" xfId="128" applyFont="1" applyAlignment="1">
      <alignment horizontal="left" vertical="center"/>
    </xf>
    <xf numFmtId="0" fontId="99" fillId="0" borderId="75" xfId="128" applyFont="1" applyBorder="1" applyAlignment="1">
      <alignment horizontal="center" vertical="center" wrapText="1"/>
    </xf>
    <xf numFmtId="0" fontId="100" fillId="0" borderId="75" xfId="128" applyFont="1" applyBorder="1" applyAlignment="1">
      <alignment horizontal="center" vertical="center" wrapText="1"/>
    </xf>
    <xf numFmtId="0" fontId="99" fillId="0" borderId="0" xfId="128" applyFont="1" applyAlignment="1">
      <alignment horizontal="left" vertical="top"/>
    </xf>
    <xf numFmtId="0" fontId="99" fillId="0" borderId="0" xfId="128" applyFont="1" applyAlignment="1">
      <alignment horizontal="center" vertical="top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2" fontId="49" fillId="2" borderId="42" xfId="0" applyNumberFormat="1" applyFont="1" applyFill="1" applyBorder="1" applyAlignment="1">
      <alignment horizontal="center" vertical="center"/>
    </xf>
    <xf numFmtId="1" fontId="104" fillId="0" borderId="42" xfId="1" applyNumberFormat="1" applyFont="1" applyBorder="1" applyAlignment="1">
      <alignment horizontal="center" vertical="center" wrapText="1"/>
    </xf>
    <xf numFmtId="0" fontId="91" fillId="2" borderId="0" xfId="0" applyFont="1" applyFill="1" applyAlignment="1">
      <alignment vertical="center"/>
    </xf>
    <xf numFmtId="0" fontId="105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106" fillId="0" borderId="42" xfId="1" applyNumberFormat="1" applyFont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0" fillId="0" borderId="43" xfId="0" applyBorder="1"/>
    <xf numFmtId="0" fontId="107" fillId="9" borderId="42" xfId="0" applyFont="1" applyFill="1" applyBorder="1" applyAlignment="1">
      <alignment vertical="center"/>
    </xf>
    <xf numFmtId="0" fontId="108" fillId="0" borderId="42" xfId="0" applyFont="1" applyBorder="1" applyAlignment="1">
      <alignment horizontal="center"/>
    </xf>
    <xf numFmtId="0" fontId="108" fillId="0" borderId="42" xfId="0" quotePrefix="1" applyFont="1" applyBorder="1" applyAlignment="1">
      <alignment horizontal="center"/>
    </xf>
    <xf numFmtId="16" fontId="108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0" fontId="91" fillId="2" borderId="0" xfId="0" applyFont="1" applyFill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1" fontId="39" fillId="2" borderId="42" xfId="0" applyNumberFormat="1" applyFont="1" applyFill="1" applyBorder="1" applyAlignment="1">
      <alignment horizontal="left" vertical="center" wrapText="1"/>
    </xf>
    <xf numFmtId="0" fontId="41" fillId="2" borderId="43" xfId="0" quotePrefix="1" applyFont="1" applyFill="1" applyBorder="1" applyAlignment="1">
      <alignment horizontal="center" vertical="center" wrapText="1"/>
    </xf>
    <xf numFmtId="0" fontId="41" fillId="2" borderId="40" xfId="0" quotePrefix="1" applyFont="1" applyFill="1" applyBorder="1" applyAlignment="1">
      <alignment horizontal="center" vertical="center" wrapText="1"/>
    </xf>
    <xf numFmtId="0" fontId="41" fillId="2" borderId="41" xfId="0" quotePrefix="1" applyFont="1" applyFill="1" applyBorder="1" applyAlignment="1">
      <alignment horizontal="center" vertical="center" wrapText="1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12" fontId="95" fillId="50" borderId="43" xfId="0" quotePrefix="1" applyNumberFormat="1" applyFont="1" applyFill="1" applyBorder="1" applyAlignment="1">
      <alignment horizontal="center" vertical="center" wrapText="1"/>
    </xf>
    <xf numFmtId="12" fontId="95" fillId="50" borderId="40" xfId="0" quotePrefix="1" applyNumberFormat="1" applyFont="1" applyFill="1" applyBorder="1" applyAlignment="1">
      <alignment horizontal="center" vertical="center" wrapText="1"/>
    </xf>
    <xf numFmtId="12" fontId="95" fillId="50" borderId="41" xfId="0" quotePrefix="1" applyNumberFormat="1" applyFont="1" applyFill="1" applyBorder="1" applyAlignment="1">
      <alignment horizontal="center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0" fontId="22" fillId="5" borderId="42" xfId="0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92" fillId="0" borderId="42" xfId="0" applyNumberFormat="1" applyFont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103" fillId="0" borderId="23" xfId="0" applyFont="1" applyBorder="1" applyAlignment="1">
      <alignment horizontal="center" vertical="center" wrapText="1"/>
    </xf>
    <xf numFmtId="0" fontId="103" fillId="0" borderId="24" xfId="0" applyFont="1" applyBorder="1" applyAlignment="1">
      <alignment horizontal="center" vertical="center" wrapText="1"/>
    </xf>
    <xf numFmtId="0" fontId="103" fillId="0" borderId="25" xfId="0" applyFont="1" applyBorder="1" applyAlignment="1">
      <alignment horizontal="center" vertical="center" wrapText="1"/>
    </xf>
    <xf numFmtId="0" fontId="103" fillId="0" borderId="26" xfId="0" applyFont="1" applyBorder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0" fontId="103" fillId="0" borderId="27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103" fillId="0" borderId="28" xfId="0" applyFont="1" applyBorder="1" applyAlignment="1">
      <alignment horizontal="center" vertical="center" wrapText="1"/>
    </xf>
    <xf numFmtId="0" fontId="103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39" fillId="9" borderId="42" xfId="0" applyFont="1" applyFill="1" applyBorder="1" applyAlignment="1">
      <alignment horizontal="left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64" xfId="0" applyFont="1" applyFill="1" applyBorder="1" applyAlignment="1">
      <alignment horizontal="center" vertical="center" wrapText="1"/>
    </xf>
    <xf numFmtId="0" fontId="94" fillId="2" borderId="42" xfId="0" applyFont="1" applyFill="1" applyBorder="1" applyAlignment="1">
      <alignment horizontal="center" vertical="center"/>
    </xf>
    <xf numFmtId="0" fontId="101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12" fontId="43" fillId="0" borderId="43" xfId="0" quotePrefix="1" applyNumberFormat="1" applyFont="1" applyBorder="1" applyAlignment="1">
      <alignment horizontal="center" vertical="center" wrapText="1"/>
    </xf>
    <xf numFmtId="12" fontId="43" fillId="0" borderId="40" xfId="0" quotePrefix="1" applyNumberFormat="1" applyFont="1" applyBorder="1" applyAlignment="1">
      <alignment horizontal="center" vertical="center" wrapText="1"/>
    </xf>
    <xf numFmtId="12" fontId="43" fillId="0" borderId="41" xfId="0" quotePrefix="1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0" fontId="97" fillId="0" borderId="65" xfId="128" applyFont="1" applyBorder="1" applyAlignment="1">
      <alignment horizontal="center" vertical="top" wrapText="1"/>
    </xf>
    <xf numFmtId="0" fontId="97" fillId="0" borderId="66" xfId="128" applyFont="1" applyBorder="1" applyAlignment="1">
      <alignment horizontal="center" vertical="top" wrapText="1"/>
    </xf>
    <xf numFmtId="0" fontId="97" fillId="0" borderId="67" xfId="128" applyFont="1" applyBorder="1" applyAlignment="1">
      <alignment horizontal="center" vertical="top" wrapText="1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97" fillId="0" borderId="59" xfId="59" applyFont="1" applyBorder="1" applyAlignment="1">
      <alignment vertical="center" wrapText="1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33" fillId="5" borderId="59" xfId="59" applyFont="1" applyFill="1" applyBorder="1" applyAlignment="1">
      <alignment horizontal="center" vertical="center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21.emf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12" Type="http://schemas.openxmlformats.org/officeDocument/2006/relationships/image" Target="../media/image20.emf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11" Type="http://schemas.openxmlformats.org/officeDocument/2006/relationships/image" Target="../media/image7.emf"/><Relationship Id="rId5" Type="http://schemas.openxmlformats.org/officeDocument/2006/relationships/image" Target="../media/image14.png"/><Relationship Id="rId10" Type="http://schemas.openxmlformats.org/officeDocument/2006/relationships/image" Target="../media/image19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png"/><Relationship Id="rId13" Type="http://schemas.openxmlformats.org/officeDocument/2006/relationships/image" Target="../media/image34.png"/><Relationship Id="rId3" Type="http://schemas.openxmlformats.org/officeDocument/2006/relationships/image" Target="../media/image25.png"/><Relationship Id="rId7" Type="http://schemas.openxmlformats.org/officeDocument/2006/relationships/image" Target="../media/image29.png"/><Relationship Id="rId12" Type="http://schemas.openxmlformats.org/officeDocument/2006/relationships/image" Target="../media/image33.png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png"/><Relationship Id="rId11" Type="http://schemas.openxmlformats.org/officeDocument/2006/relationships/image" Target="../media/image32.png"/><Relationship Id="rId5" Type="http://schemas.openxmlformats.org/officeDocument/2006/relationships/image" Target="../media/image27.png"/><Relationship Id="rId10" Type="http://schemas.openxmlformats.org/officeDocument/2006/relationships/image" Target="../media/image2.png"/><Relationship Id="rId4" Type="http://schemas.openxmlformats.org/officeDocument/2006/relationships/image" Target="../media/image26.png"/><Relationship Id="rId9" Type="http://schemas.openxmlformats.org/officeDocument/2006/relationships/image" Target="../media/image31.png"/><Relationship Id="rId14" Type="http://schemas.openxmlformats.org/officeDocument/2006/relationships/image" Target="../media/image3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630716</xdr:colOff>
      <xdr:row>50</xdr:row>
      <xdr:rowOff>301626</xdr:rowOff>
    </xdr:from>
    <xdr:to>
      <xdr:col>14</xdr:col>
      <xdr:colOff>793440</xdr:colOff>
      <xdr:row>56</xdr:row>
      <xdr:rowOff>317501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DDB024F-54CC-9802-A83E-E72619147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88216" y="32670751"/>
          <a:ext cx="3623474" cy="3778250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238124</xdr:colOff>
      <xdr:row>4</xdr:row>
      <xdr:rowOff>412750</xdr:rowOff>
    </xdr:from>
    <xdr:to>
      <xdr:col>16</xdr:col>
      <xdr:colOff>1097160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A8152C-60BF-4C9A-F449-F6A72690E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49" y="2349500"/>
          <a:ext cx="3256161" cy="276225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56</xdr:row>
      <xdr:rowOff>396875</xdr:rowOff>
    </xdr:from>
    <xdr:to>
      <xdr:col>16</xdr:col>
      <xdr:colOff>457467</xdr:colOff>
      <xdr:row>60</xdr:row>
      <xdr:rowOff>838442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662D15-4621-0A31-82B5-D62547812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48000" y="48656875"/>
          <a:ext cx="5188217" cy="4711942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635000</xdr:colOff>
      <xdr:row>60</xdr:row>
      <xdr:rowOff>825500</xdr:rowOff>
    </xdr:from>
    <xdr:to>
      <xdr:col>16</xdr:col>
      <xdr:colOff>479717</xdr:colOff>
      <xdr:row>79</xdr:row>
      <xdr:rowOff>63500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FF0424-C1F3-4399-8DCA-9623FFF61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70125" y="53355875"/>
          <a:ext cx="5988342" cy="5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3365502</xdr:colOff>
      <xdr:row>22</xdr:row>
      <xdr:rowOff>127000</xdr:rowOff>
    </xdr:from>
    <xdr:to>
      <xdr:col>2</xdr:col>
      <xdr:colOff>2540004</xdr:colOff>
      <xdr:row>22</xdr:row>
      <xdr:rowOff>2476500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95128" y="31689674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4350946</xdr:colOff>
      <xdr:row>17</xdr:row>
      <xdr:rowOff>380999</xdr:rowOff>
    </xdr:from>
    <xdr:to>
      <xdr:col>2</xdr:col>
      <xdr:colOff>2500312</xdr:colOff>
      <xdr:row>17</xdr:row>
      <xdr:rowOff>4524374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408FB-18FC-4230-8674-C9FCEF58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8196" y="18891249"/>
          <a:ext cx="3769116" cy="414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1621663</xdr:colOff>
      <xdr:row>27</xdr:row>
      <xdr:rowOff>111125</xdr:rowOff>
    </xdr:from>
    <xdr:to>
      <xdr:col>1</xdr:col>
      <xdr:colOff>3912082</xdr:colOff>
      <xdr:row>27</xdr:row>
      <xdr:rowOff>4206875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10A739D-E35B-4A4E-B5D0-FDB71BBDC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28913" y="4708207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2153723</xdr:colOff>
      <xdr:row>27</xdr:row>
      <xdr:rowOff>63500</xdr:rowOff>
    </xdr:from>
    <xdr:to>
      <xdr:col>2</xdr:col>
      <xdr:colOff>4333875</xdr:colOff>
      <xdr:row>27</xdr:row>
      <xdr:rowOff>4277464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1EAB654-2372-4D26-9201-71A5F99B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80723" y="4703445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27</xdr:row>
      <xdr:rowOff>1968499</xdr:rowOff>
    </xdr:from>
    <xdr:to>
      <xdr:col>2</xdr:col>
      <xdr:colOff>3651250</xdr:colOff>
      <xdr:row>27</xdr:row>
      <xdr:rowOff>2746374</xdr:rowOff>
    </xdr:to>
    <xdr:pic>
      <xdr:nvPicPr>
        <xdr:cNvPr id="14" name="Picture 13" descr="Garment size and color code labels for retail clothing, fabric safe stickers">
          <a:extLst>
            <a:ext uri="{FF2B5EF4-FFF2-40B4-BE49-F238E27FC236}">
              <a16:creationId xmlns:a16="http://schemas.microsoft.com/office/drawing/2014/main" id="{6A9A8735-B647-46B6-9799-84C3405C1E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893944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5143499</xdr:colOff>
      <xdr:row>29</xdr:row>
      <xdr:rowOff>79375</xdr:rowOff>
    </xdr:from>
    <xdr:to>
      <xdr:col>2</xdr:col>
      <xdr:colOff>965610</xdr:colOff>
      <xdr:row>30</xdr:row>
      <xdr:rowOff>8104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F5B3157-B6A2-443C-9A12-4A5FAE9BF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350749" y="45005625"/>
          <a:ext cx="1441861" cy="1293979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31</xdr:row>
      <xdr:rowOff>95251</xdr:rowOff>
    </xdr:from>
    <xdr:to>
      <xdr:col>2</xdr:col>
      <xdr:colOff>1780717</xdr:colOff>
      <xdr:row>31</xdr:row>
      <xdr:rowOff>2222501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FB291F5-FDE2-43C5-B394-B022088A9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61750" y="47529751"/>
          <a:ext cx="3145967" cy="2127250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33</xdr:row>
      <xdr:rowOff>63500</xdr:rowOff>
    </xdr:from>
    <xdr:to>
      <xdr:col>2</xdr:col>
      <xdr:colOff>2112116</xdr:colOff>
      <xdr:row>33</xdr:row>
      <xdr:rowOff>2770551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CF6C266-BB85-40A9-A9D8-1F91344E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937875" y="59728100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35</xdr:row>
      <xdr:rowOff>76880</xdr:rowOff>
    </xdr:from>
    <xdr:ext cx="4048125" cy="205037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9FD30FE-20A5-49A3-BF06-CF7FF94BFDEF}"/>
            </a:ext>
          </a:extLst>
        </xdr:cNvPr>
        <xdr:cNvSpPr txBox="1"/>
      </xdr:nvSpPr>
      <xdr:spPr>
        <a:xfrm>
          <a:off x="10890249" y="5479800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4540250</xdr:colOff>
      <xdr:row>41</xdr:row>
      <xdr:rowOff>47625</xdr:rowOff>
    </xdr:from>
    <xdr:to>
      <xdr:col>2</xdr:col>
      <xdr:colOff>1530292</xdr:colOff>
      <xdr:row>41</xdr:row>
      <xdr:rowOff>1428840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E85CDD4-DF20-4F76-BDFF-8BA420DBD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47500" y="60674250"/>
          <a:ext cx="2609792" cy="1381215"/>
        </a:xfrm>
        <a:prstGeom prst="rect">
          <a:avLst/>
        </a:prstGeom>
      </xdr:spPr>
    </xdr:pic>
    <xdr:clientData/>
  </xdr:twoCellAnchor>
  <xdr:twoCellAnchor editAs="oneCell">
    <xdr:from>
      <xdr:col>2</xdr:col>
      <xdr:colOff>2730500</xdr:colOff>
      <xdr:row>0</xdr:row>
      <xdr:rowOff>95250</xdr:rowOff>
    </xdr:from>
    <xdr:to>
      <xdr:col>2</xdr:col>
      <xdr:colOff>5140452</xdr:colOff>
      <xdr:row>3</xdr:row>
      <xdr:rowOff>329898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E2AAB79-C624-4A4E-95D5-8D655F24D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557500" y="95250"/>
          <a:ext cx="2409952" cy="204439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1619250</xdr:colOff>
      <xdr:row>20</xdr:row>
      <xdr:rowOff>1047355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F0BA0D8-432A-4654-ABC6-1C4979C6F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207250" y="25066625"/>
          <a:ext cx="1619250" cy="6254355"/>
        </a:xfrm>
        <a:prstGeom prst="rect">
          <a:avLst/>
        </a:prstGeom>
      </xdr:spPr>
    </xdr:pic>
    <xdr:clientData/>
  </xdr:twoCellAnchor>
  <xdr:twoCellAnchor editAs="oneCell">
    <xdr:from>
      <xdr:col>1</xdr:col>
      <xdr:colOff>1650999</xdr:colOff>
      <xdr:row>19</xdr:row>
      <xdr:rowOff>47625</xdr:rowOff>
    </xdr:from>
    <xdr:to>
      <xdr:col>1</xdr:col>
      <xdr:colOff>3238754</xdr:colOff>
      <xdr:row>20</xdr:row>
      <xdr:rowOff>1111250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E10345B4-B871-4611-AE07-C8FB38972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858249" y="25114250"/>
          <a:ext cx="1587755" cy="6270625"/>
        </a:xfrm>
        <a:prstGeom prst="rect">
          <a:avLst/>
        </a:prstGeom>
      </xdr:spPr>
    </xdr:pic>
    <xdr:clientData/>
  </xdr:twoCellAnchor>
  <xdr:twoCellAnchor editAs="oneCell">
    <xdr:from>
      <xdr:col>1</xdr:col>
      <xdr:colOff>3317874</xdr:colOff>
      <xdr:row>19</xdr:row>
      <xdr:rowOff>63501</xdr:rowOff>
    </xdr:from>
    <xdr:to>
      <xdr:col>1</xdr:col>
      <xdr:colOff>4921249</xdr:colOff>
      <xdr:row>20</xdr:row>
      <xdr:rowOff>1078401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00ACEA9-98FF-4286-8F18-E500CE5D3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525124" y="25130126"/>
          <a:ext cx="1603375" cy="6221900"/>
        </a:xfrm>
        <a:prstGeom prst="rect">
          <a:avLst/>
        </a:prstGeom>
      </xdr:spPr>
    </xdr:pic>
    <xdr:clientData/>
  </xdr:twoCellAnchor>
  <xdr:twoCellAnchor editAs="oneCell">
    <xdr:from>
      <xdr:col>1</xdr:col>
      <xdr:colOff>4968875</xdr:colOff>
      <xdr:row>19</xdr:row>
      <xdr:rowOff>63500</xdr:rowOff>
    </xdr:from>
    <xdr:to>
      <xdr:col>2</xdr:col>
      <xdr:colOff>999409</xdr:colOff>
      <xdr:row>20</xdr:row>
      <xdr:rowOff>1095375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7866FC6-153C-4697-9C7B-EC709B029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176125" y="25130125"/>
          <a:ext cx="1650284" cy="6238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1" Type="http://schemas.openxmlformats.org/officeDocument/2006/relationships/externalLinkPath" Target="/Merchandising/CUSTOMERS/2%20-%20NEW%20FOLDER%20SYSTEM/CUSTOMERS/HERSCHEL/2025/1%20-%20SAMPLING/1.%20STYLE%20FILE/CUTTING%20DOCKET/SMS+SIZE%20SET/S1/MEN/FLEECE/HOODIE/H06-HD32M_BASIC%20HOODIE%20MEN'S_ICEBERG%20GRE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18">
          <cell r="D18" t="str">
            <v>ICEBERG GREEN</v>
          </cell>
        </row>
        <row r="27">
          <cell r="E27" t="str">
            <v>ICEBERG GREEN</v>
          </cell>
        </row>
        <row r="31">
          <cell r="B31" t="str">
            <v>CHỈ 40/2 MAY CHÍNH</v>
          </cell>
          <cell r="F31" t="str">
            <v xml:space="preserve">ICEBERG GREEN </v>
          </cell>
          <cell r="G31" t="str">
            <v>GR9093</v>
          </cell>
        </row>
        <row r="32">
          <cell r="B32" t="str">
            <v>NHÃN DỆT BẰNG VẢI 38MM*71MM 
(NHÃN CHÍNH-PHÂN THEO TỪNG SIZE)
CODE: HSC-ML-0047(MENS)</v>
          </cell>
          <cell r="F32" t="str">
            <v>NỀN TRẮNG CHỮ ĐEN</v>
          </cell>
        </row>
        <row r="33">
          <cell r="F33" t="str">
            <v>NỀN TRẮNG CHỮ ĐEN</v>
          </cell>
        </row>
        <row r="34">
          <cell r="B34" t="str">
            <v>NHÃN HSCO SATIN
CODE: HSC-ML-0002</v>
          </cell>
        </row>
        <row r="35">
          <cell r="B35" t="str">
            <v>NHÃN TRACKING
#240324S1</v>
          </cell>
          <cell r="F35" t="str">
            <v>NỀN TRẮNG CHỮ ĐEN</v>
          </cell>
        </row>
        <row r="43">
          <cell r="B43" t="str">
            <v>ĐẠN BẮN TREO THẺ BÀI</v>
          </cell>
        </row>
        <row r="44">
          <cell r="B44" t="str">
            <v>STICKER BARCODE TẠI THẺ BÀI
KÍCH THƯỚC: 20CMX30CM</v>
          </cell>
        </row>
        <row r="45">
          <cell r="B45" t="str">
            <v>STICKER BARCODE TẠI POLY BAG
KÍCH THƯỚC: 35CMX55CM</v>
          </cell>
        </row>
        <row r="46">
          <cell r="B46" t="str">
            <v>STICKER CARTON CHI TIẾT TỪNG CỬA HÀNG</v>
          </cell>
        </row>
        <row r="47">
          <cell r="B47" t="str">
            <v>POLY BAG LỚN</v>
          </cell>
        </row>
        <row r="48">
          <cell r="B48" t="str">
            <v>POLY BAG THÙNG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4"/>
  <sheetViews>
    <sheetView tabSelected="1" view="pageBreakPreview" topLeftCell="A61" zoomScale="40" zoomScaleNormal="10" zoomScaleSheetLayoutView="40" zoomScalePageLayoutView="25" workbookViewId="0">
      <selection activeCell="T78" sqref="T78"/>
    </sheetView>
  </sheetViews>
  <sheetFormatPr defaultColWidth="9.1796875" defaultRowHeight="16.5"/>
  <cols>
    <col min="1" max="1" width="8.453125" style="49" customWidth="1"/>
    <col min="2" max="2" width="25" style="49" customWidth="1"/>
    <col min="3" max="3" width="25.36328125" style="49" customWidth="1"/>
    <col min="4" max="4" width="26.81640625" style="49" customWidth="1"/>
    <col min="5" max="5" width="22.453125" style="49" customWidth="1"/>
    <col min="6" max="6" width="20.726562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2.7265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69" t="s">
        <v>73</v>
      </c>
      <c r="O1" s="369" t="s">
        <v>73</v>
      </c>
      <c r="P1" s="370" t="s">
        <v>74</v>
      </c>
      <c r="Q1" s="370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69" t="s">
        <v>75</v>
      </c>
      <c r="O2" s="369" t="s">
        <v>75</v>
      </c>
      <c r="P2" s="371" t="s">
        <v>76</v>
      </c>
      <c r="Q2" s="371"/>
    </row>
    <row r="3" spans="1:17" s="1" customFormat="1" ht="40" customHeight="1">
      <c r="A3" s="53"/>
      <c r="B3" s="53"/>
      <c r="C3" s="53"/>
      <c r="D3" s="53"/>
      <c r="E3" s="269"/>
      <c r="F3" s="53"/>
      <c r="G3" s="53"/>
      <c r="H3" s="53"/>
      <c r="I3" s="53"/>
      <c r="J3" s="53"/>
      <c r="K3" s="53"/>
      <c r="L3" s="55"/>
      <c r="M3" s="55"/>
      <c r="N3" s="369" t="s">
        <v>77</v>
      </c>
      <c r="O3" s="369" t="s">
        <v>77</v>
      </c>
      <c r="P3" s="372" t="s">
        <v>79</v>
      </c>
      <c r="Q3" s="370"/>
    </row>
    <row r="4" spans="1:17" s="2" customFormat="1" ht="33" customHeight="1" thickBot="1">
      <c r="B4" s="3" t="s">
        <v>357</v>
      </c>
      <c r="G4" s="4"/>
      <c r="H4" s="2" t="str">
        <f>UPPER(G3)</f>
        <v/>
      </c>
    </row>
    <row r="5" spans="1:17" s="2" customFormat="1" ht="58" customHeight="1">
      <c r="B5" s="5" t="s">
        <v>0</v>
      </c>
      <c r="C5" s="5"/>
      <c r="D5" s="3"/>
      <c r="F5" s="6"/>
      <c r="G5" s="374" t="s">
        <v>360</v>
      </c>
      <c r="H5" s="375"/>
      <c r="I5" s="375"/>
      <c r="J5" s="375"/>
      <c r="K5" s="375"/>
      <c r="L5" s="375"/>
      <c r="M5" s="376"/>
    </row>
    <row r="6" spans="1:17" s="7" customFormat="1" ht="58" customHeight="1">
      <c r="B6" s="8" t="s">
        <v>43</v>
      </c>
      <c r="C6" s="8"/>
      <c r="D6" s="9" t="s">
        <v>350</v>
      </c>
      <c r="E6" s="11"/>
      <c r="F6" s="8"/>
      <c r="G6" s="377"/>
      <c r="H6" s="378"/>
      <c r="I6" s="378"/>
      <c r="J6" s="378"/>
      <c r="K6" s="378"/>
      <c r="L6" s="378"/>
      <c r="M6" s="379"/>
      <c r="N6" s="10"/>
      <c r="O6" s="10"/>
      <c r="P6" s="10"/>
      <c r="Q6" s="10"/>
    </row>
    <row r="7" spans="1:17" s="7" customFormat="1" ht="58" customHeight="1">
      <c r="B7" s="8" t="s">
        <v>44</v>
      </c>
      <c r="C7" s="8"/>
      <c r="D7" s="9" t="s">
        <v>352</v>
      </c>
      <c r="E7" s="9"/>
      <c r="F7" s="8"/>
      <c r="G7" s="377"/>
      <c r="H7" s="378"/>
      <c r="I7" s="378"/>
      <c r="J7" s="378"/>
      <c r="K7" s="378"/>
      <c r="L7" s="378"/>
      <c r="M7" s="379"/>
      <c r="N7" s="10"/>
      <c r="O7" s="10"/>
      <c r="P7" s="10"/>
      <c r="Q7" s="10"/>
    </row>
    <row r="8" spans="1:17" s="7" customFormat="1" ht="77" customHeight="1" thickBot="1">
      <c r="B8" s="8" t="s">
        <v>45</v>
      </c>
      <c r="C8" s="8"/>
      <c r="D8" s="373" t="s">
        <v>353</v>
      </c>
      <c r="E8" s="373"/>
      <c r="F8" s="373"/>
      <c r="G8" s="380"/>
      <c r="H8" s="381"/>
      <c r="I8" s="381"/>
      <c r="J8" s="381"/>
      <c r="K8" s="381"/>
      <c r="L8" s="381"/>
      <c r="M8" s="382"/>
      <c r="N8" s="10"/>
      <c r="O8" s="10"/>
      <c r="P8" s="10"/>
      <c r="Q8" s="10"/>
    </row>
    <row r="9" spans="1:17" s="12" customFormat="1" ht="48.65" customHeight="1">
      <c r="B9" s="13" t="s">
        <v>1</v>
      </c>
      <c r="C9" s="13"/>
      <c r="D9" s="153" t="s">
        <v>358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8.6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359</v>
      </c>
      <c r="N10" s="21"/>
      <c r="O10" s="21"/>
      <c r="P10" s="21"/>
      <c r="Q10" s="21"/>
    </row>
    <row r="11" spans="1:17" s="12" customFormat="1" ht="108.5" customHeight="1">
      <c r="B11" s="20" t="s">
        <v>3</v>
      </c>
      <c r="C11" s="20"/>
      <c r="D11" s="385">
        <v>45243</v>
      </c>
      <c r="E11" s="386"/>
      <c r="F11" s="386"/>
      <c r="G11" s="22"/>
      <c r="H11" s="23"/>
      <c r="I11" s="20"/>
      <c r="J11" s="204" t="s">
        <v>4</v>
      </c>
      <c r="K11" s="20"/>
      <c r="L11" s="205"/>
      <c r="M11" s="383" t="s">
        <v>222</v>
      </c>
      <c r="N11" s="383"/>
      <c r="O11" s="383"/>
      <c r="P11" s="383"/>
      <c r="Q11" s="383"/>
    </row>
    <row r="12" spans="1:17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48.65" customHeight="1">
      <c r="B13" s="387"/>
      <c r="C13" s="387"/>
      <c r="D13" s="387"/>
      <c r="E13" s="387"/>
      <c r="F13" s="387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223</v>
      </c>
      <c r="N14" s="21"/>
      <c r="O14" s="21"/>
      <c r="P14" s="21"/>
      <c r="Q14" s="21"/>
    </row>
    <row r="15" spans="1:17" s="12" customFormat="1" ht="41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37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308"/>
      <c r="Q17" s="309" t="s">
        <v>11</v>
      </c>
    </row>
    <row r="18" spans="1:17" s="219" customFormat="1" ht="105.65" customHeight="1">
      <c r="B18" s="220" t="s">
        <v>12</v>
      </c>
      <c r="C18" s="270"/>
      <c r="D18" s="304" t="s">
        <v>354</v>
      </c>
      <c r="E18" s="221"/>
      <c r="F18" s="222">
        <v>0</v>
      </c>
      <c r="G18" s="222">
        <v>0</v>
      </c>
      <c r="H18" s="222">
        <v>35</v>
      </c>
      <c r="I18" s="222">
        <v>1</v>
      </c>
      <c r="J18" s="222">
        <v>0</v>
      </c>
      <c r="K18" s="222">
        <v>0</v>
      </c>
      <c r="L18" s="222"/>
      <c r="M18" s="222"/>
      <c r="N18" s="222"/>
      <c r="O18" s="222"/>
      <c r="P18" s="222"/>
      <c r="Q18" s="223">
        <f>SUM(E18:P18)</f>
        <v>36</v>
      </c>
    </row>
    <row r="19" spans="1:17" s="219" customFormat="1" ht="105.65" customHeight="1">
      <c r="B19" s="220" t="s">
        <v>63</v>
      </c>
      <c r="C19" s="270"/>
      <c r="D19" s="305" t="str">
        <f>+D18</f>
        <v>ICEBERG GREEN</v>
      </c>
      <c r="E19" s="221"/>
      <c r="F19" s="222">
        <v>0</v>
      </c>
      <c r="G19" s="222">
        <v>0</v>
      </c>
      <c r="H19" s="222">
        <v>4</v>
      </c>
      <c r="I19" s="222">
        <v>1</v>
      </c>
      <c r="J19" s="222">
        <v>0</v>
      </c>
      <c r="K19" s="222">
        <v>0</v>
      </c>
      <c r="L19" s="224"/>
      <c r="M19" s="224"/>
      <c r="N19" s="224"/>
      <c r="O19" s="224"/>
      <c r="P19" s="224"/>
      <c r="Q19" s="223">
        <f>SUM(E19:P19)</f>
        <v>5</v>
      </c>
    </row>
    <row r="20" spans="1:17" s="229" customFormat="1" ht="105.65" customHeight="1">
      <c r="B20" s="225" t="s">
        <v>13</v>
      </c>
      <c r="C20" s="271"/>
      <c r="D20" s="306" t="str">
        <f>+D19</f>
        <v>ICEBERG GREEN</v>
      </c>
      <c r="E20" s="226"/>
      <c r="F20" s="227">
        <f>SUM(F18:F19)</f>
        <v>0</v>
      </c>
      <c r="G20" s="227">
        <f t="shared" ref="G20:K20" si="0">SUM(G18:G19)</f>
        <v>0</v>
      </c>
      <c r="H20" s="227">
        <f t="shared" si="0"/>
        <v>39</v>
      </c>
      <c r="I20" s="227">
        <f t="shared" si="0"/>
        <v>2</v>
      </c>
      <c r="J20" s="227">
        <f t="shared" si="0"/>
        <v>0</v>
      </c>
      <c r="K20" s="227">
        <f t="shared" si="0"/>
        <v>0</v>
      </c>
      <c r="L20" s="228"/>
      <c r="M20" s="227"/>
      <c r="N20" s="227"/>
      <c r="O20" s="227"/>
      <c r="P20" s="227"/>
      <c r="Q20" s="227">
        <f>SUM(Q18:Q19)</f>
        <v>41</v>
      </c>
    </row>
    <row r="21" spans="1:17" s="219" customFormat="1" ht="24.5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29" customFormat="1" ht="60" customHeight="1">
      <c r="B22" s="235" t="s">
        <v>121</v>
      </c>
      <c r="C22" s="236"/>
      <c r="D22" s="235"/>
      <c r="E22" s="237"/>
      <c r="F22" s="238">
        <f t="shared" ref="F22:K22" si="1">F20</f>
        <v>0</v>
      </c>
      <c r="G22" s="238">
        <f t="shared" si="1"/>
        <v>0</v>
      </c>
      <c r="H22" s="238">
        <f t="shared" si="1"/>
        <v>39</v>
      </c>
      <c r="I22" s="238">
        <f t="shared" si="1"/>
        <v>2</v>
      </c>
      <c r="J22" s="238">
        <f t="shared" si="1"/>
        <v>0</v>
      </c>
      <c r="K22" s="238">
        <f t="shared" si="1"/>
        <v>0</v>
      </c>
      <c r="L22" s="238"/>
      <c r="M22" s="238"/>
      <c r="N22" s="238"/>
      <c r="O22" s="238"/>
      <c r="P22" s="238"/>
      <c r="Q22" s="238">
        <f>Q20</f>
        <v>41</v>
      </c>
    </row>
    <row r="23" spans="1:17" s="105" customFormat="1" ht="20.25" customHeight="1">
      <c r="B23" s="106"/>
      <c r="C23" s="107"/>
      <c r="D23" s="384" t="s">
        <v>185</v>
      </c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</row>
    <row r="24" spans="1:17" s="1" customFormat="1" ht="59.15" customHeight="1">
      <c r="B24" s="313" t="s">
        <v>14</v>
      </c>
      <c r="C24" s="32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4"/>
    </row>
    <row r="25" spans="1:17" s="33" customFormat="1" ht="144">
      <c r="A25" s="365" t="s">
        <v>15</v>
      </c>
      <c r="B25" s="365"/>
      <c r="C25" s="365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63" t="s">
        <v>51</v>
      </c>
      <c r="O25" s="363"/>
      <c r="P25" s="363"/>
      <c r="Q25" s="363"/>
    </row>
    <row r="26" spans="1:17" s="43" customFormat="1" ht="60.5" customHeight="1">
      <c r="A26" s="366" t="str">
        <f>$D$18</f>
        <v>ICEBERG GREEN</v>
      </c>
      <c r="B26" s="366"/>
      <c r="C26" s="366"/>
      <c r="D26" s="366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</row>
    <row r="27" spans="1:17" s="2" customFormat="1" ht="200" customHeight="1">
      <c r="A27" s="262">
        <v>1</v>
      </c>
      <c r="B27" s="367" t="s">
        <v>222</v>
      </c>
      <c r="C27" s="367"/>
      <c r="D27" s="263" t="s">
        <v>225</v>
      </c>
      <c r="E27" s="263" t="str">
        <f>$D$18</f>
        <v>ICEBERG GREEN</v>
      </c>
      <c r="F27" s="262" t="s">
        <v>10</v>
      </c>
      <c r="G27" s="264">
        <f>$Q$20</f>
        <v>41</v>
      </c>
      <c r="H27" s="265">
        <v>0.8</v>
      </c>
      <c r="I27" s="266">
        <f>H27*G27</f>
        <v>32.800000000000004</v>
      </c>
      <c r="J27" s="267">
        <f>(I27*1.1%+(I27/50)*0.5)*0</f>
        <v>0</v>
      </c>
      <c r="K27" s="267">
        <v>2</v>
      </c>
      <c r="L27" s="267">
        <v>0</v>
      </c>
      <c r="M27" s="268">
        <f>ROUNDUP(SUM(I27:L27),0)</f>
        <v>35</v>
      </c>
      <c r="N27" s="368" t="s">
        <v>361</v>
      </c>
      <c r="O27" s="368"/>
      <c r="P27" s="368"/>
      <c r="Q27" s="368"/>
    </row>
    <row r="28" spans="1:17" s="2" customFormat="1" ht="213.5" customHeight="1">
      <c r="A28" s="262">
        <v>2</v>
      </c>
      <c r="B28" s="367" t="s">
        <v>224</v>
      </c>
      <c r="C28" s="367"/>
      <c r="D28" s="263" t="s">
        <v>218</v>
      </c>
      <c r="E28" s="263" t="str">
        <f>$D$18</f>
        <v>ICEBERG GREEN</v>
      </c>
      <c r="F28" s="262" t="s">
        <v>10</v>
      </c>
      <c r="G28" s="264">
        <f>$Q$20</f>
        <v>41</v>
      </c>
      <c r="H28" s="265">
        <v>0.02</v>
      </c>
      <c r="I28" s="266">
        <f>H28*G28</f>
        <v>0.82000000000000006</v>
      </c>
      <c r="J28" s="267">
        <f>(I28*0%+(I28/50)*0.5)</f>
        <v>8.2000000000000007E-3</v>
      </c>
      <c r="K28" s="267">
        <v>0</v>
      </c>
      <c r="L28" s="267">
        <v>0</v>
      </c>
      <c r="M28" s="268">
        <f>ROUNDUP(SUM(I28:L28),0)</f>
        <v>1</v>
      </c>
      <c r="N28" s="368" t="s">
        <v>362</v>
      </c>
      <c r="O28" s="368"/>
      <c r="P28" s="368"/>
      <c r="Q28" s="368"/>
    </row>
    <row r="29" spans="1:17" s="34" customFormat="1" ht="37" customHeight="1" thickBot="1">
      <c r="B29" s="75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389" t="s">
        <v>22</v>
      </c>
      <c r="B30" s="390"/>
      <c r="C30" s="390"/>
      <c r="D30" s="390"/>
      <c r="E30" s="391"/>
      <c r="F30" s="272" t="s">
        <v>47</v>
      </c>
      <c r="G30" s="272" t="s">
        <v>23</v>
      </c>
      <c r="H30" s="392" t="s">
        <v>42</v>
      </c>
      <c r="I30" s="393"/>
      <c r="J30" s="274" t="s">
        <v>18</v>
      </c>
      <c r="K30" s="272" t="s">
        <v>48</v>
      </c>
      <c r="L30" s="272" t="s">
        <v>24</v>
      </c>
      <c r="M30" s="273" t="s">
        <v>25</v>
      </c>
      <c r="N30" s="273" t="s">
        <v>26</v>
      </c>
      <c r="O30" s="273" t="s">
        <v>27</v>
      </c>
      <c r="P30" s="394" t="s">
        <v>28</v>
      </c>
      <c r="Q30" s="395"/>
    </row>
    <row r="31" spans="1:17" s="12" customFormat="1" ht="91.5" customHeight="1">
      <c r="A31" s="210">
        <v>1</v>
      </c>
      <c r="B31" s="348" t="s">
        <v>216</v>
      </c>
      <c r="C31" s="348"/>
      <c r="D31" s="348"/>
      <c r="E31" s="348"/>
      <c r="F31" s="201" t="str">
        <f>$D$18</f>
        <v>ICEBERG GREEN</v>
      </c>
      <c r="G31" s="311" t="s">
        <v>363</v>
      </c>
      <c r="H31" s="331" t="str">
        <f>F31</f>
        <v>ICEBERG GREEN</v>
      </c>
      <c r="I31" s="331" t="e">
        <f>#REF!</f>
        <v>#REF!</v>
      </c>
      <c r="J31" s="206" t="s">
        <v>29</v>
      </c>
      <c r="K31" s="206">
        <f t="shared" ref="K31:K35" si="2">$Q$20</f>
        <v>41</v>
      </c>
      <c r="L31" s="310">
        <f>135/5000</f>
        <v>2.7E-2</v>
      </c>
      <c r="M31" s="211">
        <f>ROUNDUP(K31*L31,0)</f>
        <v>2</v>
      </c>
      <c r="N31" s="211"/>
      <c r="O31" s="207">
        <v>1</v>
      </c>
      <c r="P31" s="349" t="s">
        <v>364</v>
      </c>
      <c r="Q31" s="350"/>
    </row>
    <row r="32" spans="1:17" s="43" customFormat="1" ht="113" customHeight="1">
      <c r="A32" s="210">
        <v>2</v>
      </c>
      <c r="B32" s="347" t="s">
        <v>226</v>
      </c>
      <c r="C32" s="348"/>
      <c r="D32" s="348"/>
      <c r="E32" s="348"/>
      <c r="F32" s="201" t="s">
        <v>89</v>
      </c>
      <c r="G32" s="275" t="s">
        <v>89</v>
      </c>
      <c r="H32" s="331" t="str">
        <f t="shared" ref="H32:H35" si="3">$D$20</f>
        <v>ICEBERG GREEN</v>
      </c>
      <c r="I32" s="331" t="e">
        <f>#REF!</f>
        <v>#REF!</v>
      </c>
      <c r="J32" s="206" t="s">
        <v>30</v>
      </c>
      <c r="K32" s="206">
        <f t="shared" si="2"/>
        <v>41</v>
      </c>
      <c r="L32" s="212">
        <v>1</v>
      </c>
      <c r="M32" s="206">
        <f t="shared" ref="M32" si="4">L32*K32</f>
        <v>41</v>
      </c>
      <c r="N32" s="211"/>
      <c r="O32" s="207">
        <f t="shared" ref="O32" si="5">M32+N32</f>
        <v>41</v>
      </c>
      <c r="P32" s="349" t="s">
        <v>365</v>
      </c>
      <c r="Q32" s="350"/>
    </row>
    <row r="33" spans="1:17" s="43" customFormat="1" ht="116.5" customHeight="1">
      <c r="A33" s="210">
        <v>3</v>
      </c>
      <c r="B33" s="347" t="s">
        <v>227</v>
      </c>
      <c r="C33" s="348"/>
      <c r="D33" s="348"/>
      <c r="E33" s="348"/>
      <c r="F33" s="201" t="s">
        <v>89</v>
      </c>
      <c r="G33" s="275" t="s">
        <v>89</v>
      </c>
      <c r="H33" s="331" t="str">
        <f t="shared" si="3"/>
        <v>ICEBERG GREEN</v>
      </c>
      <c r="I33" s="331" t="e">
        <f>#REF!</f>
        <v>#REF!</v>
      </c>
      <c r="J33" s="206" t="s">
        <v>30</v>
      </c>
      <c r="K33" s="206">
        <f t="shared" si="2"/>
        <v>41</v>
      </c>
      <c r="L33" s="212">
        <v>1</v>
      </c>
      <c r="M33" s="206">
        <f t="shared" ref="M33" si="6">L33*K33</f>
        <v>41</v>
      </c>
      <c r="N33" s="211"/>
      <c r="O33" s="207">
        <f t="shared" ref="O33" si="7">M33+N33</f>
        <v>41</v>
      </c>
      <c r="P33" s="349" t="s">
        <v>366</v>
      </c>
      <c r="Q33" s="350"/>
    </row>
    <row r="34" spans="1:17" s="43" customFormat="1" ht="98" customHeight="1">
      <c r="A34" s="210">
        <v>4</v>
      </c>
      <c r="B34" s="347" t="s">
        <v>228</v>
      </c>
      <c r="C34" s="348"/>
      <c r="D34" s="348"/>
      <c r="E34" s="348"/>
      <c r="F34" s="201" t="s">
        <v>89</v>
      </c>
      <c r="G34" s="275" t="s">
        <v>89</v>
      </c>
      <c r="H34" s="331" t="str">
        <f t="shared" si="3"/>
        <v>ICEBERG GREEN</v>
      </c>
      <c r="I34" s="331" t="e">
        <f>#REF!</f>
        <v>#REF!</v>
      </c>
      <c r="J34" s="206" t="s">
        <v>30</v>
      </c>
      <c r="K34" s="206">
        <f t="shared" si="2"/>
        <v>41</v>
      </c>
      <c r="L34" s="212">
        <v>1</v>
      </c>
      <c r="M34" s="206">
        <f t="shared" ref="M34" si="8">L34*K34</f>
        <v>41</v>
      </c>
      <c r="N34" s="211"/>
      <c r="O34" s="207">
        <f t="shared" ref="O34" si="9">M34+N34</f>
        <v>41</v>
      </c>
      <c r="P34" s="349" t="s">
        <v>367</v>
      </c>
      <c r="Q34" s="350"/>
    </row>
    <row r="35" spans="1:17" s="43" customFormat="1" ht="91.5" customHeight="1">
      <c r="A35" s="210">
        <v>5</v>
      </c>
      <c r="B35" s="347" t="s">
        <v>356</v>
      </c>
      <c r="C35" s="348"/>
      <c r="D35" s="348"/>
      <c r="E35" s="348"/>
      <c r="F35" s="201" t="s">
        <v>89</v>
      </c>
      <c r="G35" s="275" t="s">
        <v>89</v>
      </c>
      <c r="H35" s="331" t="str">
        <f t="shared" si="3"/>
        <v>ICEBERG GREEN</v>
      </c>
      <c r="I35" s="331" t="e">
        <f>#REF!</f>
        <v>#REF!</v>
      </c>
      <c r="J35" s="206" t="s">
        <v>30</v>
      </c>
      <c r="K35" s="206">
        <f t="shared" si="2"/>
        <v>41</v>
      </c>
      <c r="L35" s="212">
        <v>1</v>
      </c>
      <c r="M35" s="206">
        <f t="shared" ref="M35" si="10">L35*K35</f>
        <v>41</v>
      </c>
      <c r="N35" s="211"/>
      <c r="O35" s="207">
        <f t="shared" ref="O35" si="11">M35+N35</f>
        <v>41</v>
      </c>
      <c r="P35" s="349" t="s">
        <v>368</v>
      </c>
      <c r="Q35" s="350"/>
    </row>
    <row r="36" spans="1:17" s="43" customFormat="1" ht="25.5" customHeight="1">
      <c r="A36" s="396"/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</row>
    <row r="37" spans="1:17" s="34" customFormat="1" ht="39" customHeight="1">
      <c r="B37" s="80" t="s">
        <v>65</v>
      </c>
      <c r="C37" s="35"/>
      <c r="D37" s="35"/>
      <c r="E37" s="35"/>
      <c r="G37" s="36"/>
      <c r="Q37" s="37"/>
    </row>
    <row r="38" spans="1:17" s="51" customFormat="1" ht="97" customHeight="1">
      <c r="A38" s="365" t="s">
        <v>22</v>
      </c>
      <c r="B38" s="365"/>
      <c r="C38" s="365"/>
      <c r="D38" s="365"/>
      <c r="E38" s="365"/>
      <c r="F38" s="208" t="s">
        <v>47</v>
      </c>
      <c r="G38" s="208" t="s">
        <v>23</v>
      </c>
      <c r="H38" s="363" t="s">
        <v>42</v>
      </c>
      <c r="I38" s="363"/>
      <c r="J38" s="209" t="s">
        <v>18</v>
      </c>
      <c r="K38" s="208" t="s">
        <v>48</v>
      </c>
      <c r="L38" s="208" t="s">
        <v>24</v>
      </c>
      <c r="M38" s="208" t="s">
        <v>25</v>
      </c>
      <c r="N38" s="208" t="s">
        <v>26</v>
      </c>
      <c r="O38" s="208" t="s">
        <v>27</v>
      </c>
      <c r="P38" s="363" t="s">
        <v>28</v>
      </c>
      <c r="Q38" s="363"/>
    </row>
    <row r="39" spans="1:17" s="258" customFormat="1" ht="95.5" customHeight="1">
      <c r="A39" s="256">
        <v>1</v>
      </c>
      <c r="B39" s="332" t="s">
        <v>369</v>
      </c>
      <c r="C39" s="333"/>
      <c r="D39" s="333"/>
      <c r="E39" s="334"/>
      <c r="F39" s="317" t="s">
        <v>89</v>
      </c>
      <c r="G39" s="257" t="s">
        <v>89</v>
      </c>
      <c r="H39" s="331" t="str">
        <f t="shared" ref="H39:H49" si="12">$D$20</f>
        <v>ICEBERG GREEN</v>
      </c>
      <c r="I39" s="331" t="e">
        <f>#REF!</f>
        <v>#REF!</v>
      </c>
      <c r="J39" s="206" t="s">
        <v>30</v>
      </c>
      <c r="K39" s="206">
        <f>$Q$20</f>
        <v>41</v>
      </c>
      <c r="L39" s="212">
        <v>2</v>
      </c>
      <c r="M39" s="206">
        <f>L39*K39</f>
        <v>82</v>
      </c>
      <c r="N39" s="211">
        <f>O39-M39</f>
        <v>155</v>
      </c>
      <c r="O39" s="207">
        <v>237</v>
      </c>
      <c r="P39" s="349" t="s">
        <v>379</v>
      </c>
      <c r="Q39" s="350"/>
    </row>
    <row r="40" spans="1:17" s="258" customFormat="1" ht="55" customHeight="1">
      <c r="A40" s="256">
        <v>2</v>
      </c>
      <c r="B40" s="332" t="s">
        <v>370</v>
      </c>
      <c r="C40" s="333"/>
      <c r="D40" s="333"/>
      <c r="E40" s="334"/>
      <c r="F40" s="317" t="s">
        <v>39</v>
      </c>
      <c r="G40" s="317" t="s">
        <v>39</v>
      </c>
      <c r="H40" s="331" t="str">
        <f t="shared" si="12"/>
        <v>ICEBERG GREEN</v>
      </c>
      <c r="I40" s="331" t="e">
        <f>#REF!</f>
        <v>#REF!</v>
      </c>
      <c r="J40" s="206" t="s">
        <v>30</v>
      </c>
      <c r="K40" s="206">
        <f t="shared" ref="K40" si="13">$Q$20</f>
        <v>41</v>
      </c>
      <c r="L40" s="212">
        <v>1</v>
      </c>
      <c r="M40" s="206">
        <f t="shared" ref="M40" si="14">L40*K40</f>
        <v>41</v>
      </c>
      <c r="N40" s="211"/>
      <c r="O40" s="207">
        <f t="shared" ref="O40" si="15">N40+M40</f>
        <v>41</v>
      </c>
      <c r="P40" s="330" t="s">
        <v>380</v>
      </c>
      <c r="Q40" s="330"/>
    </row>
    <row r="41" spans="1:17" s="258" customFormat="1" ht="94.5" customHeight="1">
      <c r="A41" s="256">
        <v>3</v>
      </c>
      <c r="B41" s="332" t="s">
        <v>371</v>
      </c>
      <c r="C41" s="333"/>
      <c r="D41" s="333"/>
      <c r="E41" s="334"/>
      <c r="F41" s="317" t="s">
        <v>89</v>
      </c>
      <c r="G41" s="317" t="s">
        <v>89</v>
      </c>
      <c r="H41" s="331" t="str">
        <f t="shared" si="12"/>
        <v>ICEBERG GREEN</v>
      </c>
      <c r="I41" s="331" t="e">
        <f>#REF!</f>
        <v>#REF!</v>
      </c>
      <c r="J41" s="206" t="s">
        <v>30</v>
      </c>
      <c r="K41" s="206">
        <f t="shared" ref="K41:K42" si="16">$Q$20</f>
        <v>41</v>
      </c>
      <c r="L41" s="212">
        <v>1</v>
      </c>
      <c r="M41" s="206">
        <f t="shared" ref="M41" si="17">L41*K41</f>
        <v>41</v>
      </c>
      <c r="N41" s="211"/>
      <c r="O41" s="207">
        <f t="shared" ref="O41" si="18">N41+M41</f>
        <v>41</v>
      </c>
      <c r="P41" s="330" t="s">
        <v>381</v>
      </c>
      <c r="Q41" s="364"/>
    </row>
    <row r="42" spans="1:17" s="258" customFormat="1" ht="103" customHeight="1">
      <c r="A42" s="256">
        <v>4</v>
      </c>
      <c r="B42" s="332" t="s">
        <v>372</v>
      </c>
      <c r="C42" s="333"/>
      <c r="D42" s="333"/>
      <c r="E42" s="334"/>
      <c r="F42" s="317" t="s">
        <v>89</v>
      </c>
      <c r="G42" s="317" t="s">
        <v>89</v>
      </c>
      <c r="H42" s="331" t="str">
        <f t="shared" si="12"/>
        <v>ICEBERG GREEN</v>
      </c>
      <c r="I42" s="331" t="e">
        <f>#REF!</f>
        <v>#REF!</v>
      </c>
      <c r="J42" s="206" t="s">
        <v>30</v>
      </c>
      <c r="K42" s="206">
        <f t="shared" si="16"/>
        <v>41</v>
      </c>
      <c r="L42" s="212">
        <v>1</v>
      </c>
      <c r="M42" s="206">
        <f t="shared" ref="M42" si="19">L42*K42</f>
        <v>41</v>
      </c>
      <c r="N42" s="211"/>
      <c r="O42" s="207">
        <f t="shared" ref="O42" si="20">N42+M42</f>
        <v>41</v>
      </c>
      <c r="P42" s="330" t="s">
        <v>381</v>
      </c>
      <c r="Q42" s="364"/>
    </row>
    <row r="43" spans="1:17" s="12" customFormat="1" ht="98" customHeight="1">
      <c r="A43" s="256">
        <v>5</v>
      </c>
      <c r="B43" s="332" t="s">
        <v>373</v>
      </c>
      <c r="C43" s="333"/>
      <c r="D43" s="333"/>
      <c r="E43" s="334"/>
      <c r="F43" s="317" t="s">
        <v>89</v>
      </c>
      <c r="G43" s="317" t="s">
        <v>89</v>
      </c>
      <c r="H43" s="331" t="str">
        <f t="shared" si="12"/>
        <v>ICEBERG GREEN</v>
      </c>
      <c r="I43" s="331" t="e">
        <f>#REF!</f>
        <v>#REF!</v>
      </c>
      <c r="J43" s="206" t="s">
        <v>30</v>
      </c>
      <c r="K43" s="206">
        <f t="shared" ref="K43" si="21">$Q$20</f>
        <v>41</v>
      </c>
      <c r="L43" s="212">
        <f>1/50</f>
        <v>0.02</v>
      </c>
      <c r="M43" s="206">
        <f t="shared" ref="M43" si="22">L43*K43</f>
        <v>0.82000000000000006</v>
      </c>
      <c r="N43" s="211"/>
      <c r="O43" s="207">
        <f>N43+M43</f>
        <v>0.82000000000000006</v>
      </c>
      <c r="P43" s="349" t="s">
        <v>382</v>
      </c>
      <c r="Q43" s="350"/>
    </row>
    <row r="44" spans="1:17" s="12" customFormat="1" ht="54" customHeight="1">
      <c r="A44" s="256">
        <v>6</v>
      </c>
      <c r="B44" s="332" t="s">
        <v>374</v>
      </c>
      <c r="C44" s="333"/>
      <c r="D44" s="333"/>
      <c r="E44" s="334"/>
      <c r="F44" s="317" t="s">
        <v>92</v>
      </c>
      <c r="G44" s="317" t="s">
        <v>92</v>
      </c>
      <c r="H44" s="331" t="str">
        <f t="shared" si="12"/>
        <v>ICEBERG GREEN</v>
      </c>
      <c r="I44" s="331" t="e">
        <f>#REF!</f>
        <v>#REF!</v>
      </c>
      <c r="J44" s="206" t="s">
        <v>30</v>
      </c>
      <c r="K44" s="206">
        <f t="shared" ref="K44" si="23">$Q$20</f>
        <v>41</v>
      </c>
      <c r="L44" s="212">
        <v>1</v>
      </c>
      <c r="M44" s="206">
        <f t="shared" ref="M44" si="24">L44*K44</f>
        <v>41</v>
      </c>
      <c r="N44" s="211"/>
      <c r="O44" s="207">
        <f t="shared" ref="O44" si="25">N44+M44</f>
        <v>41</v>
      </c>
      <c r="P44" s="349" t="s">
        <v>383</v>
      </c>
      <c r="Q44" s="350"/>
    </row>
    <row r="45" spans="1:17" s="12" customFormat="1" ht="48" customHeight="1">
      <c r="A45" s="256">
        <v>7</v>
      </c>
      <c r="B45" s="332" t="s">
        <v>375</v>
      </c>
      <c r="C45" s="333"/>
      <c r="D45" s="333"/>
      <c r="E45" s="334"/>
      <c r="F45" s="317" t="s">
        <v>92</v>
      </c>
      <c r="G45" s="317" t="s">
        <v>92</v>
      </c>
      <c r="H45" s="331" t="str">
        <f t="shared" si="12"/>
        <v>ICEBERG GREEN</v>
      </c>
      <c r="I45" s="331" t="e">
        <f>#REF!</f>
        <v>#REF!</v>
      </c>
      <c r="J45" s="206" t="s">
        <v>30</v>
      </c>
      <c r="K45" s="206">
        <f t="shared" ref="K45" si="26">$Q$20</f>
        <v>41</v>
      </c>
      <c r="L45" s="212">
        <f>1/50</f>
        <v>0.02</v>
      </c>
      <c r="M45" s="206">
        <f t="shared" ref="M45" si="27">L45*K45</f>
        <v>0.82000000000000006</v>
      </c>
      <c r="N45" s="211"/>
      <c r="O45" s="207">
        <f t="shared" ref="O45" si="28">N45+M45</f>
        <v>0.82000000000000006</v>
      </c>
      <c r="P45" s="330"/>
      <c r="Q45" s="330"/>
    </row>
    <row r="46" spans="1:17" s="12" customFormat="1" ht="50.5" customHeight="1">
      <c r="A46" s="256">
        <v>8</v>
      </c>
      <c r="B46" s="314" t="s">
        <v>376</v>
      </c>
      <c r="C46" s="315"/>
      <c r="D46" s="315"/>
      <c r="E46" s="316"/>
      <c r="F46" s="317" t="s">
        <v>55</v>
      </c>
      <c r="G46" s="317" t="s">
        <v>55</v>
      </c>
      <c r="H46" s="331" t="str">
        <f t="shared" si="12"/>
        <v>ICEBERG GREEN</v>
      </c>
      <c r="I46" s="331" t="e">
        <f>#REF!</f>
        <v>#REF!</v>
      </c>
      <c r="J46" s="206" t="s">
        <v>30</v>
      </c>
      <c r="K46" s="206">
        <f t="shared" ref="K46" si="29">$Q$20</f>
        <v>41</v>
      </c>
      <c r="L46" s="212">
        <f>2/50</f>
        <v>0.04</v>
      </c>
      <c r="M46" s="206">
        <f>L46*K46</f>
        <v>1.6400000000000001</v>
      </c>
      <c r="N46" s="211"/>
      <c r="O46" s="207">
        <f t="shared" ref="O46" si="30">N46+M46</f>
        <v>1.6400000000000001</v>
      </c>
      <c r="P46" s="330"/>
      <c r="Q46" s="330"/>
    </row>
    <row r="47" spans="1:17" s="12" customFormat="1" ht="53.5" customHeight="1">
      <c r="A47" s="256">
        <v>9</v>
      </c>
      <c r="B47" s="314" t="s">
        <v>377</v>
      </c>
      <c r="C47" s="315"/>
      <c r="D47" s="315"/>
      <c r="E47" s="316"/>
      <c r="F47" s="317" t="s">
        <v>55</v>
      </c>
      <c r="G47" s="317" t="s">
        <v>55</v>
      </c>
      <c r="H47" s="331" t="str">
        <f t="shared" si="12"/>
        <v>ICEBERG GREEN</v>
      </c>
      <c r="I47" s="331" t="e">
        <f>#REF!</f>
        <v>#REF!</v>
      </c>
      <c r="J47" s="206" t="s">
        <v>30</v>
      </c>
      <c r="K47" s="206">
        <f t="shared" ref="K47:K49" si="31">$Q$20</f>
        <v>41</v>
      </c>
      <c r="L47" s="212">
        <f>2/40</f>
        <v>0.05</v>
      </c>
      <c r="M47" s="206">
        <f t="shared" ref="M47:M48" si="32">L47*K47</f>
        <v>2.0500000000000003</v>
      </c>
      <c r="N47" s="206">
        <f t="shared" ref="N47:N48" si="33">O47-M47</f>
        <v>23.95</v>
      </c>
      <c r="O47" s="207">
        <v>26</v>
      </c>
      <c r="P47" s="330"/>
      <c r="Q47" s="330"/>
    </row>
    <row r="48" spans="1:17" s="12" customFormat="1" ht="48" customHeight="1">
      <c r="A48" s="256">
        <v>9</v>
      </c>
      <c r="B48" s="314" t="s">
        <v>378</v>
      </c>
      <c r="C48" s="315"/>
      <c r="D48" s="315"/>
      <c r="E48" s="316"/>
      <c r="F48" s="317" t="s">
        <v>55</v>
      </c>
      <c r="G48" s="317" t="s">
        <v>55</v>
      </c>
      <c r="H48" s="331" t="str">
        <f t="shared" si="12"/>
        <v>ICEBERG GREEN</v>
      </c>
      <c r="I48" s="331" t="e">
        <f>#REF!</f>
        <v>#REF!</v>
      </c>
      <c r="J48" s="206" t="s">
        <v>30</v>
      </c>
      <c r="K48" s="206">
        <f t="shared" si="31"/>
        <v>41</v>
      </c>
      <c r="L48" s="212">
        <f>2/40</f>
        <v>0.05</v>
      </c>
      <c r="M48" s="206">
        <f t="shared" si="32"/>
        <v>2.0500000000000003</v>
      </c>
      <c r="N48" s="206">
        <f t="shared" si="33"/>
        <v>23.95</v>
      </c>
      <c r="O48" s="207">
        <v>26</v>
      </c>
      <c r="P48" s="330"/>
      <c r="Q48" s="330"/>
    </row>
    <row r="49" spans="1:17" s="12" customFormat="1" ht="48.5" customHeight="1">
      <c r="A49" s="256">
        <v>9</v>
      </c>
      <c r="B49" s="314" t="s">
        <v>204</v>
      </c>
      <c r="C49" s="315"/>
      <c r="D49" s="315"/>
      <c r="E49" s="316"/>
      <c r="F49" s="317" t="s">
        <v>55</v>
      </c>
      <c r="G49" s="317" t="s">
        <v>55</v>
      </c>
      <c r="H49" s="331" t="str">
        <f t="shared" si="12"/>
        <v>ICEBERG GREEN</v>
      </c>
      <c r="I49" s="331" t="e">
        <f>#REF!</f>
        <v>#REF!</v>
      </c>
      <c r="J49" s="206" t="s">
        <v>30</v>
      </c>
      <c r="K49" s="206">
        <f t="shared" si="31"/>
        <v>41</v>
      </c>
      <c r="L49" s="212">
        <f>2/40</f>
        <v>0.05</v>
      </c>
      <c r="M49" s="206">
        <f t="shared" ref="M49" si="34">L49*K49</f>
        <v>2.0500000000000003</v>
      </c>
      <c r="N49" s="206">
        <f t="shared" ref="N49" si="35">O49-M49</f>
        <v>23.95</v>
      </c>
      <c r="O49" s="207">
        <v>26</v>
      </c>
      <c r="P49" s="330"/>
      <c r="Q49" s="330"/>
    </row>
    <row r="50" spans="1:17" s="12" customFormat="1" ht="16" customHeight="1">
      <c r="A50" s="88"/>
      <c r="B50" s="8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</row>
    <row r="51" spans="1:17" s="12" customFormat="1" ht="33" customHeight="1">
      <c r="B51" s="312" t="s">
        <v>66</v>
      </c>
      <c r="C51" s="76"/>
      <c r="D51" s="77"/>
      <c r="E51" s="77"/>
      <c r="F51" s="77"/>
      <c r="G51" s="78"/>
      <c r="H51" s="77"/>
      <c r="I51" s="77"/>
      <c r="J51" s="329" t="s">
        <v>31</v>
      </c>
      <c r="K51" s="329"/>
      <c r="L51" s="329"/>
      <c r="M51" s="329"/>
      <c r="N51" s="329"/>
      <c r="O51" s="42"/>
      <c r="P51" s="42"/>
      <c r="Q51" s="43"/>
    </row>
    <row r="52" spans="1:17" s="88" customFormat="1" ht="35.5" customHeight="1">
      <c r="A52" s="88">
        <v>1</v>
      </c>
      <c r="B52" s="255" t="s">
        <v>217</v>
      </c>
      <c r="C52" s="3" t="s">
        <v>355</v>
      </c>
      <c r="D52" s="12"/>
      <c r="E52" s="12"/>
      <c r="F52" s="12"/>
      <c r="G52" s="44"/>
      <c r="H52" s="44"/>
      <c r="I52" s="44"/>
      <c r="J52" s="44"/>
      <c r="K52" s="16"/>
      <c r="L52" s="16"/>
      <c r="M52" s="44"/>
      <c r="N52" s="44"/>
      <c r="O52" s="44"/>
      <c r="P52" s="44"/>
      <c r="Q52" s="44"/>
    </row>
    <row r="53" spans="1:17" s="12" customFormat="1" ht="34.5" customHeight="1">
      <c r="A53" s="88"/>
      <c r="B53" s="339" t="s">
        <v>49</v>
      </c>
      <c r="C53" s="340"/>
      <c r="D53" s="340"/>
      <c r="E53" s="340"/>
      <c r="F53" s="340"/>
      <c r="G53" s="340"/>
      <c r="H53" s="340"/>
      <c r="I53" s="341"/>
      <c r="J53" s="44"/>
      <c r="K53" s="16"/>
      <c r="L53" s="16"/>
      <c r="M53" s="44"/>
      <c r="N53" s="44"/>
      <c r="O53" s="44"/>
      <c r="P53" s="44"/>
      <c r="Q53" s="44"/>
    </row>
    <row r="54" spans="1:17" s="12" customFormat="1" ht="59.25" customHeight="1">
      <c r="A54" s="88"/>
      <c r="B54" s="342" t="s">
        <v>42</v>
      </c>
      <c r="C54" s="343"/>
      <c r="D54" s="344" t="s">
        <v>54</v>
      </c>
      <c r="E54" s="345"/>
      <c r="F54" s="345"/>
      <c r="G54" s="345"/>
      <c r="H54" s="345"/>
      <c r="I54" s="346"/>
      <c r="J54" s="44"/>
      <c r="K54" s="44"/>
      <c r="L54" s="44"/>
      <c r="M54" s="44"/>
      <c r="N54" s="44"/>
      <c r="O54" s="44"/>
      <c r="P54" s="44"/>
      <c r="Q54" s="44"/>
    </row>
    <row r="55" spans="1:17" s="12" customFormat="1" ht="102.5" customHeight="1">
      <c r="A55" s="88"/>
      <c r="B55" s="335" t="str">
        <f>$D$20</f>
        <v>ICEBERG GREEN</v>
      </c>
      <c r="C55" s="335" t="e">
        <f>#REF!</f>
        <v>#REF!</v>
      </c>
      <c r="D55" s="336" t="s">
        <v>384</v>
      </c>
      <c r="E55" s="337"/>
      <c r="F55" s="337"/>
      <c r="G55" s="337"/>
      <c r="H55" s="337"/>
      <c r="I55" s="338"/>
      <c r="J55" s="44"/>
      <c r="K55" s="44"/>
      <c r="L55" s="44"/>
      <c r="M55" s="44"/>
      <c r="N55" s="44"/>
      <c r="O55" s="44"/>
    </row>
    <row r="56" spans="1:17" s="12" customFormat="1" ht="32.5"/>
    <row r="57" spans="1:17" s="12" customFormat="1" ht="32.5">
      <c r="A57" s="88"/>
      <c r="B57" s="351" t="s">
        <v>385</v>
      </c>
      <c r="C57" s="352"/>
      <c r="D57" s="353"/>
      <c r="E57" s="353"/>
      <c r="F57" s="353"/>
      <c r="G57" s="353"/>
      <c r="H57" s="353"/>
      <c r="I57" s="354"/>
      <c r="J57" s="44"/>
      <c r="K57" s="44"/>
      <c r="L57" s="44"/>
    </row>
    <row r="58" spans="1:17" s="12" customFormat="1" ht="40.5" customHeight="1">
      <c r="A58" s="88"/>
      <c r="B58" s="355"/>
      <c r="C58" s="356"/>
      <c r="D58" s="259" t="s">
        <v>182</v>
      </c>
      <c r="E58" s="259" t="s">
        <v>60</v>
      </c>
      <c r="F58" s="259" t="s">
        <v>10</v>
      </c>
      <c r="G58" s="259" t="s">
        <v>57</v>
      </c>
      <c r="H58" s="259" t="s">
        <v>58</v>
      </c>
      <c r="I58" s="259" t="s">
        <v>59</v>
      </c>
      <c r="J58" s="44"/>
    </row>
    <row r="59" spans="1:17" s="12" customFormat="1" ht="81.5" customHeight="1">
      <c r="A59" s="88"/>
      <c r="B59" s="357" t="s">
        <v>215</v>
      </c>
      <c r="C59" s="357"/>
      <c r="D59" s="358" t="s">
        <v>386</v>
      </c>
      <c r="E59" s="359"/>
      <c r="F59" s="359"/>
      <c r="G59" s="359"/>
      <c r="H59" s="359"/>
      <c r="I59" s="360"/>
      <c r="J59" s="44"/>
    </row>
    <row r="60" spans="1:17" s="12" customFormat="1" ht="182" customHeight="1">
      <c r="A60" s="88"/>
      <c r="B60" s="361" t="s">
        <v>387</v>
      </c>
      <c r="C60" s="362"/>
      <c r="D60" s="358" t="s">
        <v>388</v>
      </c>
      <c r="E60" s="359"/>
      <c r="F60" s="359"/>
      <c r="G60" s="359"/>
      <c r="H60" s="359"/>
      <c r="I60" s="360"/>
      <c r="J60" s="44"/>
    </row>
    <row r="61" spans="1:17" s="12" customFormat="1" ht="222.5" customHeight="1">
      <c r="A61" s="88"/>
      <c r="B61" s="361" t="s">
        <v>389</v>
      </c>
      <c r="C61" s="362"/>
      <c r="D61" s="358" t="s">
        <v>390</v>
      </c>
      <c r="E61" s="359"/>
      <c r="F61" s="359"/>
      <c r="G61" s="359"/>
      <c r="H61" s="359"/>
      <c r="I61" s="360"/>
      <c r="J61" s="44"/>
    </row>
    <row r="62" spans="1:17" s="12" customFormat="1" ht="12.75" customHeight="1">
      <c r="A62" s="88"/>
      <c r="B62" s="88"/>
      <c r="C62" s="88"/>
      <c r="D62" s="88"/>
      <c r="E62" s="88"/>
      <c r="F62" s="88"/>
      <c r="G62" s="88"/>
      <c r="H62" s="88"/>
      <c r="I62" s="88"/>
      <c r="J62" s="44"/>
      <c r="K62" s="44"/>
      <c r="L62" s="44"/>
      <c r="M62" s="44"/>
      <c r="N62" s="44"/>
      <c r="O62" s="44"/>
      <c r="P62" s="44"/>
      <c r="Q62" s="44"/>
    </row>
    <row r="63" spans="1:17" s="88" customFormat="1" ht="42" customHeight="1">
      <c r="A63" s="13">
        <v>2</v>
      </c>
      <c r="B63" s="255" t="s">
        <v>219</v>
      </c>
      <c r="C63" s="398" t="s">
        <v>203</v>
      </c>
      <c r="D63" s="398"/>
      <c r="E63" s="398"/>
      <c r="F63" s="398"/>
      <c r="G63" s="44"/>
      <c r="H63" s="44"/>
      <c r="I63" s="44"/>
      <c r="J63" s="44"/>
      <c r="K63" s="16"/>
      <c r="L63" s="16"/>
      <c r="M63" s="44"/>
      <c r="N63" s="44"/>
      <c r="O63" s="44"/>
      <c r="P63" s="44"/>
      <c r="Q63" s="44"/>
    </row>
    <row r="64" spans="1:17" s="12" customFormat="1" ht="32.5" hidden="1">
      <c r="A64" s="88"/>
      <c r="B64" s="400" t="s">
        <v>49</v>
      </c>
      <c r="C64" s="401"/>
      <c r="D64" s="401"/>
      <c r="E64" s="401"/>
      <c r="F64" s="401"/>
      <c r="G64" s="401"/>
      <c r="H64" s="401"/>
      <c r="I64" s="404"/>
      <c r="J64" s="44"/>
      <c r="K64" s="16"/>
      <c r="L64" s="16"/>
      <c r="M64" s="44"/>
      <c r="N64" s="44"/>
      <c r="O64" s="44"/>
      <c r="P64" s="44"/>
      <c r="Q64" s="44"/>
    </row>
    <row r="65" spans="1:17" s="12" customFormat="1" ht="63" hidden="1" customHeight="1">
      <c r="A65" s="88"/>
      <c r="B65" s="406" t="s">
        <v>42</v>
      </c>
      <c r="C65" s="407"/>
      <c r="D65" s="408" t="s">
        <v>69</v>
      </c>
      <c r="E65" s="409"/>
      <c r="F65" s="409"/>
      <c r="G65" s="409"/>
      <c r="H65" s="409"/>
      <c r="I65" s="410"/>
      <c r="J65" s="44"/>
      <c r="K65" s="44"/>
      <c r="L65" s="44"/>
      <c r="M65" s="44"/>
      <c r="N65" s="44"/>
      <c r="O65" s="44"/>
      <c r="P65" s="44"/>
      <c r="Q65" s="44"/>
    </row>
    <row r="66" spans="1:17" s="12" customFormat="1" ht="72" hidden="1" customHeight="1">
      <c r="A66" s="88"/>
      <c r="B66" s="405" t="str">
        <f>$D$20</f>
        <v>ICEBERG GREEN</v>
      </c>
      <c r="C66" s="405" t="e">
        <f>#REF!</f>
        <v>#REF!</v>
      </c>
      <c r="D66" s="411" t="s">
        <v>178</v>
      </c>
      <c r="E66" s="412"/>
      <c r="F66" s="412"/>
      <c r="G66" s="412"/>
      <c r="H66" s="412"/>
      <c r="I66" s="413"/>
      <c r="J66" s="44"/>
      <c r="K66" s="44"/>
      <c r="L66" s="44"/>
      <c r="M66" s="44"/>
      <c r="N66" s="44"/>
      <c r="O66" s="44"/>
    </row>
    <row r="67" spans="1:17" s="12" customFormat="1" ht="29.15" hidden="1" customHeight="1">
      <c r="A67" s="88"/>
      <c r="B67" s="213"/>
      <c r="C67" s="214"/>
      <c r="D67" s="215"/>
      <c r="E67" s="202"/>
      <c r="F67" s="202"/>
      <c r="G67" s="202"/>
      <c r="H67" s="202"/>
      <c r="I67" s="203"/>
      <c r="J67" s="44"/>
      <c r="K67" s="44"/>
      <c r="L67" s="44"/>
      <c r="M67" s="44"/>
      <c r="N67" s="44"/>
      <c r="O67" s="44"/>
    </row>
    <row r="68" spans="1:17" s="12" customFormat="1" ht="32.5" hidden="1">
      <c r="A68" s="88"/>
      <c r="B68" s="400" t="s">
        <v>70</v>
      </c>
      <c r="C68" s="401"/>
      <c r="D68" s="402"/>
      <c r="E68" s="402"/>
      <c r="F68" s="402"/>
      <c r="G68" s="402"/>
      <c r="H68" s="402"/>
      <c r="I68" s="403"/>
      <c r="J68" s="44"/>
      <c r="K68" s="44"/>
      <c r="L68" s="44"/>
    </row>
    <row r="69" spans="1:17" s="12" customFormat="1" ht="56.25" hidden="1" customHeight="1">
      <c r="A69" s="88"/>
      <c r="B69" s="355"/>
      <c r="C69" s="356"/>
      <c r="D69" s="259" t="s">
        <v>182</v>
      </c>
      <c r="E69" s="259" t="s">
        <v>60</v>
      </c>
      <c r="F69" s="259" t="s">
        <v>10</v>
      </c>
      <c r="G69" s="259" t="s">
        <v>57</v>
      </c>
      <c r="H69" s="259" t="s">
        <v>58</v>
      </c>
      <c r="I69" s="259" t="s">
        <v>59</v>
      </c>
      <c r="J69" s="44"/>
    </row>
    <row r="70" spans="1:17" s="12" customFormat="1" ht="67.5" hidden="1" customHeight="1">
      <c r="A70" s="88"/>
      <c r="B70" s="388" t="s">
        <v>183</v>
      </c>
      <c r="C70" s="388"/>
      <c r="D70" s="195"/>
      <c r="E70" s="196"/>
      <c r="F70" s="196"/>
      <c r="G70" s="196"/>
      <c r="H70" s="196"/>
      <c r="I70" s="196"/>
      <c r="J70" s="44"/>
    </row>
    <row r="71" spans="1:17" s="12" customFormat="1" ht="32.5" hidden="1">
      <c r="A71" s="88"/>
      <c r="B71" s="88"/>
      <c r="C71" s="88"/>
      <c r="D71" s="88"/>
      <c r="E71" s="88"/>
      <c r="F71" s="88"/>
      <c r="G71" s="88"/>
      <c r="H71" s="88"/>
      <c r="I71" s="88"/>
      <c r="J71" s="44"/>
      <c r="K71" s="44"/>
      <c r="L71" s="44"/>
      <c r="M71" s="44"/>
      <c r="N71" s="44"/>
      <c r="O71" s="44"/>
      <c r="P71" s="44"/>
      <c r="Q71" s="44"/>
    </row>
    <row r="72" spans="1:17" s="88" customFormat="1" ht="48.65" customHeight="1">
      <c r="A72" s="13">
        <v>3</v>
      </c>
      <c r="B72" s="255" t="s">
        <v>220</v>
      </c>
      <c r="C72" s="99" t="s">
        <v>229</v>
      </c>
      <c r="D72" s="15"/>
      <c r="E72" s="15"/>
      <c r="F72" s="15"/>
      <c r="G72" s="44"/>
      <c r="H72" s="44"/>
      <c r="I72" s="44"/>
      <c r="J72" s="44"/>
      <c r="K72" s="16"/>
      <c r="L72" s="16"/>
      <c r="M72" s="44"/>
      <c r="N72" s="44"/>
      <c r="O72" s="44"/>
      <c r="P72" s="44"/>
      <c r="Q72" s="44"/>
    </row>
    <row r="73" spans="1:17" s="12" customFormat="1" ht="36.65" hidden="1" customHeight="1">
      <c r="A73" s="88"/>
      <c r="B73" s="342" t="s">
        <v>42</v>
      </c>
      <c r="C73" s="343"/>
      <c r="D73" s="344" t="s">
        <v>214</v>
      </c>
      <c r="E73" s="345"/>
      <c r="F73" s="345"/>
      <c r="G73" s="345"/>
      <c r="H73" s="345"/>
      <c r="I73" s="346"/>
      <c r="J73" s="44"/>
      <c r="K73" s="44"/>
      <c r="L73" s="44"/>
      <c r="M73" s="44"/>
      <c r="N73" s="44"/>
      <c r="O73" s="44"/>
      <c r="P73" s="44"/>
      <c r="Q73" s="44"/>
    </row>
    <row r="74" spans="1:17" s="12" customFormat="1" ht="182" hidden="1" customHeight="1">
      <c r="A74" s="88"/>
      <c r="B74" s="335" t="str">
        <f>$D$20</f>
        <v>ICEBERG GREEN</v>
      </c>
      <c r="C74" s="335" t="e">
        <f>#REF!</f>
        <v>#REF!</v>
      </c>
      <c r="D74" s="414" t="s">
        <v>221</v>
      </c>
      <c r="E74" s="415"/>
      <c r="F74" s="415"/>
      <c r="G74" s="415"/>
      <c r="H74" s="415"/>
      <c r="I74" s="416"/>
      <c r="J74" s="44"/>
    </row>
    <row r="75" spans="1:17" s="12" customFormat="1" ht="32.5" hidden="1">
      <c r="A75" s="88"/>
      <c r="B75" s="88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</row>
    <row r="76" spans="1:17" s="12" customFormat="1" ht="29.25" customHeight="1">
      <c r="B76" s="399" t="s">
        <v>78</v>
      </c>
      <c r="C76" s="399"/>
      <c r="D76" s="399"/>
      <c r="E76" s="399"/>
      <c r="G76" s="44"/>
      <c r="N76" s="43"/>
      <c r="O76" s="42"/>
      <c r="P76" s="42"/>
      <c r="Q76" s="43"/>
    </row>
    <row r="77" spans="1:17" s="12" customFormat="1" ht="35.25" customHeight="1">
      <c r="A77" s="88">
        <v>1</v>
      </c>
      <c r="B77" s="94" t="s">
        <v>211</v>
      </c>
      <c r="C77" s="88"/>
      <c r="D77" s="88"/>
      <c r="G77" s="44"/>
      <c r="N77" s="43"/>
      <c r="O77" s="42"/>
      <c r="P77" s="42"/>
      <c r="Q77" s="43"/>
    </row>
    <row r="78" spans="1:17" s="12" customFormat="1" ht="35.25" customHeight="1">
      <c r="A78" s="88">
        <v>2</v>
      </c>
      <c r="B78" s="94" t="s">
        <v>212</v>
      </c>
      <c r="C78" s="88"/>
      <c r="D78" s="88"/>
      <c r="G78" s="44"/>
      <c r="N78" s="43"/>
      <c r="O78" s="42"/>
      <c r="P78" s="42"/>
      <c r="Q78" s="43"/>
    </row>
    <row r="79" spans="1:17" s="12" customFormat="1" ht="35.25" customHeight="1">
      <c r="A79" s="88">
        <v>3</v>
      </c>
      <c r="B79" s="94" t="s">
        <v>213</v>
      </c>
      <c r="C79" s="88"/>
      <c r="D79" s="88"/>
      <c r="G79" s="44"/>
      <c r="N79" s="43"/>
      <c r="O79" s="42"/>
      <c r="P79" s="42"/>
      <c r="Q79" s="43"/>
    </row>
    <row r="80" spans="1:17" s="15" customFormat="1" ht="52.5" customHeight="1">
      <c r="A80" s="13"/>
      <c r="B80" s="260" t="s">
        <v>61</v>
      </c>
      <c r="C80" s="261" t="s">
        <v>182</v>
      </c>
      <c r="D80" s="261" t="s">
        <v>60</v>
      </c>
      <c r="E80" s="261" t="s">
        <v>10</v>
      </c>
      <c r="F80" s="261" t="s">
        <v>57</v>
      </c>
      <c r="G80" s="261" t="s">
        <v>58</v>
      </c>
      <c r="H80" s="261" t="s">
        <v>59</v>
      </c>
      <c r="I80" s="261" t="s">
        <v>11</v>
      </c>
      <c r="M80" s="47"/>
      <c r="N80" s="48"/>
      <c r="O80" s="48"/>
      <c r="P80" s="47"/>
    </row>
    <row r="81" spans="1:17" s="15" customFormat="1" ht="52.5" customHeight="1">
      <c r="A81" s="13"/>
      <c r="B81" s="260" t="s">
        <v>62</v>
      </c>
      <c r="C81" s="207">
        <f>F22</f>
        <v>0</v>
      </c>
      <c r="D81" s="207">
        <f t="shared" ref="D81:H81" si="36">G22</f>
        <v>0</v>
      </c>
      <c r="E81" s="207">
        <f t="shared" si="36"/>
        <v>39</v>
      </c>
      <c r="F81" s="207">
        <f t="shared" si="36"/>
        <v>2</v>
      </c>
      <c r="G81" s="207">
        <f t="shared" si="36"/>
        <v>0</v>
      </c>
      <c r="H81" s="207">
        <f t="shared" si="36"/>
        <v>0</v>
      </c>
      <c r="I81" s="207">
        <f>SUM(C81:H81)</f>
        <v>41</v>
      </c>
      <c r="M81" s="47"/>
      <c r="N81" s="48"/>
      <c r="O81" s="48"/>
      <c r="P81" s="47"/>
    </row>
    <row r="82" spans="1:17" s="95" customFormat="1" ht="208" customHeight="1">
      <c r="A82" s="397" t="s">
        <v>351</v>
      </c>
      <c r="B82" s="397"/>
      <c r="C82" s="397"/>
      <c r="D82" s="397"/>
      <c r="E82" s="397"/>
      <c r="F82" s="397"/>
      <c r="G82" s="397"/>
      <c r="H82" s="397"/>
      <c r="I82" s="397"/>
      <c r="J82" s="397"/>
      <c r="K82" s="397"/>
      <c r="L82" s="397"/>
      <c r="M82" s="397"/>
      <c r="N82" s="397"/>
      <c r="O82" s="397"/>
      <c r="P82" s="397"/>
      <c r="Q82" s="397"/>
    </row>
    <row r="83" spans="1:17" s="95" customFormat="1" ht="133" customHeight="1">
      <c r="G83" s="96"/>
    </row>
    <row r="84" spans="1:17" s="95" customFormat="1" ht="32.5">
      <c r="G84" s="96"/>
    </row>
    <row r="85" spans="1:17" s="95" customFormat="1" ht="32.5">
      <c r="G85" s="96"/>
    </row>
    <row r="86" spans="1:17" s="95" customFormat="1" ht="32.5">
      <c r="G86" s="96"/>
    </row>
    <row r="87" spans="1:17" s="95" customFormat="1" ht="32.5">
      <c r="G87" s="96"/>
    </row>
    <row r="88" spans="1:17" s="95" customFormat="1" ht="32.5">
      <c r="G88" s="96"/>
    </row>
    <row r="89" spans="1:17" s="95" customFormat="1" ht="32.5">
      <c r="G89" s="96"/>
    </row>
    <row r="90" spans="1:17" s="95" customFormat="1" ht="32.5">
      <c r="G90" s="96"/>
    </row>
    <row r="91" spans="1:17" s="95" customFormat="1" ht="32.5">
      <c r="G91" s="96"/>
    </row>
    <row r="92" spans="1:17" s="95" customFormat="1" ht="32.5">
      <c r="G92" s="96"/>
    </row>
    <row r="93" spans="1:17" s="95" customFormat="1" ht="32.5">
      <c r="G93" s="96"/>
    </row>
    <row r="94" spans="1:17" s="95" customFormat="1" ht="32.5">
      <c r="G94" s="96"/>
    </row>
    <row r="95" spans="1:17" s="95" customFormat="1" ht="32.5">
      <c r="G95" s="96"/>
    </row>
    <row r="96" spans="1:17" s="95" customFormat="1" ht="32.5">
      <c r="G96" s="96"/>
    </row>
    <row r="97" spans="7:7" s="95" customFormat="1" ht="32.5">
      <c r="G97" s="96"/>
    </row>
    <row r="98" spans="7:7" s="95" customFormat="1" ht="32.5">
      <c r="G98" s="96"/>
    </row>
    <row r="99" spans="7:7" s="95" customFormat="1" ht="32.5">
      <c r="G99" s="96"/>
    </row>
    <row r="100" spans="7:7" s="95" customFormat="1" ht="32.5">
      <c r="G100" s="96"/>
    </row>
    <row r="101" spans="7:7" s="95" customFormat="1" ht="32.5">
      <c r="G101" s="96"/>
    </row>
    <row r="102" spans="7:7" s="95" customFormat="1" ht="32.5">
      <c r="G102" s="96"/>
    </row>
    <row r="103" spans="7:7" s="95" customFormat="1" ht="32.5">
      <c r="G103" s="96"/>
    </row>
    <row r="104" spans="7:7" s="95" customFormat="1" ht="32.5">
      <c r="G104" s="96"/>
    </row>
  </sheetData>
  <autoFilter ref="A30:R52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99">
    <mergeCell ref="A82:Q82"/>
    <mergeCell ref="C63:F63"/>
    <mergeCell ref="B76:E76"/>
    <mergeCell ref="B68:I68"/>
    <mergeCell ref="B64:I64"/>
    <mergeCell ref="B66:C66"/>
    <mergeCell ref="B65:C65"/>
    <mergeCell ref="D65:I65"/>
    <mergeCell ref="D66:I66"/>
    <mergeCell ref="B73:C73"/>
    <mergeCell ref="D73:I73"/>
    <mergeCell ref="B74:C74"/>
    <mergeCell ref="D74:I74"/>
    <mergeCell ref="B69:C69"/>
    <mergeCell ref="B70:C70"/>
    <mergeCell ref="A30:E30"/>
    <mergeCell ref="H30:I30"/>
    <mergeCell ref="P30:Q30"/>
    <mergeCell ref="B33:E33"/>
    <mergeCell ref="H33:I33"/>
    <mergeCell ref="P33:Q33"/>
    <mergeCell ref="P41:Q41"/>
    <mergeCell ref="B39:E39"/>
    <mergeCell ref="H39:I39"/>
    <mergeCell ref="P39:Q39"/>
    <mergeCell ref="B40:E40"/>
    <mergeCell ref="H40:I40"/>
    <mergeCell ref="A36:Q36"/>
    <mergeCell ref="B31:E31"/>
    <mergeCell ref="N25:Q25"/>
    <mergeCell ref="A25:C25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3:Q24"/>
    <mergeCell ref="D11:F11"/>
    <mergeCell ref="B13:F13"/>
    <mergeCell ref="A26:Q26"/>
    <mergeCell ref="B27:C27"/>
    <mergeCell ref="N27:Q27"/>
    <mergeCell ref="B28:C28"/>
    <mergeCell ref="N28:Q28"/>
    <mergeCell ref="H43:I43"/>
    <mergeCell ref="H31:I31"/>
    <mergeCell ref="P31:Q31"/>
    <mergeCell ref="B32:E32"/>
    <mergeCell ref="H32:I32"/>
    <mergeCell ref="P32:Q32"/>
    <mergeCell ref="B61:C61"/>
    <mergeCell ref="D61:I61"/>
    <mergeCell ref="P43:Q43"/>
    <mergeCell ref="B44:E44"/>
    <mergeCell ref="H38:I38"/>
    <mergeCell ref="H44:I44"/>
    <mergeCell ref="P44:Q44"/>
    <mergeCell ref="P40:Q40"/>
    <mergeCell ref="B42:E42"/>
    <mergeCell ref="H42:I42"/>
    <mergeCell ref="P42:Q42"/>
    <mergeCell ref="A38:E38"/>
    <mergeCell ref="P38:Q38"/>
    <mergeCell ref="B41:E41"/>
    <mergeCell ref="H41:I41"/>
    <mergeCell ref="B43:E43"/>
    <mergeCell ref="B57:I57"/>
    <mergeCell ref="B58:C58"/>
    <mergeCell ref="B59:C59"/>
    <mergeCell ref="D59:I59"/>
    <mergeCell ref="B60:C60"/>
    <mergeCell ref="D60:I60"/>
    <mergeCell ref="B34:E34"/>
    <mergeCell ref="H34:I34"/>
    <mergeCell ref="P34:Q34"/>
    <mergeCell ref="B35:E35"/>
    <mergeCell ref="H35:I35"/>
    <mergeCell ref="P35:Q35"/>
    <mergeCell ref="B55:C55"/>
    <mergeCell ref="D55:I55"/>
    <mergeCell ref="B53:I53"/>
    <mergeCell ref="B54:C54"/>
    <mergeCell ref="D54:I54"/>
    <mergeCell ref="B45:E45"/>
    <mergeCell ref="H46:I46"/>
    <mergeCell ref="P46:Q46"/>
    <mergeCell ref="H49:I49"/>
    <mergeCell ref="P49:Q49"/>
    <mergeCell ref="H48:I48"/>
    <mergeCell ref="P48:Q48"/>
    <mergeCell ref="J51:N51"/>
    <mergeCell ref="P47:Q47"/>
    <mergeCell ref="P45:Q45"/>
    <mergeCell ref="H47:I47"/>
    <mergeCell ref="H45:I45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8" max="16" man="1"/>
    <brk id="49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6.5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69" t="s">
        <v>73</v>
      </c>
      <c r="N1" s="369" t="s">
        <v>73</v>
      </c>
      <c r="O1" s="370" t="s">
        <v>74</v>
      </c>
      <c r="P1" s="370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69" t="s">
        <v>75</v>
      </c>
      <c r="N2" s="369" t="s">
        <v>75</v>
      </c>
      <c r="O2" s="371" t="s">
        <v>76</v>
      </c>
      <c r="P2" s="371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69" t="s">
        <v>77</v>
      </c>
      <c r="N3" s="369" t="s">
        <v>77</v>
      </c>
      <c r="O3" s="372" t="s">
        <v>79</v>
      </c>
      <c r="P3" s="370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17" t="s">
        <v>139</v>
      </c>
      <c r="H5" s="418"/>
      <c r="I5" s="418"/>
      <c r="J5" s="418"/>
      <c r="K5" s="418"/>
      <c r="L5" s="419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20"/>
      <c r="H6" s="421"/>
      <c r="I6" s="421"/>
      <c r="J6" s="421"/>
      <c r="K6" s="421"/>
      <c r="L6" s="422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20"/>
      <c r="H7" s="421"/>
      <c r="I7" s="421"/>
      <c r="J7" s="421"/>
      <c r="K7" s="421"/>
      <c r="L7" s="422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73" t="s">
        <v>142</v>
      </c>
      <c r="E8" s="373"/>
      <c r="F8" s="373"/>
      <c r="G8" s="423"/>
      <c r="H8" s="424"/>
      <c r="I8" s="424"/>
      <c r="J8" s="424"/>
      <c r="K8" s="424"/>
      <c r="L8" s="425"/>
      <c r="M8" s="10"/>
      <c r="N8" s="10"/>
      <c r="O8" s="10"/>
      <c r="P8" s="10"/>
    </row>
    <row r="9" spans="1:16" s="12" customFormat="1" ht="32.5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32.5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85">
        <v>44964</v>
      </c>
      <c r="E11" s="386"/>
      <c r="F11" s="386"/>
      <c r="G11" s="22"/>
      <c r="H11" s="23"/>
      <c r="I11" s="20"/>
      <c r="J11" s="20" t="s">
        <v>4</v>
      </c>
      <c r="K11" s="20"/>
      <c r="L11" s="426" t="s">
        <v>128</v>
      </c>
      <c r="M11" s="426"/>
      <c r="N11" s="426"/>
      <c r="O11" s="426"/>
      <c r="P11" s="426"/>
    </row>
    <row r="12" spans="1:16" s="12" customFormat="1" ht="32.5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32.5">
      <c r="B13" s="387"/>
      <c r="C13" s="387"/>
      <c r="D13" s="387"/>
      <c r="E13" s="387"/>
      <c r="F13" s="387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32.5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35" t="s">
        <v>147</v>
      </c>
      <c r="E28" s="435"/>
      <c r="F28" s="435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35" t="str">
        <f>+D28</f>
        <v>WASHED BURGUNDY</v>
      </c>
      <c r="E29" s="435"/>
      <c r="F29" s="435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36" t="str">
        <f>+D29</f>
        <v>WASHED BURGUNDY</v>
      </c>
      <c r="E30" s="436"/>
      <c r="F30" s="436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9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84" t="s">
        <v>130</v>
      </c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</row>
    <row r="44" spans="1:16" s="1" customFormat="1" ht="59.15" customHeight="1" thickBot="1">
      <c r="B44" s="75" t="s">
        <v>14</v>
      </c>
      <c r="C44" s="32"/>
      <c r="D44" s="437"/>
      <c r="E44" s="437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437"/>
    </row>
    <row r="45" spans="1:16" s="33" customFormat="1" ht="120.5" thickBot="1">
      <c r="A45" s="438" t="s">
        <v>15</v>
      </c>
      <c r="B45" s="439"/>
      <c r="C45" s="439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40" t="s">
        <v>51</v>
      </c>
      <c r="N45" s="441"/>
      <c r="O45" s="441"/>
      <c r="P45" s="442"/>
    </row>
    <row r="46" spans="1:16" s="43" customFormat="1" ht="45.75" hidden="1" customHeight="1">
      <c r="A46" s="427" t="str">
        <f>D18</f>
        <v>BLACK</v>
      </c>
      <c r="B46" s="428"/>
      <c r="C46" s="428"/>
      <c r="D46" s="428"/>
      <c r="E46" s="428"/>
      <c r="F46" s="428"/>
      <c r="G46" s="428"/>
      <c r="H46" s="428"/>
      <c r="I46" s="428"/>
      <c r="J46" s="428"/>
      <c r="K46" s="428"/>
      <c r="L46" s="428"/>
      <c r="M46" s="428"/>
      <c r="N46" s="428"/>
      <c r="O46" s="428"/>
      <c r="P46" s="429"/>
    </row>
    <row r="47" spans="1:16" s="139" customFormat="1" ht="120" hidden="1" customHeight="1">
      <c r="A47" s="115">
        <v>1</v>
      </c>
      <c r="B47" s="430" t="str">
        <f>$L$11</f>
        <v>100% DRY COTTON FLEECE 410GSM</v>
      </c>
      <c r="C47" s="430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31"/>
      <c r="N47" s="432"/>
      <c r="O47" s="432"/>
      <c r="P47" s="433"/>
    </row>
    <row r="48" spans="1:16" s="139" customFormat="1" ht="89.25" hidden="1" customHeight="1">
      <c r="A48" s="144">
        <v>2</v>
      </c>
      <c r="B48" s="430" t="s">
        <v>149</v>
      </c>
      <c r="C48" s="430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31"/>
      <c r="N48" s="432"/>
      <c r="O48" s="432"/>
      <c r="P48" s="433"/>
    </row>
    <row r="49" spans="1:16" s="139" customFormat="1" ht="129" hidden="1" customHeight="1">
      <c r="A49" s="115">
        <v>3</v>
      </c>
      <c r="B49" s="434" t="s">
        <v>126</v>
      </c>
      <c r="C49" s="434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31"/>
      <c r="N49" s="432"/>
      <c r="O49" s="432"/>
      <c r="P49" s="433"/>
    </row>
    <row r="50" spans="1:16" s="43" customFormat="1" ht="51.75" customHeight="1">
      <c r="A50" s="443" t="str">
        <f>D23</f>
        <v>GREY HEATHER</v>
      </c>
      <c r="B50" s="444"/>
      <c r="C50" s="444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4"/>
      <c r="O50" s="444"/>
      <c r="P50" s="445"/>
    </row>
    <row r="51" spans="1:16" s="139" customFormat="1" ht="186.75" customHeight="1">
      <c r="A51" s="115">
        <v>1</v>
      </c>
      <c r="B51" s="430" t="str">
        <f>$L$11</f>
        <v>100% DRY COTTON FLEECE 410GSM</v>
      </c>
      <c r="C51" s="430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31" t="s">
        <v>177</v>
      </c>
      <c r="N51" s="432"/>
      <c r="O51" s="432"/>
      <c r="P51" s="433"/>
    </row>
    <row r="52" spans="1:16" s="139" customFormat="1" ht="186.75" customHeight="1">
      <c r="A52" s="144">
        <v>2</v>
      </c>
      <c r="B52" s="430" t="s">
        <v>149</v>
      </c>
      <c r="C52" s="430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31" t="s">
        <v>168</v>
      </c>
      <c r="N52" s="432"/>
      <c r="O52" s="432"/>
      <c r="P52" s="433"/>
    </row>
    <row r="53" spans="1:16" s="139" customFormat="1" ht="186.75" customHeight="1">
      <c r="A53" s="115">
        <v>3</v>
      </c>
      <c r="B53" s="434" t="s">
        <v>126</v>
      </c>
      <c r="C53" s="434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31" t="s">
        <v>169</v>
      </c>
      <c r="N53" s="432"/>
      <c r="O53" s="432"/>
      <c r="P53" s="433"/>
    </row>
    <row r="54" spans="1:16" s="43" customFormat="1" ht="51.75" hidden="1" customHeight="1">
      <c r="A54" s="443" t="str">
        <f>D28</f>
        <v>WASHED BURGUNDY</v>
      </c>
      <c r="B54" s="444"/>
      <c r="C54" s="444"/>
      <c r="D54" s="444"/>
      <c r="E54" s="444"/>
      <c r="F54" s="444"/>
      <c r="G54" s="444"/>
      <c r="H54" s="444"/>
      <c r="I54" s="444"/>
      <c r="J54" s="444"/>
      <c r="K54" s="444"/>
      <c r="L54" s="444"/>
      <c r="M54" s="444"/>
      <c r="N54" s="444"/>
      <c r="O54" s="444"/>
      <c r="P54" s="445"/>
    </row>
    <row r="55" spans="1:16" s="139" customFormat="1" ht="96.75" hidden="1" customHeight="1">
      <c r="A55" s="115">
        <v>1</v>
      </c>
      <c r="B55" s="430" t="str">
        <f>$L$11</f>
        <v>100% DRY COTTON FLEECE 410GSM</v>
      </c>
      <c r="C55" s="430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31"/>
      <c r="N55" s="432"/>
      <c r="O55" s="432"/>
      <c r="P55" s="433"/>
    </row>
    <row r="56" spans="1:16" s="139" customFormat="1" ht="70.5" hidden="1" customHeight="1">
      <c r="A56" s="144">
        <v>2</v>
      </c>
      <c r="B56" s="430" t="s">
        <v>149</v>
      </c>
      <c r="C56" s="430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31"/>
      <c r="N56" s="432"/>
      <c r="O56" s="432"/>
      <c r="P56" s="433"/>
    </row>
    <row r="57" spans="1:16" s="139" customFormat="1" ht="125.25" hidden="1" customHeight="1">
      <c r="A57" s="115">
        <v>3</v>
      </c>
      <c r="B57" s="434" t="s">
        <v>126</v>
      </c>
      <c r="C57" s="434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31"/>
      <c r="N57" s="432"/>
      <c r="O57" s="432"/>
      <c r="P57" s="433"/>
    </row>
    <row r="58" spans="1:16" s="43" customFormat="1" ht="51.75" hidden="1" customHeight="1">
      <c r="A58" s="443" t="str">
        <f>D33</f>
        <v>LIME</v>
      </c>
      <c r="B58" s="444"/>
      <c r="C58" s="444"/>
      <c r="D58" s="444"/>
      <c r="E58" s="444"/>
      <c r="F58" s="444"/>
      <c r="G58" s="444"/>
      <c r="H58" s="444"/>
      <c r="I58" s="444"/>
      <c r="J58" s="444"/>
      <c r="K58" s="444"/>
      <c r="L58" s="444"/>
      <c r="M58" s="444"/>
      <c r="N58" s="444"/>
      <c r="O58" s="444"/>
      <c r="P58" s="445"/>
    </row>
    <row r="59" spans="1:16" s="139" customFormat="1" ht="96.75" hidden="1" customHeight="1">
      <c r="A59" s="115">
        <v>1</v>
      </c>
      <c r="B59" s="430" t="str">
        <f>$L$11</f>
        <v>100% DRY COTTON FLEECE 410GSM</v>
      </c>
      <c r="C59" s="430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31"/>
      <c r="N59" s="432"/>
      <c r="O59" s="432"/>
      <c r="P59" s="433"/>
    </row>
    <row r="60" spans="1:16" s="139" customFormat="1" ht="70.5" hidden="1" customHeight="1">
      <c r="A60" s="144">
        <v>2</v>
      </c>
      <c r="B60" s="430" t="s">
        <v>149</v>
      </c>
      <c r="C60" s="430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31"/>
      <c r="N60" s="432"/>
      <c r="O60" s="432"/>
      <c r="P60" s="433"/>
    </row>
    <row r="61" spans="1:16" s="139" customFormat="1" ht="125.25" hidden="1" customHeight="1">
      <c r="A61" s="115">
        <v>3</v>
      </c>
      <c r="B61" s="434" t="s">
        <v>126</v>
      </c>
      <c r="C61" s="434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31"/>
      <c r="N61" s="432"/>
      <c r="O61" s="432"/>
      <c r="P61" s="433"/>
    </row>
    <row r="62" spans="1:16" s="43" customFormat="1" ht="21.75" customHeight="1">
      <c r="A62" s="443"/>
      <c r="B62" s="444"/>
      <c r="C62" s="444"/>
      <c r="D62" s="444"/>
      <c r="E62" s="444"/>
      <c r="F62" s="444"/>
      <c r="G62" s="444"/>
      <c r="H62" s="444"/>
      <c r="I62" s="444"/>
      <c r="J62" s="444"/>
      <c r="K62" s="444"/>
      <c r="L62" s="444"/>
      <c r="M62" s="444"/>
      <c r="N62" s="444"/>
      <c r="O62" s="444"/>
      <c r="P62" s="445"/>
    </row>
    <row r="63" spans="1:16" s="34" customFormat="1" ht="33" thickBot="1">
      <c r="B63" s="75" t="s">
        <v>21</v>
      </c>
      <c r="C63" s="35"/>
      <c r="D63" s="35"/>
      <c r="E63" s="35"/>
      <c r="G63" s="36"/>
      <c r="P63" s="37"/>
    </row>
    <row r="64" spans="1:16" s="51" customFormat="1" ht="96">
      <c r="A64" s="389" t="s">
        <v>22</v>
      </c>
      <c r="B64" s="446"/>
      <c r="C64" s="446"/>
      <c r="D64" s="446"/>
      <c r="E64" s="447"/>
      <c r="F64" s="72" t="s">
        <v>47</v>
      </c>
      <c r="G64" s="72" t="s">
        <v>23</v>
      </c>
      <c r="H64" s="448" t="s">
        <v>42</v>
      </c>
      <c r="I64" s="449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50" t="s">
        <v>41</v>
      </c>
      <c r="C65" s="450"/>
      <c r="D65" s="450"/>
      <c r="E65" s="450"/>
      <c r="F65" s="82" t="str">
        <f>H65</f>
        <v>BLACK</v>
      </c>
      <c r="G65" s="112"/>
      <c r="H65" s="451" t="str">
        <f>$D$18</f>
        <v>BLACK</v>
      </c>
      <c r="I65" s="452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50" t="s">
        <v>41</v>
      </c>
      <c r="C66" s="450"/>
      <c r="D66" s="450"/>
      <c r="E66" s="450"/>
      <c r="F66" s="82" t="str">
        <f t="shared" ref="F66:F68" si="18">H66</f>
        <v>GREY HEATHER</v>
      </c>
      <c r="G66" s="112" t="s">
        <v>176</v>
      </c>
      <c r="H66" s="451" t="str">
        <f>$D$23</f>
        <v>GREY HEATHER</v>
      </c>
      <c r="I66" s="452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50" t="s">
        <v>41</v>
      </c>
      <c r="C67" s="450"/>
      <c r="D67" s="450"/>
      <c r="E67" s="450"/>
      <c r="F67" s="82" t="str">
        <f t="shared" si="18"/>
        <v>WASHED BURGUNDY</v>
      </c>
      <c r="G67" s="112"/>
      <c r="H67" s="451" t="str">
        <f>$D$28</f>
        <v>WASHED BURGUNDY</v>
      </c>
      <c r="I67" s="452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50" t="s">
        <v>41</v>
      </c>
      <c r="C68" s="450"/>
      <c r="D68" s="450"/>
      <c r="E68" s="450"/>
      <c r="F68" s="82" t="str">
        <f t="shared" si="18"/>
        <v>LIME</v>
      </c>
      <c r="G68" s="112"/>
      <c r="H68" s="451" t="str">
        <f>$D$33</f>
        <v>LIME</v>
      </c>
      <c r="I68" s="452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50" t="s">
        <v>123</v>
      </c>
      <c r="C69" s="450"/>
      <c r="D69" s="450"/>
      <c r="E69" s="450"/>
      <c r="F69" s="453" t="s">
        <v>39</v>
      </c>
      <c r="G69" s="457" t="s">
        <v>131</v>
      </c>
      <c r="H69" s="461" t="str">
        <f t="shared" ref="H69" si="19">$D$18</f>
        <v>BLACK</v>
      </c>
      <c r="I69" s="462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50" t="s">
        <v>123</v>
      </c>
      <c r="C70" s="450"/>
      <c r="D70" s="450"/>
      <c r="E70" s="450"/>
      <c r="F70" s="454" t="s">
        <v>39</v>
      </c>
      <c r="G70" s="458" t="s">
        <v>131</v>
      </c>
      <c r="H70" s="331" t="str">
        <f t="shared" ref="H70" si="21">$D$23</f>
        <v>GREY HEATHER</v>
      </c>
      <c r="I70" s="331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50" t="s">
        <v>123</v>
      </c>
      <c r="C71" s="450"/>
      <c r="D71" s="450"/>
      <c r="E71" s="450"/>
      <c r="F71" s="455" t="s">
        <v>39</v>
      </c>
      <c r="G71" s="459" t="s">
        <v>131</v>
      </c>
      <c r="H71" s="463" t="str">
        <f t="shared" ref="H71" si="23">$D$28</f>
        <v>WASHED BURGUNDY</v>
      </c>
      <c r="I71" s="464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50" t="s">
        <v>123</v>
      </c>
      <c r="C72" s="450"/>
      <c r="D72" s="450"/>
      <c r="E72" s="450"/>
      <c r="F72" s="456" t="s">
        <v>39</v>
      </c>
      <c r="G72" s="460" t="s">
        <v>131</v>
      </c>
      <c r="H72" s="451" t="str">
        <f t="shared" ref="H72" si="25">$D$33</f>
        <v>LIME</v>
      </c>
      <c r="I72" s="452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65" t="s">
        <v>151</v>
      </c>
      <c r="C73" s="450"/>
      <c r="D73" s="450"/>
      <c r="E73" s="450"/>
      <c r="F73" s="453" t="s">
        <v>107</v>
      </c>
      <c r="G73" s="457" t="s">
        <v>152</v>
      </c>
      <c r="H73" s="461" t="str">
        <f t="shared" ref="H73" si="27">$D$18</f>
        <v>BLACK</v>
      </c>
      <c r="I73" s="462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65" t="s">
        <v>151</v>
      </c>
      <c r="C74" s="450"/>
      <c r="D74" s="450"/>
      <c r="E74" s="450"/>
      <c r="F74" s="454"/>
      <c r="G74" s="458"/>
      <c r="H74" s="331" t="str">
        <f t="shared" ref="H74" si="30">$D$23</f>
        <v>GREY HEATHER</v>
      </c>
      <c r="I74" s="331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65" t="s">
        <v>151</v>
      </c>
      <c r="C75" s="450"/>
      <c r="D75" s="450"/>
      <c r="E75" s="450"/>
      <c r="F75" s="455"/>
      <c r="G75" s="459"/>
      <c r="H75" s="463" t="str">
        <f t="shared" ref="H75" si="32">$D$28</f>
        <v>WASHED BURGUNDY</v>
      </c>
      <c r="I75" s="464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65" t="s">
        <v>151</v>
      </c>
      <c r="C76" s="450"/>
      <c r="D76" s="450"/>
      <c r="E76" s="450"/>
      <c r="F76" s="456"/>
      <c r="G76" s="460"/>
      <c r="H76" s="451" t="str">
        <f t="shared" ref="H76" si="34">$D$33</f>
        <v>LIME</v>
      </c>
      <c r="I76" s="452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65" t="s">
        <v>85</v>
      </c>
      <c r="C77" s="450"/>
      <c r="D77" s="450"/>
      <c r="E77" s="450"/>
      <c r="F77" s="453" t="s">
        <v>107</v>
      </c>
      <c r="G77" s="457" t="s">
        <v>86</v>
      </c>
      <c r="H77" s="461" t="str">
        <f t="shared" ref="H77" si="36">$D$18</f>
        <v>BLACK</v>
      </c>
      <c r="I77" s="462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65" t="s">
        <v>85</v>
      </c>
      <c r="C78" s="450"/>
      <c r="D78" s="450"/>
      <c r="E78" s="450"/>
      <c r="F78" s="454"/>
      <c r="G78" s="458"/>
      <c r="H78" s="331" t="str">
        <f t="shared" ref="H78" si="38">$D$23</f>
        <v>GREY HEATHER</v>
      </c>
      <c r="I78" s="331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65" t="s">
        <v>85</v>
      </c>
      <c r="C79" s="450"/>
      <c r="D79" s="450"/>
      <c r="E79" s="450"/>
      <c r="F79" s="455"/>
      <c r="G79" s="459"/>
      <c r="H79" s="463" t="str">
        <f t="shared" ref="H79" si="40">$D$28</f>
        <v>WASHED BURGUNDY</v>
      </c>
      <c r="I79" s="464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65" t="s">
        <v>85</v>
      </c>
      <c r="C80" s="450"/>
      <c r="D80" s="450"/>
      <c r="E80" s="450"/>
      <c r="F80" s="456"/>
      <c r="G80" s="460"/>
      <c r="H80" s="451" t="str">
        <f t="shared" ref="H80" si="42">$D$33</f>
        <v>LIME</v>
      </c>
      <c r="I80" s="452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65" t="s">
        <v>114</v>
      </c>
      <c r="C81" s="450"/>
      <c r="D81" s="450"/>
      <c r="E81" s="450"/>
      <c r="F81" s="453" t="s">
        <v>89</v>
      </c>
      <c r="G81" s="457"/>
      <c r="H81" s="461" t="str">
        <f t="shared" ref="H81" si="44">$D$18</f>
        <v>BLACK</v>
      </c>
      <c r="I81" s="462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65" t="s">
        <v>114</v>
      </c>
      <c r="C82" s="450"/>
      <c r="D82" s="450"/>
      <c r="E82" s="450"/>
      <c r="F82" s="454"/>
      <c r="G82" s="458"/>
      <c r="H82" s="331" t="str">
        <f t="shared" ref="H82" si="46">$D$23</f>
        <v>GREY HEATHER</v>
      </c>
      <c r="I82" s="331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65" t="s">
        <v>114</v>
      </c>
      <c r="C83" s="450"/>
      <c r="D83" s="450"/>
      <c r="E83" s="450"/>
      <c r="F83" s="455"/>
      <c r="G83" s="459"/>
      <c r="H83" s="463" t="str">
        <f t="shared" ref="H83" si="48">$D$28</f>
        <v>WASHED BURGUNDY</v>
      </c>
      <c r="I83" s="464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65" t="s">
        <v>114</v>
      </c>
      <c r="C84" s="450"/>
      <c r="D84" s="450"/>
      <c r="E84" s="450"/>
      <c r="F84" s="456"/>
      <c r="G84" s="460"/>
      <c r="H84" s="451" t="str">
        <f t="shared" ref="H84" si="50">$D$33</f>
        <v>LIME</v>
      </c>
      <c r="I84" s="452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50" t="s">
        <v>87</v>
      </c>
      <c r="C85" s="450"/>
      <c r="D85" s="450"/>
      <c r="E85" s="450"/>
      <c r="F85" s="453" t="s">
        <v>108</v>
      </c>
      <c r="G85" s="457" t="s">
        <v>88</v>
      </c>
      <c r="H85" s="461" t="str">
        <f t="shared" ref="H85" si="52">$D$18</f>
        <v>BLACK</v>
      </c>
      <c r="I85" s="462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50" t="s">
        <v>87</v>
      </c>
      <c r="C86" s="450"/>
      <c r="D86" s="450"/>
      <c r="E86" s="450"/>
      <c r="F86" s="454"/>
      <c r="G86" s="458"/>
      <c r="H86" s="331" t="str">
        <f t="shared" ref="H86" si="55">$D$23</f>
        <v>GREY HEATHER</v>
      </c>
      <c r="I86" s="331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32.5" hidden="1">
      <c r="A87" s="81">
        <v>6</v>
      </c>
      <c r="B87" s="450" t="s">
        <v>87</v>
      </c>
      <c r="C87" s="450"/>
      <c r="D87" s="450"/>
      <c r="E87" s="450"/>
      <c r="F87" s="455"/>
      <c r="G87" s="459"/>
      <c r="H87" s="463" t="str">
        <f t="shared" ref="H87" si="57">$D$28</f>
        <v>WASHED BURGUNDY</v>
      </c>
      <c r="I87" s="464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32.5" hidden="1">
      <c r="A88" s="81">
        <v>6</v>
      </c>
      <c r="B88" s="450" t="s">
        <v>87</v>
      </c>
      <c r="C88" s="450"/>
      <c r="D88" s="450"/>
      <c r="E88" s="450"/>
      <c r="F88" s="456"/>
      <c r="G88" s="460"/>
      <c r="H88" s="451" t="str">
        <f t="shared" ref="H88" si="59">$D$33</f>
        <v>LIME</v>
      </c>
      <c r="I88" s="452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33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96">
      <c r="A90" s="389" t="s">
        <v>22</v>
      </c>
      <c r="B90" s="446"/>
      <c r="C90" s="446"/>
      <c r="D90" s="446"/>
      <c r="E90" s="447"/>
      <c r="F90" s="72" t="s">
        <v>47</v>
      </c>
      <c r="G90" s="72" t="s">
        <v>23</v>
      </c>
      <c r="H90" s="448" t="s">
        <v>42</v>
      </c>
      <c r="I90" s="449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32.5" hidden="1">
      <c r="A91" s="81">
        <v>1</v>
      </c>
      <c r="B91" s="465" t="s">
        <v>132</v>
      </c>
      <c r="C91" s="450"/>
      <c r="D91" s="450"/>
      <c r="E91" s="450"/>
      <c r="F91" s="453" t="s">
        <v>89</v>
      </c>
      <c r="G91" s="457" t="s">
        <v>118</v>
      </c>
      <c r="H91" s="451" t="str">
        <f t="shared" ref="H91" si="61">$D$18</f>
        <v>BLACK</v>
      </c>
      <c r="I91" s="452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65" t="s">
        <v>132</v>
      </c>
      <c r="C92" s="450"/>
      <c r="D92" s="450"/>
      <c r="E92" s="450"/>
      <c r="F92" s="455"/>
      <c r="G92" s="459"/>
      <c r="H92" s="451" t="str">
        <f t="shared" ref="H92" si="66">$D$23</f>
        <v>GREY HEATHER</v>
      </c>
      <c r="I92" s="452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32.5" hidden="1">
      <c r="A93" s="81">
        <v>1</v>
      </c>
      <c r="B93" s="465" t="s">
        <v>132</v>
      </c>
      <c r="C93" s="450"/>
      <c r="D93" s="450"/>
      <c r="E93" s="450"/>
      <c r="F93" s="455"/>
      <c r="G93" s="459"/>
      <c r="H93" s="451" t="str">
        <f t="shared" ref="H93" si="68">$D$28</f>
        <v>WASHED BURGUNDY</v>
      </c>
      <c r="I93" s="452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32.5" hidden="1">
      <c r="A94" s="81">
        <v>1</v>
      </c>
      <c r="B94" s="465" t="s">
        <v>132</v>
      </c>
      <c r="C94" s="450"/>
      <c r="D94" s="450"/>
      <c r="E94" s="450"/>
      <c r="F94" s="456"/>
      <c r="G94" s="460"/>
      <c r="H94" s="451" t="str">
        <f t="shared" ref="H94" si="70">$D$33</f>
        <v>LIME</v>
      </c>
      <c r="I94" s="452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32.5" hidden="1">
      <c r="A95" s="81">
        <v>2</v>
      </c>
      <c r="B95" s="466" t="s">
        <v>133</v>
      </c>
      <c r="C95" s="467"/>
      <c r="D95" s="467"/>
      <c r="E95" s="468"/>
      <c r="F95" s="453" t="s">
        <v>89</v>
      </c>
      <c r="G95" s="457" t="s">
        <v>118</v>
      </c>
      <c r="H95" s="451" t="str">
        <f t="shared" ref="H95:H123" si="72">$D$18</f>
        <v>BLACK</v>
      </c>
      <c r="I95" s="452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66" t="s">
        <v>133</v>
      </c>
      <c r="C96" s="467"/>
      <c r="D96" s="467"/>
      <c r="E96" s="468"/>
      <c r="F96" s="455"/>
      <c r="G96" s="459"/>
      <c r="H96" s="451" t="str">
        <f t="shared" ref="H96:H124" si="73">$D$23</f>
        <v>GREY HEATHER</v>
      </c>
      <c r="I96" s="452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32.5" hidden="1">
      <c r="A97" s="81">
        <v>2</v>
      </c>
      <c r="B97" s="466" t="s">
        <v>133</v>
      </c>
      <c r="C97" s="467"/>
      <c r="D97" s="467"/>
      <c r="E97" s="468"/>
      <c r="F97" s="455"/>
      <c r="G97" s="459"/>
      <c r="H97" s="451" t="str">
        <f t="shared" ref="H97:H121" si="74">$D$28</f>
        <v>WASHED BURGUNDY</v>
      </c>
      <c r="I97" s="452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32.5" hidden="1">
      <c r="A98" s="81">
        <v>2</v>
      </c>
      <c r="B98" s="466" t="s">
        <v>133</v>
      </c>
      <c r="C98" s="467"/>
      <c r="D98" s="467"/>
      <c r="E98" s="468"/>
      <c r="F98" s="456"/>
      <c r="G98" s="460"/>
      <c r="H98" s="451" t="str">
        <f t="shared" ref="H98:H122" si="76">$D$33</f>
        <v>LIME</v>
      </c>
      <c r="I98" s="452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32.5" hidden="1">
      <c r="A99" s="81">
        <v>3</v>
      </c>
      <c r="B99" s="466" t="s">
        <v>153</v>
      </c>
      <c r="C99" s="467"/>
      <c r="D99" s="467"/>
      <c r="E99" s="468"/>
      <c r="F99" s="453" t="s">
        <v>91</v>
      </c>
      <c r="G99" s="457" t="s">
        <v>174</v>
      </c>
      <c r="H99" s="451" t="str">
        <f t="shared" si="72"/>
        <v>BLACK</v>
      </c>
      <c r="I99" s="452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66" t="s">
        <v>153</v>
      </c>
      <c r="C100" s="467"/>
      <c r="D100" s="467"/>
      <c r="E100" s="468"/>
      <c r="F100" s="455"/>
      <c r="G100" s="459"/>
      <c r="H100" s="451" t="str">
        <f t="shared" si="73"/>
        <v>GREY HEATHER</v>
      </c>
      <c r="I100" s="452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32.5" hidden="1">
      <c r="A101" s="81">
        <v>3</v>
      </c>
      <c r="B101" s="466" t="s">
        <v>153</v>
      </c>
      <c r="C101" s="467"/>
      <c r="D101" s="467"/>
      <c r="E101" s="468"/>
      <c r="F101" s="455"/>
      <c r="G101" s="459"/>
      <c r="H101" s="451" t="str">
        <f t="shared" si="74"/>
        <v>WASHED BURGUNDY</v>
      </c>
      <c r="I101" s="452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32.5" hidden="1">
      <c r="A102" s="81">
        <v>3</v>
      </c>
      <c r="B102" s="466" t="s">
        <v>153</v>
      </c>
      <c r="C102" s="467"/>
      <c r="D102" s="467"/>
      <c r="E102" s="468"/>
      <c r="F102" s="456"/>
      <c r="G102" s="460"/>
      <c r="H102" s="451" t="str">
        <f t="shared" si="76"/>
        <v>LIME</v>
      </c>
      <c r="I102" s="452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32.5" hidden="1">
      <c r="A103" s="81">
        <v>4</v>
      </c>
      <c r="B103" s="466" t="s">
        <v>116</v>
      </c>
      <c r="C103" s="467"/>
      <c r="D103" s="467"/>
      <c r="E103" s="468"/>
      <c r="F103" s="82" t="s">
        <v>92</v>
      </c>
      <c r="G103" s="82"/>
      <c r="H103" s="451" t="str">
        <f t="shared" si="72"/>
        <v>BLACK</v>
      </c>
      <c r="I103" s="452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66" t="s">
        <v>116</v>
      </c>
      <c r="C104" s="467"/>
      <c r="D104" s="467"/>
      <c r="E104" s="468"/>
      <c r="F104" s="82" t="s">
        <v>92</v>
      </c>
      <c r="G104" s="82"/>
      <c r="H104" s="451" t="str">
        <f t="shared" si="73"/>
        <v>GREY HEATHER</v>
      </c>
      <c r="I104" s="452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32.5" hidden="1">
      <c r="A105" s="81">
        <v>4</v>
      </c>
      <c r="B105" s="466" t="s">
        <v>116</v>
      </c>
      <c r="C105" s="467"/>
      <c r="D105" s="467"/>
      <c r="E105" s="468"/>
      <c r="F105" s="82" t="s">
        <v>92</v>
      </c>
      <c r="G105" s="82"/>
      <c r="H105" s="451" t="str">
        <f t="shared" si="74"/>
        <v>WASHED BURGUNDY</v>
      </c>
      <c r="I105" s="452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32.5" hidden="1">
      <c r="A106" s="81">
        <v>4</v>
      </c>
      <c r="B106" s="466" t="s">
        <v>116</v>
      </c>
      <c r="C106" s="467"/>
      <c r="D106" s="467"/>
      <c r="E106" s="468"/>
      <c r="F106" s="82" t="s">
        <v>92</v>
      </c>
      <c r="G106" s="82"/>
      <c r="H106" s="451" t="str">
        <f t="shared" si="76"/>
        <v>LIME</v>
      </c>
      <c r="I106" s="452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32.5" hidden="1">
      <c r="A107" s="81">
        <v>5</v>
      </c>
      <c r="B107" s="465" t="s">
        <v>93</v>
      </c>
      <c r="C107" s="450"/>
      <c r="D107" s="450"/>
      <c r="E107" s="450"/>
      <c r="F107" s="82" t="s">
        <v>55</v>
      </c>
      <c r="G107" s="82"/>
      <c r="H107" s="451" t="str">
        <f t="shared" si="72"/>
        <v>BLACK</v>
      </c>
      <c r="I107" s="452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65" t="s">
        <v>93</v>
      </c>
      <c r="C108" s="450"/>
      <c r="D108" s="450"/>
      <c r="E108" s="450"/>
      <c r="F108" s="82" t="s">
        <v>55</v>
      </c>
      <c r="G108" s="82"/>
      <c r="H108" s="451" t="str">
        <f t="shared" si="73"/>
        <v>GREY HEATHER</v>
      </c>
      <c r="I108" s="452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32.5" hidden="1">
      <c r="A109" s="81">
        <v>5</v>
      </c>
      <c r="B109" s="465" t="s">
        <v>93</v>
      </c>
      <c r="C109" s="450"/>
      <c r="D109" s="450"/>
      <c r="E109" s="450"/>
      <c r="F109" s="82" t="s">
        <v>55</v>
      </c>
      <c r="G109" s="82"/>
      <c r="H109" s="451" t="str">
        <f t="shared" si="74"/>
        <v>WASHED BURGUNDY</v>
      </c>
      <c r="I109" s="452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32.5" hidden="1">
      <c r="A110" s="81">
        <v>5</v>
      </c>
      <c r="B110" s="465" t="s">
        <v>93</v>
      </c>
      <c r="C110" s="450"/>
      <c r="D110" s="450"/>
      <c r="E110" s="450"/>
      <c r="F110" s="82" t="s">
        <v>55</v>
      </c>
      <c r="G110" s="82"/>
      <c r="H110" s="451" t="str">
        <f t="shared" si="76"/>
        <v>LIME</v>
      </c>
      <c r="I110" s="452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32.5" hidden="1">
      <c r="A111" s="81">
        <v>6</v>
      </c>
      <c r="B111" s="465" t="s">
        <v>94</v>
      </c>
      <c r="C111" s="450"/>
      <c r="D111" s="450"/>
      <c r="E111" s="450"/>
      <c r="F111" s="82" t="s">
        <v>55</v>
      </c>
      <c r="G111" s="82"/>
      <c r="H111" s="451" t="str">
        <f t="shared" si="72"/>
        <v>BLACK</v>
      </c>
      <c r="I111" s="452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65" t="s">
        <v>94</v>
      </c>
      <c r="C112" s="450"/>
      <c r="D112" s="450"/>
      <c r="E112" s="450"/>
      <c r="F112" s="82" t="s">
        <v>55</v>
      </c>
      <c r="G112" s="82"/>
      <c r="H112" s="451" t="str">
        <f t="shared" si="73"/>
        <v>GREY HEATHER</v>
      </c>
      <c r="I112" s="452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32.5" hidden="1">
      <c r="A113" s="81">
        <v>6</v>
      </c>
      <c r="B113" s="465" t="s">
        <v>94</v>
      </c>
      <c r="C113" s="450"/>
      <c r="D113" s="450"/>
      <c r="E113" s="450"/>
      <c r="F113" s="82" t="s">
        <v>55</v>
      </c>
      <c r="G113" s="82"/>
      <c r="H113" s="451" t="str">
        <f t="shared" si="74"/>
        <v>WASHED BURGUNDY</v>
      </c>
      <c r="I113" s="452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32.5" hidden="1">
      <c r="A114" s="81">
        <v>6</v>
      </c>
      <c r="B114" s="465" t="s">
        <v>94</v>
      </c>
      <c r="C114" s="450"/>
      <c r="D114" s="450"/>
      <c r="E114" s="450"/>
      <c r="F114" s="82" t="s">
        <v>55</v>
      </c>
      <c r="G114" s="82"/>
      <c r="H114" s="451" t="str">
        <f t="shared" si="76"/>
        <v>LIME</v>
      </c>
      <c r="I114" s="452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32.5" hidden="1">
      <c r="A115" s="81">
        <v>7</v>
      </c>
      <c r="B115" s="465" t="s">
        <v>95</v>
      </c>
      <c r="C115" s="450"/>
      <c r="D115" s="450"/>
      <c r="E115" s="450"/>
      <c r="F115" s="82" t="s">
        <v>92</v>
      </c>
      <c r="G115" s="82"/>
      <c r="H115" s="451" t="str">
        <f t="shared" si="72"/>
        <v>BLACK</v>
      </c>
      <c r="I115" s="452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65" t="s">
        <v>95</v>
      </c>
      <c r="C116" s="450"/>
      <c r="D116" s="450"/>
      <c r="E116" s="450"/>
      <c r="F116" s="82" t="s">
        <v>92</v>
      </c>
      <c r="G116" s="82"/>
      <c r="H116" s="451" t="str">
        <f t="shared" si="73"/>
        <v>GREY HEATHER</v>
      </c>
      <c r="I116" s="452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32.5" hidden="1">
      <c r="A117" s="81">
        <v>7</v>
      </c>
      <c r="B117" s="465" t="s">
        <v>95</v>
      </c>
      <c r="C117" s="450"/>
      <c r="D117" s="450"/>
      <c r="E117" s="450"/>
      <c r="F117" s="82" t="s">
        <v>92</v>
      </c>
      <c r="G117" s="82"/>
      <c r="H117" s="451" t="str">
        <f t="shared" si="74"/>
        <v>WASHED BURGUNDY</v>
      </c>
      <c r="I117" s="452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32.5" hidden="1">
      <c r="A118" s="81">
        <v>7</v>
      </c>
      <c r="B118" s="465" t="s">
        <v>95</v>
      </c>
      <c r="C118" s="450"/>
      <c r="D118" s="450"/>
      <c r="E118" s="450"/>
      <c r="F118" s="82" t="s">
        <v>92</v>
      </c>
      <c r="G118" s="82"/>
      <c r="H118" s="451" t="str">
        <f t="shared" si="76"/>
        <v>LIME</v>
      </c>
      <c r="I118" s="452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32.5" hidden="1">
      <c r="A119" s="81">
        <v>8</v>
      </c>
      <c r="B119" s="466" t="s">
        <v>96</v>
      </c>
      <c r="C119" s="467"/>
      <c r="D119" s="467"/>
      <c r="E119" s="468"/>
      <c r="F119" s="82" t="s">
        <v>38</v>
      </c>
      <c r="G119" s="82"/>
      <c r="H119" s="451" t="str">
        <f t="shared" si="72"/>
        <v>BLACK</v>
      </c>
      <c r="I119" s="452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65" t="s">
        <v>96</v>
      </c>
      <c r="C120" s="450"/>
      <c r="D120" s="450"/>
      <c r="E120" s="450"/>
      <c r="F120" s="82" t="s">
        <v>38</v>
      </c>
      <c r="G120" s="82"/>
      <c r="H120" s="451" t="str">
        <f t="shared" si="73"/>
        <v>GREY HEATHER</v>
      </c>
      <c r="I120" s="452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32.5" hidden="1">
      <c r="A121" s="81">
        <v>8</v>
      </c>
      <c r="B121" s="465" t="s">
        <v>96</v>
      </c>
      <c r="C121" s="450"/>
      <c r="D121" s="450"/>
      <c r="E121" s="450"/>
      <c r="F121" s="82" t="s">
        <v>38</v>
      </c>
      <c r="G121" s="82"/>
      <c r="H121" s="451" t="str">
        <f t="shared" si="74"/>
        <v>WASHED BURGUNDY</v>
      </c>
      <c r="I121" s="452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32.5" hidden="1">
      <c r="A122" s="81">
        <v>8</v>
      </c>
      <c r="B122" s="465" t="s">
        <v>96</v>
      </c>
      <c r="C122" s="450"/>
      <c r="D122" s="450"/>
      <c r="E122" s="450"/>
      <c r="F122" s="82" t="s">
        <v>38</v>
      </c>
      <c r="G122" s="82"/>
      <c r="H122" s="451" t="str">
        <f t="shared" si="76"/>
        <v>LIME</v>
      </c>
      <c r="I122" s="452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32.5" hidden="1">
      <c r="A123" s="81">
        <v>9</v>
      </c>
      <c r="B123" s="465" t="s">
        <v>97</v>
      </c>
      <c r="C123" s="450"/>
      <c r="D123" s="450"/>
      <c r="E123" s="450"/>
      <c r="F123" s="82" t="s">
        <v>92</v>
      </c>
      <c r="G123" s="82"/>
      <c r="H123" s="451" t="str">
        <f t="shared" si="72"/>
        <v>BLACK</v>
      </c>
      <c r="I123" s="452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66" t="s">
        <v>97</v>
      </c>
      <c r="C124" s="467"/>
      <c r="D124" s="467"/>
      <c r="E124" s="468"/>
      <c r="F124" s="82" t="s">
        <v>92</v>
      </c>
      <c r="G124" s="82"/>
      <c r="H124" s="451" t="str">
        <f t="shared" si="73"/>
        <v>GREY HEATHER</v>
      </c>
      <c r="I124" s="452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32.5" hidden="1">
      <c r="A125" s="81">
        <v>9</v>
      </c>
      <c r="B125" s="466" t="s">
        <v>97</v>
      </c>
      <c r="C125" s="467"/>
      <c r="D125" s="467"/>
      <c r="E125" s="468"/>
      <c r="F125" s="82" t="s">
        <v>92</v>
      </c>
      <c r="G125" s="82"/>
      <c r="H125" s="451" t="str">
        <f>$D$28</f>
        <v>WASHED BURGUNDY</v>
      </c>
      <c r="I125" s="452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32.5" hidden="1">
      <c r="A126" s="81">
        <v>9</v>
      </c>
      <c r="B126" s="466" t="s">
        <v>97</v>
      </c>
      <c r="C126" s="467"/>
      <c r="D126" s="467"/>
      <c r="E126" s="468"/>
      <c r="F126" s="82" t="s">
        <v>92</v>
      </c>
      <c r="G126" s="82"/>
      <c r="H126" s="451" t="str">
        <f>$D$33</f>
        <v>LIME</v>
      </c>
      <c r="I126" s="452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65" t="s">
        <v>110</v>
      </c>
      <c r="C127" s="450"/>
      <c r="D127" s="450"/>
      <c r="E127" s="450"/>
      <c r="F127" s="469" t="s">
        <v>111</v>
      </c>
      <c r="G127" s="82"/>
      <c r="H127" s="470" t="s">
        <v>134</v>
      </c>
      <c r="I127" s="452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65" t="s">
        <v>110</v>
      </c>
      <c r="C128" s="450"/>
      <c r="D128" s="450"/>
      <c r="E128" s="450"/>
      <c r="F128" s="469"/>
      <c r="G128" s="82"/>
      <c r="H128" s="470" t="s">
        <v>135</v>
      </c>
      <c r="I128" s="452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65" t="s">
        <v>110</v>
      </c>
      <c r="C129" s="450"/>
      <c r="D129" s="450"/>
      <c r="E129" s="450"/>
      <c r="F129" s="469"/>
      <c r="G129" s="82"/>
      <c r="H129" s="470" t="s">
        <v>136</v>
      </c>
      <c r="I129" s="452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65" t="s">
        <v>110</v>
      </c>
      <c r="C130" s="450"/>
      <c r="D130" s="450"/>
      <c r="E130" s="450"/>
      <c r="F130" s="469"/>
      <c r="G130" s="82"/>
      <c r="H130" s="470">
        <v>41</v>
      </c>
      <c r="I130" s="452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65" t="s">
        <v>110</v>
      </c>
      <c r="C131" s="450"/>
      <c r="D131" s="450"/>
      <c r="E131" s="450"/>
      <c r="F131" s="469"/>
      <c r="G131" s="82"/>
      <c r="H131" s="451">
        <v>42</v>
      </c>
      <c r="I131" s="452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32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99" t="s">
        <v>31</v>
      </c>
      <c r="K133" s="399"/>
      <c r="L133" s="399"/>
      <c r="M133" s="399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71" t="s">
        <v>49</v>
      </c>
      <c r="C135" s="472"/>
      <c r="D135" s="472"/>
      <c r="E135" s="472"/>
      <c r="F135" s="472"/>
      <c r="G135" s="472"/>
      <c r="H135" s="472"/>
      <c r="I135" s="473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74" t="s">
        <v>99</v>
      </c>
      <c r="E136" s="474"/>
      <c r="F136" s="474" t="s">
        <v>54</v>
      </c>
      <c r="G136" s="474"/>
      <c r="H136" s="474"/>
      <c r="I136" s="474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75" t="s">
        <v>122</v>
      </c>
      <c r="D137" s="477" t="s">
        <v>124</v>
      </c>
      <c r="E137" s="478"/>
      <c r="F137" s="479" t="s">
        <v>137</v>
      </c>
      <c r="G137" s="479"/>
      <c r="H137" s="479"/>
      <c r="I137" s="479"/>
      <c r="J137" s="44"/>
      <c r="K137" s="44"/>
      <c r="L137" s="44"/>
      <c r="M137" s="44"/>
      <c r="N137" s="44"/>
    </row>
    <row r="138" spans="1:16" s="12" customFormat="1" ht="65" hidden="1">
      <c r="A138" s="88"/>
      <c r="B138" s="92" t="str">
        <f t="shared" ref="B138" si="82">$D$23</f>
        <v>GREY HEATHER</v>
      </c>
      <c r="C138" s="476"/>
      <c r="D138" s="480" t="s">
        <v>125</v>
      </c>
      <c r="E138" s="481"/>
      <c r="F138" s="479" t="s">
        <v>138</v>
      </c>
      <c r="G138" s="479"/>
      <c r="H138" s="479"/>
      <c r="I138" s="479"/>
      <c r="J138" s="44"/>
      <c r="K138" s="44"/>
      <c r="L138" s="44"/>
      <c r="M138" s="44"/>
      <c r="N138" s="44"/>
    </row>
    <row r="139" spans="1:16" s="12" customFormat="1" ht="32.5" hidden="1"/>
    <row r="140" spans="1:16" s="12" customFormat="1" ht="32.5" hidden="1">
      <c r="A140" s="88"/>
      <c r="B140" s="471"/>
      <c r="C140" s="472"/>
      <c r="D140" s="402"/>
      <c r="E140" s="402"/>
      <c r="F140" s="402"/>
      <c r="G140" s="402"/>
      <c r="H140" s="402"/>
      <c r="I140" s="403"/>
      <c r="J140" s="44"/>
      <c r="K140" s="44"/>
    </row>
    <row r="141" spans="1:16" s="12" customFormat="1" ht="32.5" hidden="1">
      <c r="A141" s="88"/>
      <c r="B141" s="466"/>
      <c r="C141" s="468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82" t="s">
        <v>119</v>
      </c>
      <c r="C142" s="482"/>
      <c r="D142" s="100"/>
      <c r="E142" s="100">
        <v>2.2000000000000002</v>
      </c>
      <c r="F142" s="483">
        <v>3</v>
      </c>
      <c r="G142" s="484"/>
      <c r="H142" s="484"/>
      <c r="I142" s="485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32.5">
      <c r="A144" s="13">
        <v>2</v>
      </c>
      <c r="B144" s="90" t="s">
        <v>81</v>
      </c>
      <c r="C144" s="486" t="s">
        <v>155</v>
      </c>
      <c r="D144" s="486"/>
      <c r="E144" s="486"/>
      <c r="F144" s="486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32.5">
      <c r="A145" s="88"/>
      <c r="B145" s="471" t="s">
        <v>49</v>
      </c>
      <c r="C145" s="472"/>
      <c r="D145" s="472"/>
      <c r="E145" s="472"/>
      <c r="F145" s="472"/>
      <c r="G145" s="472"/>
      <c r="H145" s="472"/>
      <c r="I145" s="473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08" t="s">
        <v>69</v>
      </c>
      <c r="F146" s="409"/>
      <c r="G146" s="409"/>
      <c r="H146" s="409"/>
      <c r="I146" s="410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11" t="s">
        <v>161</v>
      </c>
      <c r="F147" s="412"/>
      <c r="G147" s="412"/>
      <c r="H147" s="412"/>
      <c r="I147" s="413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11" t="s">
        <v>171</v>
      </c>
      <c r="F148" s="412"/>
      <c r="G148" s="412"/>
      <c r="H148" s="412"/>
      <c r="I148" s="413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11" t="s">
        <v>161</v>
      </c>
      <c r="F149" s="412"/>
      <c r="G149" s="412"/>
      <c r="H149" s="412"/>
      <c r="I149" s="413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11" t="s">
        <v>161</v>
      </c>
      <c r="F150" s="412"/>
      <c r="G150" s="412"/>
      <c r="H150" s="412"/>
      <c r="I150" s="413"/>
      <c r="J150" s="44"/>
      <c r="K150" s="44"/>
      <c r="L150" s="44"/>
      <c r="M150" s="44"/>
      <c r="N150" s="44"/>
    </row>
    <row r="151" spans="1:16" s="12" customFormat="1" ht="32.5">
      <c r="A151" s="88"/>
      <c r="B151" s="471" t="s">
        <v>70</v>
      </c>
      <c r="C151" s="472"/>
      <c r="D151" s="402"/>
      <c r="E151" s="402"/>
      <c r="F151" s="402"/>
      <c r="G151" s="402"/>
      <c r="H151" s="402"/>
      <c r="I151" s="403"/>
      <c r="J151" s="44"/>
      <c r="K151" s="44"/>
    </row>
    <row r="152" spans="1:16" s="12" customFormat="1" ht="56.25" customHeight="1">
      <c r="A152" s="88"/>
      <c r="B152" s="466"/>
      <c r="C152" s="468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99" t="s">
        <v>162</v>
      </c>
      <c r="C153" s="500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501" t="s">
        <v>163</v>
      </c>
      <c r="C154" s="502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32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32.5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503" t="s">
        <v>71</v>
      </c>
      <c r="D157" s="504"/>
      <c r="E157" s="504"/>
      <c r="F157" s="504"/>
      <c r="G157" s="504"/>
      <c r="H157" s="504"/>
      <c r="I157" s="505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80" t="s">
        <v>164</v>
      </c>
      <c r="D158" s="487"/>
      <c r="E158" s="487"/>
      <c r="F158" s="487"/>
      <c r="G158" s="487"/>
      <c r="H158" s="487"/>
      <c r="I158" s="481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80" t="s">
        <v>165</v>
      </c>
      <c r="D159" s="487"/>
      <c r="E159" s="487"/>
      <c r="F159" s="487"/>
      <c r="G159" s="487"/>
      <c r="H159" s="487"/>
      <c r="I159" s="481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88" t="s">
        <v>164</v>
      </c>
      <c r="D160" s="489"/>
      <c r="E160" s="489"/>
      <c r="F160" s="489"/>
      <c r="G160" s="489"/>
      <c r="H160" s="489"/>
      <c r="I160" s="490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91"/>
      <c r="D161" s="492"/>
      <c r="E161" s="492"/>
      <c r="F161" s="492"/>
      <c r="G161" s="492"/>
      <c r="H161" s="492"/>
      <c r="I161" s="493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94"/>
      <c r="D162" s="495"/>
      <c r="E162" s="495"/>
      <c r="F162" s="495"/>
      <c r="G162" s="495"/>
      <c r="H162" s="495"/>
      <c r="I162" s="496"/>
      <c r="J162" s="44"/>
      <c r="K162" s="44"/>
      <c r="L162" s="44"/>
      <c r="M162" s="44"/>
      <c r="N162" s="44"/>
    </row>
    <row r="163" spans="1:16" s="12" customFormat="1" ht="32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99" t="s">
        <v>78</v>
      </c>
      <c r="C164" s="399"/>
      <c r="D164" s="399"/>
      <c r="E164" s="399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32.5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97"/>
      <c r="B170" s="498"/>
      <c r="C170" s="498"/>
      <c r="D170" s="498"/>
      <c r="E170" s="498"/>
      <c r="F170" s="498"/>
      <c r="G170" s="498"/>
      <c r="H170" s="498"/>
      <c r="I170" s="498"/>
      <c r="J170" s="498"/>
      <c r="K170" s="498"/>
      <c r="L170" s="498"/>
      <c r="M170" s="498"/>
      <c r="N170" s="498"/>
      <c r="O170" s="498"/>
      <c r="P170" s="498"/>
    </row>
    <row r="171" spans="1:16" s="95" customFormat="1" ht="133" customHeight="1">
      <c r="G171" s="96"/>
    </row>
    <row r="172" spans="1:16" s="95" customFormat="1" ht="32.5">
      <c r="G172" s="96"/>
    </row>
    <row r="173" spans="1:16" s="95" customFormat="1" ht="32.5">
      <c r="G173" s="96"/>
    </row>
    <row r="174" spans="1:16" s="95" customFormat="1" ht="32.5">
      <c r="G174" s="96"/>
    </row>
    <row r="175" spans="1:16" s="95" customFormat="1" ht="32.5">
      <c r="G175" s="96"/>
    </row>
    <row r="176" spans="1:16" s="95" customFormat="1" ht="32.5">
      <c r="G176" s="96"/>
    </row>
    <row r="177" spans="7:7" s="95" customFormat="1" ht="32.5">
      <c r="G177" s="96"/>
    </row>
    <row r="178" spans="7:7" s="95" customFormat="1" ht="32.5">
      <c r="G178" s="96"/>
    </row>
    <row r="179" spans="7:7" s="95" customFormat="1" ht="32.5">
      <c r="G179" s="96"/>
    </row>
    <row r="180" spans="7:7" s="95" customFormat="1" ht="32.5">
      <c r="G180" s="96"/>
    </row>
    <row r="181" spans="7:7" s="95" customFormat="1" ht="32.5">
      <c r="G181" s="96"/>
    </row>
    <row r="182" spans="7:7" s="95" customFormat="1" ht="32.5">
      <c r="G182" s="96"/>
    </row>
    <row r="183" spans="7:7" s="95" customFormat="1" ht="32.5">
      <c r="G183" s="96"/>
    </row>
    <row r="184" spans="7:7" s="95" customFormat="1" ht="32.5">
      <c r="G184" s="96"/>
    </row>
    <row r="185" spans="7:7" s="95" customFormat="1" ht="32.5">
      <c r="G185" s="96"/>
    </row>
    <row r="186" spans="7:7" s="95" customFormat="1" ht="32.5">
      <c r="G186" s="96"/>
    </row>
    <row r="187" spans="7:7" s="95" customFormat="1" ht="32.5">
      <c r="G187" s="96"/>
    </row>
    <row r="188" spans="7:7" s="95" customFormat="1" ht="32.5">
      <c r="G188" s="96"/>
    </row>
    <row r="189" spans="7:7" s="95" customFormat="1" ht="32.5">
      <c r="G189" s="96"/>
    </row>
    <row r="190" spans="7:7" s="95" customFormat="1" ht="32.5">
      <c r="G190" s="96"/>
    </row>
    <row r="191" spans="7:7" s="95" customFormat="1" ht="32.5">
      <c r="G191" s="96"/>
    </row>
    <row r="192" spans="7:7" s="95" customFormat="1" ht="32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4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H06-ST54M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BASIC TEE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ICEBERG GREEN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09" t="str">
        <f>'1. CUTTING DOCKET'!M11</f>
        <v>SINGLE JERSEY 20'S 100% COTTON 190GSM- SOFT HAND FEEL</v>
      </c>
      <c r="C7" s="510"/>
      <c r="D7" s="510"/>
      <c r="E7" s="511"/>
    </row>
    <row r="8" spans="1:12" s="62" customFormat="1" ht="409.6" customHeight="1">
      <c r="A8" s="64" t="e">
        <f>'1. CUTTING DOCKET'!#REF!</f>
        <v>#REF!</v>
      </c>
      <c r="B8" s="512"/>
      <c r="C8" s="513"/>
      <c r="D8" s="514"/>
      <c r="E8" s="515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16" t="e">
        <f>'1. CUTTING DOCKET'!#REF!</f>
        <v>#REF!</v>
      </c>
      <c r="C13" s="510"/>
      <c r="D13" s="517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12"/>
      <c r="C14" s="513"/>
      <c r="D14" s="514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18" t="e">
        <f>'1. CUTTING DOCKET'!#REF!</f>
        <v>#REF!</v>
      </c>
      <c r="C17" s="519"/>
      <c r="D17" s="520"/>
      <c r="E17" s="521"/>
    </row>
    <row r="18" spans="1:5" s="62" customFormat="1" ht="90" customHeight="1">
      <c r="A18" s="61" t="e">
        <f>'1. CUTTING DOCKET'!#REF!</f>
        <v>#REF!</v>
      </c>
      <c r="B18" s="506" t="e">
        <f>'1. CUTTING DOCKET'!#REF!</f>
        <v>#REF!</v>
      </c>
      <c r="C18" s="507"/>
      <c r="D18" s="507"/>
      <c r="E18" s="508"/>
    </row>
    <row r="19" spans="1:5" s="62" customFormat="1" ht="409.6" customHeight="1">
      <c r="A19" s="166" t="s">
        <v>166</v>
      </c>
      <c r="B19" s="524"/>
      <c r="C19" s="525"/>
      <c r="D19" s="526"/>
      <c r="E19" s="526"/>
    </row>
    <row r="20" spans="1:5" s="62" customFormat="1" ht="79.5" customHeight="1">
      <c r="A20" s="61" t="e">
        <f>'1. CUTTING DOCKET'!#REF!</f>
        <v>#REF!</v>
      </c>
      <c r="B20" s="506" t="e">
        <f>'1. CUTTING DOCKET'!#REF!</f>
        <v>#REF!</v>
      </c>
      <c r="C20" s="507"/>
      <c r="D20" s="507"/>
      <c r="E20" s="508"/>
    </row>
    <row r="21" spans="1:5" s="62" customFormat="1" ht="346.5" customHeight="1">
      <c r="A21" s="64" t="s">
        <v>117</v>
      </c>
      <c r="B21" s="527"/>
      <c r="C21" s="528"/>
      <c r="D21" s="529"/>
      <c r="E21" s="530"/>
    </row>
    <row r="22" spans="1:5" s="62" customFormat="1" ht="41.5">
      <c r="A22" s="61">
        <f>'1. CUTTING DOCKET'!B38</f>
        <v>0</v>
      </c>
      <c r="B22" s="522" t="str">
        <f>'1. CUTTING DOCKET'!F38</f>
        <v>MÀU PHỤ LIỆU</v>
      </c>
      <c r="C22" s="507"/>
      <c r="D22" s="523"/>
      <c r="E22" s="101"/>
    </row>
    <row r="23" spans="1:5" s="62" customFormat="1" ht="299.25" customHeight="1">
      <c r="A23" s="66" t="s">
        <v>100</v>
      </c>
      <c r="B23" s="531"/>
      <c r="C23" s="532"/>
      <c r="D23" s="533"/>
      <c r="E23" s="533"/>
    </row>
    <row r="24" spans="1:5" s="62" customFormat="1" ht="101.5" customHeight="1">
      <c r="A24" s="61" t="str">
        <f>'1. CUTTING DOCKET'!B37</f>
        <v>PHẦN C : PHỤ LIỆU ĐÓNG GÓI</v>
      </c>
      <c r="B24" s="522">
        <f>'1. CUTTING DOCKET'!F37</f>
        <v>0</v>
      </c>
      <c r="C24" s="507"/>
      <c r="D24" s="523"/>
      <c r="E24" s="101"/>
    </row>
    <row r="25" spans="1:5" s="62" customFormat="1" ht="362.25" customHeight="1">
      <c r="A25" s="66" t="s">
        <v>172</v>
      </c>
      <c r="B25" s="534" t="s">
        <v>173</v>
      </c>
      <c r="C25" s="535"/>
      <c r="D25" s="536"/>
      <c r="E25" s="113"/>
    </row>
    <row r="26" spans="1:5" s="62" customFormat="1" ht="109.5" customHeight="1">
      <c r="A26" s="61" t="s">
        <v>101</v>
      </c>
      <c r="B26" s="522" t="e">
        <f>'1. CUTTING DOCKET'!#REF!</f>
        <v>#REF!</v>
      </c>
      <c r="C26" s="507"/>
      <c r="D26" s="523"/>
      <c r="E26" s="102"/>
    </row>
    <row r="27" spans="1:5" s="62" customFormat="1" ht="282" customHeight="1">
      <c r="A27" s="66" t="s">
        <v>102</v>
      </c>
      <c r="B27" s="537" t="s">
        <v>167</v>
      </c>
      <c r="C27" s="538"/>
      <c r="D27" s="539"/>
      <c r="E27" s="539"/>
    </row>
    <row r="28" spans="1:5" s="62" customFormat="1" ht="93.65" customHeight="1">
      <c r="A28" s="61" t="e">
        <f>'1. CUTTING DOCKET'!#REF!</f>
        <v>#REF!</v>
      </c>
      <c r="B28" s="522" t="e">
        <f>'1. CUTTING DOCKET'!#REF!</f>
        <v>#REF!</v>
      </c>
      <c r="C28" s="507"/>
      <c r="D28" s="523"/>
      <c r="E28" s="102"/>
    </row>
    <row r="29" spans="1:5" s="62" customFormat="1" ht="273" customHeight="1">
      <c r="A29" s="64" t="s">
        <v>103</v>
      </c>
      <c r="B29" s="540"/>
      <c r="C29" s="541"/>
      <c r="D29" s="542"/>
      <c r="E29" s="542"/>
    </row>
    <row r="30" spans="1:5" s="62" customFormat="1" ht="95.25" customHeight="1">
      <c r="A30" s="61" t="str">
        <f>'1. CUTTING DOCKET'!B45</f>
        <v>POLY BAG THÙNG</v>
      </c>
      <c r="B30" s="522" t="str">
        <f>'1. CUTTING DOCKET'!F45</f>
        <v>CLEAR</v>
      </c>
      <c r="C30" s="507"/>
      <c r="D30" s="523"/>
      <c r="E30" s="102"/>
    </row>
    <row r="31" spans="1:5" s="62" customFormat="1" ht="324.75" customHeight="1">
      <c r="A31" s="64"/>
      <c r="B31" s="540"/>
      <c r="C31" s="541"/>
      <c r="D31" s="542"/>
      <c r="E31" s="542"/>
    </row>
    <row r="32" spans="1:5" s="62" customFormat="1" ht="119.5" customHeight="1">
      <c r="A32" s="61" t="s">
        <v>105</v>
      </c>
      <c r="B32" s="522" t="e">
        <f>'1. CUTTING DOCKET'!#REF!</f>
        <v>#REF!</v>
      </c>
      <c r="C32" s="507"/>
      <c r="D32" s="523"/>
      <c r="E32" s="102"/>
    </row>
    <row r="33" spans="1:9" s="62" customFormat="1" ht="287.25" customHeight="1">
      <c r="A33" s="64" t="s">
        <v>106</v>
      </c>
      <c r="B33" s="540"/>
      <c r="C33" s="541"/>
      <c r="D33" s="542"/>
      <c r="E33" s="542"/>
    </row>
    <row r="34" spans="1:9" s="62" customFormat="1" ht="71.5" customHeight="1">
      <c r="A34" s="61" t="s">
        <v>96</v>
      </c>
      <c r="B34" s="522" t="s">
        <v>38</v>
      </c>
      <c r="C34" s="507"/>
      <c r="D34" s="523"/>
      <c r="E34" s="102"/>
    </row>
    <row r="35" spans="1:9" s="62" customFormat="1" ht="87" customHeight="1">
      <c r="A35" s="64" t="s">
        <v>104</v>
      </c>
      <c r="B35" s="540"/>
      <c r="C35" s="541"/>
      <c r="D35" s="542"/>
      <c r="E35" s="542"/>
    </row>
    <row r="36" spans="1:9" s="62" customFormat="1" ht="63.65" customHeight="1">
      <c r="A36" s="61" t="s">
        <v>97</v>
      </c>
      <c r="B36" s="522" t="s">
        <v>92</v>
      </c>
      <c r="C36" s="507"/>
      <c r="D36" s="523"/>
      <c r="E36" s="102"/>
    </row>
    <row r="37" spans="1:9" s="62" customFormat="1" ht="97.5" customHeight="1">
      <c r="A37" s="64" t="s">
        <v>104</v>
      </c>
      <c r="B37" s="540"/>
      <c r="C37" s="541"/>
      <c r="D37" s="542"/>
      <c r="E37" s="542"/>
    </row>
    <row r="38" spans="1:9" s="62" customFormat="1" ht="97.5" customHeight="1">
      <c r="A38" s="98" t="e">
        <f>'1. CUTTING DOCKET'!#REF!</f>
        <v>#REF!</v>
      </c>
      <c r="B38" s="543" t="e">
        <f>'1. CUTTING DOCKET'!#REF!</f>
        <v>#REF!</v>
      </c>
      <c r="C38" s="544"/>
      <c r="D38" s="545"/>
      <c r="E38" s="103"/>
    </row>
    <row r="39" spans="1:9" s="62" customFormat="1" ht="221.5" customHeight="1">
      <c r="A39" s="64"/>
      <c r="B39" s="546"/>
      <c r="C39" s="547"/>
      <c r="D39" s="546"/>
      <c r="E39" s="546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6.5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C48"/>
  <sheetViews>
    <sheetView view="pageBreakPreview" topLeftCell="A18" zoomScale="40" zoomScaleNormal="40" zoomScaleSheetLayoutView="40" zoomScalePageLayoutView="25" workbookViewId="0">
      <selection activeCell="O6" sqref="O6"/>
    </sheetView>
  </sheetViews>
  <sheetFormatPr defaultColWidth="9.1796875" defaultRowHeight="24"/>
  <cols>
    <col min="1" max="1" width="103.1796875" style="67" customWidth="1"/>
    <col min="2" max="2" width="80.453125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H06-ST54M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BASIC TEE MEN'S</v>
      </c>
      <c r="C4" s="59"/>
    </row>
    <row r="5" spans="1:3" s="58" customFormat="1" ht="76" customHeight="1">
      <c r="A5" s="199"/>
      <c r="B5" s="567" t="str">
        <f>'[11]1. CUTTING DOCKET'!$D$18</f>
        <v>ICEBERG GREEN</v>
      </c>
      <c r="C5" s="568"/>
    </row>
    <row r="6" spans="1:3" s="62" customFormat="1" ht="69.75" customHeight="1">
      <c r="A6" s="161" t="s">
        <v>32</v>
      </c>
      <c r="B6" s="509" t="str">
        <f>'[11]1. CUTTING DOCKET'!$E$27</f>
        <v>ICEBERG GREEN</v>
      </c>
      <c r="C6" s="511"/>
    </row>
    <row r="7" spans="1:3" s="62" customFormat="1" ht="93" customHeight="1">
      <c r="A7" s="200" t="s">
        <v>33</v>
      </c>
      <c r="B7" s="509" t="str">
        <f>'1. CUTTING DOCKET'!$M$11</f>
        <v>SINGLE JERSEY 20'S 100% COTTON 190GSM- SOFT HAND FEEL</v>
      </c>
      <c r="C7" s="510"/>
    </row>
    <row r="8" spans="1:3" s="62" customFormat="1" ht="317" customHeight="1">
      <c r="A8" s="162" t="s">
        <v>32</v>
      </c>
      <c r="B8" s="548"/>
      <c r="C8" s="549"/>
    </row>
    <row r="9" spans="1:3" s="62" customFormat="1" ht="94.5" customHeight="1">
      <c r="A9" s="161" t="str">
        <f>'1. CUTTING DOCKET'!$B$28</f>
        <v>100% COTTON 1x1RIB
(20'S/1 CM) _ 260GSM</v>
      </c>
      <c r="B9" s="509" t="str">
        <f>'[11]1. CUTTING DOCKET'!$E$27</f>
        <v>ICEBERG GREEN</v>
      </c>
      <c r="C9" s="511"/>
    </row>
    <row r="10" spans="1:3" s="62" customFormat="1" ht="293" customHeight="1">
      <c r="A10" s="162" t="s">
        <v>218</v>
      </c>
      <c r="B10" s="548"/>
      <c r="C10" s="549"/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66.5" hidden="1" customHeight="1">
      <c r="A14" s="162" t="e">
        <f>'[11]1. CUTTING DOCKET'!#REF!</f>
        <v>#REF!</v>
      </c>
      <c r="B14" s="162"/>
      <c r="C14" s="163"/>
    </row>
    <row r="15" spans="1:3" s="62" customFormat="1" ht="74.25" customHeight="1">
      <c r="A15" s="161" t="str">
        <f>'[11]1. CUTTING DOCKET'!B31</f>
        <v>CHỈ 40/2 MAY CHÍNH</v>
      </c>
      <c r="B15" s="506" t="str">
        <f>'[11]1. CUTTING DOCKET'!$E$27</f>
        <v>ICEBERG GREEN</v>
      </c>
      <c r="C15" s="508"/>
    </row>
    <row r="16" spans="1:3" s="62" customFormat="1" ht="117.5" customHeight="1">
      <c r="A16" s="307" t="str">
        <f>'[11]1. CUTTING DOCKET'!$F$31</f>
        <v xml:space="preserve">ICEBERG GREEN </v>
      </c>
      <c r="B16" s="559" t="str">
        <f>'[11]1. CUTTING DOCKET'!G31</f>
        <v>GR9093</v>
      </c>
      <c r="C16" s="560"/>
    </row>
    <row r="17" spans="1:3" s="62" customFormat="1" ht="143" customHeight="1">
      <c r="A17" s="319" t="str">
        <f>'[11]1. CUTTING DOCKET'!$B$32</f>
        <v>NHÃN DỆT BẰNG VẢI 38MM*71MM 
(NHÃN CHÍNH-PHÂN THEO TỪNG SIZE)
CODE: HSC-ML-0047(MENS)</v>
      </c>
      <c r="B17" s="506" t="str">
        <f>'[11]1. CUTTING DOCKET'!F32</f>
        <v>NỀN TRẮNG CHỮ ĐEN</v>
      </c>
      <c r="C17" s="507"/>
    </row>
    <row r="18" spans="1:3" s="62" customFormat="1" ht="409.6" customHeight="1">
      <c r="A18" s="320" t="s">
        <v>230</v>
      </c>
      <c r="B18" s="555"/>
      <c r="C18" s="556"/>
    </row>
    <row r="19" spans="1:3" s="62" customFormat="1" ht="132.5" customHeight="1">
      <c r="A19" s="319" t="str">
        <f>'1. CUTTING DOCKET'!$B$33</f>
        <v>NHÃN THÀNH PHẦN 100% COTTON
KÍCH THƯỚC: 82.2 *20 MM
CODE: CC-041</v>
      </c>
      <c r="B19" s="506" t="str">
        <f>'[11]1. CUTTING DOCKET'!$F$33</f>
        <v>NỀN TRẮNG CHỮ ĐEN</v>
      </c>
      <c r="C19" s="507"/>
    </row>
    <row r="20" spans="1:3" s="62" customFormat="1" ht="409.5" customHeight="1">
      <c r="A20" s="561" t="s">
        <v>401</v>
      </c>
      <c r="B20" s="563"/>
      <c r="C20" s="564"/>
    </row>
    <row r="21" spans="1:3" s="62" customFormat="1" ht="95.5" customHeight="1">
      <c r="A21" s="562"/>
      <c r="B21" s="565"/>
      <c r="C21" s="566"/>
    </row>
    <row r="22" spans="1:3" s="62" customFormat="1" ht="102" customHeight="1">
      <c r="A22" s="319" t="str">
        <f>'[11]1. CUTTING DOCKET'!$B$34</f>
        <v>NHÃN HSCO SATIN
CODE: HSC-ML-0002</v>
      </c>
      <c r="B22" s="506" t="str">
        <f>'[11]1. CUTTING DOCKET'!$F$35</f>
        <v>NỀN TRẮNG CHỮ ĐEN</v>
      </c>
      <c r="C22" s="507"/>
    </row>
    <row r="23" spans="1:3" s="62" customFormat="1" ht="196" customHeight="1">
      <c r="A23" s="320" t="s">
        <v>231</v>
      </c>
      <c r="B23" s="555"/>
      <c r="C23" s="556"/>
    </row>
    <row r="24" spans="1:3" s="62" customFormat="1" ht="89.5" customHeight="1">
      <c r="A24" s="319" t="str">
        <f>'[11]1. CUTTING DOCKET'!$B$35</f>
        <v>NHÃN TRACKING
#240324S1</v>
      </c>
      <c r="B24" s="506" t="str">
        <f>'[11]1. CUTTING DOCKET'!$F$35</f>
        <v>NỀN TRẮNG CHỮ ĐEN</v>
      </c>
      <c r="C24" s="507"/>
    </row>
    <row r="25" spans="1:3" s="62" customFormat="1" ht="94" customHeight="1">
      <c r="A25" s="320" t="s">
        <v>232</v>
      </c>
      <c r="B25" s="557" t="s">
        <v>391</v>
      </c>
      <c r="C25" s="558"/>
    </row>
    <row r="26" spans="1:3" s="62" customFormat="1" ht="77" customHeight="1">
      <c r="A26" s="551" t="str">
        <f>'[11]1. CUTTING DOCKET'!B43</f>
        <v>ĐẠN BẮN TREO THẺ BÀI</v>
      </c>
      <c r="B26" s="553" t="s">
        <v>89</v>
      </c>
      <c r="C26" s="554"/>
    </row>
    <row r="27" spans="1:3" s="62" customFormat="1" ht="77" customHeight="1">
      <c r="A27" s="552"/>
      <c r="B27" s="161" t="s">
        <v>392</v>
      </c>
      <c r="C27" s="165" t="s">
        <v>393</v>
      </c>
    </row>
    <row r="28" spans="1:3" s="62" customFormat="1" ht="342" customHeight="1">
      <c r="A28" s="321" t="s">
        <v>394</v>
      </c>
      <c r="B28" s="318"/>
      <c r="C28" s="322"/>
    </row>
    <row r="29" spans="1:3" s="62" customFormat="1" ht="52" customHeight="1">
      <c r="A29" s="319" t="str">
        <f>'[11]1. CUTTING DOCKET'!B43</f>
        <v>ĐẠN BẮN TREO THẺ BÀI</v>
      </c>
      <c r="B29" s="506" t="s">
        <v>39</v>
      </c>
      <c r="C29" s="508"/>
    </row>
    <row r="30" spans="1:3" s="62" customFormat="1" ht="107.5" customHeight="1">
      <c r="A30" s="321" t="s">
        <v>395</v>
      </c>
      <c r="B30" s="548"/>
      <c r="C30" s="550"/>
    </row>
    <row r="31" spans="1:3" s="62" customFormat="1" ht="90" customHeight="1">
      <c r="A31" s="319" t="str">
        <f>'[11]1. CUTTING DOCKET'!B44</f>
        <v>STICKER BARCODE TẠI THẺ BÀI
KÍCH THƯỚC: 20CMX30CM</v>
      </c>
      <c r="B31" s="506" t="s">
        <v>89</v>
      </c>
      <c r="C31" s="508"/>
    </row>
    <row r="32" spans="1:3" s="62" customFormat="1" ht="185.5" customHeight="1">
      <c r="A32" s="321" t="s">
        <v>396</v>
      </c>
      <c r="B32" s="548"/>
      <c r="C32" s="550"/>
    </row>
    <row r="33" spans="1:3" s="62" customFormat="1" ht="88" customHeight="1">
      <c r="A33" s="319" t="str">
        <f>'[11]1. CUTTING DOCKET'!B45</f>
        <v>STICKER BARCODE TẠI POLY BAG
KÍCH THƯỚC: 35CMX55CM</v>
      </c>
      <c r="B33" s="506" t="str">
        <f>B31</f>
        <v>NỀN TRẮNG CHỮ ĐEN</v>
      </c>
      <c r="C33" s="508"/>
    </row>
    <row r="34" spans="1:3" s="62" customFormat="1" ht="221.5" customHeight="1">
      <c r="A34" s="321" t="s">
        <v>397</v>
      </c>
      <c r="B34" s="548"/>
      <c r="C34" s="549"/>
    </row>
    <row r="35" spans="1:3" s="62" customFormat="1" ht="80" customHeight="1">
      <c r="A35" s="319" t="str">
        <f>'[11]1. CUTTING DOCKET'!B46</f>
        <v>STICKER CARTON CHI TIẾT TỪNG CỬA HÀNG</v>
      </c>
      <c r="B35" s="506" t="str">
        <f>B33</f>
        <v>NỀN TRẮNG CHỮ ĐEN</v>
      </c>
      <c r="C35" s="508"/>
    </row>
    <row r="36" spans="1:3" s="62" customFormat="1" ht="173.5" customHeight="1">
      <c r="A36" s="321" t="s">
        <v>210</v>
      </c>
      <c r="B36" s="548"/>
      <c r="C36" s="549"/>
    </row>
    <row r="37" spans="1:3" s="62" customFormat="1" ht="51" customHeight="1">
      <c r="A37" s="319" t="str">
        <f>'[11]1. CUTTING DOCKET'!B47</f>
        <v>POLY BAG LỚN</v>
      </c>
      <c r="B37" s="506" t="s">
        <v>92</v>
      </c>
      <c r="C37" s="508"/>
    </row>
    <row r="38" spans="1:3" s="62" customFormat="1" ht="68.5" customHeight="1">
      <c r="A38" s="321" t="s">
        <v>398</v>
      </c>
      <c r="B38" s="548"/>
      <c r="C38" s="549"/>
    </row>
    <row r="39" spans="1:3" s="62" customFormat="1" ht="49" customHeight="1">
      <c r="A39" s="319" t="str">
        <f>'[11]1. CUTTING DOCKET'!B48</f>
        <v>POLY BAG THÙNG</v>
      </c>
      <c r="B39" s="506" t="s">
        <v>92</v>
      </c>
      <c r="C39" s="508"/>
    </row>
    <row r="40" spans="1:3" s="62" customFormat="1" ht="72.5" customHeight="1">
      <c r="A40" s="321" t="s">
        <v>399</v>
      </c>
      <c r="B40" s="548"/>
      <c r="C40" s="549"/>
    </row>
    <row r="41" spans="1:3" s="62" customFormat="1" ht="54" customHeight="1">
      <c r="A41" s="319" t="s">
        <v>376</v>
      </c>
      <c r="B41" s="506" t="s">
        <v>92</v>
      </c>
      <c r="C41" s="508"/>
    </row>
    <row r="42" spans="1:3" s="62" customFormat="1" ht="116" customHeight="1">
      <c r="A42" s="321" t="s">
        <v>209</v>
      </c>
      <c r="B42" s="548"/>
      <c r="C42" s="549"/>
    </row>
    <row r="43" spans="1:3" s="62" customFormat="1" ht="55" customHeight="1">
      <c r="A43" s="319" t="s">
        <v>377</v>
      </c>
      <c r="B43" s="506" t="s">
        <v>92</v>
      </c>
      <c r="C43" s="508"/>
    </row>
    <row r="44" spans="1:3" s="62" customFormat="1" ht="67" customHeight="1">
      <c r="A44" s="321" t="s">
        <v>209</v>
      </c>
      <c r="B44" s="548"/>
      <c r="C44" s="549"/>
    </row>
    <row r="45" spans="1:3" s="62" customFormat="1" ht="51.5" customHeight="1">
      <c r="A45" s="319" t="s">
        <v>378</v>
      </c>
      <c r="B45" s="506" t="s">
        <v>55</v>
      </c>
      <c r="C45" s="508"/>
    </row>
    <row r="46" spans="1:3" s="62" customFormat="1" ht="57" customHeight="1">
      <c r="A46" s="321" t="s">
        <v>400</v>
      </c>
      <c r="B46" s="548"/>
      <c r="C46" s="549"/>
    </row>
    <row r="47" spans="1:3" s="62" customFormat="1" ht="60" customHeight="1">
      <c r="A47" s="319" t="s">
        <v>204</v>
      </c>
      <c r="B47" s="506" t="str">
        <f>B45</f>
        <v>NATURAL</v>
      </c>
      <c r="C47" s="508"/>
    </row>
    <row r="48" spans="1:3" s="62" customFormat="1" ht="64" customHeight="1">
      <c r="A48" s="321" t="s">
        <v>399</v>
      </c>
      <c r="B48" s="548"/>
      <c r="C48" s="549"/>
    </row>
  </sheetData>
  <mergeCells count="39">
    <mergeCell ref="A20:A21"/>
    <mergeCell ref="B20:C21"/>
    <mergeCell ref="B5:C5"/>
    <mergeCell ref="B6:C6"/>
    <mergeCell ref="B7:C7"/>
    <mergeCell ref="B8:C8"/>
    <mergeCell ref="B9:C9"/>
    <mergeCell ref="B10:C10"/>
    <mergeCell ref="B15:C15"/>
    <mergeCell ref="B16:C16"/>
    <mergeCell ref="B17:C17"/>
    <mergeCell ref="B18:C18"/>
    <mergeCell ref="B19:C19"/>
    <mergeCell ref="A26:A27"/>
    <mergeCell ref="B26:C26"/>
    <mergeCell ref="B22:C22"/>
    <mergeCell ref="B23:C23"/>
    <mergeCell ref="B24:C24"/>
    <mergeCell ref="B25:C25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7:C47"/>
    <mergeCell ref="B48:C48"/>
    <mergeCell ref="B41:C41"/>
    <mergeCell ref="B42:C42"/>
    <mergeCell ref="B43:C43"/>
    <mergeCell ref="B44:C44"/>
    <mergeCell ref="B45:C45"/>
    <mergeCell ref="B46:C4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8" max="2" man="1"/>
    <brk id="28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C4AF6-CF55-44A9-AC19-0CD3839C20FA}">
  <sheetPr codeName="Sheet6">
    <pageSetUpPr fitToPage="1"/>
  </sheetPr>
  <dimension ref="A1:J26"/>
  <sheetViews>
    <sheetView view="pageBreakPreview" zoomScale="40" zoomScaleNormal="40" zoomScaleSheetLayoutView="40" workbookViewId="0">
      <selection activeCell="H3" sqref="H3"/>
    </sheetView>
  </sheetViews>
  <sheetFormatPr defaultColWidth="8.81640625" defaultRowHeight="26.5"/>
  <cols>
    <col min="1" max="1" width="22.1796875" style="302" customWidth="1"/>
    <col min="2" max="2" width="85.7265625" style="302" customWidth="1"/>
    <col min="3" max="3" width="66.81640625" style="302" customWidth="1"/>
    <col min="4" max="5" width="21.81640625" style="302" customWidth="1"/>
    <col min="6" max="10" width="20.54296875" style="303" customWidth="1"/>
    <col min="11" max="16384" width="8.81640625" style="302"/>
  </cols>
  <sheetData>
    <row r="1" spans="1:10" s="276" customFormat="1" ht="33" customHeight="1">
      <c r="A1" s="569" t="s">
        <v>233</v>
      </c>
      <c r="B1" s="570"/>
      <c r="C1" s="570"/>
      <c r="D1" s="570"/>
      <c r="E1" s="570"/>
      <c r="F1" s="570"/>
      <c r="G1" s="570"/>
      <c r="H1" s="570"/>
      <c r="I1" s="570"/>
      <c r="J1" s="571"/>
    </row>
    <row r="2" spans="1:10" s="276" customFormat="1" ht="33" customHeight="1">
      <c r="A2" s="569" t="s">
        <v>234</v>
      </c>
      <c r="B2" s="570"/>
      <c r="C2" s="570"/>
      <c r="D2" s="570"/>
      <c r="E2" s="570"/>
      <c r="F2" s="570"/>
      <c r="G2" s="570"/>
      <c r="H2" s="570"/>
      <c r="I2" s="570"/>
      <c r="J2" s="571"/>
    </row>
    <row r="3" spans="1:10" s="283" customFormat="1" ht="38.5" customHeight="1">
      <c r="A3" s="277" t="s">
        <v>235</v>
      </c>
      <c r="B3" s="278" t="s">
        <v>236</v>
      </c>
      <c r="C3" s="278"/>
      <c r="D3" s="278" t="s">
        <v>237</v>
      </c>
      <c r="E3" s="278"/>
      <c r="F3" s="279"/>
      <c r="G3" s="279"/>
      <c r="H3" s="280" t="s">
        <v>238</v>
      </c>
      <c r="I3" s="281">
        <v>45063</v>
      </c>
      <c r="J3" s="282"/>
    </row>
    <row r="4" spans="1:10" s="283" customFormat="1" ht="52" customHeight="1">
      <c r="A4" s="284" t="s">
        <v>239</v>
      </c>
      <c r="B4" s="285"/>
      <c r="C4" s="285"/>
      <c r="D4" s="285" t="s">
        <v>240</v>
      </c>
      <c r="E4" s="285"/>
      <c r="F4" s="286"/>
      <c r="G4" s="286"/>
      <c r="H4" s="287" t="s">
        <v>241</v>
      </c>
      <c r="I4" s="287" t="s">
        <v>242</v>
      </c>
      <c r="J4" s="288"/>
    </row>
    <row r="5" spans="1:10" s="283" customFormat="1" ht="33" customHeight="1">
      <c r="A5" s="289" t="s">
        <v>243</v>
      </c>
      <c r="B5" s="290" t="s">
        <v>244</v>
      </c>
      <c r="C5" s="290"/>
      <c r="D5" s="290" t="s">
        <v>245</v>
      </c>
      <c r="E5" s="290"/>
      <c r="F5" s="291"/>
      <c r="G5" s="291"/>
      <c r="H5" s="291"/>
      <c r="I5" s="291"/>
      <c r="J5" s="292"/>
    </row>
    <row r="6" spans="1:10" s="276" customFormat="1" ht="31.5" customHeight="1">
      <c r="A6" s="293" t="s">
        <v>246</v>
      </c>
      <c r="B6" s="293" t="s">
        <v>247</v>
      </c>
      <c r="C6" s="293"/>
      <c r="D6" s="293" t="s">
        <v>248</v>
      </c>
      <c r="E6" s="293" t="s">
        <v>249</v>
      </c>
      <c r="F6" s="293" t="s">
        <v>60</v>
      </c>
      <c r="G6" s="293" t="s">
        <v>10</v>
      </c>
      <c r="H6" s="293" t="s">
        <v>57</v>
      </c>
      <c r="I6" s="293" t="s">
        <v>58</v>
      </c>
      <c r="J6" s="293" t="s">
        <v>59</v>
      </c>
    </row>
    <row r="7" spans="1:10" s="299" customFormat="1" ht="47.5" customHeight="1">
      <c r="A7" s="294" t="s">
        <v>250</v>
      </c>
      <c r="B7" s="295" t="s">
        <v>251</v>
      </c>
      <c r="C7" s="296" t="s">
        <v>252</v>
      </c>
      <c r="D7" s="294" t="s">
        <v>253</v>
      </c>
      <c r="E7" s="297">
        <v>0.25</v>
      </c>
      <c r="F7" s="294" t="s">
        <v>254</v>
      </c>
      <c r="G7" s="294" t="s">
        <v>205</v>
      </c>
      <c r="H7" s="298">
        <v>8</v>
      </c>
      <c r="I7" s="294" t="s">
        <v>255</v>
      </c>
      <c r="J7" s="294" t="s">
        <v>208</v>
      </c>
    </row>
    <row r="8" spans="1:10" s="299" customFormat="1" ht="47.5" customHeight="1">
      <c r="A8" s="294" t="s">
        <v>256</v>
      </c>
      <c r="B8" s="295" t="s">
        <v>257</v>
      </c>
      <c r="C8" s="296" t="s">
        <v>258</v>
      </c>
      <c r="D8" s="294" t="s">
        <v>259</v>
      </c>
      <c r="E8" s="297">
        <v>0.125</v>
      </c>
      <c r="F8" s="294" t="s">
        <v>260</v>
      </c>
      <c r="G8" s="298">
        <v>4</v>
      </c>
      <c r="H8" s="294" t="s">
        <v>261</v>
      </c>
      <c r="I8" s="294" t="s">
        <v>262</v>
      </c>
      <c r="J8" s="294" t="s">
        <v>263</v>
      </c>
    </row>
    <row r="9" spans="1:10" s="299" customFormat="1" ht="47.5" customHeight="1">
      <c r="A9" s="294" t="s">
        <v>264</v>
      </c>
      <c r="B9" s="295" t="s">
        <v>265</v>
      </c>
      <c r="C9" s="296" t="s">
        <v>266</v>
      </c>
      <c r="D9" s="298">
        <v>0</v>
      </c>
      <c r="E9" s="297">
        <v>0.125</v>
      </c>
      <c r="F9" s="294" t="s">
        <v>267</v>
      </c>
      <c r="G9" s="294" t="s">
        <v>267</v>
      </c>
      <c r="H9" s="294" t="s">
        <v>267</v>
      </c>
      <c r="I9" s="294" t="s">
        <v>267</v>
      </c>
      <c r="J9" s="294" t="s">
        <v>267</v>
      </c>
    </row>
    <row r="10" spans="1:10" s="299" customFormat="1" ht="47.5" customHeight="1">
      <c r="A10" s="294" t="s">
        <v>268</v>
      </c>
      <c r="B10" s="295" t="s">
        <v>269</v>
      </c>
      <c r="C10" s="296"/>
      <c r="D10" s="294" t="s">
        <v>270</v>
      </c>
      <c r="E10" s="297">
        <v>0</v>
      </c>
      <c r="F10" s="294"/>
      <c r="G10" s="298">
        <v>0</v>
      </c>
      <c r="H10" s="294"/>
      <c r="I10" s="298"/>
      <c r="J10" s="294"/>
    </row>
    <row r="11" spans="1:10" s="299" customFormat="1" ht="47.5" customHeight="1">
      <c r="A11" s="294" t="s">
        <v>271</v>
      </c>
      <c r="B11" s="295" t="s">
        <v>272</v>
      </c>
      <c r="C11" s="296" t="s">
        <v>273</v>
      </c>
      <c r="D11" s="298">
        <v>0</v>
      </c>
      <c r="E11" s="297">
        <v>0.125</v>
      </c>
      <c r="F11" s="294" t="s">
        <v>267</v>
      </c>
      <c r="G11" s="294" t="s">
        <v>267</v>
      </c>
      <c r="H11" s="294" t="s">
        <v>267</v>
      </c>
      <c r="I11" s="294" t="s">
        <v>267</v>
      </c>
      <c r="J11" s="294" t="s">
        <v>267</v>
      </c>
    </row>
    <row r="12" spans="1:10" s="299" customFormat="1" ht="47.5" customHeight="1">
      <c r="A12" s="294" t="s">
        <v>274</v>
      </c>
      <c r="B12" s="295" t="s">
        <v>275</v>
      </c>
      <c r="C12" s="296" t="s">
        <v>276</v>
      </c>
      <c r="D12" s="294" t="s">
        <v>270</v>
      </c>
      <c r="E12" s="297">
        <v>0</v>
      </c>
      <c r="F12" s="294"/>
      <c r="G12" s="298">
        <v>0</v>
      </c>
      <c r="H12" s="294"/>
      <c r="I12" s="298"/>
      <c r="J12" s="294"/>
    </row>
    <row r="13" spans="1:10" s="299" customFormat="1" ht="47.5" customHeight="1">
      <c r="A13" s="294" t="s">
        <v>277</v>
      </c>
      <c r="B13" s="295" t="s">
        <v>278</v>
      </c>
      <c r="C13" s="296" t="s">
        <v>279</v>
      </c>
      <c r="D13" s="294" t="s">
        <v>280</v>
      </c>
      <c r="E13" s="297">
        <v>0.375</v>
      </c>
      <c r="F13" s="294" t="s">
        <v>281</v>
      </c>
      <c r="G13" s="298">
        <v>19</v>
      </c>
      <c r="H13" s="294" t="s">
        <v>282</v>
      </c>
      <c r="I13" s="294" t="s">
        <v>283</v>
      </c>
      <c r="J13" s="294" t="s">
        <v>284</v>
      </c>
    </row>
    <row r="14" spans="1:10" s="299" customFormat="1" ht="47.5" customHeight="1">
      <c r="A14" s="294" t="s">
        <v>285</v>
      </c>
      <c r="B14" s="295" t="s">
        <v>286</v>
      </c>
      <c r="C14" s="296" t="s">
        <v>287</v>
      </c>
      <c r="D14" s="294" t="s">
        <v>280</v>
      </c>
      <c r="E14" s="297">
        <v>0.375</v>
      </c>
      <c r="F14" s="294" t="s">
        <v>288</v>
      </c>
      <c r="G14" s="294" t="s">
        <v>289</v>
      </c>
      <c r="H14" s="294" t="s">
        <v>290</v>
      </c>
      <c r="I14" s="294" t="s">
        <v>291</v>
      </c>
      <c r="J14" s="294" t="s">
        <v>292</v>
      </c>
    </row>
    <row r="15" spans="1:10" s="299" customFormat="1" ht="47.5" customHeight="1">
      <c r="A15" s="294" t="s">
        <v>293</v>
      </c>
      <c r="B15" s="295" t="s">
        <v>294</v>
      </c>
      <c r="C15" s="296" t="s">
        <v>295</v>
      </c>
      <c r="D15" s="294" t="s">
        <v>280</v>
      </c>
      <c r="E15" s="297">
        <v>0.375</v>
      </c>
      <c r="F15" s="294" t="s">
        <v>296</v>
      </c>
      <c r="G15" s="294" t="s">
        <v>297</v>
      </c>
      <c r="H15" s="294" t="s">
        <v>298</v>
      </c>
      <c r="I15" s="294" t="s">
        <v>299</v>
      </c>
      <c r="J15" s="294" t="s">
        <v>300</v>
      </c>
    </row>
    <row r="16" spans="1:10" s="299" customFormat="1" ht="47.5" customHeight="1">
      <c r="A16" s="294" t="s">
        <v>301</v>
      </c>
      <c r="B16" s="295" t="s">
        <v>302</v>
      </c>
      <c r="C16" s="296" t="s">
        <v>303</v>
      </c>
      <c r="D16" s="294" t="s">
        <v>253</v>
      </c>
      <c r="E16" s="297">
        <v>0.25</v>
      </c>
      <c r="F16" s="294" t="s">
        <v>304</v>
      </c>
      <c r="G16" s="294" t="s">
        <v>207</v>
      </c>
      <c r="H16" s="294" t="s">
        <v>305</v>
      </c>
      <c r="I16" s="298">
        <v>12</v>
      </c>
      <c r="J16" s="294" t="s">
        <v>306</v>
      </c>
    </row>
    <row r="17" spans="1:10" s="299" customFormat="1" ht="47.5" customHeight="1">
      <c r="A17" s="294" t="s">
        <v>307</v>
      </c>
      <c r="B17" s="295" t="s">
        <v>308</v>
      </c>
      <c r="C17" s="296" t="s">
        <v>309</v>
      </c>
      <c r="D17" s="298">
        <v>0</v>
      </c>
      <c r="E17" s="297">
        <v>0.125</v>
      </c>
      <c r="F17" s="294" t="s">
        <v>310</v>
      </c>
      <c r="G17" s="294" t="s">
        <v>310</v>
      </c>
      <c r="H17" s="294" t="s">
        <v>310</v>
      </c>
      <c r="I17" s="294" t="s">
        <v>310</v>
      </c>
      <c r="J17" s="294" t="s">
        <v>310</v>
      </c>
    </row>
    <row r="18" spans="1:10" s="299" customFormat="1" ht="47.5" customHeight="1">
      <c r="A18" s="294" t="s">
        <v>57</v>
      </c>
      <c r="B18" s="295" t="s">
        <v>311</v>
      </c>
      <c r="C18" s="296" t="s">
        <v>312</v>
      </c>
      <c r="D18" s="298">
        <v>0</v>
      </c>
      <c r="E18" s="297">
        <v>0.125</v>
      </c>
      <c r="F18" s="294" t="s">
        <v>270</v>
      </c>
      <c r="G18" s="294" t="s">
        <v>270</v>
      </c>
      <c r="H18" s="294" t="s">
        <v>270</v>
      </c>
      <c r="I18" s="294" t="s">
        <v>270</v>
      </c>
      <c r="J18" s="294" t="s">
        <v>270</v>
      </c>
    </row>
    <row r="19" spans="1:10" s="299" customFormat="1" ht="47.5" customHeight="1">
      <c r="A19" s="294" t="s">
        <v>10</v>
      </c>
      <c r="B19" s="295" t="s">
        <v>313</v>
      </c>
      <c r="C19" s="296" t="s">
        <v>314</v>
      </c>
      <c r="D19" s="294" t="s">
        <v>315</v>
      </c>
      <c r="E19" s="297">
        <v>1</v>
      </c>
      <c r="F19" s="294" t="s">
        <v>316</v>
      </c>
      <c r="G19" s="298">
        <v>43</v>
      </c>
      <c r="H19" s="294" t="s">
        <v>317</v>
      </c>
      <c r="I19" s="298">
        <v>48</v>
      </c>
      <c r="J19" s="294" t="s">
        <v>318</v>
      </c>
    </row>
    <row r="20" spans="1:10" s="299" customFormat="1" ht="47.5" customHeight="1">
      <c r="A20" s="294" t="s">
        <v>319</v>
      </c>
      <c r="B20" s="295" t="s">
        <v>320</v>
      </c>
      <c r="C20" s="296" t="s">
        <v>321</v>
      </c>
      <c r="D20" s="294" t="s">
        <v>315</v>
      </c>
      <c r="E20" s="297">
        <v>1</v>
      </c>
      <c r="F20" s="294" t="s">
        <v>322</v>
      </c>
      <c r="G20" s="298">
        <v>42</v>
      </c>
      <c r="H20" s="294" t="s">
        <v>323</v>
      </c>
      <c r="I20" s="298">
        <v>47</v>
      </c>
      <c r="J20" s="294" t="s">
        <v>324</v>
      </c>
    </row>
    <row r="21" spans="1:10" s="299" customFormat="1" ht="47.5" customHeight="1">
      <c r="A21" s="294" t="s">
        <v>325</v>
      </c>
      <c r="B21" s="295" t="s">
        <v>326</v>
      </c>
      <c r="C21" s="296" t="s">
        <v>327</v>
      </c>
      <c r="D21" s="294" t="s">
        <v>270</v>
      </c>
      <c r="E21" s="297">
        <v>0.375</v>
      </c>
      <c r="F21" s="298">
        <v>28</v>
      </c>
      <c r="G21" s="294" t="s">
        <v>206</v>
      </c>
      <c r="H21" s="298">
        <v>29</v>
      </c>
      <c r="I21" s="294" t="s">
        <v>328</v>
      </c>
      <c r="J21" s="298">
        <v>30</v>
      </c>
    </row>
    <row r="22" spans="1:10" s="299" customFormat="1" ht="47.5" customHeight="1">
      <c r="A22" s="294" t="s">
        <v>329</v>
      </c>
      <c r="B22" s="295" t="s">
        <v>330</v>
      </c>
      <c r="C22" s="296" t="s">
        <v>331</v>
      </c>
      <c r="D22" s="300"/>
      <c r="E22" s="297">
        <v>0</v>
      </c>
      <c r="F22" s="298">
        <v>0</v>
      </c>
      <c r="G22" s="298">
        <v>0</v>
      </c>
      <c r="H22" s="298">
        <v>0</v>
      </c>
      <c r="I22" s="298">
        <v>0</v>
      </c>
      <c r="J22" s="298">
        <v>0</v>
      </c>
    </row>
    <row r="23" spans="1:10" s="299" customFormat="1" ht="47.5" customHeight="1">
      <c r="A23" s="294" t="s">
        <v>332</v>
      </c>
      <c r="B23" s="295" t="s">
        <v>333</v>
      </c>
      <c r="C23" s="296" t="s">
        <v>334</v>
      </c>
      <c r="D23" s="300"/>
      <c r="E23" s="297">
        <v>0</v>
      </c>
      <c r="F23" s="298">
        <v>0</v>
      </c>
      <c r="G23" s="298">
        <v>0</v>
      </c>
      <c r="H23" s="298">
        <v>0</v>
      </c>
      <c r="I23" s="298">
        <v>0</v>
      </c>
      <c r="J23" s="298">
        <v>0</v>
      </c>
    </row>
    <row r="24" spans="1:10" s="299" customFormat="1" ht="47.5" customHeight="1">
      <c r="A24" s="294" t="s">
        <v>335</v>
      </c>
      <c r="B24" s="295" t="s">
        <v>336</v>
      </c>
      <c r="C24" s="296" t="s">
        <v>337</v>
      </c>
      <c r="D24" s="301" t="s">
        <v>280</v>
      </c>
      <c r="E24" s="297">
        <v>0.375</v>
      </c>
      <c r="F24" s="294" t="s">
        <v>296</v>
      </c>
      <c r="G24" s="294" t="s">
        <v>297</v>
      </c>
      <c r="H24" s="294" t="s">
        <v>298</v>
      </c>
      <c r="I24" s="294" t="s">
        <v>299</v>
      </c>
      <c r="J24" s="294" t="s">
        <v>300</v>
      </c>
    </row>
    <row r="25" spans="1:10" s="299" customFormat="1" ht="47.5" customHeight="1">
      <c r="A25" s="294" t="s">
        <v>60</v>
      </c>
      <c r="B25" s="295" t="s">
        <v>338</v>
      </c>
      <c r="C25" s="296" t="s">
        <v>339</v>
      </c>
      <c r="D25" s="294" t="s">
        <v>280</v>
      </c>
      <c r="E25" s="297">
        <v>0.375</v>
      </c>
      <c r="F25" s="294" t="s">
        <v>340</v>
      </c>
      <c r="G25" s="298">
        <v>18</v>
      </c>
      <c r="H25" s="294" t="s">
        <v>341</v>
      </c>
      <c r="I25" s="294" t="s">
        <v>342</v>
      </c>
      <c r="J25" s="294" t="s">
        <v>343</v>
      </c>
    </row>
    <row r="26" spans="1:10" s="299" customFormat="1" ht="47.5" customHeight="1">
      <c r="A26" s="294" t="s">
        <v>344</v>
      </c>
      <c r="B26" s="295" t="s">
        <v>345</v>
      </c>
      <c r="C26" s="296" t="s">
        <v>346</v>
      </c>
      <c r="D26" s="294" t="s">
        <v>280</v>
      </c>
      <c r="E26" s="297">
        <v>0.375</v>
      </c>
      <c r="F26" s="294" t="s">
        <v>347</v>
      </c>
      <c r="G26" s="298">
        <v>16</v>
      </c>
      <c r="H26" s="294" t="s">
        <v>348</v>
      </c>
      <c r="I26" s="294" t="s">
        <v>349</v>
      </c>
      <c r="J26" s="294" t="s">
        <v>296</v>
      </c>
    </row>
  </sheetData>
  <mergeCells count="2">
    <mergeCell ref="A1:J1"/>
    <mergeCell ref="A2:J2"/>
  </mergeCells>
  <pageMargins left="0.7" right="0.7" top="0.25" bottom="0.25" header="0.3" footer="0.3"/>
  <pageSetup paperSize="9" scale="4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1684-5261-4CDC-A2A0-CBBF703608DB}">
  <sheetPr>
    <pageSetUpPr fitToPage="1"/>
  </sheetPr>
  <dimension ref="A1:H62"/>
  <sheetViews>
    <sheetView zoomScale="85" zoomScaleNormal="85" zoomScaleSheetLayoutView="85" zoomScalePageLayoutView="70" workbookViewId="0">
      <selection activeCell="H11" sqref="H11"/>
    </sheetView>
  </sheetViews>
  <sheetFormatPr defaultColWidth="9.90625" defaultRowHeight="18"/>
  <cols>
    <col min="1" max="1" width="5.453125" style="252" bestFit="1" customWidth="1"/>
    <col min="2" max="2" width="19.6328125" style="252" customWidth="1"/>
    <col min="3" max="3" width="10.54296875" style="252" customWidth="1"/>
    <col min="4" max="4" width="20" style="252" customWidth="1"/>
    <col min="5" max="5" width="2.36328125" style="252" customWidth="1"/>
    <col min="6" max="6" width="15.90625" style="252" customWidth="1"/>
    <col min="7" max="7" width="19.36328125" style="252" customWidth="1"/>
    <col min="8" max="8" width="45.54296875" style="252" customWidth="1"/>
    <col min="9" max="254" width="9.90625" style="252"/>
    <col min="255" max="255" width="3.90625" style="252" customWidth="1"/>
    <col min="256" max="257" width="9.54296875" style="252" customWidth="1"/>
    <col min="258" max="259" width="14.6328125" style="252" customWidth="1"/>
    <col min="260" max="260" width="0" style="252" hidden="1" customWidth="1"/>
    <col min="261" max="267" width="9.54296875" style="252" customWidth="1"/>
    <col min="268" max="510" width="9.90625" style="252"/>
    <col min="511" max="511" width="3.90625" style="252" customWidth="1"/>
    <col min="512" max="513" width="9.54296875" style="252" customWidth="1"/>
    <col min="514" max="515" width="14.6328125" style="252" customWidth="1"/>
    <col min="516" max="516" width="0" style="252" hidden="1" customWidth="1"/>
    <col min="517" max="523" width="9.54296875" style="252" customWidth="1"/>
    <col min="524" max="766" width="9.90625" style="252"/>
    <col min="767" max="767" width="3.90625" style="252" customWidth="1"/>
    <col min="768" max="769" width="9.54296875" style="252" customWidth="1"/>
    <col min="770" max="771" width="14.6328125" style="252" customWidth="1"/>
    <col min="772" max="772" width="0" style="252" hidden="1" customWidth="1"/>
    <col min="773" max="779" width="9.54296875" style="252" customWidth="1"/>
    <col min="780" max="1022" width="9.90625" style="252"/>
    <col min="1023" max="1023" width="3.90625" style="252" customWidth="1"/>
    <col min="1024" max="1025" width="9.54296875" style="252" customWidth="1"/>
    <col min="1026" max="1027" width="14.6328125" style="252" customWidth="1"/>
    <col min="1028" max="1028" width="0" style="252" hidden="1" customWidth="1"/>
    <col min="1029" max="1035" width="9.54296875" style="252" customWidth="1"/>
    <col min="1036" max="1278" width="9.90625" style="252"/>
    <col min="1279" max="1279" width="3.90625" style="252" customWidth="1"/>
    <col min="1280" max="1281" width="9.54296875" style="252" customWidth="1"/>
    <col min="1282" max="1283" width="14.6328125" style="252" customWidth="1"/>
    <col min="1284" max="1284" width="0" style="252" hidden="1" customWidth="1"/>
    <col min="1285" max="1291" width="9.54296875" style="252" customWidth="1"/>
    <col min="1292" max="1534" width="9.90625" style="252"/>
    <col min="1535" max="1535" width="3.90625" style="252" customWidth="1"/>
    <col min="1536" max="1537" width="9.54296875" style="252" customWidth="1"/>
    <col min="1538" max="1539" width="14.6328125" style="252" customWidth="1"/>
    <col min="1540" max="1540" width="0" style="252" hidden="1" customWidth="1"/>
    <col min="1541" max="1547" width="9.54296875" style="252" customWidth="1"/>
    <col min="1548" max="1790" width="9.90625" style="252"/>
    <col min="1791" max="1791" width="3.90625" style="252" customWidth="1"/>
    <col min="1792" max="1793" width="9.54296875" style="252" customWidth="1"/>
    <col min="1794" max="1795" width="14.6328125" style="252" customWidth="1"/>
    <col min="1796" max="1796" width="0" style="252" hidden="1" customWidth="1"/>
    <col min="1797" max="1803" width="9.54296875" style="252" customWidth="1"/>
    <col min="1804" max="2046" width="9.90625" style="252"/>
    <col min="2047" max="2047" width="3.90625" style="252" customWidth="1"/>
    <col min="2048" max="2049" width="9.54296875" style="252" customWidth="1"/>
    <col min="2050" max="2051" width="14.6328125" style="252" customWidth="1"/>
    <col min="2052" max="2052" width="0" style="252" hidden="1" customWidth="1"/>
    <col min="2053" max="2059" width="9.54296875" style="252" customWidth="1"/>
    <col min="2060" max="2302" width="9.90625" style="252"/>
    <col min="2303" max="2303" width="3.90625" style="252" customWidth="1"/>
    <col min="2304" max="2305" width="9.54296875" style="252" customWidth="1"/>
    <col min="2306" max="2307" width="14.6328125" style="252" customWidth="1"/>
    <col min="2308" max="2308" width="0" style="252" hidden="1" customWidth="1"/>
    <col min="2309" max="2315" width="9.54296875" style="252" customWidth="1"/>
    <col min="2316" max="2558" width="9.90625" style="252"/>
    <col min="2559" max="2559" width="3.90625" style="252" customWidth="1"/>
    <col min="2560" max="2561" width="9.54296875" style="252" customWidth="1"/>
    <col min="2562" max="2563" width="14.6328125" style="252" customWidth="1"/>
    <col min="2564" max="2564" width="0" style="252" hidden="1" customWidth="1"/>
    <col min="2565" max="2571" width="9.54296875" style="252" customWidth="1"/>
    <col min="2572" max="2814" width="9.90625" style="252"/>
    <col min="2815" max="2815" width="3.90625" style="252" customWidth="1"/>
    <col min="2816" max="2817" width="9.54296875" style="252" customWidth="1"/>
    <col min="2818" max="2819" width="14.6328125" style="252" customWidth="1"/>
    <col min="2820" max="2820" width="0" style="252" hidden="1" customWidth="1"/>
    <col min="2821" max="2827" width="9.54296875" style="252" customWidth="1"/>
    <col min="2828" max="3070" width="9.90625" style="252"/>
    <col min="3071" max="3071" width="3.90625" style="252" customWidth="1"/>
    <col min="3072" max="3073" width="9.54296875" style="252" customWidth="1"/>
    <col min="3074" max="3075" width="14.6328125" style="252" customWidth="1"/>
    <col min="3076" max="3076" width="0" style="252" hidden="1" customWidth="1"/>
    <col min="3077" max="3083" width="9.54296875" style="252" customWidth="1"/>
    <col min="3084" max="3326" width="9.90625" style="252"/>
    <col min="3327" max="3327" width="3.90625" style="252" customWidth="1"/>
    <col min="3328" max="3329" width="9.54296875" style="252" customWidth="1"/>
    <col min="3330" max="3331" width="14.6328125" style="252" customWidth="1"/>
    <col min="3332" max="3332" width="0" style="252" hidden="1" customWidth="1"/>
    <col min="3333" max="3339" width="9.54296875" style="252" customWidth="1"/>
    <col min="3340" max="3582" width="9.90625" style="252"/>
    <col min="3583" max="3583" width="3.90625" style="252" customWidth="1"/>
    <col min="3584" max="3585" width="9.54296875" style="252" customWidth="1"/>
    <col min="3586" max="3587" width="14.6328125" style="252" customWidth="1"/>
    <col min="3588" max="3588" width="0" style="252" hidden="1" customWidth="1"/>
    <col min="3589" max="3595" width="9.54296875" style="252" customWidth="1"/>
    <col min="3596" max="3838" width="9.90625" style="252"/>
    <col min="3839" max="3839" width="3.90625" style="252" customWidth="1"/>
    <col min="3840" max="3841" width="9.54296875" style="252" customWidth="1"/>
    <col min="3842" max="3843" width="14.6328125" style="252" customWidth="1"/>
    <col min="3844" max="3844" width="0" style="252" hidden="1" customWidth="1"/>
    <col min="3845" max="3851" width="9.54296875" style="252" customWidth="1"/>
    <col min="3852" max="4094" width="9.90625" style="252"/>
    <col min="4095" max="4095" width="3.90625" style="252" customWidth="1"/>
    <col min="4096" max="4097" width="9.54296875" style="252" customWidth="1"/>
    <col min="4098" max="4099" width="14.6328125" style="252" customWidth="1"/>
    <col min="4100" max="4100" width="0" style="252" hidden="1" customWidth="1"/>
    <col min="4101" max="4107" width="9.54296875" style="252" customWidth="1"/>
    <col min="4108" max="4350" width="9.90625" style="252"/>
    <col min="4351" max="4351" width="3.90625" style="252" customWidth="1"/>
    <col min="4352" max="4353" width="9.54296875" style="252" customWidth="1"/>
    <col min="4354" max="4355" width="14.6328125" style="252" customWidth="1"/>
    <col min="4356" max="4356" width="0" style="252" hidden="1" customWidth="1"/>
    <col min="4357" max="4363" width="9.54296875" style="252" customWidth="1"/>
    <col min="4364" max="4606" width="9.90625" style="252"/>
    <col min="4607" max="4607" width="3.90625" style="252" customWidth="1"/>
    <col min="4608" max="4609" width="9.54296875" style="252" customWidth="1"/>
    <col min="4610" max="4611" width="14.6328125" style="252" customWidth="1"/>
    <col min="4612" max="4612" width="0" style="252" hidden="1" customWidth="1"/>
    <col min="4613" max="4619" width="9.54296875" style="252" customWidth="1"/>
    <col min="4620" max="4862" width="9.90625" style="252"/>
    <col min="4863" max="4863" width="3.90625" style="252" customWidth="1"/>
    <col min="4864" max="4865" width="9.54296875" style="252" customWidth="1"/>
    <col min="4866" max="4867" width="14.6328125" style="252" customWidth="1"/>
    <col min="4868" max="4868" width="0" style="252" hidden="1" customWidth="1"/>
    <col min="4869" max="4875" width="9.54296875" style="252" customWidth="1"/>
    <col min="4876" max="5118" width="9.90625" style="252"/>
    <col min="5119" max="5119" width="3.90625" style="252" customWidth="1"/>
    <col min="5120" max="5121" width="9.54296875" style="252" customWidth="1"/>
    <col min="5122" max="5123" width="14.6328125" style="252" customWidth="1"/>
    <col min="5124" max="5124" width="0" style="252" hidden="1" customWidth="1"/>
    <col min="5125" max="5131" width="9.54296875" style="252" customWidth="1"/>
    <col min="5132" max="5374" width="9.90625" style="252"/>
    <col min="5375" max="5375" width="3.90625" style="252" customWidth="1"/>
    <col min="5376" max="5377" width="9.54296875" style="252" customWidth="1"/>
    <col min="5378" max="5379" width="14.6328125" style="252" customWidth="1"/>
    <col min="5380" max="5380" width="0" style="252" hidden="1" customWidth="1"/>
    <col min="5381" max="5387" width="9.54296875" style="252" customWidth="1"/>
    <col min="5388" max="5630" width="9.90625" style="252"/>
    <col min="5631" max="5631" width="3.90625" style="252" customWidth="1"/>
    <col min="5632" max="5633" width="9.54296875" style="252" customWidth="1"/>
    <col min="5634" max="5635" width="14.6328125" style="252" customWidth="1"/>
    <col min="5636" max="5636" width="0" style="252" hidden="1" customWidth="1"/>
    <col min="5637" max="5643" width="9.54296875" style="252" customWidth="1"/>
    <col min="5644" max="5886" width="9.90625" style="252"/>
    <col min="5887" max="5887" width="3.90625" style="252" customWidth="1"/>
    <col min="5888" max="5889" width="9.54296875" style="252" customWidth="1"/>
    <col min="5890" max="5891" width="14.6328125" style="252" customWidth="1"/>
    <col min="5892" max="5892" width="0" style="252" hidden="1" customWidth="1"/>
    <col min="5893" max="5899" width="9.54296875" style="252" customWidth="1"/>
    <col min="5900" max="6142" width="9.90625" style="252"/>
    <col min="6143" max="6143" width="3.90625" style="252" customWidth="1"/>
    <col min="6144" max="6145" width="9.54296875" style="252" customWidth="1"/>
    <col min="6146" max="6147" width="14.6328125" style="252" customWidth="1"/>
    <col min="6148" max="6148" width="0" style="252" hidden="1" customWidth="1"/>
    <col min="6149" max="6155" width="9.54296875" style="252" customWidth="1"/>
    <col min="6156" max="6398" width="9.90625" style="252"/>
    <col min="6399" max="6399" width="3.90625" style="252" customWidth="1"/>
    <col min="6400" max="6401" width="9.54296875" style="252" customWidth="1"/>
    <col min="6402" max="6403" width="14.6328125" style="252" customWidth="1"/>
    <col min="6404" max="6404" width="0" style="252" hidden="1" customWidth="1"/>
    <col min="6405" max="6411" width="9.54296875" style="252" customWidth="1"/>
    <col min="6412" max="6654" width="9.90625" style="252"/>
    <col min="6655" max="6655" width="3.90625" style="252" customWidth="1"/>
    <col min="6656" max="6657" width="9.54296875" style="252" customWidth="1"/>
    <col min="6658" max="6659" width="14.6328125" style="252" customWidth="1"/>
    <col min="6660" max="6660" width="0" style="252" hidden="1" customWidth="1"/>
    <col min="6661" max="6667" width="9.54296875" style="252" customWidth="1"/>
    <col min="6668" max="6910" width="9.90625" style="252"/>
    <col min="6911" max="6911" width="3.90625" style="252" customWidth="1"/>
    <col min="6912" max="6913" width="9.54296875" style="252" customWidth="1"/>
    <col min="6914" max="6915" width="14.6328125" style="252" customWidth="1"/>
    <col min="6916" max="6916" width="0" style="252" hidden="1" customWidth="1"/>
    <col min="6917" max="6923" width="9.54296875" style="252" customWidth="1"/>
    <col min="6924" max="7166" width="9.90625" style="252"/>
    <col min="7167" max="7167" width="3.90625" style="252" customWidth="1"/>
    <col min="7168" max="7169" width="9.54296875" style="252" customWidth="1"/>
    <col min="7170" max="7171" width="14.6328125" style="252" customWidth="1"/>
    <col min="7172" max="7172" width="0" style="252" hidden="1" customWidth="1"/>
    <col min="7173" max="7179" width="9.54296875" style="252" customWidth="1"/>
    <col min="7180" max="7422" width="9.90625" style="252"/>
    <col min="7423" max="7423" width="3.90625" style="252" customWidth="1"/>
    <col min="7424" max="7425" width="9.54296875" style="252" customWidth="1"/>
    <col min="7426" max="7427" width="14.6328125" style="252" customWidth="1"/>
    <col min="7428" max="7428" width="0" style="252" hidden="1" customWidth="1"/>
    <col min="7429" max="7435" width="9.54296875" style="252" customWidth="1"/>
    <col min="7436" max="7678" width="9.90625" style="252"/>
    <col min="7679" max="7679" width="3.90625" style="252" customWidth="1"/>
    <col min="7680" max="7681" width="9.54296875" style="252" customWidth="1"/>
    <col min="7682" max="7683" width="14.6328125" style="252" customWidth="1"/>
    <col min="7684" max="7684" width="0" style="252" hidden="1" customWidth="1"/>
    <col min="7685" max="7691" width="9.54296875" style="252" customWidth="1"/>
    <col min="7692" max="7934" width="9.90625" style="252"/>
    <col min="7935" max="7935" width="3.90625" style="252" customWidth="1"/>
    <col min="7936" max="7937" width="9.54296875" style="252" customWidth="1"/>
    <col min="7938" max="7939" width="14.6328125" style="252" customWidth="1"/>
    <col min="7940" max="7940" width="0" style="252" hidden="1" customWidth="1"/>
    <col min="7941" max="7947" width="9.54296875" style="252" customWidth="1"/>
    <col min="7948" max="8190" width="9.90625" style="252"/>
    <col min="8191" max="8191" width="3.90625" style="252" customWidth="1"/>
    <col min="8192" max="8193" width="9.54296875" style="252" customWidth="1"/>
    <col min="8194" max="8195" width="14.6328125" style="252" customWidth="1"/>
    <col min="8196" max="8196" width="0" style="252" hidden="1" customWidth="1"/>
    <col min="8197" max="8203" width="9.54296875" style="252" customWidth="1"/>
    <col min="8204" max="8446" width="9.90625" style="252"/>
    <col min="8447" max="8447" width="3.90625" style="252" customWidth="1"/>
    <col min="8448" max="8449" width="9.54296875" style="252" customWidth="1"/>
    <col min="8450" max="8451" width="14.6328125" style="252" customWidth="1"/>
    <col min="8452" max="8452" width="0" style="252" hidden="1" customWidth="1"/>
    <col min="8453" max="8459" width="9.54296875" style="252" customWidth="1"/>
    <col min="8460" max="8702" width="9.90625" style="252"/>
    <col min="8703" max="8703" width="3.90625" style="252" customWidth="1"/>
    <col min="8704" max="8705" width="9.54296875" style="252" customWidth="1"/>
    <col min="8706" max="8707" width="14.6328125" style="252" customWidth="1"/>
    <col min="8708" max="8708" width="0" style="252" hidden="1" customWidth="1"/>
    <col min="8709" max="8715" width="9.54296875" style="252" customWidth="1"/>
    <col min="8716" max="8958" width="9.90625" style="252"/>
    <col min="8959" max="8959" width="3.90625" style="252" customWidth="1"/>
    <col min="8960" max="8961" width="9.54296875" style="252" customWidth="1"/>
    <col min="8962" max="8963" width="14.6328125" style="252" customWidth="1"/>
    <col min="8964" max="8964" width="0" style="252" hidden="1" customWidth="1"/>
    <col min="8965" max="8971" width="9.54296875" style="252" customWidth="1"/>
    <col min="8972" max="9214" width="9.90625" style="252"/>
    <col min="9215" max="9215" width="3.90625" style="252" customWidth="1"/>
    <col min="9216" max="9217" width="9.54296875" style="252" customWidth="1"/>
    <col min="9218" max="9219" width="14.6328125" style="252" customWidth="1"/>
    <col min="9220" max="9220" width="0" style="252" hidden="1" customWidth="1"/>
    <col min="9221" max="9227" width="9.54296875" style="252" customWidth="1"/>
    <col min="9228" max="9470" width="9.90625" style="252"/>
    <col min="9471" max="9471" width="3.90625" style="252" customWidth="1"/>
    <col min="9472" max="9473" width="9.54296875" style="252" customWidth="1"/>
    <col min="9474" max="9475" width="14.6328125" style="252" customWidth="1"/>
    <col min="9476" max="9476" width="0" style="252" hidden="1" customWidth="1"/>
    <col min="9477" max="9483" width="9.54296875" style="252" customWidth="1"/>
    <col min="9484" max="9726" width="9.90625" style="252"/>
    <col min="9727" max="9727" width="3.90625" style="252" customWidth="1"/>
    <col min="9728" max="9729" width="9.54296875" style="252" customWidth="1"/>
    <col min="9730" max="9731" width="14.6328125" style="252" customWidth="1"/>
    <col min="9732" max="9732" width="0" style="252" hidden="1" customWidth="1"/>
    <col min="9733" max="9739" width="9.54296875" style="252" customWidth="1"/>
    <col min="9740" max="9982" width="9.90625" style="252"/>
    <col min="9983" max="9983" width="3.90625" style="252" customWidth="1"/>
    <col min="9984" max="9985" width="9.54296875" style="252" customWidth="1"/>
    <col min="9986" max="9987" width="14.6328125" style="252" customWidth="1"/>
    <col min="9988" max="9988" width="0" style="252" hidden="1" customWidth="1"/>
    <col min="9989" max="9995" width="9.54296875" style="252" customWidth="1"/>
    <col min="9996" max="10238" width="9.90625" style="252"/>
    <col min="10239" max="10239" width="3.90625" style="252" customWidth="1"/>
    <col min="10240" max="10241" width="9.54296875" style="252" customWidth="1"/>
    <col min="10242" max="10243" width="14.6328125" style="252" customWidth="1"/>
    <col min="10244" max="10244" width="0" style="252" hidden="1" customWidth="1"/>
    <col min="10245" max="10251" width="9.54296875" style="252" customWidth="1"/>
    <col min="10252" max="10494" width="9.90625" style="252"/>
    <col min="10495" max="10495" width="3.90625" style="252" customWidth="1"/>
    <col min="10496" max="10497" width="9.54296875" style="252" customWidth="1"/>
    <col min="10498" max="10499" width="14.6328125" style="252" customWidth="1"/>
    <col min="10500" max="10500" width="0" style="252" hidden="1" customWidth="1"/>
    <col min="10501" max="10507" width="9.54296875" style="252" customWidth="1"/>
    <col min="10508" max="10750" width="9.90625" style="252"/>
    <col min="10751" max="10751" width="3.90625" style="252" customWidth="1"/>
    <col min="10752" max="10753" width="9.54296875" style="252" customWidth="1"/>
    <col min="10754" max="10755" width="14.6328125" style="252" customWidth="1"/>
    <col min="10756" max="10756" width="0" style="252" hidden="1" customWidth="1"/>
    <col min="10757" max="10763" width="9.54296875" style="252" customWidth="1"/>
    <col min="10764" max="11006" width="9.90625" style="252"/>
    <col min="11007" max="11007" width="3.90625" style="252" customWidth="1"/>
    <col min="11008" max="11009" width="9.54296875" style="252" customWidth="1"/>
    <col min="11010" max="11011" width="14.6328125" style="252" customWidth="1"/>
    <col min="11012" max="11012" width="0" style="252" hidden="1" customWidth="1"/>
    <col min="11013" max="11019" width="9.54296875" style="252" customWidth="1"/>
    <col min="11020" max="11262" width="9.90625" style="252"/>
    <col min="11263" max="11263" width="3.90625" style="252" customWidth="1"/>
    <col min="11264" max="11265" width="9.54296875" style="252" customWidth="1"/>
    <col min="11266" max="11267" width="14.6328125" style="252" customWidth="1"/>
    <col min="11268" max="11268" width="0" style="252" hidden="1" customWidth="1"/>
    <col min="11269" max="11275" width="9.54296875" style="252" customWidth="1"/>
    <col min="11276" max="11518" width="9.90625" style="252"/>
    <col min="11519" max="11519" width="3.90625" style="252" customWidth="1"/>
    <col min="11520" max="11521" width="9.54296875" style="252" customWidth="1"/>
    <col min="11522" max="11523" width="14.6328125" style="252" customWidth="1"/>
    <col min="11524" max="11524" width="0" style="252" hidden="1" customWidth="1"/>
    <col min="11525" max="11531" width="9.54296875" style="252" customWidth="1"/>
    <col min="11532" max="11774" width="9.90625" style="252"/>
    <col min="11775" max="11775" width="3.90625" style="252" customWidth="1"/>
    <col min="11776" max="11777" width="9.54296875" style="252" customWidth="1"/>
    <col min="11778" max="11779" width="14.6328125" style="252" customWidth="1"/>
    <col min="11780" max="11780" width="0" style="252" hidden="1" customWidth="1"/>
    <col min="11781" max="11787" width="9.54296875" style="252" customWidth="1"/>
    <col min="11788" max="12030" width="9.90625" style="252"/>
    <col min="12031" max="12031" width="3.90625" style="252" customWidth="1"/>
    <col min="12032" max="12033" width="9.54296875" style="252" customWidth="1"/>
    <col min="12034" max="12035" width="14.6328125" style="252" customWidth="1"/>
    <col min="12036" max="12036" width="0" style="252" hidden="1" customWidth="1"/>
    <col min="12037" max="12043" width="9.54296875" style="252" customWidth="1"/>
    <col min="12044" max="12286" width="9.90625" style="252"/>
    <col min="12287" max="12287" width="3.90625" style="252" customWidth="1"/>
    <col min="12288" max="12289" width="9.54296875" style="252" customWidth="1"/>
    <col min="12290" max="12291" width="14.6328125" style="252" customWidth="1"/>
    <col min="12292" max="12292" width="0" style="252" hidden="1" customWidth="1"/>
    <col min="12293" max="12299" width="9.54296875" style="252" customWidth="1"/>
    <col min="12300" max="12542" width="9.90625" style="252"/>
    <col min="12543" max="12543" width="3.90625" style="252" customWidth="1"/>
    <col min="12544" max="12545" width="9.54296875" style="252" customWidth="1"/>
    <col min="12546" max="12547" width="14.6328125" style="252" customWidth="1"/>
    <col min="12548" max="12548" width="0" style="252" hidden="1" customWidth="1"/>
    <col min="12549" max="12555" width="9.54296875" style="252" customWidth="1"/>
    <col min="12556" max="12798" width="9.90625" style="252"/>
    <col min="12799" max="12799" width="3.90625" style="252" customWidth="1"/>
    <col min="12800" max="12801" width="9.54296875" style="252" customWidth="1"/>
    <col min="12802" max="12803" width="14.6328125" style="252" customWidth="1"/>
    <col min="12804" max="12804" width="0" style="252" hidden="1" customWidth="1"/>
    <col min="12805" max="12811" width="9.54296875" style="252" customWidth="1"/>
    <col min="12812" max="13054" width="9.90625" style="252"/>
    <col min="13055" max="13055" width="3.90625" style="252" customWidth="1"/>
    <col min="13056" max="13057" width="9.54296875" style="252" customWidth="1"/>
    <col min="13058" max="13059" width="14.6328125" style="252" customWidth="1"/>
    <col min="13060" max="13060" width="0" style="252" hidden="1" customWidth="1"/>
    <col min="13061" max="13067" width="9.54296875" style="252" customWidth="1"/>
    <col min="13068" max="13310" width="9.90625" style="252"/>
    <col min="13311" max="13311" width="3.90625" style="252" customWidth="1"/>
    <col min="13312" max="13313" width="9.54296875" style="252" customWidth="1"/>
    <col min="13314" max="13315" width="14.6328125" style="252" customWidth="1"/>
    <col min="13316" max="13316" width="0" style="252" hidden="1" customWidth="1"/>
    <col min="13317" max="13323" width="9.54296875" style="252" customWidth="1"/>
    <col min="13324" max="13566" width="9.90625" style="252"/>
    <col min="13567" max="13567" width="3.90625" style="252" customWidth="1"/>
    <col min="13568" max="13569" width="9.54296875" style="252" customWidth="1"/>
    <col min="13570" max="13571" width="14.6328125" style="252" customWidth="1"/>
    <col min="13572" max="13572" width="0" style="252" hidden="1" customWidth="1"/>
    <col min="13573" max="13579" width="9.54296875" style="252" customWidth="1"/>
    <col min="13580" max="13822" width="9.90625" style="252"/>
    <col min="13823" max="13823" width="3.90625" style="252" customWidth="1"/>
    <col min="13824" max="13825" width="9.54296875" style="252" customWidth="1"/>
    <col min="13826" max="13827" width="14.6328125" style="252" customWidth="1"/>
    <col min="13828" max="13828" width="0" style="252" hidden="1" customWidth="1"/>
    <col min="13829" max="13835" width="9.54296875" style="252" customWidth="1"/>
    <col min="13836" max="14078" width="9.90625" style="252"/>
    <col min="14079" max="14079" width="3.90625" style="252" customWidth="1"/>
    <col min="14080" max="14081" width="9.54296875" style="252" customWidth="1"/>
    <col min="14082" max="14083" width="14.6328125" style="252" customWidth="1"/>
    <col min="14084" max="14084" width="0" style="252" hidden="1" customWidth="1"/>
    <col min="14085" max="14091" width="9.54296875" style="252" customWidth="1"/>
    <col min="14092" max="14334" width="9.90625" style="252"/>
    <col min="14335" max="14335" width="3.90625" style="252" customWidth="1"/>
    <col min="14336" max="14337" width="9.54296875" style="252" customWidth="1"/>
    <col min="14338" max="14339" width="14.6328125" style="252" customWidth="1"/>
    <col min="14340" max="14340" width="0" style="252" hidden="1" customWidth="1"/>
    <col min="14341" max="14347" width="9.54296875" style="252" customWidth="1"/>
    <col min="14348" max="14590" width="9.90625" style="252"/>
    <col min="14591" max="14591" width="3.90625" style="252" customWidth="1"/>
    <col min="14592" max="14593" width="9.54296875" style="252" customWidth="1"/>
    <col min="14594" max="14595" width="14.6328125" style="252" customWidth="1"/>
    <col min="14596" max="14596" width="0" style="252" hidden="1" customWidth="1"/>
    <col min="14597" max="14603" width="9.54296875" style="252" customWidth="1"/>
    <col min="14604" max="14846" width="9.90625" style="252"/>
    <col min="14847" max="14847" width="3.90625" style="252" customWidth="1"/>
    <col min="14848" max="14849" width="9.54296875" style="252" customWidth="1"/>
    <col min="14850" max="14851" width="14.6328125" style="252" customWidth="1"/>
    <col min="14852" max="14852" width="0" style="252" hidden="1" customWidth="1"/>
    <col min="14853" max="14859" width="9.54296875" style="252" customWidth="1"/>
    <col min="14860" max="15102" width="9.90625" style="252"/>
    <col min="15103" max="15103" width="3.90625" style="252" customWidth="1"/>
    <col min="15104" max="15105" width="9.54296875" style="252" customWidth="1"/>
    <col min="15106" max="15107" width="14.6328125" style="252" customWidth="1"/>
    <col min="15108" max="15108" width="0" style="252" hidden="1" customWidth="1"/>
    <col min="15109" max="15115" width="9.54296875" style="252" customWidth="1"/>
    <col min="15116" max="15358" width="9.90625" style="252"/>
    <col min="15359" max="15359" width="3.90625" style="252" customWidth="1"/>
    <col min="15360" max="15361" width="9.54296875" style="252" customWidth="1"/>
    <col min="15362" max="15363" width="14.6328125" style="252" customWidth="1"/>
    <col min="15364" max="15364" width="0" style="252" hidden="1" customWidth="1"/>
    <col min="15365" max="15371" width="9.54296875" style="252" customWidth="1"/>
    <col min="15372" max="15614" width="9.90625" style="252"/>
    <col min="15615" max="15615" width="3.90625" style="252" customWidth="1"/>
    <col min="15616" max="15617" width="9.54296875" style="252" customWidth="1"/>
    <col min="15618" max="15619" width="14.6328125" style="252" customWidth="1"/>
    <col min="15620" max="15620" width="0" style="252" hidden="1" customWidth="1"/>
    <col min="15621" max="15627" width="9.54296875" style="252" customWidth="1"/>
    <col min="15628" max="15870" width="9.90625" style="252"/>
    <col min="15871" max="15871" width="3.90625" style="252" customWidth="1"/>
    <col min="15872" max="15873" width="9.54296875" style="252" customWidth="1"/>
    <col min="15874" max="15875" width="14.6328125" style="252" customWidth="1"/>
    <col min="15876" max="15876" width="0" style="252" hidden="1" customWidth="1"/>
    <col min="15877" max="15883" width="9.54296875" style="252" customWidth="1"/>
    <col min="15884" max="16126" width="9.90625" style="252"/>
    <col min="16127" max="16127" width="3.90625" style="252" customWidth="1"/>
    <col min="16128" max="16129" width="9.54296875" style="252" customWidth="1"/>
    <col min="16130" max="16131" width="14.6328125" style="252" customWidth="1"/>
    <col min="16132" max="16132" width="0" style="252" hidden="1" customWidth="1"/>
    <col min="16133" max="16139" width="9.54296875" style="252" customWidth="1"/>
    <col min="16140" max="16384" width="9.90625" style="252"/>
  </cols>
  <sheetData>
    <row r="1" spans="1:8" s="239" customFormat="1" ht="12.75" customHeight="1">
      <c r="B1"/>
      <c r="C1"/>
      <c r="D1"/>
      <c r="E1"/>
      <c r="F1" s="323" t="s">
        <v>73</v>
      </c>
      <c r="G1" s="324" t="s">
        <v>186</v>
      </c>
      <c r="H1"/>
    </row>
    <row r="2" spans="1:8" s="239" customFormat="1" ht="12.75" customHeight="1">
      <c r="B2"/>
      <c r="C2"/>
      <c r="D2"/>
      <c r="E2"/>
      <c r="F2" s="323" t="s">
        <v>75</v>
      </c>
      <c r="G2" s="325" t="s">
        <v>187</v>
      </c>
      <c r="H2"/>
    </row>
    <row r="3" spans="1:8" s="239" customFormat="1" ht="12.75" customHeight="1" thickBot="1">
      <c r="B3"/>
      <c r="C3"/>
      <c r="D3"/>
      <c r="E3"/>
      <c r="F3" s="323" t="s">
        <v>77</v>
      </c>
      <c r="G3" s="326" t="s">
        <v>188</v>
      </c>
      <c r="H3"/>
    </row>
    <row r="4" spans="1:8" s="239" customFormat="1" ht="17.25" customHeight="1" thickBot="1">
      <c r="A4" s="240"/>
      <c r="B4" s="576" t="s">
        <v>189</v>
      </c>
      <c r="C4" s="576"/>
      <c r="D4" s="242"/>
      <c r="E4"/>
      <c r="F4"/>
      <c r="G4"/>
      <c r="H4"/>
    </row>
    <row r="5" spans="1:8" s="239" customFormat="1" ht="3.9" customHeight="1" thickBot="1">
      <c r="A5" s="240"/>
      <c r="B5" s="577"/>
      <c r="C5" s="577"/>
      <c r="D5" s="243"/>
      <c r="E5"/>
      <c r="F5" s="240"/>
      <c r="G5" s="240"/>
      <c r="H5"/>
    </row>
    <row r="6" spans="1:8" s="239" customFormat="1" ht="17.25" customHeight="1" thickBot="1">
      <c r="A6" s="240"/>
      <c r="B6" s="576" t="s">
        <v>402</v>
      </c>
      <c r="C6" s="576"/>
      <c r="D6" s="244" t="s">
        <v>223</v>
      </c>
      <c r="E6"/>
      <c r="F6" s="241" t="s">
        <v>190</v>
      </c>
      <c r="G6" s="244" t="s">
        <v>406</v>
      </c>
      <c r="H6"/>
    </row>
    <row r="7" spans="1:8" s="239" customFormat="1" ht="3.9" customHeight="1" thickBot="1">
      <c r="A7" s="240"/>
      <c r="B7" s="578"/>
      <c r="C7" s="578"/>
      <c r="D7" s="243"/>
      <c r="E7"/>
      <c r="F7" s="245"/>
      <c r="G7" s="246"/>
      <c r="H7"/>
    </row>
    <row r="8" spans="1:8" s="239" customFormat="1" ht="17.25" customHeight="1" thickBot="1">
      <c r="A8" s="240"/>
      <c r="B8" s="576" t="s">
        <v>191</v>
      </c>
      <c r="C8" s="576"/>
      <c r="D8" s="244" t="str">
        <f>'1. CUTTING DOCKET'!$D$7</f>
        <v>H06-ST54M</v>
      </c>
      <c r="E8" s="247"/>
      <c r="F8" s="241" t="s">
        <v>192</v>
      </c>
      <c r="G8" s="244" t="s">
        <v>184</v>
      </c>
      <c r="H8"/>
    </row>
    <row r="9" spans="1:8" s="239" customFormat="1" ht="9" customHeight="1" thickBot="1">
      <c r="B9" s="248"/>
      <c r="C9" s="248"/>
      <c r="D9" s="248"/>
      <c r="F9" s="248"/>
      <c r="G9" s="248"/>
    </row>
    <row r="10" spans="1:8" s="246" customFormat="1" ht="33.75" customHeight="1" thickBot="1">
      <c r="A10" s="249" t="s">
        <v>193</v>
      </c>
      <c r="B10" s="249" t="s">
        <v>194</v>
      </c>
      <c r="C10" s="579" t="s">
        <v>195</v>
      </c>
      <c r="D10" s="579"/>
      <c r="E10" s="579"/>
      <c r="F10" s="579"/>
      <c r="G10" s="250" t="s">
        <v>196</v>
      </c>
      <c r="H10" s="250" t="s">
        <v>197</v>
      </c>
    </row>
    <row r="11" spans="1:8" s="239" customFormat="1" ht="106.75" customHeight="1" thickBot="1">
      <c r="A11" s="574">
        <v>1</v>
      </c>
      <c r="B11" s="328" t="s">
        <v>403</v>
      </c>
      <c r="C11" s="575"/>
      <c r="D11" s="575"/>
      <c r="E11" s="575"/>
      <c r="F11" s="575"/>
      <c r="G11" s="574"/>
      <c r="H11" s="327"/>
    </row>
    <row r="12" spans="1:8" s="239" customFormat="1" ht="106.75" customHeight="1" thickBot="1">
      <c r="A12" s="574"/>
      <c r="B12" s="328" t="s">
        <v>198</v>
      </c>
      <c r="C12" s="575"/>
      <c r="D12" s="575"/>
      <c r="E12" s="575"/>
      <c r="F12" s="575"/>
      <c r="G12" s="574"/>
      <c r="H12" s="327"/>
    </row>
    <row r="13" spans="1:8" s="239" customFormat="1" ht="106.75" customHeight="1" thickBot="1">
      <c r="A13" s="327">
        <v>2</v>
      </c>
      <c r="B13" s="328" t="s">
        <v>199</v>
      </c>
      <c r="C13" s="572"/>
      <c r="D13" s="572"/>
      <c r="E13" s="572"/>
      <c r="F13" s="572"/>
      <c r="G13" s="327"/>
      <c r="H13" s="327"/>
    </row>
    <row r="14" spans="1:8" s="239" customFormat="1" ht="106.75" customHeight="1" thickBot="1">
      <c r="A14" s="327">
        <v>3</v>
      </c>
      <c r="B14" s="328" t="s">
        <v>404</v>
      </c>
      <c r="C14" s="572"/>
      <c r="D14" s="572"/>
      <c r="E14" s="572"/>
      <c r="F14" s="572"/>
      <c r="G14" s="327"/>
      <c r="H14" s="327"/>
    </row>
    <row r="15" spans="1:8" s="239" customFormat="1" ht="106.75" customHeight="1" thickBot="1">
      <c r="A15" s="327">
        <v>4</v>
      </c>
      <c r="B15" s="328" t="s">
        <v>200</v>
      </c>
      <c r="C15" s="572"/>
      <c r="D15" s="572"/>
      <c r="E15" s="572"/>
      <c r="F15" s="572"/>
      <c r="G15" s="327"/>
      <c r="H15" s="327"/>
    </row>
    <row r="16" spans="1:8" s="239" customFormat="1" ht="106.75" customHeight="1" thickBot="1">
      <c r="A16" s="327">
        <v>5</v>
      </c>
      <c r="B16" s="328" t="s">
        <v>405</v>
      </c>
      <c r="C16" s="572"/>
      <c r="D16" s="572"/>
      <c r="E16" s="572"/>
      <c r="F16" s="572"/>
      <c r="G16" s="327"/>
      <c r="H16" s="327"/>
    </row>
    <row r="17" spans="1:8" ht="12" customHeight="1">
      <c r="A17" s="246"/>
      <c r="B17" s="246"/>
      <c r="C17" s="251"/>
      <c r="D17" s="251"/>
      <c r="E17" s="251"/>
      <c r="F17" s="251"/>
      <c r="G17" s="246"/>
      <c r="H17" s="246"/>
    </row>
    <row r="18" spans="1:8" ht="34.5" customHeight="1">
      <c r="A18" s="246"/>
      <c r="B18" s="573" t="s">
        <v>201</v>
      </c>
      <c r="C18" s="573"/>
      <c r="D18" s="573"/>
      <c r="E18" s="251"/>
      <c r="F18" s="251"/>
      <c r="G18" s="573" t="s">
        <v>202</v>
      </c>
      <c r="H18" s="573"/>
    </row>
    <row r="19" spans="1:8" ht="39.9" customHeight="1">
      <c r="A19" s="246"/>
      <c r="B19" s="253"/>
      <c r="C19" s="253"/>
      <c r="D19" s="253"/>
      <c r="E19" s="253"/>
      <c r="F19" s="239"/>
      <c r="G19" s="253"/>
      <c r="H19" s="253"/>
    </row>
    <row r="20" spans="1:8" ht="39.9" customHeight="1">
      <c r="A20" s="240"/>
      <c r="B20" s="254"/>
      <c r="C20" s="254"/>
      <c r="D20" s="254"/>
      <c r="E20" s="254"/>
      <c r="F20" s="254"/>
      <c r="G20" s="254"/>
      <c r="H20" s="254"/>
    </row>
    <row r="21" spans="1:8" ht="39.9" customHeight="1">
      <c r="A21" s="240"/>
      <c r="B21" s="254"/>
      <c r="C21" s="254"/>
      <c r="D21" s="254"/>
      <c r="E21" s="254"/>
      <c r="F21" s="254"/>
      <c r="G21" s="254"/>
      <c r="H21" s="254"/>
    </row>
    <row r="22" spans="1:8" ht="39.9" customHeight="1">
      <c r="A22" s="240"/>
      <c r="B22" s="254"/>
      <c r="C22" s="254"/>
      <c r="D22" s="254"/>
      <c r="E22" s="254"/>
      <c r="F22" s="254"/>
      <c r="G22" s="254"/>
      <c r="H22" s="254"/>
    </row>
    <row r="23" spans="1:8" ht="39.9" customHeight="1">
      <c r="A23" s="240"/>
      <c r="B23" s="254"/>
      <c r="C23" s="254"/>
      <c r="D23" s="254"/>
      <c r="E23" s="254"/>
      <c r="F23" s="254"/>
      <c r="G23" s="254"/>
      <c r="H23" s="254"/>
    </row>
    <row r="24" spans="1:8" ht="39.9" customHeight="1">
      <c r="A24" s="240"/>
      <c r="B24" s="254"/>
      <c r="C24" s="254"/>
      <c r="D24" s="254"/>
      <c r="E24" s="254"/>
      <c r="F24" s="254"/>
      <c r="G24" s="254"/>
      <c r="H24" s="254"/>
    </row>
    <row r="25" spans="1:8" ht="39.9" customHeight="1">
      <c r="A25" s="240"/>
      <c r="B25" s="254"/>
      <c r="C25" s="254"/>
      <c r="D25" s="254"/>
      <c r="E25" s="254"/>
      <c r="F25" s="254"/>
      <c r="G25" s="254"/>
      <c r="H25" s="254"/>
    </row>
    <row r="26" spans="1:8" ht="39.9" customHeight="1">
      <c r="A26" s="240"/>
      <c r="B26" s="254"/>
      <c r="C26" s="254"/>
      <c r="D26" s="254"/>
      <c r="E26" s="254"/>
      <c r="F26" s="254"/>
      <c r="G26" s="254"/>
      <c r="H26" s="254"/>
    </row>
    <row r="27" spans="1:8" ht="39.9" customHeight="1">
      <c r="A27" s="240"/>
      <c r="B27" s="254"/>
      <c r="C27" s="254"/>
      <c r="D27" s="254"/>
      <c r="E27" s="254"/>
      <c r="F27" s="254"/>
      <c r="G27" s="254"/>
      <c r="H27" s="254"/>
    </row>
    <row r="28" spans="1:8" ht="39.9" customHeight="1">
      <c r="A28" s="240"/>
      <c r="B28" s="254"/>
      <c r="C28" s="254"/>
      <c r="D28" s="254"/>
      <c r="E28" s="254"/>
      <c r="F28" s="254"/>
      <c r="G28" s="254"/>
      <c r="H28" s="254"/>
    </row>
    <row r="29" spans="1:8" ht="39.9" customHeight="1">
      <c r="A29" s="240"/>
      <c r="B29" s="254"/>
      <c r="C29" s="254"/>
      <c r="D29" s="254"/>
      <c r="E29" s="254"/>
      <c r="F29" s="254"/>
      <c r="G29" s="254"/>
      <c r="H29" s="254"/>
    </row>
    <row r="30" spans="1:8" ht="39.9" customHeight="1">
      <c r="A30" s="240"/>
      <c r="B30" s="254"/>
      <c r="C30" s="254"/>
      <c r="D30" s="254"/>
      <c r="E30" s="254"/>
      <c r="F30" s="254"/>
      <c r="G30" s="254"/>
      <c r="H30" s="254"/>
    </row>
    <row r="31" spans="1:8" ht="39.9" customHeight="1">
      <c r="A31" s="240"/>
      <c r="B31" s="254"/>
      <c r="C31" s="254"/>
      <c r="D31" s="254"/>
      <c r="E31" s="254"/>
      <c r="F31" s="254"/>
      <c r="G31" s="254"/>
      <c r="H31" s="254"/>
    </row>
    <row r="32" spans="1:8" ht="39.9" customHeight="1">
      <c r="A32" s="240"/>
      <c r="B32" s="254"/>
      <c r="C32" s="254"/>
      <c r="D32" s="254"/>
      <c r="E32" s="254"/>
      <c r="F32" s="254"/>
      <c r="G32" s="254"/>
      <c r="H32" s="254"/>
    </row>
    <row r="33" spans="1:8" ht="39.9" customHeight="1">
      <c r="A33" s="240"/>
      <c r="B33" s="254"/>
      <c r="C33" s="254"/>
      <c r="D33" s="254"/>
      <c r="E33" s="254"/>
      <c r="F33" s="254"/>
      <c r="G33" s="254"/>
      <c r="H33" s="254"/>
    </row>
    <row r="34" spans="1:8" ht="39.9" customHeight="1">
      <c r="A34" s="240"/>
      <c r="B34" s="254"/>
      <c r="C34" s="254"/>
      <c r="D34" s="254"/>
      <c r="E34" s="254"/>
      <c r="F34" s="254"/>
      <c r="G34" s="254"/>
      <c r="H34" s="254"/>
    </row>
    <row r="35" spans="1:8" ht="39.9" customHeight="1">
      <c r="A35" s="240"/>
      <c r="B35" s="254"/>
      <c r="C35" s="254"/>
      <c r="D35" s="254"/>
      <c r="E35" s="254"/>
      <c r="F35" s="254"/>
      <c r="G35" s="254"/>
      <c r="H35" s="254"/>
    </row>
    <row r="36" spans="1:8" ht="39.9" customHeight="1">
      <c r="A36" s="240"/>
      <c r="B36" s="254"/>
      <c r="C36" s="254"/>
      <c r="D36" s="254"/>
      <c r="E36" s="254"/>
      <c r="F36" s="254"/>
      <c r="G36" s="254"/>
      <c r="H36" s="254"/>
    </row>
    <row r="37" spans="1:8" ht="39.9" customHeight="1">
      <c r="A37" s="240"/>
      <c r="B37" s="254"/>
      <c r="C37" s="254"/>
      <c r="D37" s="254"/>
      <c r="E37" s="254"/>
      <c r="F37" s="254"/>
      <c r="G37" s="254"/>
      <c r="H37" s="254"/>
    </row>
    <row r="38" spans="1:8" ht="39.9" customHeight="1">
      <c r="A38" s="240"/>
      <c r="B38" s="254"/>
      <c r="C38" s="254"/>
      <c r="D38" s="254"/>
      <c r="E38" s="254"/>
      <c r="F38" s="254"/>
      <c r="G38" s="254"/>
      <c r="H38" s="254"/>
    </row>
    <row r="39" spans="1:8" ht="39.9" customHeight="1">
      <c r="A39" s="240"/>
      <c r="B39" s="254"/>
      <c r="C39" s="254"/>
      <c r="D39" s="254"/>
      <c r="E39" s="254"/>
      <c r="F39" s="254"/>
      <c r="G39" s="254"/>
      <c r="H39" s="254"/>
    </row>
    <row r="40" spans="1:8" ht="39.9" customHeight="1">
      <c r="A40" s="240"/>
      <c r="B40" s="254"/>
      <c r="C40" s="254"/>
      <c r="D40" s="254"/>
      <c r="E40" s="254"/>
      <c r="F40" s="254"/>
      <c r="G40" s="254"/>
      <c r="H40" s="254"/>
    </row>
    <row r="41" spans="1:8" ht="39.9" customHeight="1">
      <c r="A41" s="240"/>
      <c r="B41" s="254"/>
      <c r="C41" s="254"/>
      <c r="D41" s="254"/>
      <c r="E41" s="254"/>
      <c r="F41" s="254"/>
      <c r="G41" s="254"/>
      <c r="H41" s="254"/>
    </row>
    <row r="42" spans="1:8" ht="39.9" customHeight="1">
      <c r="A42" s="240"/>
      <c r="B42" s="254"/>
      <c r="C42" s="254"/>
      <c r="D42" s="254"/>
      <c r="E42" s="254"/>
      <c r="F42" s="254"/>
      <c r="G42" s="254"/>
      <c r="H42" s="254"/>
    </row>
    <row r="43" spans="1:8" ht="39.9" customHeight="1">
      <c r="A43" s="240"/>
      <c r="B43" s="254"/>
      <c r="C43" s="254"/>
      <c r="D43" s="254"/>
      <c r="E43" s="254"/>
      <c r="F43" s="254"/>
      <c r="G43" s="254"/>
      <c r="H43" s="254"/>
    </row>
    <row r="44" spans="1:8" ht="39.9" customHeight="1">
      <c r="A44" s="240"/>
      <c r="B44" s="254"/>
      <c r="C44" s="254"/>
      <c r="D44" s="254"/>
      <c r="E44" s="254"/>
      <c r="F44" s="254"/>
      <c r="G44" s="254"/>
      <c r="H44" s="254"/>
    </row>
    <row r="45" spans="1:8" ht="39.9" customHeight="1">
      <c r="A45" s="240"/>
      <c r="B45" s="254"/>
      <c r="C45" s="254"/>
      <c r="D45" s="254"/>
      <c r="E45" s="254"/>
      <c r="F45" s="254"/>
      <c r="G45" s="254"/>
      <c r="H45" s="254"/>
    </row>
    <row r="46" spans="1:8" ht="39.9" customHeight="1">
      <c r="A46" s="240"/>
      <c r="B46" s="254"/>
      <c r="C46" s="254"/>
      <c r="D46" s="254"/>
      <c r="E46" s="254"/>
      <c r="F46" s="254"/>
      <c r="G46" s="254"/>
      <c r="H46" s="254"/>
    </row>
    <row r="47" spans="1:8" ht="39.9" customHeight="1">
      <c r="A47" s="240"/>
      <c r="B47" s="254"/>
      <c r="C47" s="254"/>
      <c r="D47" s="254"/>
      <c r="E47" s="254"/>
      <c r="F47" s="254"/>
      <c r="G47" s="254"/>
      <c r="H47" s="254"/>
    </row>
    <row r="48" spans="1:8" ht="39.9" customHeight="1">
      <c r="A48" s="240"/>
      <c r="B48" s="254"/>
      <c r="C48" s="254"/>
      <c r="D48" s="254"/>
      <c r="E48" s="254"/>
      <c r="F48" s="254"/>
      <c r="G48" s="254"/>
      <c r="H48" s="254"/>
    </row>
    <row r="49" spans="1:8" ht="39.9" customHeight="1">
      <c r="A49" s="240"/>
      <c r="B49" s="254"/>
      <c r="C49" s="254"/>
      <c r="D49" s="254"/>
      <c r="E49" s="254"/>
      <c r="F49" s="254"/>
      <c r="G49" s="254"/>
      <c r="H49" s="254"/>
    </row>
    <row r="50" spans="1:8" ht="39.9" customHeight="1">
      <c r="A50" s="240"/>
      <c r="B50" s="254"/>
      <c r="C50" s="254"/>
      <c r="D50" s="254"/>
      <c r="E50" s="254"/>
      <c r="F50" s="254"/>
      <c r="G50" s="254"/>
      <c r="H50" s="254"/>
    </row>
    <row r="51" spans="1:8" ht="39.9" customHeight="1">
      <c r="A51" s="240"/>
      <c r="B51" s="254"/>
      <c r="C51" s="254"/>
      <c r="D51" s="254"/>
      <c r="E51" s="254"/>
      <c r="F51" s="254"/>
      <c r="G51" s="254"/>
      <c r="H51" s="254"/>
    </row>
    <row r="52" spans="1:8" ht="39.9" customHeight="1">
      <c r="A52" s="240"/>
      <c r="B52" s="254"/>
      <c r="C52" s="254"/>
      <c r="D52" s="254"/>
      <c r="E52" s="254"/>
      <c r="F52" s="254"/>
      <c r="G52" s="254"/>
      <c r="H52" s="254"/>
    </row>
    <row r="53" spans="1:8" ht="39.9" customHeight="1">
      <c r="A53" s="240"/>
      <c r="B53" s="254"/>
      <c r="C53" s="254"/>
      <c r="D53" s="254"/>
      <c r="E53" s="254"/>
      <c r="F53" s="254"/>
      <c r="G53" s="254"/>
      <c r="H53" s="254"/>
    </row>
    <row r="54" spans="1:8" ht="39.9" customHeight="1">
      <c r="A54" s="240"/>
      <c r="B54" s="254"/>
      <c r="C54" s="254"/>
      <c r="D54" s="254"/>
      <c r="E54" s="254"/>
      <c r="F54" s="254"/>
      <c r="G54" s="254"/>
      <c r="H54" s="254"/>
    </row>
    <row r="55" spans="1:8" ht="39.9" customHeight="1">
      <c r="A55" s="240"/>
      <c r="B55" s="254"/>
      <c r="C55" s="254"/>
      <c r="D55" s="254"/>
      <c r="E55" s="254"/>
      <c r="F55" s="254"/>
      <c r="G55" s="254"/>
      <c r="H55" s="254"/>
    </row>
    <row r="56" spans="1:8" ht="39.9" customHeight="1">
      <c r="A56" s="240"/>
      <c r="B56" s="254"/>
      <c r="C56" s="254"/>
      <c r="D56" s="254"/>
      <c r="E56" s="254"/>
      <c r="F56" s="254"/>
      <c r="G56" s="254"/>
      <c r="H56" s="254"/>
    </row>
    <row r="57" spans="1:8" ht="39.9" customHeight="1">
      <c r="A57" s="240"/>
      <c r="B57" s="254"/>
      <c r="C57" s="254"/>
      <c r="D57" s="254"/>
      <c r="E57" s="254"/>
      <c r="F57" s="254"/>
      <c r="G57" s="254"/>
      <c r="H57" s="254"/>
    </row>
    <row r="58" spans="1:8" ht="39.9" customHeight="1">
      <c r="A58" s="240"/>
      <c r="B58" s="254"/>
      <c r="C58" s="254"/>
      <c r="D58" s="254"/>
      <c r="E58" s="254"/>
      <c r="F58" s="254"/>
      <c r="G58" s="254"/>
      <c r="H58" s="254"/>
    </row>
    <row r="59" spans="1:8" ht="39.9" customHeight="1">
      <c r="A59" s="240"/>
      <c r="B59" s="254"/>
      <c r="C59" s="254"/>
      <c r="D59" s="254"/>
      <c r="E59" s="254"/>
      <c r="F59" s="254"/>
      <c r="G59" s="254"/>
      <c r="H59" s="254"/>
    </row>
    <row r="60" spans="1:8" ht="39.9" customHeight="1">
      <c r="A60" s="240"/>
      <c r="B60" s="254"/>
      <c r="C60" s="254"/>
      <c r="D60" s="254"/>
      <c r="E60" s="254"/>
      <c r="F60" s="254"/>
      <c r="G60" s="254"/>
      <c r="H60" s="254"/>
    </row>
    <row r="61" spans="1:8" ht="39.9" customHeight="1">
      <c r="A61" s="240"/>
      <c r="B61" s="254"/>
      <c r="C61" s="254"/>
      <c r="D61" s="254"/>
      <c r="E61" s="254"/>
      <c r="F61" s="254"/>
      <c r="G61" s="254"/>
      <c r="H61" s="254"/>
    </row>
    <row r="62" spans="1:8" ht="39.9" customHeight="1">
      <c r="A62" s="240"/>
      <c r="B62" s="254"/>
      <c r="C62" s="254"/>
      <c r="D62" s="254"/>
      <c r="E62" s="254"/>
      <c r="F62" s="254"/>
      <c r="G62" s="254"/>
      <c r="H62" s="254"/>
    </row>
  </sheetData>
  <mergeCells count="16">
    <mergeCell ref="C10:F10"/>
    <mergeCell ref="B4:C4"/>
    <mergeCell ref="B5:C5"/>
    <mergeCell ref="B6:C6"/>
    <mergeCell ref="B7:C7"/>
    <mergeCell ref="B8:C8"/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D21AFA-56C9-4B4A-8A64-19F15AB12F2A}"/>
</file>

<file path=customXml/itemProps2.xml><?xml version="1.0" encoding="utf-8"?>
<ds:datastoreItem xmlns:ds="http://schemas.openxmlformats.org/officeDocument/2006/customXml" ds:itemID="{4FA5C944-1C68-4CE5-BF49-BC18EE39D848}"/>
</file>

<file path=customXml/itemProps3.xml><?xml version="1.0" encoding="utf-8"?>
<ds:datastoreItem xmlns:ds="http://schemas.openxmlformats.org/officeDocument/2006/customXml" ds:itemID="{5BDE3E56-8472-474E-9820-4EBA4480C7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1. CUTTING DOCKET</vt:lpstr>
      <vt:lpstr>GREY</vt:lpstr>
      <vt:lpstr>2. TRIM CARD (GREY)</vt:lpstr>
      <vt:lpstr>3. ĐỊNH VỊ HÌNH IN.THÊU</vt:lpstr>
      <vt:lpstr>2. TRIM CARD </vt:lpstr>
      <vt:lpstr>FULL-SIZE SPEC</vt:lpstr>
      <vt:lpstr>MER.QT-04.BM4</vt:lpstr>
      <vt:lpstr>'1. CUTTING DOCKET'!Print_Area</vt:lpstr>
      <vt:lpstr>'2. TRIM CARD '!Print_Area</vt:lpstr>
      <vt:lpstr>'2. TRIM CARD (GREY)'!Print_Area</vt:lpstr>
      <vt:lpstr>GREY!Print_Area</vt:lpstr>
      <vt:lpstr>'MER.QT-04.BM4'!Print_Area</vt:lpstr>
      <vt:lpstr>'1. CUTTING DOCKET'!Print_Titles</vt:lpstr>
      <vt:lpstr>'2. TRIM CARD '!Print_Titles</vt:lpstr>
      <vt:lpstr>'2. TRIM CARD (GREY)'!Print_Titles</vt:lpstr>
      <vt:lpstr>'FULL-SIZE SPEC'!Print_Titles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Dieu Cao Thi Hong</cp:lastModifiedBy>
  <cp:lastPrinted>2024-01-05T06:47:38Z</cp:lastPrinted>
  <dcterms:created xsi:type="dcterms:W3CDTF">2016-05-06T01:47:29Z</dcterms:created>
  <dcterms:modified xsi:type="dcterms:W3CDTF">2024-01-05T07:01:03Z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