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2/CITYPACK 3/"/>
    </mc:Choice>
  </mc:AlternateContent>
  <xr:revisionPtr revIDLastSave="207" documentId="13_ncr:1_{17EF79D8-6A25-4393-97F0-F13C20EEAA4A}" xr6:coauthVersionLast="47" xr6:coauthVersionMax="47" xr10:uidLastSave="{F251CA24-68AA-4EAE-ABD0-DC0243EE28F0}"/>
  <bookViews>
    <workbookView xWindow="-110" yWindow="-110" windowWidth="19420" windowHeight="10300" xr2:uid="{00000000-000D-0000-FFFF-FFFF00000000}"/>
  </bookViews>
  <sheets>
    <sheet name="UPDATE" sheetId="2" r:id="rId1"/>
    <sheet name="DETAIL 25S2-CITYPACK3" sheetId="14" r:id="rId2"/>
  </sheets>
  <definedNames>
    <definedName name="_xlnm._FilterDatabase" localSheetId="1" hidden="1">'DETAIL 25S2-CITYPACK3'!$A$2:$L$38</definedName>
    <definedName name="_xlnm._FilterDatabase" localSheetId="0" hidden="1">UPDATE!$A$10:$P$11</definedName>
    <definedName name="_xlnm.Print_Area" localSheetId="1">'DETAIL 25S2-CITYPACK3'!$A$1:$I$38</definedName>
    <definedName name="_xlnm.Print_Area" localSheetId="0">UPDATE!$A$1:$P$21</definedName>
    <definedName name="_xlnm.Print_Titles" localSheetId="1">'DETAIL 25S2-CITYPACK3'!$1:$2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4" l="1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3" i="14"/>
  <c r="I37" i="14" l="1"/>
  <c r="I36" i="14"/>
  <c r="I35" i="14"/>
  <c r="I34" i="14"/>
  <c r="I33" i="14"/>
  <c r="I32" i="14"/>
  <c r="I31" i="14"/>
  <c r="I30" i="14"/>
  <c r="H38" i="14" l="1"/>
  <c r="I29" i="14"/>
  <c r="I28" i="14"/>
  <c r="I27" i="14"/>
  <c r="I4" i="14"/>
  <c r="I38" i="14" l="1"/>
  <c r="K11" i="2" s="1"/>
  <c r="K14" i="2" l="1"/>
  <c r="E7" i="2"/>
  <c r="M11" i="2" l="1"/>
  <c r="O11" i="2" s="1"/>
  <c r="M14" i="2" l="1"/>
  <c r="O14" i="2" l="1"/>
  <c r="S11" i="2"/>
</calcChain>
</file>

<file path=xl/sharedStrings.xml><?xml version="1.0" encoding="utf-8"?>
<sst xmlns="http://schemas.openxmlformats.org/spreadsheetml/2006/main" count="307" uniqueCount="158">
  <si>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</si>
  <si>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</si>
  <si>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</si>
  <si>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</si>
  <si>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</si>
  <si>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</si>
  <si>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</si>
  <si>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</si>
  <si>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</si>
  <si>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</si>
  <si>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</si>
  <si>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</si>
  <si>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</si>
  <si>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</si>
  <si>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</si>
  <si>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</si>
  <si>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</si>
  <si>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</si>
  <si>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</si>
  <si>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</si>
  <si>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</si>
  <si>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</si>
  <si>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</si>
  <si>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</si>
  <si>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</si>
  <si>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</si>
  <si>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</si>
  <si>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</si>
  <si>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</si>
  <si>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</si>
  <si>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</si>
  <si>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</si>
  <si>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</si>
  <si>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</si>
  <si>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</si>
  <si>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</si>
  <si>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UPC STCIKER FOR HANGTAG, POLY BAG, CARTON</t>
  </si>
  <si>
    <t>COLOR (GARMENT)</t>
  </si>
  <si>
    <t>SIZE</t>
  </si>
  <si>
    <t>01/01</t>
  </si>
  <si>
    <t>ORDER Q'TY (PCS)</t>
  </si>
  <si>
    <t>ALL COLOR</t>
  </si>
  <si>
    <t>ALL SIZE</t>
  </si>
  <si>
    <t>Black</t>
  </si>
  <si>
    <t>STICKER DÁN HANG TAG+BAO+THÙNG</t>
  </si>
  <si>
    <t>White</t>
  </si>
  <si>
    <t>34 x 24mm</t>
  </si>
  <si>
    <t>ALL TYPE ON THIS STICKER IS ARIAL 4 PT</t>
  </si>
  <si>
    <t>PO</t>
  </si>
  <si>
    <t>Noir</t>
  </si>
  <si>
    <t>Blanc</t>
  </si>
  <si>
    <t>STYLE NAME (ENGLISH PRODUCT NAME)-LINE 1</t>
  </si>
  <si>
    <t>FRENCH PRODUCT NAME-LINE 2 &amp; 3</t>
  </si>
  <si>
    <t>ENGLISH COLOUR NAME-LINE 4</t>
  </si>
  <si>
    <t>FRENCH COLOUR NAME-LINE 5</t>
  </si>
  <si>
    <t>SKU NAME (PRODUCT ID)-LINE 6</t>
  </si>
  <si>
    <t>UPC CODE</t>
  </si>
  <si>
    <t>1 PC ON HANGTAG
1 PC ON POLYBAG
2PCS ON CARTON BOX</t>
  </si>
  <si>
    <t>Moonbeam</t>
  </si>
  <si>
    <t>Rayon de Lune</t>
  </si>
  <si>
    <t>H06  SS25   G2635</t>
  </si>
  <si>
    <t>UA STYLE
(KHÔNG THỂ HIỆN TRÊN STICKER)</t>
  </si>
  <si>
    <t>SH TRIMS</t>
  </si>
  <si>
    <t>ALL STYLES</t>
  </si>
  <si>
    <t>Banff Tourist Tee Men's</t>
  </si>
  <si>
    <t>Banff Tourist Crew Women's</t>
  </si>
  <si>
    <t>T-Shirt Touristique Banff Pour Hommes</t>
  </si>
  <si>
    <t>QUY NGUYEN</t>
  </si>
  <si>
    <t>828432726158</t>
  </si>
  <si>
    <t>828432726134</t>
  </si>
  <si>
    <t>828432726127</t>
  </si>
  <si>
    <t>828432726110</t>
  </si>
  <si>
    <t>828432726141</t>
  </si>
  <si>
    <t>828432726202</t>
  </si>
  <si>
    <t>828432726189</t>
  </si>
  <si>
    <t>828432726172</t>
  </si>
  <si>
    <t>828432726165</t>
  </si>
  <si>
    <t>828432726196</t>
  </si>
  <si>
    <t>828432708406</t>
  </si>
  <si>
    <t>828432708390</t>
  </si>
  <si>
    <t>828432708383</t>
  </si>
  <si>
    <t>828432708413</t>
  </si>
  <si>
    <t>828432708376</t>
  </si>
  <si>
    <t xml:space="preserve">Crew Touristique Banff Pour Femmes </t>
  </si>
  <si>
    <t>50746-00001-2X</t>
  </si>
  <si>
    <t>50746-00001-L</t>
  </si>
  <si>
    <t>50746-00001-M</t>
  </si>
  <si>
    <t>50746-00001-S</t>
  </si>
  <si>
    <t>50746-00001-XL</t>
  </si>
  <si>
    <t>50746-06531-2X</t>
  </si>
  <si>
    <t>50746-06531-L</t>
  </si>
  <si>
    <t>50746-06531-M</t>
  </si>
  <si>
    <t>50746-06531-S</t>
  </si>
  <si>
    <t>50746-06531-XL</t>
  </si>
  <si>
    <t>50639-05456-L</t>
  </si>
  <si>
    <t>50639-05456-M</t>
  </si>
  <si>
    <t>50639-05456-S</t>
  </si>
  <si>
    <t>50639-05456-XL</t>
  </si>
  <si>
    <t>50639-05456-XS</t>
  </si>
  <si>
    <t>ALL STYLES
25S2+CITYPACK</t>
  </si>
  <si>
    <t>APPROVED QUALITY AS PO#H06-0630</t>
  </si>
  <si>
    <t>C0027-SST246</t>
  </si>
  <si>
    <t>C0027-HOD088</t>
  </si>
  <si>
    <t>C0027-SST247</t>
  </si>
  <si>
    <t>C0027-CRW109</t>
  </si>
  <si>
    <t>C0027-SST249</t>
  </si>
  <si>
    <t>C0027-SST250</t>
  </si>
  <si>
    <t>Banff Parks Tee Men's</t>
  </si>
  <si>
    <t>Parks Hoodie Men's</t>
  </si>
  <si>
    <t>Vancouver Crest Tee Men's</t>
  </si>
  <si>
    <t>Vancouver Crest Tee Women's</t>
  </si>
  <si>
    <t>T-Shirt Parcs Banff Pour Hommes</t>
  </si>
  <si>
    <t>Sweat à Capuche Parks Pour Hommes</t>
  </si>
  <si>
    <t>T-Shirt À Écusson Vancouver Pour Hommes</t>
  </si>
  <si>
    <t>T-Shirt À Écusson Vancouver Pour Femmes</t>
  </si>
  <si>
    <t>Black Beauty</t>
  </si>
  <si>
    <t>Noir Élégance</t>
  </si>
  <si>
    <t>50417-06531-2X</t>
  </si>
  <si>
    <t>50417-06531-L</t>
  </si>
  <si>
    <t>50417-06531-M</t>
  </si>
  <si>
    <t>50417-06531-S</t>
  </si>
  <si>
    <t>50417-06531-XL</t>
  </si>
  <si>
    <t>50418-06515-2X</t>
  </si>
  <si>
    <t>50418-06515-L</t>
  </si>
  <si>
    <t>50418-06515-M</t>
  </si>
  <si>
    <t>50418-06515-S</t>
  </si>
  <si>
    <t>50418-06515-XL</t>
  </si>
  <si>
    <t>50516-06531-2X</t>
  </si>
  <si>
    <t>50516-06531-L</t>
  </si>
  <si>
    <t>50516-06531-M</t>
  </si>
  <si>
    <t>50516-06531-S</t>
  </si>
  <si>
    <t>50516-06531-XL</t>
  </si>
  <si>
    <t>50518-06531-L</t>
  </si>
  <si>
    <t>50518-06531-M</t>
  </si>
  <si>
    <t>50518-06531-S</t>
  </si>
  <si>
    <t>50518-06531-XL</t>
  </si>
  <si>
    <t>50518-06531-XS</t>
  </si>
  <si>
    <t>828432644490</t>
  </si>
  <si>
    <t>828432644476</t>
  </si>
  <si>
    <t>828432644469</t>
  </si>
  <si>
    <t>828432644452</t>
  </si>
  <si>
    <t>828432644483</t>
  </si>
  <si>
    <t>828432644735</t>
  </si>
  <si>
    <t>828432644711</t>
  </si>
  <si>
    <t>828432644704</t>
  </si>
  <si>
    <t>828432644698</t>
  </si>
  <si>
    <t>828432644728</t>
  </si>
  <si>
    <t>828432664849</t>
  </si>
  <si>
    <t>828432664825</t>
  </si>
  <si>
    <t>828432664818</t>
  </si>
  <si>
    <t>828432664801</t>
  </si>
  <si>
    <t>828432664832</t>
  </si>
  <si>
    <t>828432665082</t>
  </si>
  <si>
    <t>828432665075</t>
  </si>
  <si>
    <t>828432665068</t>
  </si>
  <si>
    <t>828432665099</t>
  </si>
  <si>
    <t>828432665051</t>
  </si>
  <si>
    <t>SS25-S2-CITYPACK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</si>
</sst>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  <numFmt numFmtId="169" formatCode="_([$VND]\ * #,##0.00_);_([$VND]\ * \(#,##0.00\);_([$VND]\ * &quot;-&quot;??_);_(@_)"/>
  </numFmts>
  <fonts count="3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62"/>
      <name val="Muli"/>
    </font>
    <font>
      <b/>
      <sz val="14"/>
      <name val="Muli"/>
    </font>
    <font>
      <i/>
      <sz val="14"/>
      <name val="Muli"/>
    </font>
    <font>
      <b/>
      <i/>
      <sz val="14"/>
      <name val="Muli"/>
    </font>
    <font>
      <sz val="16"/>
      <color theme="1"/>
      <name val="Muli"/>
    </font>
    <font>
      <b/>
      <sz val="16"/>
      <color rgb="FFFF0000"/>
      <name val="Muli"/>
    </font>
    <font>
      <sz val="16"/>
      <name val="Muli"/>
    </font>
    <font>
      <b/>
      <sz val="16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Muli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Muli"/>
    </font>
    <font>
      <b/>
      <sz val="18"/>
      <color theme="1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1" fillId="0" borderId="0"/>
    <xf numFmtId="0" fontId="22" fillId="0" borderId="0"/>
  </cellStyleXfs>
  <cellXfs count="119">
    <xf numFmtId="0" fontId="0" fillId="0" borderId="0" xfId="0"/>
    <xf numFmtId="0" fontId="5" fillId="0" borderId="0" xfId="0" applyFont="1" applyAlignment="1">
      <alignment horizontal="left"/>
    </xf>
    <xf numFmtId="0" fontId="8" fillId="4" borderId="2" xfId="0" applyFont="1" applyFill="1" applyBorder="1" applyAlignment="1">
      <alignment horizontal="left" vertical="top"/>
    </xf>
    <xf numFmtId="0" fontId="12" fillId="0" borderId="0" xfId="0" applyFont="1" applyAlignment="1">
      <alignment horizontal="left"/>
    </xf>
    <xf numFmtId="15" fontId="7" fillId="4" borderId="1" xfId="2" applyNumberFormat="1" applyFont="1" applyFill="1" applyBorder="1" applyAlignment="1">
      <alignment horizontal="center" vertical="center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167" fontId="7" fillId="0" borderId="7" xfId="9" applyNumberFormat="1" applyFont="1" applyBorder="1" applyAlignment="1" applyProtection="1">
      <alignment vertical="center"/>
      <protection locked="0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167" fontId="7" fillId="0" borderId="10" xfId="9" applyNumberFormat="1" applyFont="1" applyBorder="1" applyAlignment="1" applyProtection="1">
      <alignment vertical="center"/>
      <protection locked="0"/>
    </xf>
    <xf numFmtId="16" fontId="5" fillId="0" borderId="1" xfId="0" quotePrefix="1" applyNumberFormat="1" applyFont="1" applyBorder="1" applyAlignment="1">
      <alignment horizontal="center"/>
    </xf>
    <xf numFmtId="167" fontId="7" fillId="0" borderId="5" xfId="9" applyNumberFormat="1" applyFont="1" applyBorder="1" applyAlignment="1" applyProtection="1">
      <alignment vertical="center"/>
      <protection locked="0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4" borderId="2" xfId="6" applyFont="1" applyFill="1" applyBorder="1" applyAlignment="1">
      <alignment horizontal="left" vertical="center"/>
    </xf>
    <xf numFmtId="0" fontId="7" fillId="4" borderId="0" xfId="6" applyFont="1" applyFill="1" applyAlignment="1">
      <alignment horizontal="center" vertical="center"/>
    </xf>
    <xf numFmtId="167" fontId="7" fillId="4" borderId="7" xfId="9" quotePrefix="1" applyNumberFormat="1" applyFont="1" applyFill="1" applyBorder="1" applyAlignment="1">
      <alignment horizontal="center" vertical="center"/>
    </xf>
    <xf numFmtId="167" fontId="9" fillId="4" borderId="1" xfId="9" quotePrefix="1" applyNumberFormat="1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top"/>
    </xf>
    <xf numFmtId="0" fontId="9" fillId="4" borderId="9" xfId="6" applyFont="1" applyFill="1" applyBorder="1" applyAlignment="1">
      <alignment horizontal="left" vertical="center"/>
    </xf>
    <xf numFmtId="164" fontId="7" fillId="4" borderId="0" xfId="6" applyNumberFormat="1" applyFont="1" applyFill="1" applyAlignment="1">
      <alignment horizontal="center" vertical="center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9" fillId="0" borderId="8" xfId="1" applyFont="1" applyBorder="1" applyAlignment="1" applyProtection="1">
      <alignment vertical="center" wrapText="1"/>
      <protection locked="0"/>
    </xf>
    <xf numFmtId="167" fontId="7" fillId="0" borderId="6" xfId="9" applyNumberFormat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167" fontId="5" fillId="0" borderId="0" xfId="9" applyNumberFormat="1" applyFont="1" applyAlignment="1">
      <alignment horizontal="left"/>
    </xf>
    <xf numFmtId="0" fontId="10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>
      <alignment vertical="center" wrapText="1"/>
    </xf>
    <xf numFmtId="15" fontId="7" fillId="0" borderId="0" xfId="1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6" fillId="0" borderId="0" xfId="0" applyFont="1" applyAlignment="1">
      <alignment horizontal="left" wrapText="1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3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6" fontId="14" fillId="7" borderId="1" xfId="5" applyNumberFormat="1" applyFont="1" applyFill="1" applyBorder="1" applyAlignment="1">
      <alignment horizontal="center" vertical="center"/>
    </xf>
    <xf numFmtId="0" fontId="1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5" fillId="5" borderId="1" xfId="2" applyNumberFormat="1" applyFont="1" applyFill="1" applyBorder="1" applyAlignment="1">
      <alignment horizontal="center" vertical="center" wrapText="1"/>
    </xf>
    <xf numFmtId="3" fontId="15" fillId="0" borderId="1" xfId="2" applyNumberFormat="1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0" fillId="3" borderId="1" xfId="6" applyFont="1" applyFill="1" applyBorder="1" applyAlignment="1">
      <alignment vertical="center" wrapText="1"/>
    </xf>
    <xf numFmtId="168" fontId="14" fillId="7" borderId="1" xfId="9" applyNumberFormat="1" applyFont="1" applyFill="1" applyBorder="1" applyAlignment="1">
      <alignment horizontal="center" vertical="center"/>
    </xf>
    <xf numFmtId="168" fontId="14" fillId="7" borderId="1" xfId="9" applyNumberFormat="1" applyFont="1" applyFill="1" applyBorder="1" applyAlignment="1">
      <alignment horizontal="center" vertical="center" wrapText="1"/>
    </xf>
    <xf numFmtId="168" fontId="14" fillId="4" borderId="0" xfId="9" applyNumberFormat="1" applyFont="1" applyFill="1" applyAlignment="1">
      <alignment horizontal="center" vertical="center" wrapText="1"/>
    </xf>
    <xf numFmtId="168" fontId="15" fillId="5" borderId="1" xfId="9" applyNumberFormat="1" applyFont="1" applyFill="1" applyBorder="1" applyAlignment="1">
      <alignment vertical="center" wrapText="1"/>
    </xf>
    <xf numFmtId="0" fontId="9" fillId="4" borderId="4" xfId="6" applyFont="1" applyFill="1" applyBorder="1" applyAlignment="1">
      <alignment horizontal="left" vertical="center" wrapText="1"/>
    </xf>
    <xf numFmtId="0" fontId="9" fillId="4" borderId="0" xfId="6" applyFont="1" applyFill="1" applyAlignment="1">
      <alignment horizontal="center" vertical="center"/>
    </xf>
    <xf numFmtId="0" fontId="9" fillId="4" borderId="0" xfId="6" applyFont="1" applyFill="1" applyAlignment="1">
      <alignment vertical="center"/>
    </xf>
    <xf numFmtId="164" fontId="7" fillId="4" borderId="0" xfId="6" applyNumberFormat="1" applyFont="1" applyFill="1" applyAlignment="1">
      <alignment vertical="center"/>
    </xf>
    <xf numFmtId="2" fontId="7" fillId="0" borderId="0" xfId="1" applyNumberFormat="1" applyFont="1" applyAlignment="1" applyProtection="1">
      <alignment vertical="center"/>
      <protection locked="0"/>
    </xf>
    <xf numFmtId="0" fontId="23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/>
    <xf numFmtId="166" fontId="26" fillId="0" borderId="1" xfId="11" applyNumberFormat="1" applyFont="1" applyBorder="1"/>
    <xf numFmtId="0" fontId="26" fillId="0" borderId="0" xfId="0" applyFont="1"/>
    <xf numFmtId="0" fontId="6" fillId="0" borderId="1" xfId="3" quotePrefix="1" applyFont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 shrinkToFit="1"/>
    </xf>
    <xf numFmtId="1" fontId="27" fillId="9" borderId="1" xfId="0" applyNumberFormat="1" applyFont="1" applyFill="1" applyBorder="1" applyAlignment="1">
      <alignment horizontal="center" vertical="center" shrinkToFit="1"/>
    </xf>
    <xf numFmtId="3" fontId="27" fillId="9" borderId="1" xfId="0" applyNumberFormat="1" applyFont="1" applyFill="1" applyBorder="1" applyAlignment="1">
      <alignment horizontal="center" vertical="center" wrapText="1" shrinkToFit="1"/>
    </xf>
    <xf numFmtId="0" fontId="27" fillId="9" borderId="1" xfId="0" applyFont="1" applyFill="1" applyBorder="1" applyAlignment="1">
      <alignment horizontal="center" vertical="center" wrapText="1"/>
    </xf>
    <xf numFmtId="166" fontId="0" fillId="0" borderId="0" xfId="0" applyNumberFormat="1"/>
    <xf numFmtId="1" fontId="20" fillId="3" borderId="1" xfId="2" applyNumberFormat="1" applyFont="1" applyFill="1" applyBorder="1" applyAlignment="1">
      <alignment vertical="center" wrapText="1"/>
    </xf>
    <xf numFmtId="0" fontId="20" fillId="3" borderId="1" xfId="6" applyFont="1" applyFill="1" applyBorder="1" applyAlignment="1">
      <alignment horizontal="center" vertical="center" wrapText="1"/>
    </xf>
    <xf numFmtId="49" fontId="20" fillId="3" borderId="1" xfId="6" applyNumberFormat="1" applyFont="1" applyFill="1" applyBorder="1" applyAlignment="1">
      <alignment vertical="center" wrapText="1"/>
    </xf>
    <xf numFmtId="0" fontId="28" fillId="3" borderId="1" xfId="6" applyFont="1" applyFill="1" applyBorder="1" applyAlignment="1">
      <alignment horizontal="center" vertical="center" wrapText="1"/>
    </xf>
    <xf numFmtId="1" fontId="20" fillId="3" borderId="1" xfId="7" applyNumberFormat="1" applyFont="1" applyFill="1" applyBorder="1" applyAlignment="1">
      <alignment horizontal="center" vertical="center" wrapText="1"/>
    </xf>
    <xf numFmtId="1" fontId="29" fillId="0" borderId="1" xfId="10" applyNumberFormat="1" applyFont="1" applyBorder="1" applyAlignment="1">
      <alignment horizontal="center" vertical="center" wrapText="1"/>
    </xf>
    <xf numFmtId="3" fontId="20" fillId="0" borderId="1" xfId="3" applyNumberFormat="1" applyFont="1" applyBorder="1" applyAlignment="1">
      <alignment horizontal="center" vertical="center"/>
    </xf>
    <xf numFmtId="168" fontId="30" fillId="3" borderId="1" xfId="11" applyNumberFormat="1" applyFont="1" applyFill="1" applyBorder="1" applyAlignment="1">
      <alignment horizontal="center" vertical="center"/>
    </xf>
    <xf numFmtId="168" fontId="20" fillId="3" borderId="1" xfId="11" applyNumberFormat="1" applyFont="1" applyFill="1" applyBorder="1" applyAlignment="1">
      <alignment horizontal="center" vertical="center" wrapText="1"/>
    </xf>
    <xf numFmtId="166" fontId="20" fillId="3" borderId="1" xfId="5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/>
    </xf>
    <xf numFmtId="15" fontId="15" fillId="4" borderId="1" xfId="2" applyNumberFormat="1" applyFont="1" applyFill="1" applyBorder="1" applyAlignment="1">
      <alignment horizontal="center" vertical="center"/>
    </xf>
    <xf numFmtId="169" fontId="12" fillId="0" borderId="0" xfId="0" applyNumberFormat="1" applyFont="1" applyAlignment="1">
      <alignment horizontal="left"/>
    </xf>
    <xf numFmtId="44" fontId="12" fillId="0" borderId="0" xfId="9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 shrinkToFit="1"/>
    </xf>
    <xf numFmtId="0" fontId="7" fillId="4" borderId="9" xfId="0" applyFont="1" applyFill="1" applyBorder="1" applyAlignment="1">
      <alignment horizontal="left" vertical="top"/>
    </xf>
    <xf numFmtId="0" fontId="9" fillId="4" borderId="1" xfId="6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15" fontId="9" fillId="4" borderId="1" xfId="6" applyNumberFormat="1" applyFont="1" applyFill="1" applyBorder="1" applyAlignment="1">
      <alignment horizontal="center" vertical="center"/>
    </xf>
    <xf numFmtId="16" fontId="9" fillId="4" borderId="1" xfId="6" applyNumberFormat="1" applyFont="1" applyFill="1" applyBorder="1" applyAlignment="1">
      <alignment horizontal="center" vertical="center"/>
    </xf>
    <xf numFmtId="1" fontId="24" fillId="3" borderId="11" xfId="2" applyNumberFormat="1" applyFont="1" applyFill="1" applyBorder="1" applyAlignment="1">
      <alignment horizontal="center" vertical="top" wrapText="1"/>
    </xf>
    <xf numFmtId="1" fontId="24" fillId="3" borderId="12" xfId="2" applyNumberFormat="1" applyFont="1" applyFill="1" applyBorder="1" applyAlignment="1">
      <alignment horizontal="center" vertical="top" wrapText="1"/>
    </xf>
    <xf numFmtId="1" fontId="24" fillId="3" borderId="13" xfId="2" applyNumberFormat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11</xdr:row>
      <xdr:rowOff>414021</xdr:rowOff>
    </xdr:from>
    <xdr:to>
      <xdr:col>5</xdr:col>
      <xdr:colOff>34636</xdr:colOff>
      <xdr:row>11</xdr:row>
      <xdr:rowOff>4949773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80D84B-C657-DB4A-673C-50CF3FA1F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36" y="7514476"/>
          <a:ext cx="7117773" cy="4535752"/>
        </a:xfrm>
        <a:prstGeom prst="rect">
          <a:avLst/>
        </a:prstGeom>
      </xdr:spPr>
    </xdr:pic>
    <xdr:clientData/>
  </xdr:twoCellAnchor>
  <xdr:twoCellAnchor editAs="oneCell">
    <xdr:from>
      <xdr:col>5</xdr:col>
      <xdr:colOff>865907</xdr:colOff>
      <xdr:row>11</xdr:row>
      <xdr:rowOff>1385454</xdr:rowOff>
    </xdr:from>
    <xdr:to>
      <xdr:col>15</xdr:col>
      <xdr:colOff>890349</xdr:colOff>
      <xdr:row>11</xdr:row>
      <xdr:rowOff>4604502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E5758B-191A-D58C-DF40-8506D1E08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3680" y="8485909"/>
          <a:ext cx="12285714" cy="3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tabSelected="1" view="pageBreakPreview" topLeftCell="A12" zoomScale="50" zoomScaleNormal="70" zoomScaleSheetLayoutView="50" zoomScalePageLayoutView="55" workbookViewId="0">
      <selection activeCell="E15" sqref="E15"/>
    </sheetView>
  </sheetViews>
  <sheetFormatPr defaultColWidth="9.1796875" defaultRowHeight="18"/>
  <cols>
    <col min="1" max="1" width="19.1796875" style="1" bestFit="1" customWidth="1"/>
    <col min="2" max="2" width="12.81640625" style="1" customWidth="1"/>
    <col min="3" max="3" width="31" style="1" customWidth="1"/>
    <col min="4" max="4" width="25.7265625" style="1" customWidth="1"/>
    <col min="5" max="6" width="17.81640625" style="1" customWidth="1"/>
    <col min="7" max="7" width="18.26953125" style="1" customWidth="1"/>
    <col min="8" max="8" width="23.54296875" style="1" customWidth="1"/>
    <col min="9" max="9" width="14.1796875" style="1" customWidth="1"/>
    <col min="10" max="10" width="13.54296875" style="43" customWidth="1"/>
    <col min="11" max="11" width="16.453125" style="1" customWidth="1"/>
    <col min="12" max="12" width="15.1796875" style="1" customWidth="1"/>
    <col min="13" max="13" width="14.1796875" style="1" customWidth="1"/>
    <col min="14" max="14" width="21.26953125" style="37" bestFit="1" customWidth="1"/>
    <col min="15" max="15" width="29.81640625" style="37" bestFit="1" customWidth="1"/>
    <col min="16" max="16" width="30.7265625" style="1" customWidth="1"/>
    <col min="17" max="17" width="9.1796875" style="1"/>
    <col min="18" max="18" width="25.81640625" style="1" bestFit="1" customWidth="1"/>
    <col min="19" max="19" width="16.81640625" style="1" customWidth="1"/>
    <col min="20" max="16384" width="9.1796875" style="1"/>
  </cols>
  <sheetData>
    <row r="1" spans="1:19" ht="25" customHeight="1">
      <c r="A1" s="5"/>
      <c r="B1" s="5"/>
      <c r="C1" s="6"/>
      <c r="D1" s="6"/>
      <c r="E1" s="6"/>
      <c r="F1" s="6"/>
      <c r="G1" s="5"/>
      <c r="H1" s="5"/>
      <c r="I1" s="5"/>
      <c r="J1" s="7"/>
      <c r="K1" s="5"/>
      <c r="L1" s="5"/>
      <c r="M1" s="5"/>
      <c r="N1" s="8"/>
      <c r="O1" s="9" t="s">
        <v>0</v>
      </c>
      <c r="P1" s="10" t="s">
        <v>32</v>
      </c>
    </row>
    <row r="2" spans="1:19" ht="21.65" customHeight="1">
      <c r="A2" s="5"/>
      <c r="B2" s="5"/>
      <c r="C2" s="6"/>
      <c r="D2" s="6"/>
      <c r="E2" s="6"/>
      <c r="F2" s="6"/>
      <c r="G2" s="5"/>
      <c r="H2" s="5"/>
      <c r="I2" s="5"/>
      <c r="J2" s="7"/>
      <c r="K2" s="5"/>
      <c r="L2" s="5"/>
      <c r="M2" s="5"/>
      <c r="N2" s="8"/>
      <c r="O2" s="9" t="s">
        <v>1</v>
      </c>
      <c r="P2" s="11" t="s">
        <v>2</v>
      </c>
    </row>
    <row r="3" spans="1:19" ht="21.65" customHeight="1">
      <c r="A3" s="12"/>
      <c r="B3" s="12"/>
      <c r="C3" s="13"/>
      <c r="D3" s="13"/>
      <c r="E3" s="13"/>
      <c r="F3" s="13"/>
      <c r="G3" s="12"/>
      <c r="H3" s="12"/>
      <c r="I3" s="12"/>
      <c r="J3" s="14"/>
      <c r="K3" s="12"/>
      <c r="L3" s="12"/>
      <c r="M3" s="12"/>
      <c r="N3" s="15"/>
      <c r="O3" s="9" t="s">
        <v>4</v>
      </c>
      <c r="P3" s="16" t="s">
        <v>39</v>
      </c>
    </row>
    <row r="4" spans="1:19" ht="10.15" customHeight="1">
      <c r="A4" s="5"/>
      <c r="B4" s="5"/>
      <c r="C4" s="6"/>
      <c r="D4" s="6"/>
      <c r="E4" s="6"/>
      <c r="F4" s="6"/>
      <c r="G4" s="12"/>
      <c r="H4" s="12"/>
      <c r="I4" s="12"/>
      <c r="J4" s="14"/>
      <c r="K4" s="12"/>
      <c r="L4" s="5"/>
      <c r="M4" s="5"/>
      <c r="N4" s="17"/>
      <c r="O4" s="18"/>
      <c r="P4" s="19"/>
    </row>
    <row r="5" spans="1:19" ht="18" customHeight="1">
      <c r="A5" s="20" t="s">
        <v>5</v>
      </c>
      <c r="B5" s="1" t="s">
        <v>62</v>
      </c>
      <c r="C5" s="2"/>
      <c r="D5" s="75" t="s">
        <v>6</v>
      </c>
      <c r="E5" s="108" t="s">
        <v>33</v>
      </c>
      <c r="F5" s="108"/>
      <c r="G5" s="77"/>
      <c r="H5" s="76"/>
      <c r="I5" s="76"/>
      <c r="K5" s="76"/>
      <c r="L5" s="21"/>
      <c r="M5" s="21"/>
      <c r="N5" s="22"/>
      <c r="O5" s="23" t="s">
        <v>7</v>
      </c>
      <c r="P5" s="4">
        <v>45610</v>
      </c>
    </row>
    <row r="6" spans="1:19" ht="21.75" customHeight="1">
      <c r="A6" s="24" t="s">
        <v>8</v>
      </c>
      <c r="B6" s="25"/>
      <c r="D6" s="75" t="s">
        <v>9</v>
      </c>
      <c r="E6" s="108" t="s">
        <v>157</v>
      </c>
      <c r="F6" s="108"/>
      <c r="G6" s="77"/>
      <c r="H6" s="76"/>
      <c r="I6" s="76"/>
      <c r="K6" s="76"/>
      <c r="L6" s="21"/>
      <c r="M6" s="21"/>
      <c r="N6" s="22"/>
      <c r="O6" s="23" t="s">
        <v>10</v>
      </c>
      <c r="P6" s="102"/>
    </row>
    <row r="7" spans="1:19" ht="21.75" customHeight="1">
      <c r="A7" s="24" t="s">
        <v>11</v>
      </c>
      <c r="B7" s="109"/>
      <c r="C7" s="109"/>
      <c r="D7" s="75" t="s">
        <v>12</v>
      </c>
      <c r="E7" s="113">
        <f>P5+15</f>
        <v>45625</v>
      </c>
      <c r="F7" s="108"/>
      <c r="G7" s="78"/>
      <c r="H7" s="27"/>
      <c r="I7" s="27"/>
      <c r="K7" s="27"/>
      <c r="L7" s="21"/>
      <c r="M7" s="21"/>
      <c r="N7" s="22"/>
      <c r="O7" s="23" t="s">
        <v>13</v>
      </c>
      <c r="P7" s="85" t="s">
        <v>60</v>
      </c>
    </row>
    <row r="8" spans="1:19" ht="42" customHeight="1">
      <c r="A8" s="26" t="s">
        <v>14</v>
      </c>
      <c r="B8" s="107"/>
      <c r="C8" s="107"/>
      <c r="D8" s="75" t="s">
        <v>15</v>
      </c>
      <c r="E8" s="114">
        <v>45566</v>
      </c>
      <c r="F8" s="108"/>
      <c r="G8" s="78"/>
      <c r="H8" s="27"/>
      <c r="I8" s="27"/>
      <c r="K8" s="78"/>
      <c r="L8" s="27"/>
      <c r="M8" s="27"/>
      <c r="N8" s="22"/>
      <c r="O8" s="23" t="s">
        <v>16</v>
      </c>
      <c r="P8" s="101" t="s">
        <v>67</v>
      </c>
    </row>
    <row r="9" spans="1:19" ht="5.5" customHeight="1">
      <c r="A9" s="28"/>
      <c r="B9" s="28"/>
      <c r="C9" s="29"/>
      <c r="D9" s="29"/>
      <c r="E9" s="29"/>
      <c r="F9" s="29"/>
      <c r="G9" s="28"/>
      <c r="H9" s="28"/>
      <c r="I9" s="28"/>
      <c r="J9" s="30"/>
      <c r="K9" s="28"/>
      <c r="L9" s="12"/>
      <c r="M9" s="12"/>
      <c r="N9" s="31"/>
      <c r="O9" s="18"/>
      <c r="P9" s="19"/>
    </row>
    <row r="10" spans="1:19" s="3" customFormat="1" ht="60">
      <c r="A10" s="44" t="s">
        <v>17</v>
      </c>
      <c r="B10" s="44" t="s">
        <v>18</v>
      </c>
      <c r="C10" s="45" t="s">
        <v>19</v>
      </c>
      <c r="D10" s="45" t="s">
        <v>35</v>
      </c>
      <c r="E10" s="45" t="s">
        <v>37</v>
      </c>
      <c r="F10" s="45" t="s">
        <v>38</v>
      </c>
      <c r="G10" s="44" t="s">
        <v>20</v>
      </c>
      <c r="H10" s="44" t="s">
        <v>21</v>
      </c>
      <c r="I10" s="46" t="s">
        <v>22</v>
      </c>
      <c r="J10" s="44" t="s">
        <v>23</v>
      </c>
      <c r="K10" s="47" t="s">
        <v>24</v>
      </c>
      <c r="L10" s="47" t="s">
        <v>25</v>
      </c>
      <c r="M10" s="47" t="s">
        <v>26</v>
      </c>
      <c r="N10" s="48" t="s">
        <v>27</v>
      </c>
      <c r="O10" s="48" t="s">
        <v>28</v>
      </c>
      <c r="P10" s="46" t="s">
        <v>3</v>
      </c>
    </row>
    <row r="11" spans="1:19" s="3" customFormat="1" ht="294.75" customHeight="1">
      <c r="A11" s="91" t="s">
        <v>99</v>
      </c>
      <c r="B11" s="92"/>
      <c r="C11" s="70" t="s">
        <v>36</v>
      </c>
      <c r="D11" s="91" t="s">
        <v>63</v>
      </c>
      <c r="E11" s="70" t="s">
        <v>41</v>
      </c>
      <c r="F11" s="93" t="s">
        <v>42</v>
      </c>
      <c r="G11" s="70" t="s">
        <v>46</v>
      </c>
      <c r="H11" s="70" t="s">
        <v>100</v>
      </c>
      <c r="I11" s="94"/>
      <c r="J11" s="95" t="s">
        <v>34</v>
      </c>
      <c r="K11" s="96">
        <f>'DETAIL 25S2-CITYPACK3'!I38</f>
        <v>6944</v>
      </c>
      <c r="L11" s="97">
        <v>0</v>
      </c>
      <c r="M11" s="97">
        <f>K11</f>
        <v>6944</v>
      </c>
      <c r="N11" s="98">
        <v>300</v>
      </c>
      <c r="O11" s="99">
        <f>N11*M11</f>
        <v>2083200</v>
      </c>
      <c r="P11" s="100" t="s">
        <v>57</v>
      </c>
      <c r="R11" s="103">
        <v>21978</v>
      </c>
      <c r="S11" s="104">
        <f>O11/24000</f>
        <v>86.8</v>
      </c>
    </row>
    <row r="12" spans="1:19" s="3" customFormat="1" ht="408.75" customHeight="1">
      <c r="A12" s="115" t="s">
        <v>47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7"/>
    </row>
    <row r="13" spans="1:19" s="3" customFormat="1" ht="20">
      <c r="A13" s="49"/>
      <c r="B13" s="49"/>
      <c r="C13" s="50"/>
      <c r="D13" s="50"/>
      <c r="E13" s="50"/>
      <c r="F13" s="50"/>
      <c r="G13" s="51"/>
      <c r="H13" s="51"/>
      <c r="I13" s="52"/>
      <c r="J13" s="53"/>
      <c r="K13" s="54"/>
      <c r="L13" s="54"/>
      <c r="M13" s="54"/>
      <c r="N13" s="71"/>
      <c r="O13" s="72"/>
      <c r="P13" s="55"/>
    </row>
    <row r="14" spans="1:19" s="3" customFormat="1" ht="43.5" customHeight="1">
      <c r="A14" s="56"/>
      <c r="B14" s="56"/>
      <c r="C14" s="57"/>
      <c r="D14" s="57"/>
      <c r="E14" s="57"/>
      <c r="F14" s="57"/>
      <c r="G14" s="56"/>
      <c r="H14" s="56"/>
      <c r="I14" s="56"/>
      <c r="J14" s="58"/>
      <c r="K14" s="59">
        <f>SUM(K11:K11)</f>
        <v>6944</v>
      </c>
      <c r="L14" s="60"/>
      <c r="M14" s="59">
        <f>SUM(M11:M11)</f>
        <v>6944</v>
      </c>
      <c r="N14" s="73"/>
      <c r="O14" s="74">
        <f>SUM(O11:O11)</f>
        <v>2083200</v>
      </c>
      <c r="P14" s="61"/>
    </row>
    <row r="15" spans="1:19" s="3" customFormat="1" ht="20.5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9" s="3" customFormat="1" ht="20">
      <c r="A16" s="111" t="s">
        <v>29</v>
      </c>
      <c r="B16" s="111"/>
      <c r="C16" s="67"/>
      <c r="D16" s="67"/>
      <c r="E16" s="67"/>
      <c r="F16" s="67"/>
      <c r="G16" s="68"/>
      <c r="H16" s="112" t="s">
        <v>30</v>
      </c>
      <c r="I16" s="112"/>
      <c r="J16" s="112"/>
      <c r="K16" s="69"/>
      <c r="L16" s="69"/>
      <c r="M16" s="69"/>
      <c r="N16" s="110" t="s">
        <v>31</v>
      </c>
      <c r="O16" s="110"/>
      <c r="P16" s="61"/>
    </row>
    <row r="17" spans="1:12" ht="21.75" customHeight="1">
      <c r="A17" s="32"/>
      <c r="B17" s="33"/>
      <c r="C17" s="34"/>
      <c r="D17" s="34"/>
      <c r="E17" s="34"/>
      <c r="F17" s="34"/>
      <c r="G17" s="32"/>
      <c r="H17" s="32"/>
      <c r="I17" s="32"/>
      <c r="J17" s="35"/>
      <c r="K17" s="36"/>
      <c r="L17" s="36"/>
    </row>
    <row r="18" spans="1:12" ht="21.75" customHeight="1">
      <c r="A18" s="32"/>
      <c r="B18" s="33"/>
      <c r="C18" s="34"/>
      <c r="D18" s="34"/>
      <c r="E18" s="34"/>
      <c r="F18" s="34"/>
      <c r="G18" s="32"/>
      <c r="H18" s="32"/>
      <c r="I18" s="32"/>
      <c r="J18" s="35"/>
      <c r="K18" s="36"/>
      <c r="L18" s="36"/>
    </row>
    <row r="19" spans="1:12" ht="21.75" customHeight="1">
      <c r="A19" s="38"/>
      <c r="B19" s="34"/>
      <c r="C19" s="34"/>
      <c r="D19" s="34"/>
      <c r="E19" s="34"/>
      <c r="F19" s="34"/>
      <c r="G19" s="32"/>
      <c r="H19" s="32"/>
      <c r="I19" s="32"/>
      <c r="J19" s="39"/>
      <c r="K19" s="32"/>
      <c r="L19" s="36"/>
    </row>
    <row r="20" spans="1:12" ht="21.75" customHeight="1">
      <c r="A20" s="36"/>
      <c r="B20" s="40"/>
      <c r="C20" s="33"/>
      <c r="D20" s="33"/>
      <c r="E20" s="33"/>
      <c r="F20" s="33"/>
      <c r="G20" s="36"/>
      <c r="H20" s="41"/>
      <c r="I20" s="41"/>
      <c r="J20" s="42"/>
      <c r="K20" s="79"/>
      <c r="L20" s="36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autoFilter ref="A10:P11" xr:uid="{00000000-0001-0000-0100-000000000000}"/>
  <mergeCells count="10">
    <mergeCell ref="B8:C8"/>
    <mergeCell ref="E5:F5"/>
    <mergeCell ref="E6:F6"/>
    <mergeCell ref="B7:C7"/>
    <mergeCell ref="N16:O16"/>
    <mergeCell ref="A16:B16"/>
    <mergeCell ref="H16:J16"/>
    <mergeCell ref="E7:F7"/>
    <mergeCell ref="E8:F8"/>
    <mergeCell ref="A12:P12"/>
  </mergeCells>
  <printOptions horizontalCentered="1"/>
  <pageMargins left="0.25" right="0.25" top="1.0416666666666701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2396-B21A-44DF-A1E8-CB13AF7979C2}">
  <sheetPr>
    <pageSetUpPr fitToPage="1"/>
  </sheetPr>
  <dimension ref="A1:K42"/>
  <sheetViews>
    <sheetView view="pageBreakPreview" zoomScale="80" zoomScaleNormal="100" zoomScaleSheetLayoutView="80" workbookViewId="0">
      <selection activeCell="D18" sqref="D18"/>
    </sheetView>
  </sheetViews>
  <sheetFormatPr defaultColWidth="10.7265625" defaultRowHeight="14.5"/>
  <cols>
    <col min="1" max="1" width="16.7265625" customWidth="1"/>
    <col min="2" max="2" width="26.26953125" customWidth="1"/>
    <col min="3" max="3" width="36.1796875" customWidth="1"/>
    <col min="4" max="4" width="35.7265625" customWidth="1"/>
    <col min="5" max="5" width="24.453125" customWidth="1"/>
    <col min="6" max="6" width="18.7265625" customWidth="1"/>
    <col min="7" max="7" width="15.81640625" customWidth="1"/>
    <col min="8" max="8" width="10.7265625" customWidth="1"/>
    <col min="9" max="9" width="12.54296875" customWidth="1"/>
    <col min="10" max="10" width="14" customWidth="1"/>
    <col min="11" max="11" width="16.7265625" customWidth="1"/>
  </cols>
  <sheetData>
    <row r="1" spans="1:11" ht="26">
      <c r="A1" s="80"/>
      <c r="B1" s="118" t="s">
        <v>44</v>
      </c>
      <c r="C1" s="118"/>
      <c r="D1" s="118"/>
      <c r="E1" s="118"/>
      <c r="F1" s="118"/>
      <c r="G1" s="118"/>
      <c r="H1" s="118"/>
      <c r="I1" s="118"/>
      <c r="J1">
        <v>1.1000000000000001</v>
      </c>
      <c r="K1">
        <v>10</v>
      </c>
    </row>
    <row r="2" spans="1:11" ht="82.5" customHeight="1">
      <c r="A2" s="86" t="s">
        <v>61</v>
      </c>
      <c r="B2" s="86" t="s">
        <v>51</v>
      </c>
      <c r="C2" s="86" t="s">
        <v>52</v>
      </c>
      <c r="D2" s="86" t="s">
        <v>53</v>
      </c>
      <c r="E2" s="86" t="s">
        <v>54</v>
      </c>
      <c r="F2" s="86" t="s">
        <v>55</v>
      </c>
      <c r="G2" s="87" t="s">
        <v>56</v>
      </c>
      <c r="H2" s="88" t="s">
        <v>48</v>
      </c>
      <c r="I2" s="89" t="s">
        <v>40</v>
      </c>
    </row>
    <row r="3" spans="1:11" ht="21" customHeight="1">
      <c r="A3" s="106" t="s">
        <v>101</v>
      </c>
      <c r="B3" s="105" t="s">
        <v>107</v>
      </c>
      <c r="C3" s="105" t="s">
        <v>111</v>
      </c>
      <c r="D3" s="105" t="s">
        <v>45</v>
      </c>
      <c r="E3" s="105" t="s">
        <v>50</v>
      </c>
      <c r="F3" s="105" t="s">
        <v>117</v>
      </c>
      <c r="G3" s="105" t="s">
        <v>137</v>
      </c>
      <c r="H3" s="105">
        <v>20</v>
      </c>
      <c r="I3" s="105">
        <f>(ROUND(H3*$J$1,0)+$K$1)*2+ROUND((H3*$J$1)/20,0)*2</f>
        <v>66</v>
      </c>
    </row>
    <row r="4" spans="1:11" ht="21" customHeight="1">
      <c r="A4" s="106" t="s">
        <v>101</v>
      </c>
      <c r="B4" s="105" t="s">
        <v>107</v>
      </c>
      <c r="C4" s="105" t="s">
        <v>111</v>
      </c>
      <c r="D4" s="105" t="s">
        <v>45</v>
      </c>
      <c r="E4" s="105" t="s">
        <v>50</v>
      </c>
      <c r="F4" s="105" t="s">
        <v>118</v>
      </c>
      <c r="G4" s="105" t="s">
        <v>138</v>
      </c>
      <c r="H4" s="105">
        <v>100</v>
      </c>
      <c r="I4" s="105">
        <f>(ROUND(H4*$J$1,0)+$K$1)*2+ROUND((H4*$J$1)/20,0)*2</f>
        <v>252</v>
      </c>
    </row>
    <row r="5" spans="1:11" ht="21" customHeight="1">
      <c r="A5" s="106" t="s">
        <v>101</v>
      </c>
      <c r="B5" s="105" t="s">
        <v>107</v>
      </c>
      <c r="C5" s="105" t="s">
        <v>111</v>
      </c>
      <c r="D5" s="105" t="s">
        <v>45</v>
      </c>
      <c r="E5" s="105" t="s">
        <v>50</v>
      </c>
      <c r="F5" s="105" t="s">
        <v>119</v>
      </c>
      <c r="G5" s="105" t="s">
        <v>139</v>
      </c>
      <c r="H5" s="105">
        <v>68</v>
      </c>
      <c r="I5" s="105">
        <f>(ROUND(H5*$J$1,0)+$K$1)*2+ROUND((H5*$J$1)/20,0)*2</f>
        <v>178</v>
      </c>
    </row>
    <row r="6" spans="1:11" ht="21" customHeight="1">
      <c r="A6" s="106" t="s">
        <v>101</v>
      </c>
      <c r="B6" s="105" t="s">
        <v>107</v>
      </c>
      <c r="C6" s="105" t="s">
        <v>111</v>
      </c>
      <c r="D6" s="105" t="s">
        <v>45</v>
      </c>
      <c r="E6" s="105" t="s">
        <v>50</v>
      </c>
      <c r="F6" s="105" t="s">
        <v>120</v>
      </c>
      <c r="G6" s="105" t="s">
        <v>140</v>
      </c>
      <c r="H6" s="105">
        <v>59</v>
      </c>
      <c r="I6" s="105">
        <f>(ROUND(H6*$J$1,0)+$K$1)*2+ROUND((H6*$J$1)/20,0)*2</f>
        <v>156</v>
      </c>
    </row>
    <row r="7" spans="1:11" ht="21" customHeight="1">
      <c r="A7" s="106" t="s">
        <v>101</v>
      </c>
      <c r="B7" s="105" t="s">
        <v>107</v>
      </c>
      <c r="C7" s="105" t="s">
        <v>111</v>
      </c>
      <c r="D7" s="105" t="s">
        <v>45</v>
      </c>
      <c r="E7" s="105" t="s">
        <v>50</v>
      </c>
      <c r="F7" s="105" t="s">
        <v>121</v>
      </c>
      <c r="G7" s="105" t="s">
        <v>141</v>
      </c>
      <c r="H7" s="105">
        <v>53</v>
      </c>
      <c r="I7" s="105">
        <f>(ROUND(H7*$J$1,0)+$K$1)*2+ROUND((H7*$J$1)/20,0)*2</f>
        <v>142</v>
      </c>
    </row>
    <row r="8" spans="1:11" ht="21" customHeight="1">
      <c r="A8" s="106" t="s">
        <v>102</v>
      </c>
      <c r="B8" s="105" t="s">
        <v>108</v>
      </c>
      <c r="C8" s="105" t="s">
        <v>112</v>
      </c>
      <c r="D8" s="105" t="s">
        <v>115</v>
      </c>
      <c r="E8" s="105" t="s">
        <v>116</v>
      </c>
      <c r="F8" s="105" t="s">
        <v>122</v>
      </c>
      <c r="G8" s="105" t="s">
        <v>142</v>
      </c>
      <c r="H8" s="105">
        <v>37</v>
      </c>
      <c r="I8" s="105">
        <f>(ROUND(H8*$J$1,0)+$K$1)*2+ROUND((H8*$J$1)/20,0)*2</f>
        <v>106</v>
      </c>
    </row>
    <row r="9" spans="1:11" ht="21" customHeight="1">
      <c r="A9" s="106" t="s">
        <v>102</v>
      </c>
      <c r="B9" s="105" t="s">
        <v>108</v>
      </c>
      <c r="C9" s="105" t="s">
        <v>112</v>
      </c>
      <c r="D9" s="105" t="s">
        <v>115</v>
      </c>
      <c r="E9" s="105" t="s">
        <v>116</v>
      </c>
      <c r="F9" s="105" t="s">
        <v>123</v>
      </c>
      <c r="G9" s="105" t="s">
        <v>143</v>
      </c>
      <c r="H9" s="105">
        <v>79</v>
      </c>
      <c r="I9" s="105">
        <f>(ROUND(H9*$J$1,0)+$K$1)*2+ROUND((H9*$J$1)/20,0)*2</f>
        <v>202</v>
      </c>
    </row>
    <row r="10" spans="1:11" ht="21" customHeight="1">
      <c r="A10" s="106" t="s">
        <v>102</v>
      </c>
      <c r="B10" s="105" t="s">
        <v>108</v>
      </c>
      <c r="C10" s="105" t="s">
        <v>112</v>
      </c>
      <c r="D10" s="105" t="s">
        <v>115</v>
      </c>
      <c r="E10" s="105" t="s">
        <v>116</v>
      </c>
      <c r="F10" s="105" t="s">
        <v>124</v>
      </c>
      <c r="G10" s="105" t="s">
        <v>144</v>
      </c>
      <c r="H10" s="105">
        <v>74</v>
      </c>
      <c r="I10" s="105">
        <f>(ROUND(H10*$J$1,0)+$K$1)*2+ROUND((H10*$J$1)/20,0)*2</f>
        <v>190</v>
      </c>
    </row>
    <row r="11" spans="1:11" ht="21" customHeight="1">
      <c r="A11" s="106" t="s">
        <v>102</v>
      </c>
      <c r="B11" s="105" t="s">
        <v>108</v>
      </c>
      <c r="C11" s="105" t="s">
        <v>112</v>
      </c>
      <c r="D11" s="105" t="s">
        <v>115</v>
      </c>
      <c r="E11" s="105" t="s">
        <v>116</v>
      </c>
      <c r="F11" s="105" t="s">
        <v>125</v>
      </c>
      <c r="G11" s="105" t="s">
        <v>145</v>
      </c>
      <c r="H11" s="105">
        <v>31</v>
      </c>
      <c r="I11" s="105">
        <f>(ROUND(H11*$J$1,0)+$K$1)*2+ROUND((H11*$J$1)/20,0)*2</f>
        <v>92</v>
      </c>
    </row>
    <row r="12" spans="1:11" ht="21" customHeight="1">
      <c r="A12" s="106" t="s">
        <v>102</v>
      </c>
      <c r="B12" s="105" t="s">
        <v>108</v>
      </c>
      <c r="C12" s="105" t="s">
        <v>112</v>
      </c>
      <c r="D12" s="105" t="s">
        <v>115</v>
      </c>
      <c r="E12" s="105" t="s">
        <v>116</v>
      </c>
      <c r="F12" s="105" t="s">
        <v>126</v>
      </c>
      <c r="G12" s="105" t="s">
        <v>146</v>
      </c>
      <c r="H12" s="105">
        <v>79</v>
      </c>
      <c r="I12" s="105">
        <f>(ROUND(H12*$J$1,0)+$K$1)*2+ROUND((H12*$J$1)/20,0)*2</f>
        <v>202</v>
      </c>
    </row>
    <row r="13" spans="1:11" ht="21" customHeight="1">
      <c r="A13" s="106" t="s">
        <v>103</v>
      </c>
      <c r="B13" s="105" t="s">
        <v>64</v>
      </c>
      <c r="C13" s="105" t="s">
        <v>66</v>
      </c>
      <c r="D13" s="105" t="s">
        <v>43</v>
      </c>
      <c r="E13" s="105" t="s">
        <v>49</v>
      </c>
      <c r="F13" s="105" t="s">
        <v>84</v>
      </c>
      <c r="G13" s="105" t="s">
        <v>68</v>
      </c>
      <c r="H13" s="105">
        <v>78</v>
      </c>
      <c r="I13" s="105">
        <f>(ROUND(H13*$J$1,0)+$K$1)*2+ROUND((H13*$J$1)/20,0)*2</f>
        <v>200</v>
      </c>
    </row>
    <row r="14" spans="1:11" ht="21" customHeight="1">
      <c r="A14" s="106" t="s">
        <v>103</v>
      </c>
      <c r="B14" s="105" t="s">
        <v>64</v>
      </c>
      <c r="C14" s="105" t="s">
        <v>66</v>
      </c>
      <c r="D14" s="105" t="s">
        <v>43</v>
      </c>
      <c r="E14" s="105" t="s">
        <v>49</v>
      </c>
      <c r="F14" s="105" t="s">
        <v>85</v>
      </c>
      <c r="G14" s="105" t="s">
        <v>69</v>
      </c>
      <c r="H14" s="105">
        <v>200</v>
      </c>
      <c r="I14" s="105">
        <f>(ROUND(H14*$J$1,0)+$K$1)*2+ROUND((H14*$J$1)/20,0)*2</f>
        <v>482</v>
      </c>
    </row>
    <row r="15" spans="1:11" ht="21" customHeight="1">
      <c r="A15" s="106" t="s">
        <v>103</v>
      </c>
      <c r="B15" s="105" t="s">
        <v>64</v>
      </c>
      <c r="C15" s="105" t="s">
        <v>66</v>
      </c>
      <c r="D15" s="105" t="s">
        <v>43</v>
      </c>
      <c r="E15" s="105" t="s">
        <v>49</v>
      </c>
      <c r="F15" s="105" t="s">
        <v>86</v>
      </c>
      <c r="G15" s="105" t="s">
        <v>70</v>
      </c>
      <c r="H15" s="105">
        <v>183</v>
      </c>
      <c r="I15" s="105">
        <f>(ROUND(H15*$J$1,0)+$K$1)*2+ROUND((H15*$J$1)/20,0)*2</f>
        <v>442</v>
      </c>
    </row>
    <row r="16" spans="1:11" ht="21" customHeight="1">
      <c r="A16" s="106" t="s">
        <v>103</v>
      </c>
      <c r="B16" s="105" t="s">
        <v>64</v>
      </c>
      <c r="C16" s="105" t="s">
        <v>66</v>
      </c>
      <c r="D16" s="105" t="s">
        <v>43</v>
      </c>
      <c r="E16" s="105" t="s">
        <v>49</v>
      </c>
      <c r="F16" s="105" t="s">
        <v>87</v>
      </c>
      <c r="G16" s="105" t="s">
        <v>71</v>
      </c>
      <c r="H16" s="105">
        <v>122</v>
      </c>
      <c r="I16" s="105">
        <f>(ROUND(H16*$J$1,0)+$K$1)*2+ROUND((H16*$J$1)/20,0)*2</f>
        <v>302</v>
      </c>
    </row>
    <row r="17" spans="1:9" ht="21" customHeight="1">
      <c r="A17" s="106" t="s">
        <v>103</v>
      </c>
      <c r="B17" s="105" t="s">
        <v>64</v>
      </c>
      <c r="C17" s="105" t="s">
        <v>66</v>
      </c>
      <c r="D17" s="105" t="s">
        <v>43</v>
      </c>
      <c r="E17" s="105" t="s">
        <v>49</v>
      </c>
      <c r="F17" s="105" t="s">
        <v>88</v>
      </c>
      <c r="G17" s="105" t="s">
        <v>72</v>
      </c>
      <c r="H17" s="105">
        <v>119</v>
      </c>
      <c r="I17" s="105">
        <f>(ROUND(H17*$J$1,0)+$K$1)*2+ROUND((H17*$J$1)/20,0)*2</f>
        <v>296</v>
      </c>
    </row>
    <row r="18" spans="1:9" ht="21" customHeight="1">
      <c r="A18" s="106" t="s">
        <v>103</v>
      </c>
      <c r="B18" s="105" t="s">
        <v>64</v>
      </c>
      <c r="C18" s="105" t="s">
        <v>66</v>
      </c>
      <c r="D18" s="105" t="s">
        <v>45</v>
      </c>
      <c r="E18" s="105" t="s">
        <v>50</v>
      </c>
      <c r="F18" s="105" t="s">
        <v>89</v>
      </c>
      <c r="G18" s="105" t="s">
        <v>73</v>
      </c>
      <c r="H18" s="105">
        <v>30</v>
      </c>
      <c r="I18" s="105">
        <f>(ROUND(H18*$J$1,0)+$K$1)*2+ROUND((H18*$J$1)/20,0)*2</f>
        <v>90</v>
      </c>
    </row>
    <row r="19" spans="1:9" ht="21" customHeight="1">
      <c r="A19" s="106" t="s">
        <v>103</v>
      </c>
      <c r="B19" s="105" t="s">
        <v>64</v>
      </c>
      <c r="C19" s="105" t="s">
        <v>66</v>
      </c>
      <c r="D19" s="105" t="s">
        <v>45</v>
      </c>
      <c r="E19" s="105" t="s">
        <v>50</v>
      </c>
      <c r="F19" s="105" t="s">
        <v>90</v>
      </c>
      <c r="G19" s="105" t="s">
        <v>74</v>
      </c>
      <c r="H19" s="105">
        <v>125</v>
      </c>
      <c r="I19" s="105">
        <f>(ROUND(H19*$J$1,0)+$K$1)*2+ROUND((H19*$J$1)/20,0)*2</f>
        <v>310</v>
      </c>
    </row>
    <row r="20" spans="1:9" ht="21" customHeight="1">
      <c r="A20" s="106" t="s">
        <v>103</v>
      </c>
      <c r="B20" s="105" t="s">
        <v>64</v>
      </c>
      <c r="C20" s="105" t="s">
        <v>66</v>
      </c>
      <c r="D20" s="105" t="s">
        <v>45</v>
      </c>
      <c r="E20" s="105" t="s">
        <v>50</v>
      </c>
      <c r="F20" s="105" t="s">
        <v>91</v>
      </c>
      <c r="G20" s="105" t="s">
        <v>75</v>
      </c>
      <c r="H20" s="105">
        <v>135</v>
      </c>
      <c r="I20" s="105">
        <f>(ROUND(H20*$J$1,0)+$K$1)*2+ROUND((H20*$J$1)/20,0)*2</f>
        <v>332</v>
      </c>
    </row>
    <row r="21" spans="1:9" ht="21" customHeight="1">
      <c r="A21" s="106" t="s">
        <v>103</v>
      </c>
      <c r="B21" s="105" t="s">
        <v>64</v>
      </c>
      <c r="C21" s="105" t="s">
        <v>66</v>
      </c>
      <c r="D21" s="105" t="s">
        <v>45</v>
      </c>
      <c r="E21" s="105" t="s">
        <v>50</v>
      </c>
      <c r="F21" s="105" t="s">
        <v>92</v>
      </c>
      <c r="G21" s="105" t="s">
        <v>76</v>
      </c>
      <c r="H21" s="105">
        <v>132</v>
      </c>
      <c r="I21" s="105">
        <f>(ROUND(H21*$J$1,0)+$K$1)*2+ROUND((H21*$J$1)/20,0)*2</f>
        <v>324</v>
      </c>
    </row>
    <row r="22" spans="1:9" ht="21" customHeight="1">
      <c r="A22" s="106" t="s">
        <v>103</v>
      </c>
      <c r="B22" s="105" t="s">
        <v>64</v>
      </c>
      <c r="C22" s="105" t="s">
        <v>66</v>
      </c>
      <c r="D22" s="105" t="s">
        <v>45</v>
      </c>
      <c r="E22" s="105" t="s">
        <v>50</v>
      </c>
      <c r="F22" s="105" t="s">
        <v>93</v>
      </c>
      <c r="G22" s="105" t="s">
        <v>77</v>
      </c>
      <c r="H22" s="105">
        <v>74</v>
      </c>
      <c r="I22" s="105">
        <f>(ROUND(H22*$J$1,0)+$K$1)*2+ROUND((H22*$J$1)/20,0)*2</f>
        <v>190</v>
      </c>
    </row>
    <row r="23" spans="1:9" ht="21" customHeight="1">
      <c r="A23" s="106" t="s">
        <v>104</v>
      </c>
      <c r="B23" s="105" t="s">
        <v>65</v>
      </c>
      <c r="C23" s="105" t="s">
        <v>83</v>
      </c>
      <c r="D23" s="105" t="s">
        <v>58</v>
      </c>
      <c r="E23" s="105" t="s">
        <v>59</v>
      </c>
      <c r="F23" s="105" t="s">
        <v>94</v>
      </c>
      <c r="G23" s="105" t="s">
        <v>78</v>
      </c>
      <c r="H23" s="105">
        <v>76</v>
      </c>
      <c r="I23" s="105">
        <f>(ROUND(H23*$J$1,0)+$K$1)*2+ROUND((H23*$J$1)/20,0)*2</f>
        <v>196</v>
      </c>
    </row>
    <row r="24" spans="1:9" ht="21" customHeight="1">
      <c r="A24" s="106" t="s">
        <v>104</v>
      </c>
      <c r="B24" s="105" t="s">
        <v>65</v>
      </c>
      <c r="C24" s="105" t="s">
        <v>83</v>
      </c>
      <c r="D24" s="105" t="s">
        <v>58</v>
      </c>
      <c r="E24" s="105" t="s">
        <v>59</v>
      </c>
      <c r="F24" s="105" t="s">
        <v>95</v>
      </c>
      <c r="G24" s="105" t="s">
        <v>79</v>
      </c>
      <c r="H24" s="105">
        <v>106</v>
      </c>
      <c r="I24" s="105">
        <f>(ROUND(H24*$J$1,0)+$K$1)*2+ROUND((H24*$J$1)/20,0)*2</f>
        <v>266</v>
      </c>
    </row>
    <row r="25" spans="1:9" ht="21" customHeight="1">
      <c r="A25" s="106" t="s">
        <v>104</v>
      </c>
      <c r="B25" s="105" t="s">
        <v>65</v>
      </c>
      <c r="C25" s="105" t="s">
        <v>83</v>
      </c>
      <c r="D25" s="105" t="s">
        <v>58</v>
      </c>
      <c r="E25" s="105" t="s">
        <v>59</v>
      </c>
      <c r="F25" s="105" t="s">
        <v>96</v>
      </c>
      <c r="G25" s="105" t="s">
        <v>80</v>
      </c>
      <c r="H25" s="105">
        <v>48</v>
      </c>
      <c r="I25" s="105">
        <f>(ROUND(H25*$J$1,0)+$K$1)*2+ROUND((H25*$J$1)/20,0)*2</f>
        <v>132</v>
      </c>
    </row>
    <row r="26" spans="1:9" ht="21" customHeight="1">
      <c r="A26" s="106" t="s">
        <v>104</v>
      </c>
      <c r="B26" s="105" t="s">
        <v>65</v>
      </c>
      <c r="C26" s="105" t="s">
        <v>83</v>
      </c>
      <c r="D26" s="105" t="s">
        <v>58</v>
      </c>
      <c r="E26" s="105" t="s">
        <v>59</v>
      </c>
      <c r="F26" s="105" t="s">
        <v>97</v>
      </c>
      <c r="G26" s="105" t="s">
        <v>81</v>
      </c>
      <c r="H26" s="105">
        <v>48</v>
      </c>
      <c r="I26" s="105">
        <f>(ROUND(H26*$J$1,0)+$K$1)*2+ROUND((H26*$J$1)/20,0)*2</f>
        <v>132</v>
      </c>
    </row>
    <row r="27" spans="1:9" ht="21" customHeight="1">
      <c r="A27" s="106" t="s">
        <v>104</v>
      </c>
      <c r="B27" s="105" t="s">
        <v>65</v>
      </c>
      <c r="C27" s="105" t="s">
        <v>83</v>
      </c>
      <c r="D27" s="105" t="s">
        <v>58</v>
      </c>
      <c r="E27" s="105" t="s">
        <v>59</v>
      </c>
      <c r="F27" s="105" t="s">
        <v>98</v>
      </c>
      <c r="G27" s="105" t="s">
        <v>82</v>
      </c>
      <c r="H27" s="105">
        <v>22</v>
      </c>
      <c r="I27" s="105">
        <f>(ROUND(H27*$J$1,0)+$K$1)*2+ROUND((H27*$J$1)/20,0)*2</f>
        <v>70</v>
      </c>
    </row>
    <row r="28" spans="1:9" ht="21" customHeight="1">
      <c r="A28" s="106" t="s">
        <v>105</v>
      </c>
      <c r="B28" s="105" t="s">
        <v>109</v>
      </c>
      <c r="C28" s="105" t="s">
        <v>113</v>
      </c>
      <c r="D28" s="105" t="s">
        <v>45</v>
      </c>
      <c r="E28" s="105" t="s">
        <v>50</v>
      </c>
      <c r="F28" s="105" t="s">
        <v>127</v>
      </c>
      <c r="G28" s="105" t="s">
        <v>147</v>
      </c>
      <c r="H28" s="105">
        <v>14</v>
      </c>
      <c r="I28" s="105">
        <f>(ROUND(H28*$J$1,0)+$K$1)*2+ROUND((H28*$J$1)/20,0)*2</f>
        <v>52</v>
      </c>
    </row>
    <row r="29" spans="1:9" ht="21" customHeight="1">
      <c r="A29" s="106" t="s">
        <v>105</v>
      </c>
      <c r="B29" s="105" t="s">
        <v>109</v>
      </c>
      <c r="C29" s="105" t="s">
        <v>113</v>
      </c>
      <c r="D29" s="105" t="s">
        <v>45</v>
      </c>
      <c r="E29" s="105" t="s">
        <v>50</v>
      </c>
      <c r="F29" s="105" t="s">
        <v>128</v>
      </c>
      <c r="G29" s="105" t="s">
        <v>148</v>
      </c>
      <c r="H29" s="105">
        <v>96</v>
      </c>
      <c r="I29" s="105">
        <f>(ROUND(H29*$J$1,0)+$K$1)*2+ROUND((H29*$J$1)/20,0)*2</f>
        <v>242</v>
      </c>
    </row>
    <row r="30" spans="1:9" ht="21" customHeight="1">
      <c r="A30" s="106" t="s">
        <v>105</v>
      </c>
      <c r="B30" s="105" t="s">
        <v>109</v>
      </c>
      <c r="C30" s="105" t="s">
        <v>113</v>
      </c>
      <c r="D30" s="105" t="s">
        <v>45</v>
      </c>
      <c r="E30" s="105" t="s">
        <v>50</v>
      </c>
      <c r="F30" s="105" t="s">
        <v>129</v>
      </c>
      <c r="G30" s="105" t="s">
        <v>149</v>
      </c>
      <c r="H30" s="105">
        <v>91</v>
      </c>
      <c r="I30" s="105">
        <f>(ROUND(H30*$J$1,0)+$K$1)*2+ROUND((H30*$J$1)/20,0)*2</f>
        <v>230</v>
      </c>
    </row>
    <row r="31" spans="1:9" ht="21" customHeight="1">
      <c r="A31" s="106" t="s">
        <v>105</v>
      </c>
      <c r="B31" s="105" t="s">
        <v>109</v>
      </c>
      <c r="C31" s="105" t="s">
        <v>113</v>
      </c>
      <c r="D31" s="105" t="s">
        <v>45</v>
      </c>
      <c r="E31" s="105" t="s">
        <v>50</v>
      </c>
      <c r="F31" s="105" t="s">
        <v>130</v>
      </c>
      <c r="G31" s="105" t="s">
        <v>150</v>
      </c>
      <c r="H31" s="105">
        <v>51</v>
      </c>
      <c r="I31" s="105">
        <f>(ROUND(H31*$J$1,0)+$K$1)*2+ROUND((H31*$J$1)/20,0)*2</f>
        <v>138</v>
      </c>
    </row>
    <row r="32" spans="1:9" ht="21" customHeight="1">
      <c r="A32" s="106" t="s">
        <v>105</v>
      </c>
      <c r="B32" s="105" t="s">
        <v>109</v>
      </c>
      <c r="C32" s="105" t="s">
        <v>113</v>
      </c>
      <c r="D32" s="105" t="s">
        <v>45</v>
      </c>
      <c r="E32" s="105" t="s">
        <v>50</v>
      </c>
      <c r="F32" s="105" t="s">
        <v>131</v>
      </c>
      <c r="G32" s="105" t="s">
        <v>151</v>
      </c>
      <c r="H32" s="105">
        <v>49</v>
      </c>
      <c r="I32" s="105">
        <f>(ROUND(H32*$J$1,0)+$K$1)*2+ROUND((H32*$J$1)/20,0)*2</f>
        <v>134</v>
      </c>
    </row>
    <row r="33" spans="1:9" ht="21" customHeight="1">
      <c r="A33" s="106" t="s">
        <v>106</v>
      </c>
      <c r="B33" s="105" t="s">
        <v>110</v>
      </c>
      <c r="C33" s="105" t="s">
        <v>114</v>
      </c>
      <c r="D33" s="105" t="s">
        <v>45</v>
      </c>
      <c r="E33" s="105" t="s">
        <v>50</v>
      </c>
      <c r="F33" s="105" t="s">
        <v>132</v>
      </c>
      <c r="G33" s="105" t="s">
        <v>152</v>
      </c>
      <c r="H33" s="105">
        <v>51</v>
      </c>
      <c r="I33" s="105">
        <f>(ROUND(H33*$J$1,0)+$K$1)*2+ROUND((H33*$J$1)/20,0)*2</f>
        <v>138</v>
      </c>
    </row>
    <row r="34" spans="1:9" ht="21" customHeight="1">
      <c r="A34" s="106" t="s">
        <v>106</v>
      </c>
      <c r="B34" s="105" t="s">
        <v>110</v>
      </c>
      <c r="C34" s="105" t="s">
        <v>114</v>
      </c>
      <c r="D34" s="105" t="s">
        <v>45</v>
      </c>
      <c r="E34" s="105" t="s">
        <v>50</v>
      </c>
      <c r="F34" s="105" t="s">
        <v>133</v>
      </c>
      <c r="G34" s="105" t="s">
        <v>153</v>
      </c>
      <c r="H34" s="105">
        <v>95</v>
      </c>
      <c r="I34" s="105">
        <f>(ROUND(H34*$J$1,0)+$K$1)*2+ROUND((H34*$J$1)/20,0)*2</f>
        <v>240</v>
      </c>
    </row>
    <row r="35" spans="1:9" ht="21" customHeight="1">
      <c r="A35" s="106" t="s">
        <v>106</v>
      </c>
      <c r="B35" s="105" t="s">
        <v>110</v>
      </c>
      <c r="C35" s="105" t="s">
        <v>114</v>
      </c>
      <c r="D35" s="105" t="s">
        <v>45</v>
      </c>
      <c r="E35" s="105" t="s">
        <v>50</v>
      </c>
      <c r="F35" s="105" t="s">
        <v>134</v>
      </c>
      <c r="G35" s="105" t="s">
        <v>154</v>
      </c>
      <c r="H35" s="105">
        <v>91</v>
      </c>
      <c r="I35" s="105">
        <f>(ROUND(H35*$J$1,0)+$K$1)*2+ROUND((H35*$J$1)/20,0)*2</f>
        <v>230</v>
      </c>
    </row>
    <row r="36" spans="1:9" ht="21" customHeight="1">
      <c r="A36" s="106" t="s">
        <v>106</v>
      </c>
      <c r="B36" s="105" t="s">
        <v>110</v>
      </c>
      <c r="C36" s="105" t="s">
        <v>114</v>
      </c>
      <c r="D36" s="105" t="s">
        <v>45</v>
      </c>
      <c r="E36" s="105" t="s">
        <v>50</v>
      </c>
      <c r="F36" s="105" t="s">
        <v>135</v>
      </c>
      <c r="G36" s="105" t="s">
        <v>155</v>
      </c>
      <c r="H36" s="105">
        <v>15</v>
      </c>
      <c r="I36" s="105">
        <f>(ROUND(H36*$J$1,0)+$K$1)*2+ROUND((H36*$J$1)/20,0)*2</f>
        <v>56</v>
      </c>
    </row>
    <row r="37" spans="1:9" ht="21" customHeight="1">
      <c r="A37" s="106" t="s">
        <v>106</v>
      </c>
      <c r="B37" s="105" t="s">
        <v>110</v>
      </c>
      <c r="C37" s="105" t="s">
        <v>114</v>
      </c>
      <c r="D37" s="105" t="s">
        <v>45</v>
      </c>
      <c r="E37" s="105" t="s">
        <v>50</v>
      </c>
      <c r="F37" s="105" t="s">
        <v>136</v>
      </c>
      <c r="G37" s="105" t="s">
        <v>156</v>
      </c>
      <c r="H37" s="105">
        <v>49</v>
      </c>
      <c r="I37" s="105">
        <f>(ROUND(H37*$J$1,0)+$K$1)*2+ROUND((H37*$J$1)/20,0)*2</f>
        <v>134</v>
      </c>
    </row>
    <row r="38" spans="1:9" s="84" customFormat="1" ht="15.5">
      <c r="A38" s="81"/>
      <c r="B38" s="81"/>
      <c r="C38" s="81"/>
      <c r="D38" s="81"/>
      <c r="E38" s="81"/>
      <c r="F38" s="81"/>
      <c r="G38" s="81"/>
      <c r="H38" s="82">
        <f>SUM(H3:H37)</f>
        <v>2700</v>
      </c>
      <c r="I38" s="83">
        <f>SUM(I3:I37)</f>
        <v>6944</v>
      </c>
    </row>
    <row r="42" spans="1:9">
      <c r="H42" s="90"/>
    </row>
  </sheetData>
  <autoFilter ref="A2:L38" xr:uid="{5ABFFB87-38E4-415D-8D74-9BB84ED55FC8}"/>
  <mergeCells count="1">
    <mergeCell ref="B1:I1"/>
  </mergeCells>
  <pageMargins left="0.2" right="0.2" top="0.75" bottom="0.75" header="0.3" footer="0.3"/>
  <pageSetup paperSize="9" scale="5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19F095-15F0-4EB1-842D-583B4A905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843F7B-9FDB-4F00-A398-0DB6F09125D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4E1CF8F8-55C9-46DC-8743-D94A5B679B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UPDATE</vt:lpstr>
      <vt:lpstr>DETAIL 25S2-CITYPACK3</vt:lpstr>
      <vt:lpstr>'DETAIL 25S2-CITYPACK3'!Print_Area</vt:lpstr>
      <vt:lpstr>UPDATE!Print_Area</vt:lpstr>
      <vt:lpstr>'DETAIL 25S2-CITYPACK3'!Print_Titles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Nguyen Le</cp:lastModifiedBy>
  <cp:lastPrinted>2024-08-15T03:25:09Z</cp:lastPrinted>
  <dcterms:created xsi:type="dcterms:W3CDTF">2020-11-11T02:21:38Z</dcterms:created>
  <dcterms:modified xsi:type="dcterms:W3CDTF">2024-12-23T08:04:42Z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