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FLEECE/CREW NECK/"/>
    </mc:Choice>
  </mc:AlternateContent>
  <xr:revisionPtr revIDLastSave="2" documentId="13_ncr:1_{64FBEE45-A5F5-4A95-B82B-A43000716D29}" xr6:coauthVersionLast="47" xr6:coauthVersionMax="47" xr10:uidLastSave="{B7B9F994-1A14-45AE-A274-9540A806EA0A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2. TRIM CARD (GREY)" sheetId="17" state="hidden" r:id="rId4"/>
    <sheet name="3. ĐỊNH VỊ HÌNH IN.THÊU" sheetId="7" state="hidden" r:id="rId5"/>
    <sheet name="FULL-SIZE SPEC" sheetId="24" state="hidden" r:id="rId6"/>
    <sheet name="MEN'S-CREWNECK-TANG 4% CD-18-01" sheetId="25" r:id="rId7"/>
    <sheet name="MER.QT-04.BM4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 localSheetId="2">'[1]Raw material movement'!#REF!</definedName>
    <definedName name="____SCM40" localSheetId="6">'[12]Raw material movement'!#REF!</definedName>
    <definedName name="____SCM40">'[1]Raw material movement'!#REF!</definedName>
    <definedName name="___SCM40" localSheetId="2">'[2]Raw material movement'!#REF!</definedName>
    <definedName name="___SCM40" localSheetId="6">'[13]Raw material movement'!#REF!</definedName>
    <definedName name="___SCM40">'[2]Raw material movement'!#REF!</definedName>
    <definedName name="__SCM40" localSheetId="2">'[3]Raw material movement'!#REF!</definedName>
    <definedName name="__SCM40" localSheetId="6">'[14]Raw material movement'!#REF!</definedName>
    <definedName name="__SCM40">'[3]Raw material movement'!#REF!</definedName>
    <definedName name="_2DATA_DATA2_L" localSheetId="2">'[4]#REF'!#REF!</definedName>
    <definedName name="_2DATA_DATA2_L" localSheetId="6">'[15]#REF'!#REF!</definedName>
    <definedName name="_2DATA_DATA2_L">'[4]#REF'!#REF!</definedName>
    <definedName name="_DATA_DATA2_L" localSheetId="2">'[5]#REF'!#REF!</definedName>
    <definedName name="_DATA_DATA2_L" localSheetId="6">'[16]#REF'!#REF!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'1. CUTTING DOCKET'!$A$30:$R$55</definedName>
    <definedName name="_xlnm._FilterDatabase" localSheetId="1" hidden="1">GREY!$A$64:$Q$131</definedName>
    <definedName name="_SCM40" localSheetId="6">'[13]Raw material movement'!#REF!</definedName>
    <definedName name="_SCM40">'[2]Raw material movement'!#REF!</definedName>
    <definedName name="AB" localSheetId="6">#REF!</definedName>
    <definedName name="AB">#REF!</definedName>
    <definedName name="CODE" localSheetId="6">[18]CODE!$A$6:$B$156</definedName>
    <definedName name="CODE">[6]CODE!$A$6:$B$156</definedName>
    <definedName name="DA">'[7]Raw material movement'!#REF!</definedName>
    <definedName name="df" localSheetId="6">'[13]Raw material movement'!#REF!</definedName>
    <definedName name="df">'[2]Raw material movement'!#REF!</definedName>
    <definedName name="dsdf" localSheetId="6">'[12]Raw material movement'!#REF!</definedName>
    <definedName name="dsdf">'[1]Raw material movement'!#REF!</definedName>
    <definedName name="GDFD">'[8]Raw material movement'!#REF!</definedName>
    <definedName name="IB" localSheetId="6">#REF!</definedName>
    <definedName name="IB">#REF!</definedName>
    <definedName name="INTERNAL_INVOICE">[9]UN!#REF!</definedName>
    <definedName name="MAHANG" localSheetId="6">#REF!</definedName>
    <definedName name="MAHANG">#REF!</definedName>
    <definedName name="MAVT" localSheetId="6">[19]Code!$A$7:$A$73</definedName>
    <definedName name="MAVT">[10]Code!$A$7:$A$73</definedName>
    <definedName name="PRICE" localSheetId="6">#REF!</definedName>
    <definedName name="PRICE">#REF!</definedName>
    <definedName name="_xlnm.Print_Area" localSheetId="0">'1. CUTTING DOCKET'!$A$1:$Q$84</definedName>
    <definedName name="_xlnm.Print_Area" localSheetId="2">'2. TRIM CARD'!$A$1:$C$54</definedName>
    <definedName name="_xlnm.Print_Area" localSheetId="3">'2. TRIM CARD (GREY)'!$A$1:$E$39</definedName>
    <definedName name="_xlnm.Print_Area" localSheetId="5">'FULL-SIZE SPEC'!$A$1:$J$36</definedName>
    <definedName name="_xlnm.Print_Area" localSheetId="1">GREY!$A$1:$P$169</definedName>
    <definedName name="_xlnm.Print_Area" localSheetId="6">'MEN''S-CREWNECK-TANG 4% CD-18-01'!$A$1:$O$36</definedName>
    <definedName name="_xlnm.Print_Area" localSheetId="7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style" localSheetId="6">#REF!</definedName>
    <definedName name="style">#REF!</definedName>
    <definedName name="WAFORD" localSheetId="6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1" l="1"/>
  <c r="C11" i="21"/>
  <c r="B18" i="22"/>
  <c r="J28" i="1"/>
  <c r="J27" i="1"/>
  <c r="D8" i="21"/>
  <c r="A21" i="22"/>
  <c r="A9" i="22"/>
  <c r="B4" i="22"/>
  <c r="B3" i="22"/>
  <c r="B53" i="22"/>
  <c r="A45" i="22"/>
  <c r="A43" i="22"/>
  <c r="A41" i="22"/>
  <c r="B39" i="22"/>
  <c r="B41" i="22"/>
  <c r="A39" i="22"/>
  <c r="A37" i="22"/>
  <c r="A35" i="22"/>
  <c r="A32" i="22"/>
  <c r="B30" i="22"/>
  <c r="A30" i="22"/>
  <c r="A28" i="22"/>
  <c r="A24" i="22"/>
  <c r="A19" i="22"/>
  <c r="B15" i="22"/>
  <c r="A14" i="22"/>
  <c r="C13" i="22"/>
  <c r="A13" i="22"/>
  <c r="A12" i="22"/>
  <c r="C11" i="22"/>
  <c r="A11" i="22"/>
  <c r="B9" i="22"/>
  <c r="B7" i="22"/>
  <c r="B6" i="22"/>
  <c r="B5" i="22"/>
  <c r="A4" i="22"/>
  <c r="A3" i="22"/>
  <c r="B2" i="22"/>
  <c r="A2" i="22"/>
  <c r="G38" i="1"/>
  <c r="I37" i="1"/>
  <c r="I32" i="1"/>
  <c r="J20" i="1"/>
  <c r="I33" i="1"/>
  <c r="I34" i="1"/>
  <c r="I35" i="1"/>
  <c r="I36" i="1"/>
  <c r="I38" i="1"/>
  <c r="I39" i="1"/>
  <c r="B27" i="1"/>
  <c r="D19" i="1"/>
  <c r="D20" i="1"/>
  <c r="B58" i="1"/>
  <c r="A26" i="1"/>
  <c r="H37" i="1"/>
  <c r="H38" i="1"/>
  <c r="H32" i="1"/>
  <c r="H53" i="1"/>
  <c r="H52" i="1"/>
  <c r="H36" i="1"/>
  <c r="H31" i="1"/>
  <c r="H39" i="1"/>
  <c r="H34" i="1"/>
  <c r="H35" i="1"/>
  <c r="H33" i="1"/>
  <c r="C58" i="1"/>
  <c r="I31" i="1"/>
  <c r="I45" i="1"/>
  <c r="C77" i="1"/>
  <c r="I50" i="1"/>
  <c r="I49" i="1"/>
  <c r="I48" i="1"/>
  <c r="I47" i="1"/>
  <c r="I46" i="1"/>
  <c r="I44" i="1"/>
  <c r="I43" i="1"/>
  <c r="H22" i="1"/>
  <c r="I20" i="1"/>
  <c r="E83" i="1"/>
  <c r="H4" i="1"/>
  <c r="I22" i="1"/>
  <c r="G22" i="1"/>
  <c r="D83" i="1"/>
  <c r="J22" i="1"/>
  <c r="C83" i="1"/>
  <c r="K22" i="1"/>
  <c r="H83" i="1"/>
  <c r="L4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9" i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H45" i="1"/>
  <c r="B77" i="1"/>
  <c r="H50" i="1"/>
  <c r="H48" i="1"/>
  <c r="H46" i="1"/>
  <c r="H51" i="1"/>
  <c r="H49" i="1"/>
  <c r="H47" i="1"/>
  <c r="H44" i="1"/>
  <c r="H43" i="1"/>
  <c r="Q20" i="1"/>
  <c r="B69" i="1"/>
  <c r="B5" i="17"/>
  <c r="K32" i="1"/>
  <c r="M32" i="1"/>
  <c r="O32" i="1"/>
  <c r="K37" i="1"/>
  <c r="M37" i="1"/>
  <c r="O37" i="1"/>
  <c r="Q22" i="1"/>
  <c r="K52" i="1"/>
  <c r="M52" i="1"/>
  <c r="O52" i="1"/>
  <c r="K53" i="1"/>
  <c r="M53" i="1"/>
  <c r="K39" i="1"/>
  <c r="M39" i="1"/>
  <c r="O39" i="1"/>
  <c r="K36" i="1"/>
  <c r="M36" i="1"/>
  <c r="O36" i="1"/>
  <c r="K38" i="1"/>
  <c r="M38" i="1"/>
  <c r="O38" i="1"/>
  <c r="K34" i="1"/>
  <c r="M34" i="1"/>
  <c r="O34" i="1"/>
  <c r="K35" i="1"/>
  <c r="M35" i="1"/>
  <c r="O35" i="1"/>
  <c r="K31" i="1"/>
  <c r="M31" i="1"/>
  <c r="O31" i="1"/>
  <c r="K33" i="1"/>
  <c r="M33" i="1"/>
  <c r="O33" i="1"/>
  <c r="G28" i="1"/>
  <c r="I28" i="1"/>
  <c r="G27" i="1"/>
  <c r="I27" i="1"/>
  <c r="K45" i="1"/>
  <c r="M45" i="1"/>
  <c r="O45" i="1"/>
  <c r="K43" i="1"/>
  <c r="K50" i="1"/>
  <c r="K46" i="1"/>
  <c r="K49" i="1"/>
  <c r="K44" i="1"/>
  <c r="K48" i="1"/>
  <c r="K51" i="1"/>
  <c r="K47" i="1"/>
  <c r="B15" i="17"/>
  <c r="M27" i="1"/>
  <c r="M28" i="1"/>
  <c r="M51" i="1"/>
  <c r="O51" i="1"/>
  <c r="M48" i="1"/>
  <c r="O48" i="1"/>
  <c r="M50" i="1"/>
  <c r="O50" i="1"/>
  <c r="M44" i="1"/>
  <c r="O44" i="1"/>
  <c r="M47" i="1"/>
  <c r="O47" i="1"/>
  <c r="M46" i="1"/>
  <c r="O46" i="1"/>
  <c r="M43" i="1"/>
  <c r="O43" i="1"/>
  <c r="M49" i="1"/>
  <c r="O49" i="1"/>
</calcChain>
</file>

<file path=xl/sharedStrings.xml><?xml version="1.0" encoding="utf-8"?>
<sst xmlns="http://schemas.openxmlformats.org/spreadsheetml/2006/main" count="1215" uniqueCount="552">
  <si>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</si>
  <si>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</si>
  <si>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</si>
  <si>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</si>
  <si>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</si>
  <si>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</si>
  <si>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</si>
  <si>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</si>
  <si>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</si>
  <si>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</si>
  <si>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</si>
  <si>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</si>
  <si>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</si>
  <si>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</si>
  <si>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</si>
  <si>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</si>
  <si>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</si>
  <si>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</si>
  <si>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</si>
  <si>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</si>
  <si>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</si>
  <si>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</si>
  <si>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</si>
  <si>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</si>
  <si>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</si>
  <si>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</si>
  <si>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</si>
  <si>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</si>
  <si>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</si>
  <si>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</si>
  <si>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</si>
  <si>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</si>
  <si>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</si>
  <si>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</si>
  <si>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</si>
  <si>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</si>
  <si>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</si>
  <si>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</si>
  <si>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</si>
  <si>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</si>
  <si>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</si>
  <si>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</si>
  <si>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</si>
  <si>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</si>
  <si>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</si>
  <si>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</si>
  <si>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</si>
  <si>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</si>
  <si>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</si>
  <si>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</si>
  <si>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</si>
  <si>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</si>
  <si>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</si>
  <si>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</si>
  <si>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</si>
  <si>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</si>
  <si>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</si>
  <si>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</si>
  <si>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</si>
  <si>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</si>
  <si>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</si>
  <si>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</si>
  <si>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</si>
  <si>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</si>
  <si>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</si>
  <si>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</si>
  <si>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</si>
  <si>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</si>
  <si>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</si>
  <si>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</si>
  <si>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</si>
  <si>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</si>
  <si>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</si>
  <si>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</si>
  <si>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</si>
  <si>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</si>
  <si>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</si>
  <si>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</si>
  <si>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</si>
  <si>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</si>
  <si>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</si>
  <si>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</si>
  <si>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</si>
  <si>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</si>
  <si>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</si>
  <si>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</si>
  <si>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</si>
  <si>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</si>
  <si>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</si>
  <si>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</si>
  <si>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</si>
  <si>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</si>
  <si>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</si>
  <si>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</si>
  <si>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</si>
  <si>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</si>
  <si>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</si>
  <si>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</si>
  <si>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</si>
  <si>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</si>
  <si>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</si>
  <si>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</si>
  <si>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</si>
  <si>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</si>
  <si>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</si>
  <si>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</si>
  <si>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</si>
  <si>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</si>
  <si>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</si>
  <si>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</si>
  <si>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</si>
  <si>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</si>
  <si>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</si>
  <si>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</si>
  <si>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</si>
  <si>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</si>
  <si>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</si>
  <si>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</si>
  <si>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</si>
  <si>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</si>
  <si>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</si>
  <si>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</si>
  <si>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</si>
  <si>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</si>
  <si>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</si>
  <si>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</si>
  <si>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</si>
  <si>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</si>
  <si>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</si>
  <si>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</si>
  <si>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</si>
  <si>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</si>
  <si>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</si>
  <si>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</si>
  <si>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</si>
  <si>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</si>
  <si>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</si>
  <si>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</si>
  <si>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</si>
  <si>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</si>
  <si>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</si>
  <si>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</si>
  <si>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</si>
  <si>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</si>
  <si>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</si>
  <si>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</si>
  <si>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</si>
  <si>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</si>
  <si>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</si>
  <si>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</si>
  <si>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</si>
  <si>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</si>
  <si>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</si>
  <si>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</si>
  <si>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</si>
  <si>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</si>
  <si>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</si>
  <si>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</si>
  <si>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</si>
  <si>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</si>
  <si>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</si>
  <si>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</si>
  <si>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</si>
  <si>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</si>
  <si>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</si>
  <si>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</si>
  <si>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</si>
  <si>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</si>
  <si>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</si>
  <si>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</si>
  <si>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</si>
  <si>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</si>
  <si>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</si>
  <si>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</si>
  <si>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</si>
  <si>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</si>
  <si>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</si>
  <si>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</si>
  <si>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</si>
  <si>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</si>
  <si>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</si>
  <si>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</si>
  <si>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</si>
  <si>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</si>
  <si>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</si>
  <si>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</si>
  <si>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</si>
  <si>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</si>
  <si>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</si>
  <si>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</si>
  <si>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</si>
  <si>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</si>
  <si>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</si>
  <si>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</si>
  <si>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</si>
  <si>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</si>
  <si>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</si>
  <si>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</si>
  <si>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</si>
  <si>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</si>
  <si>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</si>
  <si>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</si>
  <si>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</si>
  <si>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</si>
  <si>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</si>
  <si>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</si>
  <si>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</si>
  <si>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</si>
  <si>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</si>
  <si>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</si>
  <si>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</si>
  <si>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</si>
  <si>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</si>
  <si>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</si>
  <si>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</si>
  <si>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</si>
  <si>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HERSCHEL</t>
  </si>
  <si>
    <t>NHÃN DỆT BẰNG VẢI 38MM*71MM 
(NHÃN CHÍNH-PHÂN THEO TỪNG SIZE)
CODE: HSC-ML-0047(MENS)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</si>
  <si>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</si>
  <si>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</si>
  <si>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</si>
  <si>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</si>
  <si>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/>
  </si>
  <si>
    <t>BRUSHED FLEECE 100% COTTON (30/1+8/1) HEAVY WASHING_350GSM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</si>
  <si>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</si>
  <si>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</si>
  <si>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</si>
  <si>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VÒNG KHỦY TAY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</si>
  <si>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</si>
  <si>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</si>
  <si>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</si>
  <si>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</si>
  <si>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</si>
  <si>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</si>
  <si>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</si>
  <si>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</si>
  <si>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</si>
  <si>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H06-0320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</si>
  <si>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</si>
  <si>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</si>
  <si>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</si>
  <si>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</si>
  <si>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</si>
  <si>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</si>
  <si>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</si>
  <si>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</si>
  <si>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</si>
  <si>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</si>
  <si>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</si>
  <si>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</si>
  <si>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</si>
  <si>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</si>
  <si>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</si>
  <si>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</si>
  <si>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</si>
  <si>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</si>
  <si>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</si>
  <si>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</si>
  <si>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</si>
  <si>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</si>
  <si>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</si>
  <si>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</si>
  <si>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</si>
  <si>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</si>
  <si>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</si>
  <si>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</si>
  <si>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</si>
  <si>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</si>
  <si>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</si>
  <si>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</si>
  <si>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</si>
  <si>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</si>
  <si>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</si>
  <si>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</si>
  <si>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</si>
  <si>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ABBEY STONE</t>
  </si>
  <si>
    <t>PFD</t>
  </si>
  <si>
    <t>BO CỔ, BO LAI, BO TAY</t>
  </si>
  <si>
    <t>DYE MAX</t>
  </si>
  <si>
    <t>CHỈ SỬA HÀNG</t>
  </si>
  <si>
    <t>H06-0338</t>
  </si>
  <si>
    <t>NHÃN TRANG TRÍ 4CM * 3.2CM 
CODE: HSA-10026</t>
  </si>
  <si>
    <t>BAO BỌC NHÃN CHÍNH</t>
  </si>
  <si>
    <t>H06-0315</t>
  </si>
  <si>
    <t>PIGMENT DYE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</si>
  <si>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</si>
  <si>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MHFW23CHI11</t>
  </si>
  <si>
    <t>NỀN TRẮNG CHỮ ĐEN - GẮN BỌC NHÃN TRƯỚC NHUỘM</t>
  </si>
  <si>
    <t>NỀN TRẮNG CHỮ ĐEN - GẮN SAU NHUỘM</t>
  </si>
  <si>
    <t>NHÃN TRACKING</t>
  </si>
  <si>
    <t>NỀN TRẮNG CHỮ ĐEN - GẮN TRƯỚC NHUỘM</t>
  </si>
  <si>
    <t>GẮN TẠI GÓC TRÁI TÚI THÂN TRƯỚC CÁCH CẠNH TÚI 4CM, CÁCH TRA BO 3CM</t>
  </si>
  <si>
    <t>CHỈ 40/2 MAY CHÍNH
CODE: MHFW23CHI11</t>
  </si>
  <si>
    <t>CHỈ MAY CHÍNH+VẮT SỔ</t>
  </si>
  <si>
    <t>TO BẢN RIB CỔ</t>
  </si>
  <si>
    <t>RỘNG VAI</t>
  </si>
  <si>
    <t>XUÔI VAI</t>
  </si>
  <si>
    <t>SS25</t>
  </si>
  <si>
    <t>TÁC NGHIỆP MAY MẪU SMS+SIZE SET:
 THAM KHẢO CÁCH MAY THEO ÁO MẪU PHOTO MÃ H06-CR27M-DYE, MÀU ABBEY STONE CHUYỂN CÙNG TÁC NGHIỆP</t>
  </si>
  <si>
    <t>H06-CR27M-DYE</t>
  </si>
  <si>
    <t>PIGMENT DYE CLASSIC CREW MEN'S</t>
  </si>
  <si>
    <t>CREW NECK</t>
  </si>
  <si>
    <t>RIB 2X2 COTTON SPANDEX 400GSM</t>
  </si>
  <si>
    <t>NHÃN THÀNH PHẦN 100% COTTON
KÍCH THƯỚC: 82.2 *20 MM
CODE: CC-054</t>
  </si>
  <si>
    <r>
      <rPr>
        <b/>
        <sz val="11"/>
        <color theme="1"/>
        <rFont val="Calibri"/>
        <family val="1"/>
      </rPr>
      <t>Herschel Supply Co.</t>
    </r>
  </si>
  <si>
    <r>
      <rPr>
        <b/>
        <sz val="11"/>
        <color theme="1"/>
        <rFont val="Calibri"/>
        <family val="1"/>
      </rPr>
      <t>Graded Measurements</t>
    </r>
  </si>
  <si>
    <r>
      <rPr>
        <b/>
        <sz val="11"/>
        <color theme="1"/>
        <rFont val="Calibri"/>
        <family val="1"/>
      </rPr>
      <t>Style Name:</t>
    </r>
  </si>
  <si>
    <t>Men's Crewneck</t>
  </si>
  <si>
    <r>
      <rPr>
        <b/>
        <sz val="11"/>
        <color theme="1"/>
        <rFont val="Calibri"/>
        <family val="1"/>
      </rPr>
      <t>Base Size:</t>
    </r>
  </si>
  <si>
    <r>
      <rPr>
        <b/>
        <sz val="11"/>
        <color theme="1"/>
        <rFont val="Calibri"/>
        <family val="1"/>
      </rPr>
      <t>Last Updated:</t>
    </r>
  </si>
  <si>
    <r>
      <rPr>
        <b/>
        <sz val="11"/>
        <color theme="1"/>
        <rFont val="Calibri"/>
        <family val="1"/>
      </rPr>
      <t>Style Number:</t>
    </r>
  </si>
  <si>
    <r>
      <rPr>
        <b/>
        <sz val="11"/>
        <color theme="1"/>
        <rFont val="Calibri"/>
        <family val="1"/>
      </rPr>
      <t>Category:</t>
    </r>
  </si>
  <si>
    <r>
      <rPr>
        <b/>
        <sz val="11"/>
        <color theme="1"/>
        <rFont val="Calibri"/>
        <family val="1"/>
      </rPr>
      <t>Status:</t>
    </r>
  </si>
  <si>
    <r>
      <rPr>
        <b/>
        <sz val="11"/>
        <color theme="1"/>
        <rFont val="Calibri"/>
        <family val="1"/>
      </rPr>
      <t>new</t>
    </r>
  </si>
  <si>
    <r>
      <rPr>
        <b/>
        <sz val="11"/>
        <color theme="1"/>
        <rFont val="Calibri"/>
        <family val="1"/>
      </rPr>
      <t>Season:</t>
    </r>
  </si>
  <si>
    <r>
      <rPr>
        <b/>
        <sz val="11"/>
        <color theme="1"/>
        <rFont val="Calibri"/>
        <family val="1"/>
      </rPr>
      <t>2024 S1</t>
    </r>
  </si>
  <si>
    <r>
      <rPr>
        <b/>
        <sz val="11"/>
        <color theme="1"/>
        <rFont val="Calibri"/>
        <family val="1"/>
      </rPr>
      <t>Developer:</t>
    </r>
  </si>
  <si>
    <t>CODE</t>
  </si>
  <si>
    <t>DESCRIPTION</t>
  </si>
  <si>
    <t>TOL+/-</t>
  </si>
  <si>
    <t>GRADE RULE</t>
  </si>
  <si>
    <t>IVY GREEN</t>
  </si>
  <si>
    <r>
      <rPr>
        <strike/>
        <sz val="11"/>
        <color theme="1"/>
        <rFont val="Calibri"/>
        <family val="1"/>
      </rPr>
      <t>A</t>
    </r>
  </si>
  <si>
    <t>MINIMUM NECK STRETCH - MEN</t>
  </si>
  <si>
    <r>
      <rPr>
        <sz val="11"/>
        <color theme="1"/>
        <rFont val="Calibri"/>
        <family val="1"/>
      </rPr>
      <t>B</t>
    </r>
  </si>
  <si>
    <t>NECK WIDTH HSP SEAM TO SEAM</t>
  </si>
  <si>
    <t>RỘNG CỔ DG MAY TỚI DG MAY</t>
  </si>
  <si>
    <r>
      <rPr>
        <sz val="11"/>
        <color theme="1"/>
        <rFont val="Calibri"/>
        <family val="1"/>
      </rPr>
      <t>1/4</t>
    </r>
  </si>
  <si>
    <r>
      <rPr>
        <sz val="11"/>
        <color theme="1"/>
        <rFont val="Calibri"/>
        <family val="1"/>
      </rPr>
      <t>7 3/4</t>
    </r>
  </si>
  <si>
    <r>
      <rPr>
        <sz val="11"/>
        <color theme="1"/>
        <rFont val="Calibri"/>
        <family val="1"/>
      </rPr>
      <t>8 1/4</t>
    </r>
  </si>
  <si>
    <r>
      <rPr>
        <sz val="11"/>
        <color theme="1"/>
        <rFont val="Calibri"/>
        <family val="1"/>
      </rPr>
      <t>8 1/2</t>
    </r>
  </si>
  <si>
    <r>
      <rPr>
        <sz val="11"/>
        <color theme="1"/>
        <rFont val="Calibri"/>
        <family val="1"/>
      </rPr>
      <t>8 3/4</t>
    </r>
  </si>
  <si>
    <r>
      <rPr>
        <sz val="11"/>
        <color theme="1"/>
        <rFont val="Calibri"/>
        <family val="1"/>
      </rPr>
      <t>C</t>
    </r>
  </si>
  <si>
    <t>FRONT NECK DROP FROM HSP (EXCL NKBD)</t>
  </si>
  <si>
    <t>HẠ CỔ TRƯỚC- KO GỒM RIB</t>
  </si>
  <si>
    <r>
      <rPr>
        <sz val="11"/>
        <color theme="1"/>
        <rFont val="Calibri"/>
        <family val="1"/>
      </rPr>
      <t>1/8</t>
    </r>
  </si>
  <si>
    <r>
      <rPr>
        <sz val="11"/>
        <color theme="1"/>
        <rFont val="Calibri"/>
        <family val="1"/>
      </rPr>
      <t>3 7/8</t>
    </r>
  </si>
  <si>
    <r>
      <rPr>
        <sz val="11"/>
        <color theme="1"/>
        <rFont val="Calibri"/>
        <family val="1"/>
      </rPr>
      <t>4 1/8</t>
    </r>
  </si>
  <si>
    <r>
      <rPr>
        <sz val="11"/>
        <color theme="1"/>
        <rFont val="Calibri"/>
        <family val="1"/>
      </rPr>
      <t>4 1/4</t>
    </r>
  </si>
  <si>
    <r>
      <rPr>
        <sz val="11"/>
        <color theme="1"/>
        <rFont val="Calibri"/>
        <family val="1"/>
      </rPr>
      <t>4 3/8</t>
    </r>
  </si>
  <si>
    <r>
      <rPr>
        <sz val="11"/>
        <color theme="1"/>
        <rFont val="Calibri"/>
        <family val="1"/>
      </rPr>
      <t>D</t>
    </r>
  </si>
  <si>
    <t>BACK NECK DROP FROM HSP (EXCL NKBD)</t>
  </si>
  <si>
    <t>HẠ CỔ SAU- KO GỒM RIB</t>
  </si>
  <si>
    <r>
      <rPr>
        <sz val="11"/>
        <color theme="1"/>
        <rFont val="Calibri"/>
        <family val="1"/>
      </rPr>
      <t>E</t>
    </r>
  </si>
  <si>
    <t>COLLAR CIRCUMFERENCE AT EDGE</t>
  </si>
  <si>
    <t>VÒNG CỔ TẠI MÉP</t>
  </si>
  <si>
    <r>
      <rPr>
        <sz val="11"/>
        <color theme="1"/>
        <rFont val="Calibri"/>
        <family val="1"/>
      </rPr>
      <t>1/2</t>
    </r>
  </si>
  <si>
    <r>
      <rPr>
        <sz val="11"/>
        <color theme="1"/>
        <rFont val="Calibri"/>
        <family val="1"/>
      </rPr>
      <t>F</t>
    </r>
  </si>
  <si>
    <t>NECK TRIM HEIGHT</t>
  </si>
  <si>
    <r>
      <rPr>
        <sz val="11"/>
        <color theme="1"/>
        <rFont val="Calibri"/>
        <family val="1"/>
      </rPr>
      <t>7/8</t>
    </r>
  </si>
  <si>
    <r>
      <rPr>
        <sz val="11"/>
        <color theme="1"/>
        <rFont val="Calibri"/>
        <family val="1"/>
      </rPr>
      <t>G</t>
    </r>
  </si>
  <si>
    <t>SHOULDER WIDTH - SET IN</t>
  </si>
  <si>
    <r>
      <rPr>
        <sz val="11"/>
        <color theme="1"/>
        <rFont val="Calibri"/>
        <family val="1"/>
      </rPr>
      <t>5/8</t>
    </r>
  </si>
  <si>
    <r>
      <rPr>
        <sz val="11"/>
        <color theme="1"/>
        <rFont val="Calibri"/>
        <family val="1"/>
      </rPr>
      <t>18 7/8</t>
    </r>
  </si>
  <si>
    <r>
      <rPr>
        <sz val="11"/>
        <color theme="1"/>
        <rFont val="Calibri"/>
        <family val="1"/>
      </rPr>
      <t>19 1/2</t>
    </r>
  </si>
  <si>
    <r>
      <rPr>
        <sz val="11"/>
        <color theme="1"/>
        <rFont val="Calibri"/>
        <family val="1"/>
      </rPr>
      <t>20 1/8</t>
    </r>
  </si>
  <si>
    <r>
      <rPr>
        <sz val="11"/>
        <color theme="1"/>
        <rFont val="Calibri"/>
        <family val="1"/>
      </rPr>
      <t>20 3/4</t>
    </r>
  </si>
  <si>
    <r>
      <rPr>
        <sz val="11"/>
        <color theme="1"/>
        <rFont val="Calibri"/>
        <family val="1"/>
      </rPr>
      <t>21 3/8</t>
    </r>
  </si>
  <si>
    <r>
      <rPr>
        <sz val="11"/>
        <color theme="1"/>
        <rFont val="Calibri"/>
        <family val="1"/>
      </rPr>
      <t>H</t>
    </r>
  </si>
  <si>
    <t>BACK NECK TAPE LENGTH</t>
  </si>
  <si>
    <r>
      <rPr>
        <sz val="11"/>
        <color theme="1"/>
        <rFont val="Calibri"/>
        <family val="1"/>
      </rPr>
      <t>I</t>
    </r>
  </si>
  <si>
    <t>ACROSS FRONT (6" FROM HSP)</t>
  </si>
  <si>
    <t>NGANG THÂN TRƯỚC 6" TỪ ĐỈNH VAI</t>
  </si>
  <si>
    <r>
      <rPr>
        <sz val="11"/>
        <color theme="1"/>
        <rFont val="Calibri"/>
        <family val="1"/>
      </rPr>
      <t>17 3/8</t>
    </r>
  </si>
  <si>
    <r>
      <rPr>
        <sz val="11"/>
        <color theme="1"/>
        <rFont val="Calibri"/>
        <family val="1"/>
      </rPr>
      <t>18 5/8</t>
    </r>
  </si>
  <si>
    <r>
      <rPr>
        <sz val="11"/>
        <color theme="1"/>
        <rFont val="Calibri"/>
        <family val="1"/>
      </rPr>
      <t>19 1/4</t>
    </r>
  </si>
  <si>
    <r>
      <rPr>
        <sz val="11"/>
        <color theme="1"/>
        <rFont val="Calibri"/>
        <family val="1"/>
      </rPr>
      <t>19 7/8</t>
    </r>
  </si>
  <si>
    <r>
      <rPr>
        <sz val="11"/>
        <color theme="1"/>
        <rFont val="Calibri"/>
        <family val="1"/>
      </rPr>
      <t>J</t>
    </r>
  </si>
  <si>
    <t>ACROSS BACK (6" FROM HSP)</t>
  </si>
  <si>
    <t>NGANG THÂN SAU 6" TỪ ĐỈNH VAI</t>
  </si>
  <si>
    <r>
      <rPr>
        <sz val="11"/>
        <color theme="1"/>
        <rFont val="Calibri"/>
        <family val="1"/>
      </rPr>
      <t>18 3/8</t>
    </r>
  </si>
  <si>
    <r>
      <rPr>
        <sz val="11"/>
        <color theme="1"/>
        <rFont val="Calibri"/>
        <family val="1"/>
      </rPr>
      <t>19 5/8</t>
    </r>
  </si>
  <si>
    <r>
      <rPr>
        <sz val="11"/>
        <color theme="1"/>
        <rFont val="Calibri"/>
        <family val="1"/>
      </rPr>
      <t>20 1/4</t>
    </r>
  </si>
  <si>
    <r>
      <rPr>
        <sz val="11"/>
        <color theme="1"/>
        <rFont val="Calibri"/>
        <family val="1"/>
      </rPr>
      <t>20 7/8</t>
    </r>
  </si>
  <si>
    <r>
      <rPr>
        <sz val="11"/>
        <color theme="1"/>
        <rFont val="Calibri"/>
        <family val="1"/>
      </rPr>
      <t>K</t>
    </r>
  </si>
  <si>
    <t>ARMHOLE DROP FROM HSP</t>
  </si>
  <si>
    <t>HẠ NÁCH</t>
  </si>
  <si>
    <r>
      <rPr>
        <sz val="11"/>
        <color theme="1"/>
        <rFont val="Calibri"/>
        <family val="1"/>
      </rPr>
      <t>12 1/4</t>
    </r>
  </si>
  <si>
    <r>
      <rPr>
        <sz val="11"/>
        <color theme="1"/>
        <rFont val="Calibri"/>
        <family val="1"/>
      </rPr>
      <t>12 1/2</t>
    </r>
  </si>
  <si>
    <r>
      <rPr>
        <sz val="11"/>
        <color theme="1"/>
        <rFont val="Calibri"/>
        <family val="1"/>
      </rPr>
      <t>12 3/4</t>
    </r>
  </si>
  <si>
    <r>
      <rPr>
        <sz val="11"/>
        <color theme="1"/>
        <rFont val="Calibri"/>
        <family val="1"/>
      </rPr>
      <t>L</t>
    </r>
  </si>
  <si>
    <t>SHOULDER SLOPE (FOR REF.)</t>
  </si>
  <si>
    <t>Placement</t>
  </si>
  <si>
    <r>
      <rPr>
        <sz val="11"/>
        <color theme="1"/>
        <rFont val="Calibri"/>
        <family val="1"/>
      </rPr>
      <t>1 3/4</t>
    </r>
  </si>
  <si>
    <r>
      <rPr>
        <sz val="11"/>
        <color theme="1"/>
        <rFont val="Calibri"/>
        <family val="1"/>
      </rPr>
      <t>M</t>
    </r>
  </si>
  <si>
    <t>SHOULDER SEAM FORWARD (FOR REF. AT LSP ONLY, 0" AT HSP)</t>
  </si>
  <si>
    <t xml:space="preserve">CHỒM VAI </t>
  </si>
  <si>
    <r>
      <rPr>
        <sz val="11"/>
        <color theme="1"/>
        <rFont val="Calibri"/>
        <family val="1"/>
      </rPr>
      <t>N</t>
    </r>
  </si>
  <si>
    <t>FRONT LENGTH (HSP TO HEM) - ABOVE LOW HIP</t>
  </si>
  <si>
    <t>DÀI THÂN TRƯỚC TỪ ĐỈNH VAI</t>
  </si>
  <si>
    <r>
      <rPr>
        <sz val="11"/>
        <color theme="1"/>
        <rFont val="Calibri"/>
        <family val="1"/>
      </rPr>
      <t>27 1/2</t>
    </r>
  </si>
  <si>
    <r>
      <rPr>
        <sz val="11"/>
        <color theme="1"/>
        <rFont val="Calibri"/>
        <family val="1"/>
      </rPr>
      <t>28 1/2</t>
    </r>
  </si>
  <si>
    <r>
      <rPr>
        <sz val="11"/>
        <color theme="1"/>
        <rFont val="Calibri"/>
        <family val="1"/>
      </rPr>
      <t>O</t>
    </r>
  </si>
  <si>
    <t>FRONT LENGTH AT CF - ABOVE LOW HIP</t>
  </si>
  <si>
    <r>
      <rPr>
        <sz val="11"/>
        <color theme="1"/>
        <rFont val="Calibri"/>
        <family val="1"/>
      </rPr>
      <t>P</t>
    </r>
  </si>
  <si>
    <t>BACK LENGTH AT CB - ABOVE LOW HIP</t>
  </si>
  <si>
    <r>
      <rPr>
        <sz val="11"/>
        <color theme="1"/>
        <rFont val="Calibri"/>
        <family val="1"/>
      </rPr>
      <t>Q</t>
    </r>
  </si>
  <si>
    <t>CHEST CIRCUMFERENCE  1" BELOW ARMHOLE</t>
  </si>
  <si>
    <t>VÒNG NGỰC 1" TỪ DƯỚI NÁCH</t>
  </si>
  <si>
    <r>
      <rPr>
        <sz val="11"/>
        <color theme="1"/>
        <rFont val="Calibri"/>
        <family val="1"/>
      </rPr>
      <t>2 1/2</t>
    </r>
  </si>
  <si>
    <r>
      <rPr>
        <sz val="11"/>
        <color theme="1"/>
        <rFont val="Calibri"/>
        <family val="1"/>
      </rPr>
      <t>46 1/2</t>
    </r>
  </si>
  <si>
    <r>
      <rPr>
        <sz val="11"/>
        <color theme="1"/>
        <rFont val="Calibri"/>
        <family val="1"/>
      </rPr>
      <t>51 1/2</t>
    </r>
  </si>
  <si>
    <r>
      <rPr>
        <sz val="11"/>
        <color theme="1"/>
        <rFont val="Calibri"/>
        <family val="1"/>
      </rPr>
      <t>56 1/2</t>
    </r>
  </si>
  <si>
    <r>
      <rPr>
        <sz val="11"/>
        <color theme="1"/>
        <rFont val="Calibri"/>
        <family val="1"/>
      </rPr>
      <t>R</t>
    </r>
  </si>
  <si>
    <t>BOTTOM HEM CIRCUMFERENCE (RELAXED) RIB</t>
  </si>
  <si>
    <t>VÒNG LAI ĐO ÊM TẠI RIB</t>
  </si>
  <si>
    <r>
      <rPr>
        <sz val="11"/>
        <color theme="1"/>
        <rFont val="Calibri"/>
        <family val="1"/>
      </rPr>
      <t>36 1/2</t>
    </r>
  </si>
  <si>
    <r>
      <rPr>
        <sz val="11"/>
        <color theme="1"/>
        <rFont val="Calibri"/>
        <family val="1"/>
      </rPr>
      <t>41 1/2</t>
    </r>
  </si>
  <si>
    <r>
      <rPr>
        <sz val="11"/>
        <color theme="1"/>
        <rFont val="Calibri"/>
        <family val="1"/>
      </rPr>
      <t>S</t>
    </r>
  </si>
  <si>
    <t>BOTTOM HEM CIRCUMFERENCE AT JOIN SEAM</t>
  </si>
  <si>
    <t>VÒNG LAI ĐO TẠI DG RÁP BO (ĐO CĂNG)</t>
  </si>
  <si>
    <r>
      <rPr>
        <sz val="11"/>
        <color theme="1"/>
        <rFont val="Calibri"/>
        <family val="1"/>
      </rPr>
      <t>45 1/2</t>
    </r>
  </si>
  <si>
    <r>
      <rPr>
        <sz val="11"/>
        <color theme="1"/>
        <rFont val="Calibri"/>
        <family val="1"/>
      </rPr>
      <t>50 1/2</t>
    </r>
  </si>
  <si>
    <r>
      <rPr>
        <sz val="11"/>
        <color theme="1"/>
        <rFont val="Calibri"/>
        <family val="1"/>
      </rPr>
      <t>T</t>
    </r>
  </si>
  <si>
    <t>BODY CIRCUMFERENCE 1" ABOVE TRIM/RIB</t>
  </si>
  <si>
    <r>
      <rPr>
        <sz val="11"/>
        <color theme="1"/>
        <rFont val="Calibri"/>
        <family val="1"/>
      </rPr>
      <t>U</t>
    </r>
  </si>
  <si>
    <t>BOTTOM TRIM/RIB HEIGHT</t>
  </si>
  <si>
    <t>TO BẢN RIB LAI</t>
  </si>
  <si>
    <r>
      <rPr>
        <sz val="11"/>
        <color theme="1"/>
        <rFont val="Calibri"/>
        <family val="1"/>
      </rPr>
      <t>V</t>
    </r>
  </si>
  <si>
    <t>CB SLEEVE LENGTH - LONG SLV</t>
  </si>
  <si>
    <t>DÀI TAY TỪ GIỮA CỔ SAU ĐO 3 ĐIỂM</t>
  </si>
  <si>
    <r>
      <rPr>
        <sz val="11"/>
        <color theme="1"/>
        <rFont val="Calibri"/>
        <family val="1"/>
      </rPr>
      <t>34 7/8</t>
    </r>
  </si>
  <si>
    <r>
      <rPr>
        <sz val="11"/>
        <color theme="1"/>
        <rFont val="Calibri"/>
        <family val="1"/>
      </rPr>
      <t>35 1/2</t>
    </r>
  </si>
  <si>
    <r>
      <rPr>
        <sz val="11"/>
        <color theme="1"/>
        <rFont val="Calibri"/>
        <family val="1"/>
      </rPr>
      <t>W</t>
    </r>
  </si>
  <si>
    <t>BICEP CIRCUMFERENCE 1" FROM UNDERARM</t>
  </si>
  <si>
    <t>VÒNG BẮP TAY 1" TỪ DƯỚI NÁCH</t>
  </si>
  <si>
    <r>
      <rPr>
        <sz val="11"/>
        <color theme="1"/>
        <rFont val="Calibri"/>
        <family val="1"/>
      </rPr>
      <t>20 3/8</t>
    </r>
  </si>
  <si>
    <r>
      <rPr>
        <sz val="11"/>
        <color theme="1"/>
        <rFont val="Calibri"/>
        <family val="1"/>
      </rPr>
      <t>21 5/8</t>
    </r>
  </si>
  <si>
    <r>
      <rPr>
        <sz val="11"/>
        <color theme="1"/>
        <rFont val="Calibri"/>
        <family val="1"/>
      </rPr>
      <t>22 1/4</t>
    </r>
  </si>
  <si>
    <r>
      <rPr>
        <sz val="11"/>
        <color theme="1"/>
        <rFont val="Calibri"/>
        <family val="1"/>
      </rPr>
      <t>22 7/8</t>
    </r>
  </si>
  <si>
    <r>
      <rPr>
        <sz val="11"/>
        <color theme="1"/>
        <rFont val="Calibri"/>
        <family val="1"/>
      </rPr>
      <t>X</t>
    </r>
  </si>
  <si>
    <t>ELBOW POSTION FROM UNDERARM</t>
  </si>
  <si>
    <t>VỊ TRÍ ĐO KHỦY TAY TỪ DƯỚI NÁCH</t>
  </si>
  <si>
    <r>
      <rPr>
        <sz val="11"/>
        <color theme="1"/>
        <rFont val="Calibri"/>
        <family val="1"/>
      </rPr>
      <t>Y</t>
    </r>
  </si>
  <si>
    <t>ELBOW CIRCUMFERENCE</t>
  </si>
  <si>
    <r>
      <rPr>
        <sz val="11"/>
        <color theme="1"/>
        <rFont val="Calibri"/>
        <family val="1"/>
      </rPr>
      <t>15 1/2</t>
    </r>
  </si>
  <si>
    <r>
      <rPr>
        <sz val="11"/>
        <color theme="1"/>
        <rFont val="Calibri"/>
        <family val="1"/>
      </rPr>
      <t>16 1/2</t>
    </r>
  </si>
  <si>
    <r>
      <rPr>
        <sz val="11"/>
        <color theme="1"/>
        <rFont val="Calibri"/>
        <family val="1"/>
      </rPr>
      <t>Z</t>
    </r>
  </si>
  <si>
    <t>CUFF CIRCUMFERENCE RIB (RELAXED)</t>
  </si>
  <si>
    <t>VÒNG CỬA TAY TẠI RIB ĐO ÊM</t>
  </si>
  <si>
    <r>
      <rPr>
        <sz val="11"/>
        <color theme="1"/>
        <rFont val="Calibri"/>
        <family val="1"/>
      </rPr>
      <t>AA</t>
    </r>
  </si>
  <si>
    <t>CUFF CIRCUMFERENCE AT JOIN SEAM</t>
  </si>
  <si>
    <t>VÒNG CỬA TAY  (ĐO CĂNG)</t>
  </si>
  <si>
    <r>
      <rPr>
        <sz val="11"/>
        <color theme="1"/>
        <rFont val="Calibri"/>
        <family val="1"/>
      </rPr>
      <t>10 3/4</t>
    </r>
  </si>
  <si>
    <r>
      <rPr>
        <sz val="11"/>
        <color theme="1"/>
        <rFont val="Calibri"/>
        <family val="1"/>
      </rPr>
      <t>11 1/4</t>
    </r>
  </si>
  <si>
    <r>
      <rPr>
        <sz val="11"/>
        <color theme="1"/>
        <rFont val="Calibri"/>
        <family val="1"/>
      </rPr>
      <t>11 1/2</t>
    </r>
  </si>
  <si>
    <r>
      <rPr>
        <sz val="11"/>
        <color theme="1"/>
        <rFont val="Calibri"/>
        <family val="1"/>
      </rPr>
      <t>11 3/4</t>
    </r>
  </si>
  <si>
    <r>
      <rPr>
        <sz val="11"/>
        <color theme="1"/>
        <rFont val="Calibri"/>
        <family val="1"/>
      </rPr>
      <t>AB</t>
    </r>
  </si>
  <si>
    <t>SLEEVE CIRCUMFERENCE 1" UP FROM JOIN SEAM</t>
  </si>
  <si>
    <r>
      <rPr>
        <sz val="11"/>
        <color theme="1"/>
        <rFont val="Calibri"/>
        <family val="1"/>
      </rPr>
      <t>AC</t>
    </r>
  </si>
  <si>
    <t>CUFF HEIGHT</t>
  </si>
  <si>
    <t>TO BẢN RIB TAY</t>
  </si>
  <si>
    <t>CẬP NHẬT THÔNG SỐ DÀI TAY</t>
  </si>
  <si>
    <t>HSSS24P0346001T00K
L0722/1
ÁNH A CẤP ĐỦ SL</t>
  </si>
  <si>
    <t>HSSS25S0319002T00K
L0302/1
ÁNH A CẤP ĐỦ SL</t>
  </si>
  <si>
    <t>GR9575</t>
  </si>
  <si>
    <t>DUYỆT CHẤT LƯỢNG, HIỆU ỨNG, HANFEEL SAU DYE NHƯ ÁO MẪU PHOTOSHOOT MÃ H06-CR27M-DYE, MÀU ABBEY STONE CHUYỂN CÙNG TÁC NGHIỆP</t>
  </si>
  <si>
    <t>Herschel Supply Co.</t>
  </si>
  <si>
    <t>Graded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</si>
  <si>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</si>
  <si>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</si>
  <si>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</si>
  <si>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</si>
  <si>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</si>
  <si>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</si>
  <si>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</si>
  <si>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</si>
  <si>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</si>
  <si>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</si>
  <si>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S (TS sau khi add %)</t>
  </si>
  <si>
    <t>M (TS sau khi add %)</t>
  </si>
  <si>
    <t>L(TS sau khi add %)</t>
  </si>
  <si>
    <t>XL (TS sau khi add %)</t>
  </si>
  <si>
    <t>XXL (TS sau khi add %)</t>
  </si>
  <si>
    <t>UA'S COMMENTS</t>
  </si>
  <si>
    <r>
      <rPr>
        <strike/>
        <sz val="11"/>
        <color theme="1"/>
        <rFont val="Muli"/>
      </rPr>
      <t>A</t>
    </r>
  </si>
  <si>
    <t>B</t>
  </si>
  <si>
    <t>1/4</t>
  </si>
  <si>
    <t>7 3/4</t>
  </si>
  <si>
    <t>8 1/4</t>
  </si>
  <si>
    <t>8 1/2</t>
  </si>
  <si>
    <t>8 3/4</t>
  </si>
  <si>
    <t>C</t>
  </si>
  <si>
    <t>1/8</t>
  </si>
  <si>
    <t>3 7/8</t>
  </si>
  <si>
    <t>4 1/8</t>
  </si>
  <si>
    <t>4 1/4</t>
  </si>
  <si>
    <t>4 3/8</t>
  </si>
  <si>
    <t>D</t>
  </si>
  <si>
    <t>E</t>
  </si>
  <si>
    <t>1/2</t>
  </si>
  <si>
    <t>F</t>
  </si>
  <si>
    <t>7/8</t>
  </si>
  <si>
    <t>G</t>
  </si>
  <si>
    <t>5/8</t>
  </si>
  <si>
    <t>18 7/8</t>
  </si>
  <si>
    <t>19 1/2</t>
  </si>
  <si>
    <t>20 1/8</t>
  </si>
  <si>
    <t>20 3/4</t>
  </si>
  <si>
    <t>21 3/8</t>
  </si>
  <si>
    <t>H</t>
  </si>
  <si>
    <t>I</t>
  </si>
  <si>
    <t>17 3/8</t>
  </si>
  <si>
    <t>18 5/8</t>
  </si>
  <si>
    <t>19 1/4</t>
  </si>
  <si>
    <t>19 7/8</t>
  </si>
  <si>
    <t>J</t>
  </si>
  <si>
    <t>18 3/8</t>
  </si>
  <si>
    <t>19 5/8</t>
  </si>
  <si>
    <t>20 1/4</t>
  </si>
  <si>
    <t>20 7/8</t>
  </si>
  <si>
    <t>K</t>
  </si>
  <si>
    <t>12 1/4</t>
  </si>
  <si>
    <t>12 1/2</t>
  </si>
  <si>
    <t>12 3/4</t>
  </si>
  <si>
    <t>1 3/4</t>
  </si>
  <si>
    <t>N</t>
  </si>
  <si>
    <t>27 1/2</t>
  </si>
  <si>
    <t>28 1/2</t>
  </si>
  <si>
    <t>O</t>
  </si>
  <si>
    <t>P</t>
  </si>
  <si>
    <t>Q</t>
  </si>
  <si>
    <t>2 1/2</t>
  </si>
  <si>
    <t>46 1/2</t>
  </si>
  <si>
    <t>51 1/2</t>
  </si>
  <si>
    <t>56 1/2</t>
  </si>
  <si>
    <t>R</t>
  </si>
  <si>
    <t>36 1/2</t>
  </si>
  <si>
    <t>41 1/2</t>
  </si>
  <si>
    <t>45 1/2</t>
  </si>
  <si>
    <t>50 1/2</t>
  </si>
  <si>
    <t>T</t>
  </si>
  <si>
    <t>U</t>
  </si>
  <si>
    <t>V</t>
  </si>
  <si>
    <t>34 7/8</t>
  </si>
  <si>
    <t>W</t>
  </si>
  <si>
    <t>20 3/8</t>
  </si>
  <si>
    <t>21 5/8</t>
  </si>
  <si>
    <t>22 1/4</t>
  </si>
  <si>
    <t>22 7/8</t>
  </si>
  <si>
    <t>X</t>
  </si>
  <si>
    <t>Y</t>
  </si>
  <si>
    <t>15 1/2</t>
  </si>
  <si>
    <t>16 1/2</t>
  </si>
  <si>
    <t>Z</t>
  </si>
  <si>
    <t>AA</t>
  </si>
  <si>
    <t>10 3/4</t>
  </si>
  <si>
    <t>11 1/4</t>
  </si>
  <si>
    <t>11 1/2</t>
  </si>
  <si>
    <t>11 3/4</t>
  </si>
  <si>
    <t>AB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</si>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</sst>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0.000"/>
    <numFmt numFmtId="178" formatCode="yyyy\-mmm\-dd;@"/>
    <numFmt numFmtId="179" formatCode="#\ ?/2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b/>
      <sz val="11"/>
      <color theme="1"/>
      <name val="Calibri"/>
      <family val="2"/>
    </font>
    <font>
      <b/>
      <sz val="11"/>
      <color theme="1"/>
      <name val="Calibri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trike/>
      <sz val="11"/>
      <color theme="1"/>
      <name val="Calibri"/>
      <family val="1"/>
    </font>
    <font>
      <sz val="11"/>
      <color theme="1"/>
      <name val="Times New Roman"/>
      <family val="1"/>
    </font>
    <font>
      <strike/>
      <sz val="11"/>
      <color theme="1"/>
      <name val="Calibri"/>
      <family val="2"/>
    </font>
    <font>
      <sz val="11"/>
      <color theme="1"/>
      <name val="Calibri"/>
      <family val="1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b/>
      <sz val="12"/>
      <color rgb="FFFF0000"/>
      <name val="Muli"/>
    </font>
    <font>
      <b/>
      <sz val="12"/>
      <color rgb="FF000000"/>
      <name val="Muli"/>
    </font>
    <font>
      <strike/>
      <sz val="11"/>
      <color theme="1"/>
      <name val="Muli"/>
    </font>
    <font>
      <sz val="11"/>
      <color rgb="FFFF0000"/>
      <name val="Muli"/>
    </font>
    <font>
      <b/>
      <sz val="11"/>
      <color rgb="FFFF0000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4" fillId="0" borderId="0"/>
    <xf numFmtId="0" fontId="94" fillId="0" borderId="0"/>
  </cellStyleXfs>
  <cellXfs count="650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5" fillId="2" borderId="3" xfId="0" applyFont="1" applyFill="1" applyBorder="1" applyAlignment="1">
      <alignment horizontal="left" vertical="center"/>
    </xf>
    <xf numFmtId="0" fontId="95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6" fillId="0" borderId="42" xfId="1" applyNumberFormat="1" applyFont="1" applyBorder="1" applyAlignment="1">
      <alignment horizontal="center" vertical="center" wrapText="1"/>
    </xf>
    <xf numFmtId="0" fontId="97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8" fillId="0" borderId="42" xfId="1" applyNumberFormat="1" applyFont="1" applyBorder="1" applyAlignment="1">
      <alignment horizontal="center" vertical="center" wrapText="1"/>
    </xf>
    <xf numFmtId="177" fontId="49" fillId="2" borderId="42" xfId="0" applyNumberFormat="1" applyFont="1" applyFill="1" applyBorder="1" applyAlignment="1">
      <alignment horizontal="center" vertical="center"/>
    </xf>
    <xf numFmtId="0" fontId="99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0" fillId="9" borderId="42" xfId="0" applyFont="1" applyFill="1" applyBorder="1" applyAlignment="1">
      <alignment vertical="center"/>
    </xf>
    <xf numFmtId="0" fontId="101" fillId="0" borderId="42" xfId="0" applyFont="1" applyBorder="1" applyAlignment="1">
      <alignment horizontal="center"/>
    </xf>
    <xf numFmtId="0" fontId="101" fillId="0" borderId="42" xfId="0" quotePrefix="1" applyFont="1" applyBorder="1" applyAlignment="1">
      <alignment horizontal="center"/>
    </xf>
    <xf numFmtId="16" fontId="101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4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0" fontId="39" fillId="3" borderId="43" xfId="0" applyFont="1" applyFill="1" applyBorder="1" applyAlignment="1">
      <alignment vertical="center"/>
    </xf>
    <xf numFmtId="0" fontId="39" fillId="3" borderId="40" xfId="0" applyFont="1" applyFill="1" applyBorder="1" applyAlignment="1">
      <alignment vertical="center"/>
    </xf>
    <xf numFmtId="0" fontId="39" fillId="3" borderId="41" xfId="0" applyFont="1" applyFill="1" applyBorder="1" applyAlignment="1">
      <alignment vertical="center"/>
    </xf>
    <xf numFmtId="0" fontId="109" fillId="0" borderId="0" xfId="129" applyFont="1" applyAlignment="1">
      <alignment horizontal="left" vertical="top"/>
    </xf>
    <xf numFmtId="0" fontId="107" fillId="0" borderId="67" xfId="129" applyFont="1" applyBorder="1" applyAlignment="1">
      <alignment horizontal="left" vertical="top" wrapText="1"/>
    </xf>
    <xf numFmtId="0" fontId="108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left" vertical="top" wrapText="1"/>
    </xf>
    <xf numFmtId="0" fontId="107" fillId="0" borderId="68" xfId="129" applyFont="1" applyBorder="1" applyAlignment="1">
      <alignment horizontal="center" vertical="top" wrapText="1"/>
    </xf>
    <xf numFmtId="0" fontId="110" fillId="0" borderId="68" xfId="129" applyFont="1" applyBorder="1" applyAlignment="1">
      <alignment horizontal="center" wrapText="1"/>
    </xf>
    <xf numFmtId="178" fontId="107" fillId="0" borderId="68" xfId="129" applyNumberFormat="1" applyFont="1" applyBorder="1" applyAlignment="1">
      <alignment horizontal="center" vertical="top" shrinkToFit="1"/>
    </xf>
    <xf numFmtId="0" fontId="110" fillId="0" borderId="69" xfId="129" applyFont="1" applyBorder="1" applyAlignment="1">
      <alignment horizontal="center" wrapText="1"/>
    </xf>
    <xf numFmtId="0" fontId="107" fillId="0" borderId="70" xfId="129" applyFont="1" applyBorder="1" applyAlignment="1">
      <alignment horizontal="left" vertical="top" wrapText="1"/>
    </xf>
    <xf numFmtId="1" fontId="107" fillId="0" borderId="0" xfId="129" applyNumberFormat="1" applyFont="1" applyAlignment="1">
      <alignment horizontal="left" vertical="top" indent="5" shrinkToFit="1"/>
    </xf>
    <xf numFmtId="1" fontId="107" fillId="0" borderId="0" xfId="129" applyNumberFormat="1" applyFont="1" applyAlignment="1">
      <alignment horizontal="center" vertical="top" shrinkToFit="1"/>
    </xf>
    <xf numFmtId="0" fontId="107" fillId="0" borderId="0" xfId="129" applyFont="1" applyAlignment="1">
      <alignment horizontal="center" vertical="top" wrapText="1"/>
    </xf>
    <xf numFmtId="0" fontId="110" fillId="0" borderId="0" xfId="129" applyFont="1" applyAlignment="1">
      <alignment horizontal="center" wrapText="1"/>
    </xf>
    <xf numFmtId="0" fontId="110" fillId="0" borderId="71" xfId="129" applyFont="1" applyBorder="1" applyAlignment="1">
      <alignment horizontal="center" wrapText="1"/>
    </xf>
    <xf numFmtId="0" fontId="107" fillId="0" borderId="72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left" vertical="top" wrapText="1"/>
    </xf>
    <xf numFmtId="0" fontId="107" fillId="0" borderId="73" xfId="129" applyFont="1" applyBorder="1" applyAlignment="1">
      <alignment horizontal="center" vertical="top" wrapText="1"/>
    </xf>
    <xf numFmtId="0" fontId="110" fillId="0" borderId="73" xfId="129" applyFont="1" applyBorder="1" applyAlignment="1">
      <alignment horizontal="center" wrapText="1"/>
    </xf>
    <xf numFmtId="0" fontId="110" fillId="0" borderId="74" xfId="129" applyFont="1" applyBorder="1" applyAlignment="1">
      <alignment horizontal="center" wrapText="1"/>
    </xf>
    <xf numFmtId="0" fontId="107" fillId="0" borderId="75" xfId="129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center" wrapText="1"/>
    </xf>
    <xf numFmtId="12" fontId="109" fillId="0" borderId="42" xfId="129" applyNumberFormat="1" applyFont="1" applyBorder="1" applyAlignment="1">
      <alignment horizontal="left" vertical="top" wrapText="1"/>
    </xf>
    <xf numFmtId="0" fontId="111" fillId="0" borderId="75" xfId="129" applyFont="1" applyBorder="1" applyAlignment="1">
      <alignment horizontal="center" vertical="top" wrapText="1"/>
    </xf>
    <xf numFmtId="0" fontId="111" fillId="0" borderId="75" xfId="129" applyFont="1" applyBorder="1" applyAlignment="1">
      <alignment horizontal="left" vertical="top" wrapText="1"/>
    </xf>
    <xf numFmtId="12" fontId="111" fillId="0" borderId="75" xfId="129" applyNumberFormat="1" applyFont="1" applyBorder="1" applyAlignment="1">
      <alignment horizontal="center" vertical="top" wrapText="1"/>
    </xf>
    <xf numFmtId="0" fontId="113" fillId="0" borderId="75" xfId="129" applyFont="1" applyBorder="1" applyAlignment="1">
      <alignment horizontal="center" wrapText="1"/>
    </xf>
    <xf numFmtId="1" fontId="114" fillId="0" borderId="75" xfId="129" applyNumberFormat="1" applyFont="1" applyBorder="1" applyAlignment="1">
      <alignment horizontal="center" vertical="top" shrinkToFit="1"/>
    </xf>
    <xf numFmtId="0" fontId="113" fillId="0" borderId="64" xfId="129" applyFont="1" applyBorder="1" applyAlignment="1">
      <alignment horizontal="center" wrapText="1"/>
    </xf>
    <xf numFmtId="0" fontId="109" fillId="0" borderId="42" xfId="129" applyFont="1" applyBorder="1" applyAlignment="1">
      <alignment horizontal="left" vertical="top"/>
    </xf>
    <xf numFmtId="12" fontId="111" fillId="0" borderId="75" xfId="129" applyNumberFormat="1" applyFont="1" applyBorder="1" applyAlignment="1">
      <alignment horizontal="center" vertical="top" shrinkToFit="1"/>
    </xf>
    <xf numFmtId="12" fontId="111" fillId="0" borderId="64" xfId="129" applyNumberFormat="1" applyFont="1" applyBorder="1" applyAlignment="1">
      <alignment horizontal="center" vertical="top" wrapText="1"/>
    </xf>
    <xf numFmtId="12" fontId="111" fillId="0" borderId="64" xfId="129" applyNumberFormat="1" applyFont="1" applyBorder="1" applyAlignment="1">
      <alignment horizontal="center" vertical="top" shrinkToFit="1"/>
    </xf>
    <xf numFmtId="0" fontId="110" fillId="0" borderId="0" xfId="129" applyFont="1" applyAlignment="1">
      <alignment horizontal="left" vertical="top"/>
    </xf>
    <xf numFmtId="0" fontId="113" fillId="0" borderId="0" xfId="129" applyFont="1" applyAlignment="1">
      <alignment horizontal="left" vertical="top"/>
    </xf>
    <xf numFmtId="0" fontId="113" fillId="0" borderId="0" xfId="129" applyFont="1" applyAlignment="1">
      <alignment horizontal="center" vertical="top"/>
    </xf>
    <xf numFmtId="0" fontId="109" fillId="0" borderId="0" xfId="129" applyFont="1" applyAlignment="1">
      <alignment horizontal="center" vertical="top"/>
    </xf>
    <xf numFmtId="1" fontId="27" fillId="2" borderId="43" xfId="0" quotePrefix="1" applyNumberFormat="1" applyFont="1" applyFill="1" applyBorder="1" applyAlignment="1">
      <alignment horizontal="center" vertical="center"/>
    </xf>
    <xf numFmtId="1" fontId="27" fillId="2" borderId="41" xfId="0" quotePrefix="1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99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left" vertical="center" wrapText="1"/>
    </xf>
    <xf numFmtId="0" fontId="39" fillId="3" borderId="40" xfId="0" applyFont="1" applyFill="1" applyBorder="1" applyAlignment="1">
      <alignment horizontal="left" vertical="center" wrapText="1"/>
    </xf>
    <xf numFmtId="0" fontId="39" fillId="3" borderId="41" xfId="0" applyFont="1" applyFill="1" applyBorder="1" applyAlignment="1">
      <alignment horizontal="left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93" fillId="50" borderId="43" xfId="0" quotePrefix="1" applyNumberFormat="1" applyFont="1" applyFill="1" applyBorder="1" applyAlignment="1">
      <alignment horizontal="center" vertical="center" wrapText="1"/>
    </xf>
    <xf numFmtId="12" fontId="93" fillId="50" borderId="40" xfId="0" quotePrefix="1" applyNumberFormat="1" applyFont="1" applyFill="1" applyBorder="1" applyAlignment="1">
      <alignment horizontal="center" vertical="center" wrapText="1"/>
    </xf>
    <xf numFmtId="12" fontId="93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0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105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3" xfId="0" applyFont="1" applyBorder="1" applyAlignment="1">
      <alignment horizontal="center" wrapText="1"/>
    </xf>
    <xf numFmtId="0" fontId="38" fillId="0" borderId="4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39" fillId="0" borderId="43" xfId="0" quotePrefix="1" applyNumberFormat="1" applyFont="1" applyBorder="1" applyAlignment="1">
      <alignment horizontal="center" vertical="center" wrapText="1"/>
    </xf>
    <xf numFmtId="12" fontId="39" fillId="0" borderId="40" xfId="0" quotePrefix="1" applyNumberFormat="1" applyFont="1" applyBorder="1" applyAlignment="1">
      <alignment horizontal="center" vertical="center" wrapText="1"/>
    </xf>
    <xf numFmtId="12" fontId="39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92" fillId="2" borderId="42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107" fillId="0" borderId="64" xfId="129" applyFont="1" applyBorder="1" applyAlignment="1">
      <alignment horizontal="center" vertical="top" wrapText="1"/>
    </xf>
    <xf numFmtId="0" fontId="107" fillId="0" borderId="65" xfId="129" applyFont="1" applyBorder="1" applyAlignment="1">
      <alignment horizontal="center" vertical="top" wrapText="1"/>
    </xf>
    <xf numFmtId="0" fontId="107" fillId="0" borderId="66" xfId="129" applyFont="1" applyBorder="1" applyAlignment="1">
      <alignment horizontal="center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12" fontId="86" fillId="0" borderId="59" xfId="59" applyNumberFormat="1" applyFont="1" applyBorder="1" applyAlignment="1">
      <alignment horizontal="left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102" fillId="0" borderId="59" xfId="59" applyFont="1" applyBorder="1" applyAlignment="1">
      <alignment vertical="center" wrapText="1"/>
    </xf>
    <xf numFmtId="0" fontId="116" fillId="0" borderId="64" xfId="128" applyFont="1" applyBorder="1" applyAlignment="1">
      <alignment horizontal="center" vertical="top" wrapText="1"/>
    </xf>
    <xf numFmtId="0" fontId="116" fillId="0" borderId="65" xfId="128" applyFont="1" applyBorder="1" applyAlignment="1">
      <alignment horizontal="center" vertical="top" wrapText="1"/>
    </xf>
    <xf numFmtId="0" fontId="116" fillId="0" borderId="66" xfId="128" applyFont="1" applyBorder="1" applyAlignment="1">
      <alignment horizontal="center" vertical="top" wrapText="1"/>
    </xf>
    <xf numFmtId="0" fontId="117" fillId="0" borderId="0" xfId="128" applyFont="1" applyAlignment="1">
      <alignment horizontal="left" vertical="top"/>
    </xf>
    <xf numFmtId="0" fontId="116" fillId="0" borderId="67" xfId="128" applyFont="1" applyBorder="1" applyAlignment="1">
      <alignment horizontal="left" vertical="top" wrapText="1"/>
    </xf>
    <xf numFmtId="0" fontId="116" fillId="0" borderId="68" xfId="128" applyFont="1" applyBorder="1" applyAlignment="1">
      <alignment horizontal="left" vertical="top" wrapText="1"/>
    </xf>
    <xf numFmtId="0" fontId="116" fillId="0" borderId="68" xfId="128" applyFont="1" applyBorder="1" applyAlignment="1">
      <alignment horizontal="center" vertical="top" wrapText="1"/>
    </xf>
    <xf numFmtId="0" fontId="116" fillId="0" borderId="68" xfId="128" applyFont="1" applyBorder="1" applyAlignment="1">
      <alignment horizontal="center" wrapText="1"/>
    </xf>
    <xf numFmtId="178" fontId="116" fillId="0" borderId="68" xfId="128" applyNumberFormat="1" applyFont="1" applyBorder="1" applyAlignment="1">
      <alignment horizontal="center" vertical="top" shrinkToFit="1"/>
    </xf>
    <xf numFmtId="0" fontId="116" fillId="0" borderId="69" xfId="128" applyFont="1" applyBorder="1" applyAlignment="1">
      <alignment horizontal="center" wrapText="1"/>
    </xf>
    <xf numFmtId="0" fontId="116" fillId="0" borderId="70" xfId="128" applyFont="1" applyBorder="1" applyAlignment="1">
      <alignment horizontal="left" vertical="top" wrapText="1"/>
    </xf>
    <xf numFmtId="1" fontId="116" fillId="0" borderId="0" xfId="128" applyNumberFormat="1" applyFont="1" applyAlignment="1">
      <alignment horizontal="left" vertical="top" indent="5" shrinkToFit="1"/>
    </xf>
    <xf numFmtId="0" fontId="116" fillId="0" borderId="0" xfId="128" applyFont="1" applyAlignment="1">
      <alignment horizontal="center" vertical="top" wrapText="1"/>
    </xf>
    <xf numFmtId="0" fontId="116" fillId="0" borderId="0" xfId="128" applyFont="1" applyAlignment="1">
      <alignment horizontal="center" wrapText="1"/>
    </xf>
    <xf numFmtId="0" fontId="116" fillId="0" borderId="71" xfId="128" applyFont="1" applyBorder="1" applyAlignment="1">
      <alignment horizontal="center" wrapText="1"/>
    </xf>
    <xf numFmtId="0" fontId="116" fillId="0" borderId="72" xfId="128" applyFont="1" applyBorder="1" applyAlignment="1">
      <alignment horizontal="left" vertical="top" wrapText="1"/>
    </xf>
    <xf numFmtId="0" fontId="116" fillId="0" borderId="73" xfId="128" applyFont="1" applyBorder="1" applyAlignment="1">
      <alignment horizontal="left" vertical="top" wrapText="1"/>
    </xf>
    <xf numFmtId="0" fontId="116" fillId="0" borderId="73" xfId="128" applyFont="1" applyBorder="1" applyAlignment="1">
      <alignment horizontal="center" vertical="top" wrapText="1"/>
    </xf>
    <xf numFmtId="0" fontId="116" fillId="0" borderId="73" xfId="128" applyFont="1" applyBorder="1" applyAlignment="1">
      <alignment horizontal="center" wrapText="1"/>
    </xf>
    <xf numFmtId="0" fontId="116" fillId="0" borderId="74" xfId="128" applyFont="1" applyBorder="1" applyAlignment="1">
      <alignment horizontal="center" wrapText="1"/>
    </xf>
    <xf numFmtId="0" fontId="118" fillId="0" borderId="75" xfId="128" applyFont="1" applyBorder="1" applyAlignment="1">
      <alignment horizontal="center" vertical="center" wrapText="1"/>
    </xf>
    <xf numFmtId="0" fontId="119" fillId="47" borderId="75" xfId="128" applyFont="1" applyFill="1" applyBorder="1" applyAlignment="1">
      <alignment horizontal="center" vertical="center" wrapText="1"/>
    </xf>
    <xf numFmtId="0" fontId="118" fillId="0" borderId="64" xfId="128" applyFont="1" applyBorder="1" applyAlignment="1">
      <alignment horizontal="center" vertical="center" wrapText="1"/>
    </xf>
    <xf numFmtId="12" fontId="120" fillId="0" borderId="42" xfId="128" applyNumberFormat="1" applyFont="1" applyBorder="1" applyAlignment="1">
      <alignment horizontal="center" vertical="center" wrapText="1"/>
    </xf>
    <xf numFmtId="0" fontId="36" fillId="0" borderId="75" xfId="128" applyFont="1" applyBorder="1" applyAlignment="1">
      <alignment horizontal="center" vertical="top" wrapText="1"/>
    </xf>
    <xf numFmtId="0" fontId="36" fillId="0" borderId="75" xfId="128" applyFont="1" applyBorder="1" applyAlignment="1">
      <alignment horizontal="left" vertical="top" wrapText="1"/>
    </xf>
    <xf numFmtId="12" fontId="36" fillId="0" borderId="75" xfId="128" applyNumberFormat="1" applyFont="1" applyBorder="1" applyAlignment="1">
      <alignment horizontal="center" vertical="top" wrapText="1"/>
    </xf>
    <xf numFmtId="0" fontId="36" fillId="0" borderId="75" xfId="128" applyFont="1" applyBorder="1" applyAlignment="1">
      <alignment horizontal="center" wrapText="1"/>
    </xf>
    <xf numFmtId="1" fontId="121" fillId="0" borderId="75" xfId="128" applyNumberFormat="1" applyFont="1" applyBorder="1" applyAlignment="1">
      <alignment horizontal="center" vertical="top" shrinkToFit="1"/>
    </xf>
    <xf numFmtId="0" fontId="36" fillId="0" borderId="64" xfId="128" applyFont="1" applyBorder="1" applyAlignment="1">
      <alignment horizontal="center" wrapText="1"/>
    </xf>
    <xf numFmtId="0" fontId="117" fillId="0" borderId="42" xfId="128" applyFont="1" applyBorder="1" applyAlignment="1">
      <alignment horizontal="left" vertical="top"/>
    </xf>
    <xf numFmtId="12" fontId="36" fillId="0" borderId="75" xfId="128" applyNumberFormat="1" applyFont="1" applyBorder="1" applyAlignment="1">
      <alignment horizontal="center" vertical="top" shrinkToFit="1"/>
    </xf>
    <xf numFmtId="12" fontId="36" fillId="0" borderId="64" xfId="128" applyNumberFormat="1" applyFont="1" applyBorder="1" applyAlignment="1">
      <alignment horizontal="center" vertical="top" wrapText="1"/>
    </xf>
    <xf numFmtId="12" fontId="122" fillId="0" borderId="75" xfId="128" applyNumberFormat="1" applyFont="1" applyBorder="1" applyAlignment="1">
      <alignment horizontal="center" vertical="top" wrapText="1"/>
    </xf>
    <xf numFmtId="12" fontId="122" fillId="0" borderId="75" xfId="128" applyNumberFormat="1" applyFont="1" applyBorder="1" applyAlignment="1">
      <alignment horizontal="center" vertical="top" shrinkToFit="1"/>
    </xf>
    <xf numFmtId="179" fontId="122" fillId="0" borderId="64" xfId="128" applyNumberFormat="1" applyFont="1" applyBorder="1" applyAlignment="1">
      <alignment horizontal="center" vertical="top" wrapText="1"/>
    </xf>
    <xf numFmtId="12" fontId="36" fillId="0" borderId="64" xfId="128" applyNumberFormat="1" applyFont="1" applyBorder="1" applyAlignment="1">
      <alignment horizontal="center" vertical="top" shrinkToFit="1"/>
    </xf>
    <xf numFmtId="12" fontId="122" fillId="0" borderId="64" xfId="128" applyNumberFormat="1" applyFont="1" applyBorder="1" applyAlignment="1">
      <alignment horizontal="center" vertical="top" shrinkToFit="1"/>
    </xf>
    <xf numFmtId="0" fontId="123" fillId="0" borderId="42" xfId="128" applyFont="1" applyBorder="1" applyAlignment="1">
      <alignment horizontal="left" vertical="top"/>
    </xf>
    <xf numFmtId="12" fontId="122" fillId="0" borderId="64" xfId="128" applyNumberFormat="1" applyFont="1" applyBorder="1" applyAlignment="1">
      <alignment horizontal="center" vertical="top" wrapText="1"/>
    </xf>
    <xf numFmtId="0" fontId="116" fillId="0" borderId="0" xfId="128" applyFont="1" applyAlignment="1">
      <alignment horizontal="left" vertical="top"/>
    </xf>
    <xf numFmtId="0" fontId="36" fillId="0" borderId="0" xfId="128" applyFont="1" applyAlignment="1">
      <alignment horizontal="left" vertical="top"/>
    </xf>
    <xf numFmtId="0" fontId="36" fillId="0" borderId="0" xfId="128" applyFont="1" applyAlignment="1">
      <alignment horizontal="center" vertical="top"/>
    </xf>
    <xf numFmtId="0" fontId="117" fillId="0" borderId="0" xfId="128" applyFont="1" applyAlignment="1">
      <alignment horizontal="center" vertical="top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 2" xfId="129" xr:uid="{5E8BF6A1-5676-4171-9FAC-67D75BD66978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png"/><Relationship Id="rId5" Type="http://schemas.openxmlformats.org/officeDocument/2006/relationships/image" Target="../media/image12.png"/><Relationship Id="rId15" Type="http://schemas.openxmlformats.org/officeDocument/2006/relationships/image" Target="../media/image2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5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206375</xdr:colOff>
      <xdr:row>5</xdr:row>
      <xdr:rowOff>142875</xdr:rowOff>
    </xdr:from>
    <xdr:to>
      <xdr:col>16</xdr:col>
      <xdr:colOff>1010356</xdr:colOff>
      <xdr:row>7</xdr:row>
      <xdr:rowOff>746125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111904F2-D8C8-4998-861D-6F7653511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2809875"/>
          <a:ext cx="3201106" cy="2063750"/>
        </a:xfrm>
        <a:prstGeom prst="rect">
          <a:avLst/>
        </a:prstGeom>
      </xdr:spPr>
    </xdr:pic>
    <xdr:clientData/>
  </xdr:twoCellAnchor>
  <xdr:twoCellAnchor editAs="oneCell">
    <xdr:from>
      <xdr:col>10</xdr:col>
      <xdr:colOff>650874</xdr:colOff>
      <xdr:row>54</xdr:row>
      <xdr:rowOff>365124</xdr:rowOff>
    </xdr:from>
    <xdr:to>
      <xdr:col>15</xdr:col>
      <xdr:colOff>228388</xdr:colOff>
      <xdr:row>77</xdr:row>
      <xdr:rowOff>285749</xdr:rowOff>
    </xdr:to>
    <xdr:pic>
      <xdr:nvPicPr>
        <xdr:cNvPr id="5" name="Picture 4" descr="A grey sweatshirt with a logo on it&#10;&#10;Description automatically generated">
          <a:extLst>
            <a:ext uri="{FF2B5EF4-FFF2-40B4-BE49-F238E27FC236}">
              <a16:creationId xmlns:a16="http://schemas.microsoft.com/office/drawing/2014/main" id="{BAEF948E-9922-48A5-B4C2-AA1FEBF7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249" y="50752374"/>
          <a:ext cx="5244889" cy="3381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8FC8E-ED59-4CFC-AA59-716AA3E0B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3340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2</xdr:col>
      <xdr:colOff>2500312</xdr:colOff>
      <xdr:row>19</xdr:row>
      <xdr:rowOff>4007148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861801-C087-4AC4-A0B9-46B165E0F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53150"/>
          <a:ext cx="3769116" cy="3626148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6C0E7D-C9C0-4EE6-B40B-20E3258BE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82949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ADC9AB8-08E1-41FF-8451-12FB7277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82473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98FF5B4E-B70E-4F25-8171-CEB148E4A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501522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E2D5994-1CAE-47F1-A690-3E11EF099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1381" y="54016275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5C97FD7-9B91-4B1B-B731-5B7A5CF3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56927750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44AA701-1D8F-4A7A-964E-C251F41E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6094095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18C1DF51-C186-47C9-A84B-ACEDF3CCDABF}"/>
            </a:ext>
          </a:extLst>
        </xdr:cNvPr>
        <xdr:cNvSpPr txBox="1"/>
      </xdr:nvSpPr>
      <xdr:spPr>
        <a:xfrm>
          <a:off x="10890249" y="651866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6C2056B-0268-4335-BA1A-3E63B1F52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88749" y="74504550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142875</xdr:rowOff>
    </xdr:from>
    <xdr:to>
      <xdr:col>1</xdr:col>
      <xdr:colOff>4984751</xdr:colOff>
      <xdr:row>28</xdr:row>
      <xdr:rowOff>2698751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4DE890-7825-4B78-A1DD-BD8AA8908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275" t="13605" r="13995" b="8167"/>
        <a:stretch/>
      </xdr:blipFill>
      <xdr:spPr>
        <a:xfrm>
          <a:off x="8985251" y="37798375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2333625</xdr:colOff>
      <xdr:row>0</xdr:row>
      <xdr:rowOff>111125</xdr:rowOff>
    </xdr:from>
    <xdr:to>
      <xdr:col>2</xdr:col>
      <xdr:colOff>5534731</xdr:colOff>
      <xdr:row>3</xdr:row>
      <xdr:rowOff>365125</xdr:rowOff>
    </xdr:to>
    <xdr:pic>
      <xdr:nvPicPr>
        <xdr:cNvPr id="4" name="Picture 3" descr="A grey sweatshirt with a logo on it&#10;&#10;Description automatically generated">
          <a:extLst>
            <a:ext uri="{FF2B5EF4-FFF2-40B4-BE49-F238E27FC236}">
              <a16:creationId xmlns:a16="http://schemas.microsoft.com/office/drawing/2014/main" id="{0F416C20-9BD3-407C-8D53-30DDE256B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160625" y="111125"/>
          <a:ext cx="3201106" cy="2063750"/>
        </a:xfrm>
        <a:prstGeom prst="rect">
          <a:avLst/>
        </a:prstGeom>
      </xdr:spPr>
    </xdr:pic>
    <xdr:clientData/>
  </xdr:twoCellAnchor>
  <xdr:twoCellAnchor>
    <xdr:from>
      <xdr:col>1</xdr:col>
      <xdr:colOff>253999</xdr:colOff>
      <xdr:row>21</xdr:row>
      <xdr:rowOff>158749</xdr:rowOff>
    </xdr:from>
    <xdr:to>
      <xdr:col>2</xdr:col>
      <xdr:colOff>492124</xdr:colOff>
      <xdr:row>22</xdr:row>
      <xdr:rowOff>809624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0249651-C8E9-456C-B022-99B0F2A7E2F1}"/>
            </a:ext>
          </a:extLst>
        </xdr:cNvPr>
        <xdr:cNvGrpSpPr/>
      </xdr:nvGrpSpPr>
      <xdr:grpSpPr>
        <a:xfrm>
          <a:off x="7461249" y="26860499"/>
          <a:ext cx="5857875" cy="5857875"/>
          <a:chOff x="7207250" y="25082500"/>
          <a:chExt cx="14545922" cy="9085035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6C0770C-9829-B395-B47A-050B72CB4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EF4D31B-00FB-1046-809B-288C0297F3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D30401E-A355-E4B7-99CB-77FA665C50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52E1038-20DE-0FB9-6B0B-728DC8EF4B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48F8F82-2581-C99A-E28E-AB0A3F9986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7011BEAB-96AA-DA6F-B448-407D6DC4C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4M-DYE_PIGMENT%20DYE%20CLASSIC%20HOODIE%20MEN'S_ABBEY%20STONE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4M-DYE_PIGMENT%20DYE%20CLASSIC%20HOODIE%20MEN'S_ABBEY%20STONE.XLSX?554ECE29" TargetMode="External"/><Relationship Id="rId1" Type="http://schemas.openxmlformats.org/officeDocument/2006/relationships/externalLinkPath" Target="file:///\\554ECE29\H06-HD34M-DYE_PIGMENT%20DYE%20CLASSIC%20HOODIE%20MEN'S_ABBEY%20STON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MAI/BCThue/Nam%202009/Tu%20van%20ke%20toan/Monthly%20report%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MAI/BCThue/Nam%202009/Tu%20van%20ke%20toan/Monthly%20report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C/MAI/BCThue/Nam%202009/Tu%20van%20ke%20toan/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uc-thu/d/MINHHUNG/Truyentai/Phong-A-TPHCM/LUUTAM/VBAO/BookJHFGJGXBGCCNCVCCVVCVCC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@/Cuc-thu/d/MINHHUNG/Truyentai/Phong-A-TPHCM/LUUTAM/VBAO/BookJHFGJGXBGCCNCVCCVVCVCC2.xls" TargetMode="External"/></Relationships>
</file>

<file path=xl/externalLinks/_rels/externalLink1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FLEECE/MEN/&#272;&#195;%20CHUY&#7874;N%20TN/H06-CR09M-Basic%20Crew%20Men's%20CORD%2025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FLEECE/MEN/&#272;&#195;%20CHUY&#7874;N%20TN/H06-CR09M-Basic%20Crew%20Men's%20CORD%2025.6.XLSX?53DE1871" TargetMode="External"/><Relationship Id="rId1" Type="http://schemas.openxmlformats.org/officeDocument/2006/relationships/externalLinkPath" Target="file:///\\53DE1871\H06-CR09M-Basic%20Crew%20Men's%20CORD%2025.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PRINTING/COSTING%20FOR%20MER/MUNSTER/MUNSTER%20FALL%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Documents%20and%20Settings/ThuTo/Desktop/Unavailable/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18">
          <cell r="D18" t="str">
            <v>ABBEY STONE</v>
          </cell>
        </row>
        <row r="27">
          <cell r="B27" t="str">
            <v>BRUSHED FLEECE 100% COTTON (30/1+8/1) HEAVY WASHING_350GSM</v>
          </cell>
          <cell r="E27" t="str">
            <v>PFD</v>
          </cell>
        </row>
        <row r="33">
          <cell r="B33" t="str">
            <v>NHÃN DỆT BẰNG VẢI 38MM*71MM 
(NHÃN CHÍNH-PHÂN THEO TỪNG SIZE)
CODE: HSC-ML-0047(MENS)</v>
          </cell>
        </row>
        <row r="35">
          <cell r="B35" t="str">
            <v>NHÃN HSCO SATIN
CODE: HSC-ML-0002</v>
          </cell>
        </row>
        <row r="37">
          <cell r="B37" t="str">
            <v>NHÃN TRANG TRÍ 4CM * 3.2CM 
CODE: HSA-10026</v>
          </cell>
        </row>
        <row r="41">
          <cell r="B41" t="str">
            <v>DÂY TAPE XƯƠNG CÁ 1CM</v>
          </cell>
          <cell r="F41" t="str">
            <v>NATURAL</v>
          </cell>
        </row>
        <row r="46">
          <cell r="B46" t="str">
            <v>ĐẠN BẮN TREO THẺ BÀI</v>
          </cell>
        </row>
        <row r="47">
          <cell r="B47" t="str">
            <v>STICKER BARCODE TẠI THẺ BÀI
KÍCH THƯỚC: 20CMX30CM</v>
          </cell>
        </row>
        <row r="48">
          <cell r="B48" t="str">
            <v>STICKER BARCODE TẠI POLY BAG
KÍCH THƯỚC: 35CMX55CM</v>
          </cell>
        </row>
        <row r="49">
          <cell r="B49" t="str">
            <v>STICKER CARTON CHI TIẾT TỪNG CỬA HÀNG</v>
          </cell>
        </row>
        <row r="50">
          <cell r="B50" t="str">
            <v>POLY BAG LỚN</v>
          </cell>
        </row>
        <row r="51">
          <cell r="B51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25.6)"/>
      <sheetName val="1. CUTTING DOCKET"/>
      <sheetName val="2. TRIM CARD"/>
      <sheetName val="Sheet2"/>
      <sheetName val="UPC STICKER"/>
      <sheetName val="TS TPHAM"/>
      <sheetName val="MEN'S-CREWNECK-TANG 4% CD-18-01"/>
      <sheetName val="MER.QT-04.BM4"/>
      <sheetName val="QUY CÁCH ĐÓNG GÓ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view="pageBreakPreview" topLeftCell="A45" zoomScale="40" zoomScaleNormal="10" zoomScaleSheetLayoutView="40" zoomScalePageLayoutView="25" workbookViewId="0">
      <selection activeCell="Y66" sqref="Y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3" t="s">
        <v>73</v>
      </c>
      <c r="O1" s="383" t="s">
        <v>73</v>
      </c>
      <c r="P1" s="384" t="s">
        <v>74</v>
      </c>
      <c r="Q1" s="384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3" t="s">
        <v>75</v>
      </c>
      <c r="O2" s="383" t="s">
        <v>75</v>
      </c>
      <c r="P2" s="385" t="s">
        <v>76</v>
      </c>
      <c r="Q2" s="385"/>
    </row>
    <row r="3" spans="1:25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83" t="s">
        <v>77</v>
      </c>
      <c r="O3" s="383" t="s">
        <v>77</v>
      </c>
      <c r="P3" s="386" t="s">
        <v>79</v>
      </c>
      <c r="Q3" s="384"/>
    </row>
    <row r="4" spans="1:25" s="2" customFormat="1" ht="33" customHeight="1" thickBot="1">
      <c r="B4" s="3" t="s">
        <v>229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388" t="s">
        <v>298</v>
      </c>
      <c r="H5" s="389"/>
      <c r="I5" s="389"/>
      <c r="J5" s="389"/>
      <c r="K5" s="389"/>
      <c r="L5" s="389"/>
      <c r="M5" s="390"/>
    </row>
    <row r="6" spans="1:25" s="7" customFormat="1" ht="58" customHeight="1">
      <c r="B6" s="8" t="s">
        <v>43</v>
      </c>
      <c r="C6" s="8"/>
      <c r="D6" s="9" t="s">
        <v>228</v>
      </c>
      <c r="E6" s="11"/>
      <c r="F6" s="8"/>
      <c r="G6" s="391"/>
      <c r="H6" s="392"/>
      <c r="I6" s="392"/>
      <c r="J6" s="392"/>
      <c r="K6" s="392"/>
      <c r="L6" s="392"/>
      <c r="M6" s="393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299</v>
      </c>
      <c r="E7" s="9"/>
      <c r="F7" s="8"/>
      <c r="G7" s="391"/>
      <c r="H7" s="392"/>
      <c r="I7" s="392"/>
      <c r="J7" s="392"/>
      <c r="K7" s="392"/>
      <c r="L7" s="392"/>
      <c r="M7" s="393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87" t="s">
        <v>300</v>
      </c>
      <c r="E8" s="387"/>
      <c r="F8" s="387"/>
      <c r="G8" s="394"/>
      <c r="H8" s="395"/>
      <c r="I8" s="395"/>
      <c r="J8" s="395"/>
      <c r="K8" s="395"/>
      <c r="L8" s="395"/>
      <c r="M8" s="396"/>
      <c r="N8" s="10"/>
      <c r="O8" s="10"/>
      <c r="P8" s="10"/>
      <c r="Q8" s="10"/>
      <c r="Y8" s="279"/>
    </row>
    <row r="9" spans="1:25" s="12" customFormat="1" ht="48.65" customHeight="1">
      <c r="B9" s="13" t="s">
        <v>1</v>
      </c>
      <c r="C9" s="13"/>
      <c r="D9" s="153" t="s">
        <v>230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301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231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399"/>
      <c r="E11" s="400"/>
      <c r="F11" s="400"/>
      <c r="G11" s="22"/>
      <c r="H11" s="23"/>
      <c r="I11" s="20"/>
      <c r="J11" s="204" t="s">
        <v>4</v>
      </c>
      <c r="K11" s="20"/>
      <c r="L11" s="205"/>
      <c r="M11" s="397" t="s">
        <v>223</v>
      </c>
      <c r="N11" s="397"/>
      <c r="O11" s="397"/>
      <c r="P11" s="397"/>
      <c r="Q11" s="397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01"/>
      <c r="C13" s="401"/>
      <c r="D13" s="401"/>
      <c r="E13" s="401"/>
      <c r="F13" s="401"/>
      <c r="G13" s="25"/>
      <c r="H13" s="26"/>
      <c r="I13" s="20"/>
      <c r="J13" s="204" t="s">
        <v>6</v>
      </c>
      <c r="K13" s="20"/>
      <c r="L13" s="205"/>
      <c r="M13" s="21"/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216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80"/>
      <c r="Q17" s="281" t="s">
        <v>11</v>
      </c>
    </row>
    <row r="18" spans="1:17" s="219" customFormat="1" ht="104" customHeight="1">
      <c r="B18" s="220" t="s">
        <v>12</v>
      </c>
      <c r="C18" s="270"/>
      <c r="D18" s="276" t="s">
        <v>275</v>
      </c>
      <c r="E18" s="221"/>
      <c r="F18" s="222"/>
      <c r="G18" s="222"/>
      <c r="H18" s="222"/>
      <c r="I18" s="222">
        <v>34</v>
      </c>
      <c r="J18" s="222">
        <v>1</v>
      </c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04" customHeight="1">
      <c r="B19" s="220" t="s">
        <v>63</v>
      </c>
      <c r="C19" s="270"/>
      <c r="D19" s="276" t="str">
        <f>D18</f>
        <v>ABBEY STONE</v>
      </c>
      <c r="E19" s="221"/>
      <c r="F19" s="222"/>
      <c r="G19" s="222"/>
      <c r="H19" s="222"/>
      <c r="I19" s="222">
        <v>4</v>
      </c>
      <c r="J19" s="222">
        <v>1</v>
      </c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4" customHeight="1">
      <c r="B20" s="225" t="s">
        <v>13</v>
      </c>
      <c r="C20" s="271"/>
      <c r="D20" s="277" t="str">
        <f>D18</f>
        <v>ABBEY STONE</v>
      </c>
      <c r="E20" s="226"/>
      <c r="F20" s="227"/>
      <c r="G20" s="227"/>
      <c r="H20" s="227"/>
      <c r="I20" s="227">
        <f t="shared" ref="I20" si="0">SUM(I18:I19)</f>
        <v>38</v>
      </c>
      <c r="J20" s="227">
        <f>SUM(J18:J19)</f>
        <v>2</v>
      </c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45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38</v>
      </c>
      <c r="J22" s="238">
        <f t="shared" si="1"/>
        <v>2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398" t="s">
        <v>184</v>
      </c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</row>
    <row r="24" spans="1:17" s="1" customFormat="1" ht="55" customHeight="1">
      <c r="B24" s="299" t="s">
        <v>14</v>
      </c>
      <c r="C24" s="32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</row>
    <row r="25" spans="1:17" s="33" customFormat="1" ht="161.5" customHeight="1">
      <c r="A25" s="382" t="s">
        <v>15</v>
      </c>
      <c r="B25" s="382"/>
      <c r="C25" s="382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80" t="s">
        <v>51</v>
      </c>
      <c r="O25" s="380"/>
      <c r="P25" s="380"/>
      <c r="Q25" s="380"/>
    </row>
    <row r="26" spans="1:17" s="43" customFormat="1" ht="62" customHeight="1">
      <c r="A26" s="402" t="str">
        <f>$D$18</f>
        <v>ABBEY STONE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</row>
    <row r="27" spans="1:17" s="2" customFormat="1" ht="212" customHeight="1">
      <c r="A27" s="262">
        <v>1</v>
      </c>
      <c r="B27" s="403" t="str">
        <f>$M$11</f>
        <v>BRUSHED FLEECE 100% COTTON (30/1+8/1) HEAVY WASHING_350GSM</v>
      </c>
      <c r="C27" s="403"/>
      <c r="D27" s="263" t="s">
        <v>113</v>
      </c>
      <c r="E27" s="263" t="s">
        <v>276</v>
      </c>
      <c r="F27" s="262" t="s">
        <v>10</v>
      </c>
      <c r="G27" s="264">
        <f>$Q$20</f>
        <v>40</v>
      </c>
      <c r="H27" s="265">
        <v>1.2</v>
      </c>
      <c r="I27" s="266">
        <f>H27*G27</f>
        <v>48</v>
      </c>
      <c r="J27" s="267">
        <f>(I27*4.4%+(I27/50)*0.5)</f>
        <v>2.5920000000000001</v>
      </c>
      <c r="K27" s="267">
        <v>0</v>
      </c>
      <c r="L27" s="267">
        <v>0</v>
      </c>
      <c r="M27" s="268">
        <f>ROUNDUP(SUM(I27:L27),0)</f>
        <v>51</v>
      </c>
      <c r="N27" s="404" t="s">
        <v>453</v>
      </c>
      <c r="O27" s="404"/>
      <c r="P27" s="404"/>
      <c r="Q27" s="404"/>
    </row>
    <row r="28" spans="1:17" s="2" customFormat="1" ht="188.5" customHeight="1">
      <c r="A28" s="262">
        <v>2</v>
      </c>
      <c r="B28" s="403" t="s">
        <v>302</v>
      </c>
      <c r="C28" s="403"/>
      <c r="D28" s="263" t="s">
        <v>277</v>
      </c>
      <c r="E28" s="263" t="s">
        <v>276</v>
      </c>
      <c r="F28" s="262" t="s">
        <v>10</v>
      </c>
      <c r="G28" s="264">
        <f>$Q$20</f>
        <v>40</v>
      </c>
      <c r="H28" s="265">
        <v>0.27</v>
      </c>
      <c r="I28" s="266">
        <f>H28*G28</f>
        <v>10.8</v>
      </c>
      <c r="J28" s="267">
        <f>(I28*4.3%+(I28/50)*0.5)</f>
        <v>0.57240000000000002</v>
      </c>
      <c r="K28" s="267">
        <v>0</v>
      </c>
      <c r="L28" s="267">
        <v>0</v>
      </c>
      <c r="M28" s="268">
        <f>ROUNDUP(SUM(I28:L28),0)</f>
        <v>12</v>
      </c>
      <c r="N28" s="404" t="s">
        <v>454</v>
      </c>
      <c r="O28" s="404"/>
      <c r="P28" s="404"/>
      <c r="Q28" s="404"/>
    </row>
    <row r="29" spans="1:17" s="34" customFormat="1" ht="56" customHeight="1" thickBot="1">
      <c r="B29" s="299" t="s">
        <v>21</v>
      </c>
      <c r="C29" s="35"/>
      <c r="D29" s="35"/>
      <c r="E29" s="35"/>
      <c r="G29" s="36"/>
      <c r="Q29" s="37"/>
    </row>
    <row r="30" spans="1:17" s="51" customFormat="1" ht="94.5" customHeight="1">
      <c r="A30" s="407" t="s">
        <v>22</v>
      </c>
      <c r="B30" s="408"/>
      <c r="C30" s="408"/>
      <c r="D30" s="408"/>
      <c r="E30" s="409"/>
      <c r="F30" s="272" t="s">
        <v>47</v>
      </c>
      <c r="G30" s="272" t="s">
        <v>23</v>
      </c>
      <c r="H30" s="410" t="s">
        <v>42</v>
      </c>
      <c r="I30" s="411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405" t="s">
        <v>28</v>
      </c>
      <c r="Q30" s="406"/>
    </row>
    <row r="31" spans="1:17" s="12" customFormat="1" ht="87.5" customHeight="1">
      <c r="A31" s="210">
        <v>1</v>
      </c>
      <c r="B31" s="346" t="s">
        <v>292</v>
      </c>
      <c r="C31" s="342"/>
      <c r="D31" s="342"/>
      <c r="E31" s="342"/>
      <c r="F31" s="201" t="s">
        <v>276</v>
      </c>
      <c r="G31" s="282" t="s">
        <v>278</v>
      </c>
      <c r="H31" s="343" t="str">
        <f>$A$26</f>
        <v>ABBEY STONE</v>
      </c>
      <c r="I31" s="343" t="e">
        <f>#REF!</f>
        <v>#REF!</v>
      </c>
      <c r="J31" s="206" t="s">
        <v>29</v>
      </c>
      <c r="K31" s="206">
        <f t="shared" ref="K31:K39" si="2">$Q$20</f>
        <v>40</v>
      </c>
      <c r="L31" s="286">
        <v>6.5000000000000002E-2</v>
      </c>
      <c r="M31" s="211">
        <f>ROUNDUP(K31*L31,0)</f>
        <v>3</v>
      </c>
      <c r="N31" s="211"/>
      <c r="O31" s="207">
        <f>M31</f>
        <v>3</v>
      </c>
      <c r="P31" s="344" t="s">
        <v>260</v>
      </c>
      <c r="Q31" s="345"/>
    </row>
    <row r="32" spans="1:17" s="12" customFormat="1" ht="87.5" customHeight="1">
      <c r="A32" s="210">
        <v>2</v>
      </c>
      <c r="B32" s="342" t="s">
        <v>279</v>
      </c>
      <c r="C32" s="342"/>
      <c r="D32" s="342"/>
      <c r="E32" s="342"/>
      <c r="F32" s="201" t="s">
        <v>275</v>
      </c>
      <c r="G32" s="282" t="s">
        <v>455</v>
      </c>
      <c r="H32" s="343" t="str">
        <f>$A$26</f>
        <v>ABBEY STONE</v>
      </c>
      <c r="I32" s="343" t="e">
        <f>#REF!</f>
        <v>#REF!</v>
      </c>
      <c r="J32" s="206" t="s">
        <v>29</v>
      </c>
      <c r="K32" s="206">
        <f t="shared" si="2"/>
        <v>40</v>
      </c>
      <c r="L32" s="286">
        <v>0.01</v>
      </c>
      <c r="M32" s="211">
        <f>ROUNDUP(K32*L32,0)</f>
        <v>1</v>
      </c>
      <c r="N32" s="211"/>
      <c r="O32" s="207">
        <f>M32</f>
        <v>1</v>
      </c>
      <c r="P32" s="344" t="s">
        <v>280</v>
      </c>
      <c r="Q32" s="345"/>
    </row>
    <row r="33" spans="1:17" s="43" customFormat="1" ht="119" customHeight="1">
      <c r="A33" s="210">
        <v>3</v>
      </c>
      <c r="B33" s="346" t="s">
        <v>217</v>
      </c>
      <c r="C33" s="342"/>
      <c r="D33" s="342"/>
      <c r="E33" s="342"/>
      <c r="F33" s="201" t="s">
        <v>89</v>
      </c>
      <c r="G33" s="275" t="s">
        <v>89</v>
      </c>
      <c r="H33" s="343" t="str">
        <f t="shared" ref="H33:H39" si="3">$A$26</f>
        <v>ABBEY STONE</v>
      </c>
      <c r="I33" s="343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44" t="s">
        <v>232</v>
      </c>
      <c r="Q33" s="345"/>
    </row>
    <row r="34" spans="1:17" s="43" customFormat="1" ht="112.5" customHeight="1">
      <c r="A34" s="210">
        <v>4</v>
      </c>
      <c r="B34" s="346" t="s">
        <v>303</v>
      </c>
      <c r="C34" s="342"/>
      <c r="D34" s="342"/>
      <c r="E34" s="342"/>
      <c r="F34" s="201" t="s">
        <v>89</v>
      </c>
      <c r="G34" s="275" t="s">
        <v>89</v>
      </c>
      <c r="H34" s="343" t="str">
        <f t="shared" si="3"/>
        <v>ABBEY STONE</v>
      </c>
      <c r="I34" s="343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44" t="s">
        <v>233</v>
      </c>
      <c r="Q34" s="345"/>
    </row>
    <row r="35" spans="1:17" s="43" customFormat="1" ht="121.5" customHeight="1">
      <c r="A35" s="210">
        <v>5</v>
      </c>
      <c r="B35" s="346" t="s">
        <v>218</v>
      </c>
      <c r="C35" s="342"/>
      <c r="D35" s="342"/>
      <c r="E35" s="342"/>
      <c r="F35" s="201" t="s">
        <v>89</v>
      </c>
      <c r="G35" s="275" t="s">
        <v>89</v>
      </c>
      <c r="H35" s="343" t="str">
        <f t="shared" si="3"/>
        <v>ABBEY STONE</v>
      </c>
      <c r="I35" s="343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44" t="s">
        <v>234</v>
      </c>
      <c r="Q35" s="345"/>
    </row>
    <row r="36" spans="1:17" s="43" customFormat="1" ht="115" customHeight="1">
      <c r="A36" s="210">
        <v>6</v>
      </c>
      <c r="B36" s="346" t="s">
        <v>235</v>
      </c>
      <c r="C36" s="342"/>
      <c r="D36" s="342"/>
      <c r="E36" s="342"/>
      <c r="F36" s="201" t="s">
        <v>89</v>
      </c>
      <c r="G36" s="275" t="s">
        <v>89</v>
      </c>
      <c r="H36" s="343" t="str">
        <f t="shared" si="3"/>
        <v>ABBEY STONE</v>
      </c>
      <c r="I36" s="343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44" t="s">
        <v>236</v>
      </c>
      <c r="Q36" s="345"/>
    </row>
    <row r="37" spans="1:17" s="43" customFormat="1" ht="109" customHeight="1">
      <c r="A37" s="210">
        <v>7</v>
      </c>
      <c r="B37" s="346" t="s">
        <v>281</v>
      </c>
      <c r="C37" s="342"/>
      <c r="D37" s="342"/>
      <c r="E37" s="342"/>
      <c r="F37" s="201" t="s">
        <v>89</v>
      </c>
      <c r="G37" s="275" t="s">
        <v>89</v>
      </c>
      <c r="H37" s="343" t="str">
        <f t="shared" si="3"/>
        <v>ABBEY STONE</v>
      </c>
      <c r="I37" s="343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44" t="s">
        <v>283</v>
      </c>
      <c r="Q37" s="345"/>
    </row>
    <row r="38" spans="1:17" s="43" customFormat="1" ht="87.5" customHeight="1">
      <c r="A38" s="210">
        <v>8</v>
      </c>
      <c r="B38" s="346" t="s">
        <v>282</v>
      </c>
      <c r="C38" s="342"/>
      <c r="D38" s="342"/>
      <c r="E38" s="342"/>
      <c r="F38" s="201" t="s">
        <v>92</v>
      </c>
      <c r="G38" s="300" t="str">
        <f>F38</f>
        <v>CLEAR</v>
      </c>
      <c r="H38" s="343" t="str">
        <f t="shared" si="3"/>
        <v>ABBEY STONE</v>
      </c>
      <c r="I38" s="343" t="e">
        <f>#REF!</f>
        <v>#REF!</v>
      </c>
      <c r="J38" s="206" t="s">
        <v>245</v>
      </c>
      <c r="K38" s="206">
        <f t="shared" si="2"/>
        <v>40</v>
      </c>
      <c r="L38" s="212">
        <v>1</v>
      </c>
      <c r="M38" s="206">
        <f t="shared" ref="M38" si="14">L38*K38</f>
        <v>40</v>
      </c>
      <c r="N38" s="211"/>
      <c r="O38" s="207">
        <f t="shared" ref="O38" si="15">M38+N38</f>
        <v>40</v>
      </c>
      <c r="P38" s="340"/>
      <c r="Q38" s="341"/>
    </row>
    <row r="39" spans="1:17" s="43" customFormat="1" ht="79" customHeight="1">
      <c r="A39" s="210">
        <v>9</v>
      </c>
      <c r="B39" s="346" t="s">
        <v>224</v>
      </c>
      <c r="C39" s="342"/>
      <c r="D39" s="342"/>
      <c r="E39" s="342"/>
      <c r="F39" s="285" t="s">
        <v>55</v>
      </c>
      <c r="G39" s="201"/>
      <c r="H39" s="343" t="str">
        <f t="shared" si="3"/>
        <v>ABBEY STONE</v>
      </c>
      <c r="I39" s="343" t="e">
        <f>#REF!</f>
        <v>#REF!</v>
      </c>
      <c r="J39" s="206" t="s">
        <v>10</v>
      </c>
      <c r="K39" s="206">
        <f t="shared" si="2"/>
        <v>40</v>
      </c>
      <c r="L39" s="212">
        <v>0.35</v>
      </c>
      <c r="M39" s="206">
        <f t="shared" ref="M39" si="16">L39*K39</f>
        <v>14</v>
      </c>
      <c r="N39" s="211"/>
      <c r="O39" s="207">
        <f t="shared" ref="O39" si="17">M39+N39</f>
        <v>14</v>
      </c>
      <c r="P39" s="344" t="s">
        <v>237</v>
      </c>
      <c r="Q39" s="345"/>
    </row>
    <row r="40" spans="1:17" s="43" customFormat="1" ht="40.5" customHeight="1">
      <c r="A40" s="439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</row>
    <row r="41" spans="1:17" s="34" customFormat="1" ht="44" customHeight="1">
      <c r="B41" s="283" t="s">
        <v>65</v>
      </c>
      <c r="C41" s="35"/>
      <c r="D41" s="35"/>
      <c r="E41" s="35"/>
      <c r="G41" s="36"/>
      <c r="Q41" s="37"/>
    </row>
    <row r="42" spans="1:17" s="51" customFormat="1" ht="97" customHeight="1">
      <c r="A42" s="382" t="s">
        <v>22</v>
      </c>
      <c r="B42" s="382"/>
      <c r="C42" s="382"/>
      <c r="D42" s="382"/>
      <c r="E42" s="382"/>
      <c r="F42" s="208" t="s">
        <v>47</v>
      </c>
      <c r="G42" s="208" t="s">
        <v>23</v>
      </c>
      <c r="H42" s="380" t="s">
        <v>42</v>
      </c>
      <c r="I42" s="380"/>
      <c r="J42" s="209" t="s">
        <v>18</v>
      </c>
      <c r="K42" s="208" t="s">
        <v>48</v>
      </c>
      <c r="L42" s="208" t="s">
        <v>24</v>
      </c>
      <c r="M42" s="208" t="s">
        <v>25</v>
      </c>
      <c r="N42" s="208" t="s">
        <v>26</v>
      </c>
      <c r="O42" s="208" t="s">
        <v>27</v>
      </c>
      <c r="P42" s="380" t="s">
        <v>28</v>
      </c>
      <c r="Q42" s="380"/>
    </row>
    <row r="43" spans="1:17" s="258" customFormat="1" ht="97.5" customHeight="1">
      <c r="A43" s="256">
        <v>1</v>
      </c>
      <c r="B43" s="353" t="s">
        <v>254</v>
      </c>
      <c r="C43" s="354"/>
      <c r="D43" s="354"/>
      <c r="E43" s="355"/>
      <c r="F43" s="285" t="s">
        <v>89</v>
      </c>
      <c r="G43" s="257" t="s">
        <v>89</v>
      </c>
      <c r="H43" s="343" t="str">
        <f t="shared" ref="H43:H53" si="18">$D$20</f>
        <v>ABBEY STONE</v>
      </c>
      <c r="I43" s="343" t="e">
        <f>#REF!</f>
        <v>#REF!</v>
      </c>
      <c r="J43" s="206" t="s">
        <v>30</v>
      </c>
      <c r="K43" s="206">
        <f>$Q$20</f>
        <v>40</v>
      </c>
      <c r="L43" s="212">
        <v>1</v>
      </c>
      <c r="M43" s="206">
        <f>L43*K43</f>
        <v>40</v>
      </c>
      <c r="N43" s="211"/>
      <c r="O43" s="207">
        <f>M43</f>
        <v>40</v>
      </c>
      <c r="P43" s="344" t="s">
        <v>253</v>
      </c>
      <c r="Q43" s="345"/>
    </row>
    <row r="44" spans="1:17" s="258" customFormat="1" ht="43" customHeight="1">
      <c r="A44" s="256">
        <v>2</v>
      </c>
      <c r="B44" s="353" t="s">
        <v>238</v>
      </c>
      <c r="C44" s="354"/>
      <c r="D44" s="354"/>
      <c r="E44" s="355"/>
      <c r="F44" s="285" t="s">
        <v>39</v>
      </c>
      <c r="G44" s="285" t="s">
        <v>39</v>
      </c>
      <c r="H44" s="343" t="str">
        <f t="shared" si="18"/>
        <v>ABBEY STONE</v>
      </c>
      <c r="I44" s="343" t="e">
        <f>#REF!</f>
        <v>#REF!</v>
      </c>
      <c r="J44" s="206" t="s">
        <v>30</v>
      </c>
      <c r="K44" s="206">
        <f t="shared" ref="K44" si="19">$Q$20</f>
        <v>40</v>
      </c>
      <c r="L44" s="212">
        <v>1</v>
      </c>
      <c r="M44" s="206">
        <f t="shared" ref="M44" si="20">L44*K44</f>
        <v>40</v>
      </c>
      <c r="N44" s="211"/>
      <c r="O44" s="207">
        <f t="shared" ref="O44" si="21">N44+M44</f>
        <v>40</v>
      </c>
      <c r="P44" s="350" t="s">
        <v>260</v>
      </c>
      <c r="Q44" s="350"/>
    </row>
    <row r="45" spans="1:17" s="258" customFormat="1" ht="90" customHeight="1">
      <c r="A45" s="256">
        <v>3</v>
      </c>
      <c r="B45" s="353" t="s">
        <v>239</v>
      </c>
      <c r="C45" s="354"/>
      <c r="D45" s="354"/>
      <c r="E45" s="355"/>
      <c r="F45" s="285" t="s">
        <v>89</v>
      </c>
      <c r="G45" s="285" t="s">
        <v>89</v>
      </c>
      <c r="H45" s="343" t="str">
        <f t="shared" si="18"/>
        <v>ABBEY STONE</v>
      </c>
      <c r="I45" s="343" t="e">
        <f>#REF!</f>
        <v>#REF!</v>
      </c>
      <c r="J45" s="206" t="s">
        <v>30</v>
      </c>
      <c r="K45" s="206">
        <f t="shared" ref="K45:K46" si="22">$Q$20</f>
        <v>40</v>
      </c>
      <c r="L45" s="212">
        <v>1</v>
      </c>
      <c r="M45" s="206">
        <f t="shared" ref="M45" si="23">L45*K45</f>
        <v>40</v>
      </c>
      <c r="N45" s="211"/>
      <c r="O45" s="207">
        <f t="shared" ref="O45" si="24">N45+M45</f>
        <v>40</v>
      </c>
      <c r="P45" s="350" t="s">
        <v>255</v>
      </c>
      <c r="Q45" s="381"/>
    </row>
    <row r="46" spans="1:17" s="258" customFormat="1" ht="88.5" customHeight="1">
      <c r="A46" s="256">
        <v>4</v>
      </c>
      <c r="B46" s="353" t="s">
        <v>240</v>
      </c>
      <c r="C46" s="354"/>
      <c r="D46" s="354"/>
      <c r="E46" s="355"/>
      <c r="F46" s="285" t="s">
        <v>89</v>
      </c>
      <c r="G46" s="285" t="s">
        <v>89</v>
      </c>
      <c r="H46" s="343" t="str">
        <f t="shared" si="18"/>
        <v>ABBEY STONE</v>
      </c>
      <c r="I46" s="343" t="e">
        <f>#REF!</f>
        <v>#REF!</v>
      </c>
      <c r="J46" s="206" t="s">
        <v>30</v>
      </c>
      <c r="K46" s="206">
        <f t="shared" si="22"/>
        <v>40</v>
      </c>
      <c r="L46" s="212">
        <v>1</v>
      </c>
      <c r="M46" s="206">
        <f t="shared" ref="M46" si="25">L46*K46</f>
        <v>40</v>
      </c>
      <c r="N46" s="211"/>
      <c r="O46" s="207">
        <f t="shared" ref="O46" si="26">N46+M46</f>
        <v>40</v>
      </c>
      <c r="P46" s="350" t="s">
        <v>255</v>
      </c>
      <c r="Q46" s="381"/>
    </row>
    <row r="47" spans="1:17" s="12" customFormat="1" ht="100.5" customHeight="1">
      <c r="A47" s="256">
        <v>5</v>
      </c>
      <c r="B47" s="353" t="s">
        <v>241</v>
      </c>
      <c r="C47" s="354"/>
      <c r="D47" s="354"/>
      <c r="E47" s="355"/>
      <c r="F47" s="285" t="s">
        <v>89</v>
      </c>
      <c r="G47" s="285" t="s">
        <v>89</v>
      </c>
      <c r="H47" s="343" t="str">
        <f t="shared" si="18"/>
        <v>ABBEY STONE</v>
      </c>
      <c r="I47" s="343" t="e">
        <f>#REF!</f>
        <v>#REF!</v>
      </c>
      <c r="J47" s="206" t="s">
        <v>30</v>
      </c>
      <c r="K47" s="206">
        <f t="shared" ref="K47" si="27">$Q$20</f>
        <v>40</v>
      </c>
      <c r="L47" s="212">
        <v>2</v>
      </c>
      <c r="M47" s="206">
        <f t="shared" ref="M47" si="28">L47*K47</f>
        <v>80</v>
      </c>
      <c r="N47" s="211"/>
      <c r="O47" s="207">
        <f>N47+M47</f>
        <v>80</v>
      </c>
      <c r="P47" s="344" t="s">
        <v>256</v>
      </c>
      <c r="Q47" s="345"/>
    </row>
    <row r="48" spans="1:17" s="12" customFormat="1" ht="50.5" customHeight="1">
      <c r="A48" s="256">
        <v>6</v>
      </c>
      <c r="B48" s="353" t="s">
        <v>258</v>
      </c>
      <c r="C48" s="354"/>
      <c r="D48" s="354"/>
      <c r="E48" s="355"/>
      <c r="F48" s="285" t="s">
        <v>92</v>
      </c>
      <c r="G48" s="285" t="s">
        <v>92</v>
      </c>
      <c r="H48" s="343" t="str">
        <f t="shared" si="18"/>
        <v>ABBEY STONE</v>
      </c>
      <c r="I48" s="343" t="e">
        <f>#REF!</f>
        <v>#REF!</v>
      </c>
      <c r="J48" s="206" t="s">
        <v>30</v>
      </c>
      <c r="K48" s="206">
        <f t="shared" ref="K48" si="29">$Q$20</f>
        <v>40</v>
      </c>
      <c r="L48" s="212">
        <v>1</v>
      </c>
      <c r="M48" s="206">
        <f t="shared" ref="M48" si="30">L48*K48</f>
        <v>40</v>
      </c>
      <c r="N48" s="211"/>
      <c r="O48" s="207">
        <f t="shared" ref="O48" si="31">N48+M48</f>
        <v>40</v>
      </c>
      <c r="P48" s="344" t="s">
        <v>257</v>
      </c>
      <c r="Q48" s="345"/>
    </row>
    <row r="49" spans="1:17" s="12" customFormat="1" ht="35" customHeight="1">
      <c r="A49" s="256">
        <v>7</v>
      </c>
      <c r="B49" s="353" t="s">
        <v>242</v>
      </c>
      <c r="C49" s="354"/>
      <c r="D49" s="354"/>
      <c r="E49" s="355"/>
      <c r="F49" s="285" t="s">
        <v>92</v>
      </c>
      <c r="G49" s="285" t="s">
        <v>92</v>
      </c>
      <c r="H49" s="343" t="str">
        <f t="shared" si="18"/>
        <v>ABBEY STONE</v>
      </c>
      <c r="I49" s="343" t="e">
        <f>#REF!</f>
        <v>#REF!</v>
      </c>
      <c r="J49" s="206" t="s">
        <v>30</v>
      </c>
      <c r="K49" s="206">
        <f t="shared" ref="K49" si="32">$Q$20</f>
        <v>40</v>
      </c>
      <c r="L49" s="212">
        <f>1/50</f>
        <v>0.02</v>
      </c>
      <c r="M49" s="206">
        <f t="shared" ref="M49" si="33">L49*K49</f>
        <v>0.8</v>
      </c>
      <c r="N49" s="211"/>
      <c r="O49" s="207">
        <f t="shared" ref="O49" si="34">N49+M49</f>
        <v>0.8</v>
      </c>
      <c r="P49" s="350"/>
      <c r="Q49" s="350"/>
    </row>
    <row r="50" spans="1:17" s="12" customFormat="1" ht="41.5" customHeight="1">
      <c r="A50" s="256">
        <v>8</v>
      </c>
      <c r="B50" s="301" t="s">
        <v>243</v>
      </c>
      <c r="C50" s="302"/>
      <c r="D50" s="302"/>
      <c r="E50" s="303"/>
      <c r="F50" s="285" t="s">
        <v>55</v>
      </c>
      <c r="G50" s="285" t="s">
        <v>55</v>
      </c>
      <c r="H50" s="343" t="str">
        <f t="shared" si="18"/>
        <v>ABBEY STONE</v>
      </c>
      <c r="I50" s="343" t="e">
        <f>#REF!</f>
        <v>#REF!</v>
      </c>
      <c r="J50" s="206" t="s">
        <v>30</v>
      </c>
      <c r="K50" s="206">
        <f t="shared" ref="K50" si="35">$Q$20</f>
        <v>40</v>
      </c>
      <c r="L50" s="212">
        <v>2</v>
      </c>
      <c r="M50" s="206">
        <f>L50*K50</f>
        <v>80</v>
      </c>
      <c r="N50" s="211"/>
      <c r="O50" s="207">
        <f t="shared" ref="O50" si="36">N50+M50</f>
        <v>80</v>
      </c>
      <c r="P50" s="350"/>
      <c r="Q50" s="350"/>
    </row>
    <row r="51" spans="1:17" s="12" customFormat="1" ht="44.5" customHeight="1">
      <c r="A51" s="256">
        <v>9</v>
      </c>
      <c r="B51" s="301" t="s">
        <v>259</v>
      </c>
      <c r="C51" s="302"/>
      <c r="D51" s="302"/>
      <c r="E51" s="303"/>
      <c r="F51" s="285" t="s">
        <v>55</v>
      </c>
      <c r="G51" s="285" t="s">
        <v>55</v>
      </c>
      <c r="H51" s="351" t="str">
        <f t="shared" si="18"/>
        <v>ABBEY STONE</v>
      </c>
      <c r="I51" s="352"/>
      <c r="J51" s="206" t="s">
        <v>30</v>
      </c>
      <c r="K51" s="206">
        <f t="shared" ref="K51:K53" si="37">$Q$20</f>
        <v>40</v>
      </c>
      <c r="L51" s="212">
        <v>1</v>
      </c>
      <c r="M51" s="206">
        <f t="shared" ref="M51:M53" si="38">L51*K51</f>
        <v>40</v>
      </c>
      <c r="N51" s="206"/>
      <c r="O51" s="207">
        <f>M51</f>
        <v>40</v>
      </c>
      <c r="P51" s="348"/>
      <c r="Q51" s="349"/>
    </row>
    <row r="52" spans="1:17" s="12" customFormat="1" ht="39.5" customHeight="1">
      <c r="A52" s="284">
        <v>10</v>
      </c>
      <c r="B52" s="301" t="s">
        <v>244</v>
      </c>
      <c r="C52" s="302"/>
      <c r="D52" s="302"/>
      <c r="E52" s="303"/>
      <c r="F52" s="285" t="s">
        <v>55</v>
      </c>
      <c r="G52" s="285" t="s">
        <v>55</v>
      </c>
      <c r="H52" s="351" t="str">
        <f t="shared" si="18"/>
        <v>ABBEY STONE</v>
      </c>
      <c r="I52" s="352"/>
      <c r="J52" s="206" t="s">
        <v>30</v>
      </c>
      <c r="K52" s="206">
        <f t="shared" si="37"/>
        <v>40</v>
      </c>
      <c r="L52" s="212">
        <v>0.04</v>
      </c>
      <c r="M52" s="206">
        <f t="shared" si="38"/>
        <v>1.6</v>
      </c>
      <c r="N52" s="206"/>
      <c r="O52" s="207">
        <f>M52</f>
        <v>1.6</v>
      </c>
      <c r="P52" s="348"/>
      <c r="Q52" s="349"/>
    </row>
    <row r="53" spans="1:17" s="12" customFormat="1" ht="39" customHeight="1">
      <c r="A53" s="284">
        <v>11</v>
      </c>
      <c r="B53" s="301" t="s">
        <v>203</v>
      </c>
      <c r="C53" s="302"/>
      <c r="D53" s="302"/>
      <c r="E53" s="303"/>
      <c r="F53" s="285" t="s">
        <v>55</v>
      </c>
      <c r="G53" s="285" t="s">
        <v>55</v>
      </c>
      <c r="H53" s="351" t="str">
        <f t="shared" si="18"/>
        <v>ABBEY STONE</v>
      </c>
      <c r="I53" s="352"/>
      <c r="J53" s="206" t="s">
        <v>30</v>
      </c>
      <c r="K53" s="206">
        <f t="shared" si="37"/>
        <v>40</v>
      </c>
      <c r="L53" s="212">
        <v>0.1</v>
      </c>
      <c r="M53" s="206">
        <f t="shared" si="38"/>
        <v>4</v>
      </c>
      <c r="N53" s="206"/>
      <c r="O53" s="207">
        <v>4</v>
      </c>
      <c r="P53" s="348"/>
      <c r="Q53" s="349"/>
    </row>
    <row r="54" spans="1:17" s="12" customFormat="1" ht="50.5" customHeight="1">
      <c r="B54" s="287" t="s">
        <v>66</v>
      </c>
      <c r="C54" s="76"/>
      <c r="D54" s="77"/>
      <c r="E54" s="77"/>
      <c r="F54" s="77"/>
      <c r="G54" s="78"/>
      <c r="H54" s="77"/>
      <c r="I54" s="77"/>
      <c r="J54" s="347" t="s">
        <v>31</v>
      </c>
      <c r="K54" s="347"/>
      <c r="L54" s="347"/>
      <c r="M54" s="347"/>
      <c r="N54" s="347"/>
      <c r="O54" s="42"/>
      <c r="P54" s="42"/>
      <c r="Q54" s="43"/>
    </row>
    <row r="55" spans="1:17" s="88" customFormat="1" ht="35.5" customHeight="1">
      <c r="A55" s="88">
        <v>1</v>
      </c>
      <c r="B55" s="255" t="s">
        <v>212</v>
      </c>
      <c r="C55" s="3" t="s">
        <v>154</v>
      </c>
      <c r="D55" s="12"/>
      <c r="E55" s="12"/>
      <c r="F55" s="12"/>
      <c r="G55" s="44"/>
      <c r="H55" s="44"/>
      <c r="I55" s="44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44.5" hidden="1" customHeight="1">
      <c r="A56" s="88"/>
      <c r="B56" s="356" t="s">
        <v>49</v>
      </c>
      <c r="C56" s="357"/>
      <c r="D56" s="357"/>
      <c r="E56" s="357"/>
      <c r="F56" s="357"/>
      <c r="G56" s="357"/>
      <c r="H56" s="357"/>
      <c r="I56" s="358"/>
      <c r="J56" s="44"/>
      <c r="K56" s="16"/>
      <c r="L56" s="16"/>
      <c r="M56" s="44"/>
      <c r="N56" s="44"/>
      <c r="O56" s="44"/>
      <c r="P56" s="44"/>
      <c r="Q56" s="44"/>
    </row>
    <row r="57" spans="1:17" s="12" customFormat="1" ht="59.25" hidden="1" customHeight="1">
      <c r="A57" s="88"/>
      <c r="B57" s="359" t="s">
        <v>42</v>
      </c>
      <c r="C57" s="360"/>
      <c r="D57" s="361" t="s">
        <v>54</v>
      </c>
      <c r="E57" s="362"/>
      <c r="F57" s="362"/>
      <c r="G57" s="362"/>
      <c r="H57" s="362"/>
      <c r="I57" s="363"/>
      <c r="J57" s="44"/>
      <c r="K57" s="44"/>
      <c r="L57" s="44"/>
      <c r="M57" s="44"/>
      <c r="N57" s="44"/>
      <c r="O57" s="44"/>
      <c r="P57" s="44"/>
      <c r="Q57" s="44"/>
    </row>
    <row r="58" spans="1:17" s="12" customFormat="1" ht="111.5" hidden="1" customHeight="1">
      <c r="A58" s="88"/>
      <c r="B58" s="376" t="str">
        <f>$D$18</f>
        <v>ABBEY STONE</v>
      </c>
      <c r="C58" s="376" t="e">
        <f>#REF!</f>
        <v>#REF!</v>
      </c>
      <c r="D58" s="377" t="s">
        <v>252</v>
      </c>
      <c r="E58" s="378"/>
      <c r="F58" s="378"/>
      <c r="G58" s="378"/>
      <c r="H58" s="378"/>
      <c r="I58" s="379"/>
      <c r="J58" s="44"/>
      <c r="K58" s="44"/>
      <c r="L58" s="44"/>
      <c r="M58" s="44"/>
      <c r="N58" s="44"/>
      <c r="O58" s="44"/>
    </row>
    <row r="59" spans="1:17" s="12" customFormat="1" ht="17.5" hidden="1" customHeight="1"/>
    <row r="60" spans="1:17" s="12" customFormat="1" ht="41.5" hidden="1" customHeight="1">
      <c r="A60" s="88"/>
      <c r="B60" s="364" t="s">
        <v>247</v>
      </c>
      <c r="C60" s="365"/>
      <c r="D60" s="366"/>
      <c r="E60" s="366"/>
      <c r="F60" s="366"/>
      <c r="G60" s="366"/>
      <c r="H60" s="366"/>
      <c r="I60" s="367"/>
      <c r="J60" s="44"/>
      <c r="K60" s="44"/>
      <c r="L60" s="44"/>
    </row>
    <row r="61" spans="1:17" s="12" customFormat="1" ht="40.5" hidden="1" customHeight="1">
      <c r="A61" s="88"/>
      <c r="B61" s="368"/>
      <c r="C61" s="369"/>
      <c r="D61" s="259" t="s">
        <v>182</v>
      </c>
      <c r="E61" s="259" t="s">
        <v>60</v>
      </c>
      <c r="F61" s="259" t="s">
        <v>10</v>
      </c>
      <c r="G61" s="259" t="s">
        <v>57</v>
      </c>
      <c r="H61" s="259" t="s">
        <v>58</v>
      </c>
      <c r="I61" s="259" t="s">
        <v>59</v>
      </c>
      <c r="J61" s="44"/>
    </row>
    <row r="62" spans="1:17" s="12" customFormat="1" ht="81.5" hidden="1" customHeight="1">
      <c r="A62" s="88"/>
      <c r="B62" s="370" t="s">
        <v>210</v>
      </c>
      <c r="C62" s="370"/>
      <c r="D62" s="371" t="s">
        <v>246</v>
      </c>
      <c r="E62" s="372"/>
      <c r="F62" s="372"/>
      <c r="G62" s="372"/>
      <c r="H62" s="372"/>
      <c r="I62" s="373"/>
      <c r="J62" s="44"/>
    </row>
    <row r="63" spans="1:17" s="12" customFormat="1" ht="182" hidden="1" customHeight="1">
      <c r="A63" s="88"/>
      <c r="B63" s="374" t="s">
        <v>248</v>
      </c>
      <c r="C63" s="375"/>
      <c r="D63" s="371" t="s">
        <v>249</v>
      </c>
      <c r="E63" s="372"/>
      <c r="F63" s="372"/>
      <c r="G63" s="372"/>
      <c r="H63" s="372"/>
      <c r="I63" s="373"/>
      <c r="J63" s="44"/>
    </row>
    <row r="64" spans="1:17" s="12" customFormat="1" ht="222.5" hidden="1" customHeight="1">
      <c r="A64" s="88"/>
      <c r="B64" s="374" t="s">
        <v>250</v>
      </c>
      <c r="C64" s="375"/>
      <c r="D64" s="371" t="s">
        <v>251</v>
      </c>
      <c r="E64" s="372"/>
      <c r="F64" s="372"/>
      <c r="G64" s="372"/>
      <c r="H64" s="372"/>
      <c r="I64" s="373"/>
      <c r="J64" s="44"/>
    </row>
    <row r="65" spans="1:17" s="12" customFormat="1" ht="7.5" customHeight="1">
      <c r="A65" s="88"/>
      <c r="B65" s="88"/>
      <c r="C65" s="88"/>
      <c r="D65" s="88"/>
      <c r="E65" s="88"/>
      <c r="F65" s="88"/>
      <c r="G65" s="88"/>
      <c r="H65" s="88"/>
      <c r="I65" s="88"/>
      <c r="J65" s="44"/>
      <c r="K65" s="44"/>
      <c r="L65" s="44"/>
      <c r="M65" s="44"/>
      <c r="N65" s="44"/>
      <c r="O65" s="44"/>
      <c r="P65" s="44"/>
      <c r="Q65" s="44"/>
    </row>
    <row r="66" spans="1:17" s="88" customFormat="1" ht="44.5" customHeight="1">
      <c r="A66" s="13">
        <v>2</v>
      </c>
      <c r="B66" s="255" t="s">
        <v>214</v>
      </c>
      <c r="C66" s="413" t="s">
        <v>202</v>
      </c>
      <c r="D66" s="413"/>
      <c r="E66" s="413"/>
      <c r="F66" s="413"/>
      <c r="G66" s="44"/>
      <c r="H66" s="44"/>
      <c r="I66" s="44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28" hidden="1">
      <c r="A67" s="88"/>
      <c r="B67" s="415" t="s">
        <v>49</v>
      </c>
      <c r="C67" s="416"/>
      <c r="D67" s="416"/>
      <c r="E67" s="416"/>
      <c r="F67" s="416"/>
      <c r="G67" s="416"/>
      <c r="H67" s="416"/>
      <c r="I67" s="419"/>
      <c r="J67" s="44"/>
      <c r="K67" s="16"/>
      <c r="L67" s="16"/>
      <c r="M67" s="44"/>
      <c r="N67" s="44"/>
      <c r="O67" s="44"/>
      <c r="P67" s="44"/>
      <c r="Q67" s="44"/>
    </row>
    <row r="68" spans="1:17" s="12" customFormat="1" ht="63" hidden="1" customHeight="1">
      <c r="A68" s="88"/>
      <c r="B68" s="421" t="s">
        <v>42</v>
      </c>
      <c r="C68" s="422"/>
      <c r="D68" s="423" t="s">
        <v>69</v>
      </c>
      <c r="E68" s="424"/>
      <c r="F68" s="424"/>
      <c r="G68" s="424"/>
      <c r="H68" s="424"/>
      <c r="I68" s="425"/>
      <c r="J68" s="44"/>
      <c r="K68" s="44"/>
      <c r="L68" s="44"/>
      <c r="M68" s="44"/>
      <c r="N68" s="44"/>
      <c r="O68" s="44"/>
      <c r="P68" s="44"/>
      <c r="Q68" s="44"/>
    </row>
    <row r="69" spans="1:17" s="12" customFormat="1" ht="72" hidden="1" customHeight="1">
      <c r="A69" s="88"/>
      <c r="B69" s="420" t="str">
        <f>$D$20</f>
        <v>ABBEY STONE</v>
      </c>
      <c r="C69" s="420" t="e">
        <f>#REF!</f>
        <v>#REF!</v>
      </c>
      <c r="D69" s="426" t="s">
        <v>178</v>
      </c>
      <c r="E69" s="427"/>
      <c r="F69" s="427"/>
      <c r="G69" s="427"/>
      <c r="H69" s="427"/>
      <c r="I69" s="428"/>
      <c r="J69" s="44"/>
      <c r="K69" s="44"/>
      <c r="L69" s="44"/>
      <c r="M69" s="44"/>
      <c r="N69" s="44"/>
      <c r="O69" s="44"/>
    </row>
    <row r="70" spans="1:17" s="12" customFormat="1" ht="29.15" hidden="1" customHeight="1">
      <c r="A70" s="88"/>
      <c r="B70" s="213"/>
      <c r="C70" s="214"/>
      <c r="D70" s="215"/>
      <c r="E70" s="202"/>
      <c r="F70" s="202"/>
      <c r="G70" s="202"/>
      <c r="H70" s="202"/>
      <c r="I70" s="203"/>
      <c r="J70" s="44"/>
      <c r="K70" s="44"/>
      <c r="L70" s="44"/>
      <c r="M70" s="44"/>
      <c r="N70" s="44"/>
      <c r="O70" s="44"/>
    </row>
    <row r="71" spans="1:17" s="12" customFormat="1" ht="28" hidden="1">
      <c r="A71" s="88"/>
      <c r="B71" s="415" t="s">
        <v>70</v>
      </c>
      <c r="C71" s="416"/>
      <c r="D71" s="417"/>
      <c r="E71" s="417"/>
      <c r="F71" s="417"/>
      <c r="G71" s="417"/>
      <c r="H71" s="417"/>
      <c r="I71" s="418"/>
      <c r="J71" s="44"/>
      <c r="K71" s="44"/>
      <c r="L71" s="44"/>
    </row>
    <row r="72" spans="1:17" s="12" customFormat="1" ht="56.25" hidden="1" customHeight="1">
      <c r="A72" s="88"/>
      <c r="B72" s="368"/>
      <c r="C72" s="369"/>
      <c r="D72" s="259" t="s">
        <v>182</v>
      </c>
      <c r="E72" s="259" t="s">
        <v>60</v>
      </c>
      <c r="F72" s="259" t="s">
        <v>10</v>
      </c>
      <c r="G72" s="259" t="s">
        <v>57</v>
      </c>
      <c r="H72" s="259" t="s">
        <v>58</v>
      </c>
      <c r="I72" s="259" t="s">
        <v>59</v>
      </c>
      <c r="J72" s="44"/>
    </row>
    <row r="73" spans="1:17" s="12" customFormat="1" ht="67.5" hidden="1" customHeight="1">
      <c r="A73" s="88"/>
      <c r="B73" s="438" t="s">
        <v>183</v>
      </c>
      <c r="C73" s="438"/>
      <c r="D73" s="195"/>
      <c r="E73" s="196"/>
      <c r="F73" s="196"/>
      <c r="G73" s="196"/>
      <c r="H73" s="196"/>
      <c r="I73" s="196"/>
      <c r="J73" s="44"/>
    </row>
    <row r="74" spans="1:17" s="12" customFormat="1" ht="27.5" hidden="1">
      <c r="A74" s="88"/>
      <c r="B74" s="88"/>
      <c r="C74" s="88"/>
      <c r="D74" s="88"/>
      <c r="E74" s="88"/>
      <c r="F74" s="88"/>
      <c r="G74" s="88"/>
      <c r="H74" s="88"/>
      <c r="I74" s="88"/>
      <c r="J74" s="44"/>
      <c r="K74" s="44"/>
      <c r="L74" s="44"/>
      <c r="M74" s="44"/>
      <c r="N74" s="44"/>
      <c r="O74" s="44"/>
      <c r="P74" s="44"/>
      <c r="Q74" s="44"/>
    </row>
    <row r="75" spans="1:17" s="88" customFormat="1" ht="38.5" customHeight="1">
      <c r="A75" s="13">
        <v>3</v>
      </c>
      <c r="B75" s="255" t="s">
        <v>215</v>
      </c>
      <c r="C75" s="99" t="s">
        <v>284</v>
      </c>
      <c r="D75" s="15"/>
      <c r="E75" s="15"/>
      <c r="F75" s="15"/>
      <c r="G75" s="44"/>
      <c r="H75" s="44"/>
      <c r="I75" s="44"/>
      <c r="J75" s="44"/>
      <c r="K75" s="16"/>
      <c r="L75" s="16"/>
      <c r="M75" s="44"/>
      <c r="N75" s="44"/>
      <c r="O75" s="44"/>
      <c r="P75" s="44"/>
      <c r="Q75" s="44"/>
    </row>
    <row r="76" spans="1:17" s="12" customFormat="1" ht="36.65" customHeight="1">
      <c r="A76" s="88"/>
      <c r="B76" s="429" t="s">
        <v>42</v>
      </c>
      <c r="C76" s="430"/>
      <c r="D76" s="431" t="s">
        <v>209</v>
      </c>
      <c r="E76" s="432"/>
      <c r="F76" s="432"/>
      <c r="G76" s="432"/>
      <c r="H76" s="432"/>
      <c r="I76" s="433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110.5" customHeight="1">
      <c r="A77" s="88"/>
      <c r="B77" s="434" t="str">
        <f>$D$20</f>
        <v>ABBEY STONE</v>
      </c>
      <c r="C77" s="434" t="e">
        <f>#REF!</f>
        <v>#REF!</v>
      </c>
      <c r="D77" s="435" t="s">
        <v>456</v>
      </c>
      <c r="E77" s="436"/>
      <c r="F77" s="436"/>
      <c r="G77" s="436"/>
      <c r="H77" s="436"/>
      <c r="I77" s="437"/>
      <c r="J77" s="44"/>
    </row>
    <row r="78" spans="1:17" s="12" customFormat="1" ht="29.25" customHeight="1">
      <c r="B78" s="414" t="s">
        <v>78</v>
      </c>
      <c r="C78" s="414"/>
      <c r="D78" s="414"/>
      <c r="E78" s="414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206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207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208</v>
      </c>
      <c r="C81" s="88"/>
      <c r="D81" s="88"/>
      <c r="G81" s="44"/>
      <c r="N81" s="43"/>
      <c r="O81" s="42"/>
      <c r="P81" s="42"/>
      <c r="Q81" s="43"/>
    </row>
    <row r="82" spans="1:17" s="15" customFormat="1" ht="41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41" customHeight="1">
      <c r="A83" s="13"/>
      <c r="B83" s="260" t="s">
        <v>62</v>
      </c>
      <c r="C83" s="207">
        <f>F22</f>
        <v>0</v>
      </c>
      <c r="D83" s="207">
        <f t="shared" ref="D83:H83" si="39">G22</f>
        <v>0</v>
      </c>
      <c r="E83" s="207">
        <f>I20</f>
        <v>38</v>
      </c>
      <c r="F83" s="207">
        <v>2</v>
      </c>
      <c r="G83" s="207">
        <v>0</v>
      </c>
      <c r="H83" s="207">
        <f t="shared" si="39"/>
        <v>0</v>
      </c>
      <c r="I83" s="207">
        <f>SUM(C83:H83)</f>
        <v>40</v>
      </c>
      <c r="M83" s="47"/>
      <c r="N83" s="48"/>
      <c r="O83" s="48"/>
      <c r="P83" s="47"/>
    </row>
    <row r="84" spans="1:17" s="95" customFormat="1" ht="159" customHeight="1">
      <c r="A84" s="412" t="s">
        <v>285</v>
      </c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2"/>
      <c r="M84" s="412"/>
      <c r="N84" s="412"/>
      <c r="O84" s="412"/>
      <c r="P84" s="412"/>
      <c r="Q84" s="412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5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1">
    <mergeCell ref="D64:I64"/>
    <mergeCell ref="B64:C64"/>
    <mergeCell ref="B34:E34"/>
    <mergeCell ref="H34:I34"/>
    <mergeCell ref="P34:Q34"/>
    <mergeCell ref="A84:Q84"/>
    <mergeCell ref="C66:F66"/>
    <mergeCell ref="B78:E78"/>
    <mergeCell ref="B71:I71"/>
    <mergeCell ref="B67:I67"/>
    <mergeCell ref="B69:C69"/>
    <mergeCell ref="B68:C68"/>
    <mergeCell ref="D68:I68"/>
    <mergeCell ref="D69:I69"/>
    <mergeCell ref="B76:C76"/>
    <mergeCell ref="D76:I76"/>
    <mergeCell ref="B77:C77"/>
    <mergeCell ref="D77:I77"/>
    <mergeCell ref="B72:C72"/>
    <mergeCell ref="B73:C73"/>
    <mergeCell ref="H39:I39"/>
    <mergeCell ref="A40:Q40"/>
    <mergeCell ref="B47:E47"/>
    <mergeCell ref="H47:I47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P47:Q47"/>
    <mergeCell ref="B48:E48"/>
    <mergeCell ref="H42:I42"/>
    <mergeCell ref="H48:I48"/>
    <mergeCell ref="P48:Q48"/>
    <mergeCell ref="P44:Q44"/>
    <mergeCell ref="B46:E46"/>
    <mergeCell ref="H46:I46"/>
    <mergeCell ref="P46:Q46"/>
    <mergeCell ref="A42:E42"/>
    <mergeCell ref="P42:Q42"/>
    <mergeCell ref="B45:E45"/>
    <mergeCell ref="H45:I45"/>
    <mergeCell ref="P45:Q45"/>
    <mergeCell ref="B43:E43"/>
    <mergeCell ref="H43:I43"/>
    <mergeCell ref="P43:Q43"/>
    <mergeCell ref="B44:E44"/>
    <mergeCell ref="H44:I44"/>
    <mergeCell ref="B56:I56"/>
    <mergeCell ref="B57:C57"/>
    <mergeCell ref="D57:I57"/>
    <mergeCell ref="B60:I60"/>
    <mergeCell ref="B61:C61"/>
    <mergeCell ref="B62:C62"/>
    <mergeCell ref="D62:I62"/>
    <mergeCell ref="B63:C63"/>
    <mergeCell ref="D63:I63"/>
    <mergeCell ref="B58:C58"/>
    <mergeCell ref="D58:I58"/>
    <mergeCell ref="J54:N54"/>
    <mergeCell ref="P51:Q51"/>
    <mergeCell ref="P49:Q49"/>
    <mergeCell ref="H51:I51"/>
    <mergeCell ref="H49:I49"/>
    <mergeCell ref="B49:E49"/>
    <mergeCell ref="H50:I50"/>
    <mergeCell ref="P50:Q50"/>
    <mergeCell ref="P52:Q52"/>
    <mergeCell ref="P53:Q53"/>
    <mergeCell ref="H52:I52"/>
    <mergeCell ref="H53:I53"/>
    <mergeCell ref="P38:Q38"/>
    <mergeCell ref="B32:E32"/>
    <mergeCell ref="H32:I32"/>
    <mergeCell ref="P32:Q32"/>
    <mergeCell ref="B37:E37"/>
    <mergeCell ref="H37:I37"/>
    <mergeCell ref="P37:Q37"/>
    <mergeCell ref="B39:E39"/>
    <mergeCell ref="P39:Q39"/>
    <mergeCell ref="B35:E35"/>
    <mergeCell ref="H35:I35"/>
    <mergeCell ref="P35:Q35"/>
    <mergeCell ref="B36:E36"/>
    <mergeCell ref="H36:I36"/>
    <mergeCell ref="P36:Q36"/>
    <mergeCell ref="B38:E38"/>
    <mergeCell ref="H38:I38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3" t="s">
        <v>73</v>
      </c>
      <c r="N1" s="383" t="s">
        <v>73</v>
      </c>
      <c r="O1" s="384" t="s">
        <v>74</v>
      </c>
      <c r="P1" s="38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3" t="s">
        <v>75</v>
      </c>
      <c r="N2" s="383" t="s">
        <v>75</v>
      </c>
      <c r="O2" s="385" t="s">
        <v>76</v>
      </c>
      <c r="P2" s="38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3" t="s">
        <v>77</v>
      </c>
      <c r="N3" s="383" t="s">
        <v>77</v>
      </c>
      <c r="O3" s="386" t="s">
        <v>79</v>
      </c>
      <c r="P3" s="38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0" t="s">
        <v>139</v>
      </c>
      <c r="H5" s="441"/>
      <c r="I5" s="441"/>
      <c r="J5" s="441"/>
      <c r="K5" s="441"/>
      <c r="L5" s="44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3"/>
      <c r="H6" s="444"/>
      <c r="I6" s="444"/>
      <c r="J6" s="444"/>
      <c r="K6" s="444"/>
      <c r="L6" s="44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3"/>
      <c r="H7" s="444"/>
      <c r="I7" s="444"/>
      <c r="J7" s="444"/>
      <c r="K7" s="444"/>
      <c r="L7" s="44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7" t="s">
        <v>142</v>
      </c>
      <c r="E8" s="387"/>
      <c r="F8" s="387"/>
      <c r="G8" s="446"/>
      <c r="H8" s="447"/>
      <c r="I8" s="447"/>
      <c r="J8" s="447"/>
      <c r="K8" s="447"/>
      <c r="L8" s="44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9">
        <v>44964</v>
      </c>
      <c r="E11" s="400"/>
      <c r="F11" s="400"/>
      <c r="G11" s="22"/>
      <c r="H11" s="23"/>
      <c r="I11" s="20"/>
      <c r="J11" s="20" t="s">
        <v>4</v>
      </c>
      <c r="K11" s="20"/>
      <c r="L11" s="449" t="s">
        <v>128</v>
      </c>
      <c r="M11" s="449"/>
      <c r="N11" s="449"/>
      <c r="O11" s="449"/>
      <c r="P11" s="44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01"/>
      <c r="C13" s="401"/>
      <c r="D13" s="401"/>
      <c r="E13" s="401"/>
      <c r="F13" s="40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58" t="s">
        <v>147</v>
      </c>
      <c r="E28" s="458"/>
      <c r="F28" s="45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58" t="str">
        <f>+D28</f>
        <v>WASHED BURGUNDY</v>
      </c>
      <c r="E29" s="458"/>
      <c r="F29" s="45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59" t="str">
        <f>+D29</f>
        <v>WASHED BURGUNDY</v>
      </c>
      <c r="E30" s="459"/>
      <c r="F30" s="45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60" t="s">
        <v>130</v>
      </c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</row>
    <row r="44" spans="1:16" s="1" customFormat="1" ht="59.15" customHeight="1" thickBot="1">
      <c r="B44" s="75" t="s">
        <v>14</v>
      </c>
      <c r="C44" s="32"/>
      <c r="D44" s="461"/>
      <c r="E44" s="461"/>
      <c r="F44" s="461"/>
      <c r="G44" s="461"/>
      <c r="H44" s="461"/>
      <c r="I44" s="461"/>
      <c r="J44" s="461"/>
      <c r="K44" s="461"/>
      <c r="L44" s="461"/>
      <c r="M44" s="461"/>
      <c r="N44" s="461"/>
      <c r="O44" s="461"/>
      <c r="P44" s="461"/>
    </row>
    <row r="45" spans="1:16" s="33" customFormat="1" ht="100.5" thickBot="1">
      <c r="A45" s="462" t="s">
        <v>15</v>
      </c>
      <c r="B45" s="463"/>
      <c r="C45" s="46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4" t="s">
        <v>51</v>
      </c>
      <c r="N45" s="465"/>
      <c r="O45" s="465"/>
      <c r="P45" s="466"/>
    </row>
    <row r="46" spans="1:16" s="43" customFormat="1" ht="45.75" hidden="1" customHeight="1">
      <c r="A46" s="450" t="str">
        <f>D18</f>
        <v>BLACK</v>
      </c>
      <c r="B46" s="451"/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2"/>
    </row>
    <row r="47" spans="1:16" s="139" customFormat="1" ht="120" hidden="1" customHeight="1">
      <c r="A47" s="115">
        <v>1</v>
      </c>
      <c r="B47" s="453" t="str">
        <f>$L$11</f>
        <v>100% DRY COTTON FLEECE 410GSM</v>
      </c>
      <c r="C47" s="45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54"/>
      <c r="N47" s="455"/>
      <c r="O47" s="455"/>
      <c r="P47" s="456"/>
    </row>
    <row r="48" spans="1:16" s="139" customFormat="1" ht="89.25" hidden="1" customHeight="1">
      <c r="A48" s="144">
        <v>2</v>
      </c>
      <c r="B48" s="453" t="s">
        <v>149</v>
      </c>
      <c r="C48" s="45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54"/>
      <c r="N48" s="455"/>
      <c r="O48" s="455"/>
      <c r="P48" s="456"/>
    </row>
    <row r="49" spans="1:16" s="139" customFormat="1" ht="129" hidden="1" customHeight="1">
      <c r="A49" s="115">
        <v>3</v>
      </c>
      <c r="B49" s="457" t="s">
        <v>126</v>
      </c>
      <c r="C49" s="45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54"/>
      <c r="N49" s="455"/>
      <c r="O49" s="455"/>
      <c r="P49" s="456"/>
    </row>
    <row r="50" spans="1:16" s="43" customFormat="1" ht="51.75" customHeight="1">
      <c r="A50" s="467" t="str">
        <f>D23</f>
        <v>GREY HEATHER</v>
      </c>
      <c r="B50" s="468"/>
      <c r="C50" s="468"/>
      <c r="D50" s="468"/>
      <c r="E50" s="468"/>
      <c r="F50" s="468"/>
      <c r="G50" s="468"/>
      <c r="H50" s="468"/>
      <c r="I50" s="468"/>
      <c r="J50" s="468"/>
      <c r="K50" s="468"/>
      <c r="L50" s="468"/>
      <c r="M50" s="468"/>
      <c r="N50" s="468"/>
      <c r="O50" s="468"/>
      <c r="P50" s="469"/>
    </row>
    <row r="51" spans="1:16" s="139" customFormat="1" ht="186.75" customHeight="1">
      <c r="A51" s="115">
        <v>1</v>
      </c>
      <c r="B51" s="453" t="str">
        <f>$L$11</f>
        <v>100% DRY COTTON FLEECE 410GSM</v>
      </c>
      <c r="C51" s="45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54" t="s">
        <v>177</v>
      </c>
      <c r="N51" s="455"/>
      <c r="O51" s="455"/>
      <c r="P51" s="456"/>
    </row>
    <row r="52" spans="1:16" s="139" customFormat="1" ht="186.75" customHeight="1">
      <c r="A52" s="144">
        <v>2</v>
      </c>
      <c r="B52" s="453" t="s">
        <v>149</v>
      </c>
      <c r="C52" s="45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54" t="s">
        <v>168</v>
      </c>
      <c r="N52" s="455"/>
      <c r="O52" s="455"/>
      <c r="P52" s="456"/>
    </row>
    <row r="53" spans="1:16" s="139" customFormat="1" ht="186.75" customHeight="1">
      <c r="A53" s="115">
        <v>3</v>
      </c>
      <c r="B53" s="457" t="s">
        <v>126</v>
      </c>
      <c r="C53" s="45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54" t="s">
        <v>169</v>
      </c>
      <c r="N53" s="455"/>
      <c r="O53" s="455"/>
      <c r="P53" s="456"/>
    </row>
    <row r="54" spans="1:16" s="43" customFormat="1" ht="51.75" hidden="1" customHeight="1">
      <c r="A54" s="467" t="str">
        <f>D28</f>
        <v>WASHED BURGUNDY</v>
      </c>
      <c r="B54" s="468"/>
      <c r="C54" s="468"/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468"/>
      <c r="P54" s="469"/>
    </row>
    <row r="55" spans="1:16" s="139" customFormat="1" ht="96.75" hidden="1" customHeight="1">
      <c r="A55" s="115">
        <v>1</v>
      </c>
      <c r="B55" s="453" t="str">
        <f>$L$11</f>
        <v>100% DRY COTTON FLEECE 410GSM</v>
      </c>
      <c r="C55" s="45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54"/>
      <c r="N55" s="455"/>
      <c r="O55" s="455"/>
      <c r="P55" s="456"/>
    </row>
    <row r="56" spans="1:16" s="139" customFormat="1" ht="70.5" hidden="1" customHeight="1">
      <c r="A56" s="144">
        <v>2</v>
      </c>
      <c r="B56" s="453" t="s">
        <v>149</v>
      </c>
      <c r="C56" s="45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54"/>
      <c r="N56" s="455"/>
      <c r="O56" s="455"/>
      <c r="P56" s="456"/>
    </row>
    <row r="57" spans="1:16" s="139" customFormat="1" ht="125.25" hidden="1" customHeight="1">
      <c r="A57" s="115">
        <v>3</v>
      </c>
      <c r="B57" s="457" t="s">
        <v>126</v>
      </c>
      <c r="C57" s="45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54"/>
      <c r="N57" s="455"/>
      <c r="O57" s="455"/>
      <c r="P57" s="456"/>
    </row>
    <row r="58" spans="1:16" s="43" customFormat="1" ht="51.75" hidden="1" customHeight="1">
      <c r="A58" s="467" t="str">
        <f>D33</f>
        <v>LIME</v>
      </c>
      <c r="B58" s="468"/>
      <c r="C58" s="468"/>
      <c r="D58" s="468"/>
      <c r="E58" s="468"/>
      <c r="F58" s="468"/>
      <c r="G58" s="468"/>
      <c r="H58" s="468"/>
      <c r="I58" s="468"/>
      <c r="J58" s="468"/>
      <c r="K58" s="468"/>
      <c r="L58" s="468"/>
      <c r="M58" s="468"/>
      <c r="N58" s="468"/>
      <c r="O58" s="468"/>
      <c r="P58" s="469"/>
    </row>
    <row r="59" spans="1:16" s="139" customFormat="1" ht="96.75" hidden="1" customHeight="1">
      <c r="A59" s="115">
        <v>1</v>
      </c>
      <c r="B59" s="453" t="str">
        <f>$L$11</f>
        <v>100% DRY COTTON FLEECE 410GSM</v>
      </c>
      <c r="C59" s="45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54"/>
      <c r="N59" s="455"/>
      <c r="O59" s="455"/>
      <c r="P59" s="456"/>
    </row>
    <row r="60" spans="1:16" s="139" customFormat="1" ht="70.5" hidden="1" customHeight="1">
      <c r="A60" s="144">
        <v>2</v>
      </c>
      <c r="B60" s="453" t="s">
        <v>149</v>
      </c>
      <c r="C60" s="45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54"/>
      <c r="N60" s="455"/>
      <c r="O60" s="455"/>
      <c r="P60" s="456"/>
    </row>
    <row r="61" spans="1:16" s="139" customFormat="1" ht="125.25" hidden="1" customHeight="1">
      <c r="A61" s="115">
        <v>3</v>
      </c>
      <c r="B61" s="457" t="s">
        <v>126</v>
      </c>
      <c r="C61" s="45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54"/>
      <c r="N61" s="455"/>
      <c r="O61" s="455"/>
      <c r="P61" s="456"/>
    </row>
    <row r="62" spans="1:16" s="43" customFormat="1" ht="21.75" customHeight="1">
      <c r="A62" s="467"/>
      <c r="B62" s="468"/>
      <c r="C62" s="468"/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P62" s="46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07" t="s">
        <v>22</v>
      </c>
      <c r="B64" s="470"/>
      <c r="C64" s="470"/>
      <c r="D64" s="470"/>
      <c r="E64" s="471"/>
      <c r="F64" s="72" t="s">
        <v>47</v>
      </c>
      <c r="G64" s="72" t="s">
        <v>23</v>
      </c>
      <c r="H64" s="472" t="s">
        <v>42</v>
      </c>
      <c r="I64" s="47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4" t="s">
        <v>41</v>
      </c>
      <c r="C65" s="474"/>
      <c r="D65" s="474"/>
      <c r="E65" s="474"/>
      <c r="F65" s="82" t="str">
        <f>H65</f>
        <v>BLACK</v>
      </c>
      <c r="G65" s="112"/>
      <c r="H65" s="475" t="str">
        <f>$D$18</f>
        <v>BLACK</v>
      </c>
      <c r="I65" s="47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4" t="s">
        <v>41</v>
      </c>
      <c r="C66" s="474"/>
      <c r="D66" s="474"/>
      <c r="E66" s="474"/>
      <c r="F66" s="82" t="str">
        <f t="shared" ref="F66:F68" si="18">H66</f>
        <v>GREY HEATHER</v>
      </c>
      <c r="G66" s="112" t="s">
        <v>176</v>
      </c>
      <c r="H66" s="475" t="str">
        <f>$D$23</f>
        <v>GREY HEATHER</v>
      </c>
      <c r="I66" s="47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4" t="s">
        <v>41</v>
      </c>
      <c r="C67" s="474"/>
      <c r="D67" s="474"/>
      <c r="E67" s="474"/>
      <c r="F67" s="82" t="str">
        <f t="shared" si="18"/>
        <v>WASHED BURGUNDY</v>
      </c>
      <c r="G67" s="112"/>
      <c r="H67" s="475" t="str">
        <f>$D$28</f>
        <v>WASHED BURGUNDY</v>
      </c>
      <c r="I67" s="47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4" t="s">
        <v>41</v>
      </c>
      <c r="C68" s="474"/>
      <c r="D68" s="474"/>
      <c r="E68" s="474"/>
      <c r="F68" s="82" t="str">
        <f t="shared" si="18"/>
        <v>LIME</v>
      </c>
      <c r="G68" s="112"/>
      <c r="H68" s="475" t="str">
        <f>$D$33</f>
        <v>LIME</v>
      </c>
      <c r="I68" s="47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4" t="s">
        <v>123</v>
      </c>
      <c r="C69" s="474"/>
      <c r="D69" s="474"/>
      <c r="E69" s="474"/>
      <c r="F69" s="477" t="s">
        <v>39</v>
      </c>
      <c r="G69" s="481" t="s">
        <v>131</v>
      </c>
      <c r="H69" s="485" t="str">
        <f t="shared" ref="H69" si="19">$D$18</f>
        <v>BLACK</v>
      </c>
      <c r="I69" s="48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4" t="s">
        <v>123</v>
      </c>
      <c r="C70" s="474"/>
      <c r="D70" s="474"/>
      <c r="E70" s="474"/>
      <c r="F70" s="478" t="s">
        <v>39</v>
      </c>
      <c r="G70" s="482" t="s">
        <v>131</v>
      </c>
      <c r="H70" s="343" t="str">
        <f t="shared" ref="H70" si="21">$D$23</f>
        <v>GREY HEATHER</v>
      </c>
      <c r="I70" s="343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4" t="s">
        <v>123</v>
      </c>
      <c r="C71" s="474"/>
      <c r="D71" s="474"/>
      <c r="E71" s="474"/>
      <c r="F71" s="479" t="s">
        <v>39</v>
      </c>
      <c r="G71" s="483" t="s">
        <v>131</v>
      </c>
      <c r="H71" s="487" t="str">
        <f t="shared" ref="H71" si="23">$D$28</f>
        <v>WASHED BURGUNDY</v>
      </c>
      <c r="I71" s="48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4" t="s">
        <v>123</v>
      </c>
      <c r="C72" s="474"/>
      <c r="D72" s="474"/>
      <c r="E72" s="474"/>
      <c r="F72" s="480" t="s">
        <v>39</v>
      </c>
      <c r="G72" s="484" t="s">
        <v>131</v>
      </c>
      <c r="H72" s="475" t="str">
        <f t="shared" ref="H72" si="25">$D$33</f>
        <v>LIME</v>
      </c>
      <c r="I72" s="47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89" t="s">
        <v>151</v>
      </c>
      <c r="C73" s="474"/>
      <c r="D73" s="474"/>
      <c r="E73" s="474"/>
      <c r="F73" s="477" t="s">
        <v>107</v>
      </c>
      <c r="G73" s="481" t="s">
        <v>152</v>
      </c>
      <c r="H73" s="485" t="str">
        <f t="shared" ref="H73" si="27">$D$18</f>
        <v>BLACK</v>
      </c>
      <c r="I73" s="48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89" t="s">
        <v>151</v>
      </c>
      <c r="C74" s="474"/>
      <c r="D74" s="474"/>
      <c r="E74" s="474"/>
      <c r="F74" s="478"/>
      <c r="G74" s="482"/>
      <c r="H74" s="343" t="str">
        <f t="shared" ref="H74" si="30">$D$23</f>
        <v>GREY HEATHER</v>
      </c>
      <c r="I74" s="343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89" t="s">
        <v>151</v>
      </c>
      <c r="C75" s="474"/>
      <c r="D75" s="474"/>
      <c r="E75" s="474"/>
      <c r="F75" s="479"/>
      <c r="G75" s="483"/>
      <c r="H75" s="487" t="str">
        <f t="shared" ref="H75" si="32">$D$28</f>
        <v>WASHED BURGUNDY</v>
      </c>
      <c r="I75" s="48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89" t="s">
        <v>151</v>
      </c>
      <c r="C76" s="474"/>
      <c r="D76" s="474"/>
      <c r="E76" s="474"/>
      <c r="F76" s="480"/>
      <c r="G76" s="484"/>
      <c r="H76" s="475" t="str">
        <f t="shared" ref="H76" si="34">$D$33</f>
        <v>LIME</v>
      </c>
      <c r="I76" s="47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89" t="s">
        <v>85</v>
      </c>
      <c r="C77" s="474"/>
      <c r="D77" s="474"/>
      <c r="E77" s="474"/>
      <c r="F77" s="477" t="s">
        <v>107</v>
      </c>
      <c r="G77" s="481" t="s">
        <v>86</v>
      </c>
      <c r="H77" s="485" t="str">
        <f t="shared" ref="H77" si="36">$D$18</f>
        <v>BLACK</v>
      </c>
      <c r="I77" s="48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89" t="s">
        <v>85</v>
      </c>
      <c r="C78" s="474"/>
      <c r="D78" s="474"/>
      <c r="E78" s="474"/>
      <c r="F78" s="478"/>
      <c r="G78" s="482"/>
      <c r="H78" s="343" t="str">
        <f t="shared" ref="H78" si="38">$D$23</f>
        <v>GREY HEATHER</v>
      </c>
      <c r="I78" s="343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89" t="s">
        <v>85</v>
      </c>
      <c r="C79" s="474"/>
      <c r="D79" s="474"/>
      <c r="E79" s="474"/>
      <c r="F79" s="479"/>
      <c r="G79" s="483"/>
      <c r="H79" s="487" t="str">
        <f t="shared" ref="H79" si="40">$D$28</f>
        <v>WASHED BURGUNDY</v>
      </c>
      <c r="I79" s="48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89" t="s">
        <v>85</v>
      </c>
      <c r="C80" s="474"/>
      <c r="D80" s="474"/>
      <c r="E80" s="474"/>
      <c r="F80" s="480"/>
      <c r="G80" s="484"/>
      <c r="H80" s="475" t="str">
        <f t="shared" ref="H80" si="42">$D$33</f>
        <v>LIME</v>
      </c>
      <c r="I80" s="47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89" t="s">
        <v>114</v>
      </c>
      <c r="C81" s="474"/>
      <c r="D81" s="474"/>
      <c r="E81" s="474"/>
      <c r="F81" s="477" t="s">
        <v>89</v>
      </c>
      <c r="G81" s="481"/>
      <c r="H81" s="485" t="str">
        <f t="shared" ref="H81" si="44">$D$18</f>
        <v>BLACK</v>
      </c>
      <c r="I81" s="48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89" t="s">
        <v>114</v>
      </c>
      <c r="C82" s="474"/>
      <c r="D82" s="474"/>
      <c r="E82" s="474"/>
      <c r="F82" s="478"/>
      <c r="G82" s="482"/>
      <c r="H82" s="343" t="str">
        <f t="shared" ref="H82" si="46">$D$23</f>
        <v>GREY HEATHER</v>
      </c>
      <c r="I82" s="343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89" t="s">
        <v>114</v>
      </c>
      <c r="C83" s="474"/>
      <c r="D83" s="474"/>
      <c r="E83" s="474"/>
      <c r="F83" s="479"/>
      <c r="G83" s="483"/>
      <c r="H83" s="487" t="str">
        <f t="shared" ref="H83" si="48">$D$28</f>
        <v>WASHED BURGUNDY</v>
      </c>
      <c r="I83" s="48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89" t="s">
        <v>114</v>
      </c>
      <c r="C84" s="474"/>
      <c r="D84" s="474"/>
      <c r="E84" s="474"/>
      <c r="F84" s="480"/>
      <c r="G84" s="484"/>
      <c r="H84" s="475" t="str">
        <f t="shared" ref="H84" si="50">$D$33</f>
        <v>LIME</v>
      </c>
      <c r="I84" s="47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4" t="s">
        <v>87</v>
      </c>
      <c r="C85" s="474"/>
      <c r="D85" s="474"/>
      <c r="E85" s="474"/>
      <c r="F85" s="477" t="s">
        <v>108</v>
      </c>
      <c r="G85" s="481" t="s">
        <v>88</v>
      </c>
      <c r="H85" s="485" t="str">
        <f t="shared" ref="H85" si="52">$D$18</f>
        <v>BLACK</v>
      </c>
      <c r="I85" s="48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4" t="s">
        <v>87</v>
      </c>
      <c r="C86" s="474"/>
      <c r="D86" s="474"/>
      <c r="E86" s="474"/>
      <c r="F86" s="478"/>
      <c r="G86" s="482"/>
      <c r="H86" s="343" t="str">
        <f t="shared" ref="H86" si="55">$D$23</f>
        <v>GREY HEATHER</v>
      </c>
      <c r="I86" s="343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4" t="s">
        <v>87</v>
      </c>
      <c r="C87" s="474"/>
      <c r="D87" s="474"/>
      <c r="E87" s="474"/>
      <c r="F87" s="479"/>
      <c r="G87" s="483"/>
      <c r="H87" s="487" t="str">
        <f t="shared" ref="H87" si="57">$D$28</f>
        <v>WASHED BURGUNDY</v>
      </c>
      <c r="I87" s="48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4" t="s">
        <v>87</v>
      </c>
      <c r="C88" s="474"/>
      <c r="D88" s="474"/>
      <c r="E88" s="474"/>
      <c r="F88" s="480"/>
      <c r="G88" s="484"/>
      <c r="H88" s="475" t="str">
        <f t="shared" ref="H88" si="59">$D$33</f>
        <v>LIME</v>
      </c>
      <c r="I88" s="47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07" t="s">
        <v>22</v>
      </c>
      <c r="B90" s="470"/>
      <c r="C90" s="470"/>
      <c r="D90" s="470"/>
      <c r="E90" s="471"/>
      <c r="F90" s="72" t="s">
        <v>47</v>
      </c>
      <c r="G90" s="72" t="s">
        <v>23</v>
      </c>
      <c r="H90" s="472" t="s">
        <v>42</v>
      </c>
      <c r="I90" s="47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89" t="s">
        <v>132</v>
      </c>
      <c r="C91" s="474"/>
      <c r="D91" s="474"/>
      <c r="E91" s="474"/>
      <c r="F91" s="477" t="s">
        <v>89</v>
      </c>
      <c r="G91" s="481" t="s">
        <v>118</v>
      </c>
      <c r="H91" s="475" t="str">
        <f t="shared" ref="H91" si="61">$D$18</f>
        <v>BLACK</v>
      </c>
      <c r="I91" s="47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89" t="s">
        <v>132</v>
      </c>
      <c r="C92" s="474"/>
      <c r="D92" s="474"/>
      <c r="E92" s="474"/>
      <c r="F92" s="479"/>
      <c r="G92" s="483"/>
      <c r="H92" s="475" t="str">
        <f t="shared" ref="H92" si="66">$D$23</f>
        <v>GREY HEATHER</v>
      </c>
      <c r="I92" s="47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89" t="s">
        <v>132</v>
      </c>
      <c r="C93" s="474"/>
      <c r="D93" s="474"/>
      <c r="E93" s="474"/>
      <c r="F93" s="479"/>
      <c r="G93" s="483"/>
      <c r="H93" s="475" t="str">
        <f t="shared" ref="H93" si="68">$D$28</f>
        <v>WASHED BURGUNDY</v>
      </c>
      <c r="I93" s="47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89" t="s">
        <v>132</v>
      </c>
      <c r="C94" s="474"/>
      <c r="D94" s="474"/>
      <c r="E94" s="474"/>
      <c r="F94" s="480"/>
      <c r="G94" s="484"/>
      <c r="H94" s="475" t="str">
        <f t="shared" ref="H94" si="70">$D$33</f>
        <v>LIME</v>
      </c>
      <c r="I94" s="47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90" t="s">
        <v>133</v>
      </c>
      <c r="C95" s="491"/>
      <c r="D95" s="491"/>
      <c r="E95" s="492"/>
      <c r="F95" s="477" t="s">
        <v>89</v>
      </c>
      <c r="G95" s="481" t="s">
        <v>118</v>
      </c>
      <c r="H95" s="475" t="str">
        <f t="shared" ref="H95:H123" si="72">$D$18</f>
        <v>BLACK</v>
      </c>
      <c r="I95" s="47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90" t="s">
        <v>133</v>
      </c>
      <c r="C96" s="491"/>
      <c r="D96" s="491"/>
      <c r="E96" s="492"/>
      <c r="F96" s="479"/>
      <c r="G96" s="483"/>
      <c r="H96" s="475" t="str">
        <f t="shared" ref="H96:H124" si="73">$D$23</f>
        <v>GREY HEATHER</v>
      </c>
      <c r="I96" s="47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90" t="s">
        <v>133</v>
      </c>
      <c r="C97" s="491"/>
      <c r="D97" s="491"/>
      <c r="E97" s="492"/>
      <c r="F97" s="479"/>
      <c r="G97" s="483"/>
      <c r="H97" s="475" t="str">
        <f t="shared" ref="H97:H121" si="74">$D$28</f>
        <v>WASHED BURGUNDY</v>
      </c>
      <c r="I97" s="47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90" t="s">
        <v>133</v>
      </c>
      <c r="C98" s="491"/>
      <c r="D98" s="491"/>
      <c r="E98" s="492"/>
      <c r="F98" s="480"/>
      <c r="G98" s="484"/>
      <c r="H98" s="475" t="str">
        <f t="shared" ref="H98:H122" si="76">$D$33</f>
        <v>LIME</v>
      </c>
      <c r="I98" s="47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90" t="s">
        <v>153</v>
      </c>
      <c r="C99" s="491"/>
      <c r="D99" s="491"/>
      <c r="E99" s="492"/>
      <c r="F99" s="477" t="s">
        <v>91</v>
      </c>
      <c r="G99" s="481" t="s">
        <v>174</v>
      </c>
      <c r="H99" s="475" t="str">
        <f t="shared" si="72"/>
        <v>BLACK</v>
      </c>
      <c r="I99" s="47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90" t="s">
        <v>153</v>
      </c>
      <c r="C100" s="491"/>
      <c r="D100" s="491"/>
      <c r="E100" s="492"/>
      <c r="F100" s="479"/>
      <c r="G100" s="483"/>
      <c r="H100" s="475" t="str">
        <f t="shared" si="73"/>
        <v>GREY HEATHER</v>
      </c>
      <c r="I100" s="47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90" t="s">
        <v>153</v>
      </c>
      <c r="C101" s="491"/>
      <c r="D101" s="491"/>
      <c r="E101" s="492"/>
      <c r="F101" s="479"/>
      <c r="G101" s="483"/>
      <c r="H101" s="475" t="str">
        <f t="shared" si="74"/>
        <v>WASHED BURGUNDY</v>
      </c>
      <c r="I101" s="47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90" t="s">
        <v>153</v>
      </c>
      <c r="C102" s="491"/>
      <c r="D102" s="491"/>
      <c r="E102" s="492"/>
      <c r="F102" s="480"/>
      <c r="G102" s="484"/>
      <c r="H102" s="475" t="str">
        <f t="shared" si="76"/>
        <v>LIME</v>
      </c>
      <c r="I102" s="47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90" t="s">
        <v>116</v>
      </c>
      <c r="C103" s="491"/>
      <c r="D103" s="491"/>
      <c r="E103" s="492"/>
      <c r="F103" s="82" t="s">
        <v>92</v>
      </c>
      <c r="G103" s="82"/>
      <c r="H103" s="475" t="str">
        <f t="shared" si="72"/>
        <v>BLACK</v>
      </c>
      <c r="I103" s="47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90" t="s">
        <v>116</v>
      </c>
      <c r="C104" s="491"/>
      <c r="D104" s="491"/>
      <c r="E104" s="492"/>
      <c r="F104" s="82" t="s">
        <v>92</v>
      </c>
      <c r="G104" s="82"/>
      <c r="H104" s="475" t="str">
        <f t="shared" si="73"/>
        <v>GREY HEATHER</v>
      </c>
      <c r="I104" s="47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90" t="s">
        <v>116</v>
      </c>
      <c r="C105" s="491"/>
      <c r="D105" s="491"/>
      <c r="E105" s="492"/>
      <c r="F105" s="82" t="s">
        <v>92</v>
      </c>
      <c r="G105" s="82"/>
      <c r="H105" s="475" t="str">
        <f t="shared" si="74"/>
        <v>WASHED BURGUNDY</v>
      </c>
      <c r="I105" s="47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90" t="s">
        <v>116</v>
      </c>
      <c r="C106" s="491"/>
      <c r="D106" s="491"/>
      <c r="E106" s="492"/>
      <c r="F106" s="82" t="s">
        <v>92</v>
      </c>
      <c r="G106" s="82"/>
      <c r="H106" s="475" t="str">
        <f t="shared" si="76"/>
        <v>LIME</v>
      </c>
      <c r="I106" s="47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89" t="s">
        <v>93</v>
      </c>
      <c r="C107" s="474"/>
      <c r="D107" s="474"/>
      <c r="E107" s="474"/>
      <c r="F107" s="82" t="s">
        <v>55</v>
      </c>
      <c r="G107" s="82"/>
      <c r="H107" s="475" t="str">
        <f t="shared" si="72"/>
        <v>BLACK</v>
      </c>
      <c r="I107" s="47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89" t="s">
        <v>93</v>
      </c>
      <c r="C108" s="474"/>
      <c r="D108" s="474"/>
      <c r="E108" s="474"/>
      <c r="F108" s="82" t="s">
        <v>55</v>
      </c>
      <c r="G108" s="82"/>
      <c r="H108" s="475" t="str">
        <f t="shared" si="73"/>
        <v>GREY HEATHER</v>
      </c>
      <c r="I108" s="47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89" t="s">
        <v>93</v>
      </c>
      <c r="C109" s="474"/>
      <c r="D109" s="474"/>
      <c r="E109" s="474"/>
      <c r="F109" s="82" t="s">
        <v>55</v>
      </c>
      <c r="G109" s="82"/>
      <c r="H109" s="475" t="str">
        <f t="shared" si="74"/>
        <v>WASHED BURGUNDY</v>
      </c>
      <c r="I109" s="47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89" t="s">
        <v>93</v>
      </c>
      <c r="C110" s="474"/>
      <c r="D110" s="474"/>
      <c r="E110" s="474"/>
      <c r="F110" s="82" t="s">
        <v>55</v>
      </c>
      <c r="G110" s="82"/>
      <c r="H110" s="475" t="str">
        <f t="shared" si="76"/>
        <v>LIME</v>
      </c>
      <c r="I110" s="47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89" t="s">
        <v>94</v>
      </c>
      <c r="C111" s="474"/>
      <c r="D111" s="474"/>
      <c r="E111" s="474"/>
      <c r="F111" s="82" t="s">
        <v>55</v>
      </c>
      <c r="G111" s="82"/>
      <c r="H111" s="475" t="str">
        <f t="shared" si="72"/>
        <v>BLACK</v>
      </c>
      <c r="I111" s="47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89" t="s">
        <v>94</v>
      </c>
      <c r="C112" s="474"/>
      <c r="D112" s="474"/>
      <c r="E112" s="474"/>
      <c r="F112" s="82" t="s">
        <v>55</v>
      </c>
      <c r="G112" s="82"/>
      <c r="H112" s="475" t="str">
        <f t="shared" si="73"/>
        <v>GREY HEATHER</v>
      </c>
      <c r="I112" s="47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89" t="s">
        <v>94</v>
      </c>
      <c r="C113" s="474"/>
      <c r="D113" s="474"/>
      <c r="E113" s="474"/>
      <c r="F113" s="82" t="s">
        <v>55</v>
      </c>
      <c r="G113" s="82"/>
      <c r="H113" s="475" t="str">
        <f t="shared" si="74"/>
        <v>WASHED BURGUNDY</v>
      </c>
      <c r="I113" s="47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89" t="s">
        <v>94</v>
      </c>
      <c r="C114" s="474"/>
      <c r="D114" s="474"/>
      <c r="E114" s="474"/>
      <c r="F114" s="82" t="s">
        <v>55</v>
      </c>
      <c r="G114" s="82"/>
      <c r="H114" s="475" t="str">
        <f t="shared" si="76"/>
        <v>LIME</v>
      </c>
      <c r="I114" s="47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89" t="s">
        <v>95</v>
      </c>
      <c r="C115" s="474"/>
      <c r="D115" s="474"/>
      <c r="E115" s="474"/>
      <c r="F115" s="82" t="s">
        <v>92</v>
      </c>
      <c r="G115" s="82"/>
      <c r="H115" s="475" t="str">
        <f t="shared" si="72"/>
        <v>BLACK</v>
      </c>
      <c r="I115" s="47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89" t="s">
        <v>95</v>
      </c>
      <c r="C116" s="474"/>
      <c r="D116" s="474"/>
      <c r="E116" s="474"/>
      <c r="F116" s="82" t="s">
        <v>92</v>
      </c>
      <c r="G116" s="82"/>
      <c r="H116" s="475" t="str">
        <f t="shared" si="73"/>
        <v>GREY HEATHER</v>
      </c>
      <c r="I116" s="47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89" t="s">
        <v>95</v>
      </c>
      <c r="C117" s="474"/>
      <c r="D117" s="474"/>
      <c r="E117" s="474"/>
      <c r="F117" s="82" t="s">
        <v>92</v>
      </c>
      <c r="G117" s="82"/>
      <c r="H117" s="475" t="str">
        <f t="shared" si="74"/>
        <v>WASHED BURGUNDY</v>
      </c>
      <c r="I117" s="47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89" t="s">
        <v>95</v>
      </c>
      <c r="C118" s="474"/>
      <c r="D118" s="474"/>
      <c r="E118" s="474"/>
      <c r="F118" s="82" t="s">
        <v>92</v>
      </c>
      <c r="G118" s="82"/>
      <c r="H118" s="475" t="str">
        <f t="shared" si="76"/>
        <v>LIME</v>
      </c>
      <c r="I118" s="47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90" t="s">
        <v>96</v>
      </c>
      <c r="C119" s="491"/>
      <c r="D119" s="491"/>
      <c r="E119" s="492"/>
      <c r="F119" s="82" t="s">
        <v>38</v>
      </c>
      <c r="G119" s="82"/>
      <c r="H119" s="475" t="str">
        <f t="shared" si="72"/>
        <v>BLACK</v>
      </c>
      <c r="I119" s="47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89" t="s">
        <v>96</v>
      </c>
      <c r="C120" s="474"/>
      <c r="D120" s="474"/>
      <c r="E120" s="474"/>
      <c r="F120" s="82" t="s">
        <v>38</v>
      </c>
      <c r="G120" s="82"/>
      <c r="H120" s="475" t="str">
        <f t="shared" si="73"/>
        <v>GREY HEATHER</v>
      </c>
      <c r="I120" s="47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89" t="s">
        <v>96</v>
      </c>
      <c r="C121" s="474"/>
      <c r="D121" s="474"/>
      <c r="E121" s="474"/>
      <c r="F121" s="82" t="s">
        <v>38</v>
      </c>
      <c r="G121" s="82"/>
      <c r="H121" s="475" t="str">
        <f t="shared" si="74"/>
        <v>WASHED BURGUNDY</v>
      </c>
      <c r="I121" s="47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89" t="s">
        <v>96</v>
      </c>
      <c r="C122" s="474"/>
      <c r="D122" s="474"/>
      <c r="E122" s="474"/>
      <c r="F122" s="82" t="s">
        <v>38</v>
      </c>
      <c r="G122" s="82"/>
      <c r="H122" s="475" t="str">
        <f t="shared" si="76"/>
        <v>LIME</v>
      </c>
      <c r="I122" s="47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89" t="s">
        <v>97</v>
      </c>
      <c r="C123" s="474"/>
      <c r="D123" s="474"/>
      <c r="E123" s="474"/>
      <c r="F123" s="82" t="s">
        <v>92</v>
      </c>
      <c r="G123" s="82"/>
      <c r="H123" s="475" t="str">
        <f t="shared" si="72"/>
        <v>BLACK</v>
      </c>
      <c r="I123" s="47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90" t="s">
        <v>97</v>
      </c>
      <c r="C124" s="491"/>
      <c r="D124" s="491"/>
      <c r="E124" s="492"/>
      <c r="F124" s="82" t="s">
        <v>92</v>
      </c>
      <c r="G124" s="82"/>
      <c r="H124" s="475" t="str">
        <f t="shared" si="73"/>
        <v>GREY HEATHER</v>
      </c>
      <c r="I124" s="47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90" t="s">
        <v>97</v>
      </c>
      <c r="C125" s="491"/>
      <c r="D125" s="491"/>
      <c r="E125" s="492"/>
      <c r="F125" s="82" t="s">
        <v>92</v>
      </c>
      <c r="G125" s="82"/>
      <c r="H125" s="475" t="str">
        <f>$D$28</f>
        <v>WASHED BURGUNDY</v>
      </c>
      <c r="I125" s="47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90" t="s">
        <v>97</v>
      </c>
      <c r="C126" s="491"/>
      <c r="D126" s="491"/>
      <c r="E126" s="492"/>
      <c r="F126" s="82" t="s">
        <v>92</v>
      </c>
      <c r="G126" s="82"/>
      <c r="H126" s="475" t="str">
        <f>$D$33</f>
        <v>LIME</v>
      </c>
      <c r="I126" s="47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89" t="s">
        <v>110</v>
      </c>
      <c r="C127" s="474"/>
      <c r="D127" s="474"/>
      <c r="E127" s="474"/>
      <c r="F127" s="493" t="s">
        <v>111</v>
      </c>
      <c r="G127" s="82"/>
      <c r="H127" s="494" t="s">
        <v>134</v>
      </c>
      <c r="I127" s="47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89" t="s">
        <v>110</v>
      </c>
      <c r="C128" s="474"/>
      <c r="D128" s="474"/>
      <c r="E128" s="474"/>
      <c r="F128" s="493"/>
      <c r="G128" s="82"/>
      <c r="H128" s="494" t="s">
        <v>135</v>
      </c>
      <c r="I128" s="47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89" t="s">
        <v>110</v>
      </c>
      <c r="C129" s="474"/>
      <c r="D129" s="474"/>
      <c r="E129" s="474"/>
      <c r="F129" s="493"/>
      <c r="G129" s="82"/>
      <c r="H129" s="494" t="s">
        <v>136</v>
      </c>
      <c r="I129" s="47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89" t="s">
        <v>110</v>
      </c>
      <c r="C130" s="474"/>
      <c r="D130" s="474"/>
      <c r="E130" s="474"/>
      <c r="F130" s="493"/>
      <c r="G130" s="82"/>
      <c r="H130" s="494">
        <v>41</v>
      </c>
      <c r="I130" s="47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89" t="s">
        <v>110</v>
      </c>
      <c r="C131" s="474"/>
      <c r="D131" s="474"/>
      <c r="E131" s="474"/>
      <c r="F131" s="493"/>
      <c r="G131" s="82"/>
      <c r="H131" s="475">
        <v>42</v>
      </c>
      <c r="I131" s="47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14" t="s">
        <v>31</v>
      </c>
      <c r="K133" s="414"/>
      <c r="L133" s="414"/>
      <c r="M133" s="414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95" t="s">
        <v>49</v>
      </c>
      <c r="C135" s="496"/>
      <c r="D135" s="496"/>
      <c r="E135" s="496"/>
      <c r="F135" s="496"/>
      <c r="G135" s="496"/>
      <c r="H135" s="496"/>
      <c r="I135" s="49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98" t="s">
        <v>99</v>
      </c>
      <c r="E136" s="498"/>
      <c r="F136" s="498" t="s">
        <v>54</v>
      </c>
      <c r="G136" s="498"/>
      <c r="H136" s="498"/>
      <c r="I136" s="49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99" t="s">
        <v>122</v>
      </c>
      <c r="D137" s="501" t="s">
        <v>124</v>
      </c>
      <c r="E137" s="502"/>
      <c r="F137" s="503" t="s">
        <v>137</v>
      </c>
      <c r="G137" s="503"/>
      <c r="H137" s="503"/>
      <c r="I137" s="50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00"/>
      <c r="D138" s="504" t="s">
        <v>125</v>
      </c>
      <c r="E138" s="505"/>
      <c r="F138" s="503" t="s">
        <v>138</v>
      </c>
      <c r="G138" s="503"/>
      <c r="H138" s="503"/>
      <c r="I138" s="50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95"/>
      <c r="C140" s="496"/>
      <c r="D140" s="417"/>
      <c r="E140" s="417"/>
      <c r="F140" s="417"/>
      <c r="G140" s="417"/>
      <c r="H140" s="417"/>
      <c r="I140" s="418"/>
      <c r="J140" s="44"/>
      <c r="K140" s="44"/>
    </row>
    <row r="141" spans="1:16" s="12" customFormat="1" ht="28" hidden="1">
      <c r="A141" s="88"/>
      <c r="B141" s="490"/>
      <c r="C141" s="49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06" t="s">
        <v>119</v>
      </c>
      <c r="C142" s="506"/>
      <c r="D142" s="100"/>
      <c r="E142" s="100">
        <v>2.2000000000000002</v>
      </c>
      <c r="F142" s="507">
        <v>3</v>
      </c>
      <c r="G142" s="508"/>
      <c r="H142" s="508"/>
      <c r="I142" s="50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10" t="s">
        <v>155</v>
      </c>
      <c r="D144" s="510"/>
      <c r="E144" s="510"/>
      <c r="F144" s="51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95" t="s">
        <v>49</v>
      </c>
      <c r="C145" s="496"/>
      <c r="D145" s="496"/>
      <c r="E145" s="496"/>
      <c r="F145" s="496"/>
      <c r="G145" s="496"/>
      <c r="H145" s="496"/>
      <c r="I145" s="49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23" t="s">
        <v>69</v>
      </c>
      <c r="F146" s="424"/>
      <c r="G146" s="424"/>
      <c r="H146" s="424"/>
      <c r="I146" s="425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26" t="s">
        <v>161</v>
      </c>
      <c r="F147" s="427"/>
      <c r="G147" s="427"/>
      <c r="H147" s="427"/>
      <c r="I147" s="428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26" t="s">
        <v>171</v>
      </c>
      <c r="F148" s="427"/>
      <c r="G148" s="427"/>
      <c r="H148" s="427"/>
      <c r="I148" s="428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26" t="s">
        <v>161</v>
      </c>
      <c r="F149" s="427"/>
      <c r="G149" s="427"/>
      <c r="H149" s="427"/>
      <c r="I149" s="428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26" t="s">
        <v>161</v>
      </c>
      <c r="F150" s="427"/>
      <c r="G150" s="427"/>
      <c r="H150" s="427"/>
      <c r="I150" s="428"/>
      <c r="J150" s="44"/>
      <c r="K150" s="44"/>
      <c r="L150" s="44"/>
      <c r="M150" s="44"/>
      <c r="N150" s="44"/>
    </row>
    <row r="151" spans="1:16" s="12" customFormat="1" ht="28">
      <c r="A151" s="88"/>
      <c r="B151" s="495" t="s">
        <v>70</v>
      </c>
      <c r="C151" s="496"/>
      <c r="D151" s="417"/>
      <c r="E151" s="417"/>
      <c r="F151" s="417"/>
      <c r="G151" s="417"/>
      <c r="H151" s="417"/>
      <c r="I151" s="418"/>
      <c r="J151" s="44"/>
      <c r="K151" s="44"/>
    </row>
    <row r="152" spans="1:16" s="12" customFormat="1" ht="56.25" customHeight="1">
      <c r="A152" s="88"/>
      <c r="B152" s="490"/>
      <c r="C152" s="49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23" t="s">
        <v>162</v>
      </c>
      <c r="C153" s="52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25" t="s">
        <v>163</v>
      </c>
      <c r="C154" s="52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27" t="s">
        <v>71</v>
      </c>
      <c r="D157" s="528"/>
      <c r="E157" s="528"/>
      <c r="F157" s="528"/>
      <c r="G157" s="528"/>
      <c r="H157" s="528"/>
      <c r="I157" s="52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04" t="s">
        <v>164</v>
      </c>
      <c r="D158" s="511"/>
      <c r="E158" s="511"/>
      <c r="F158" s="511"/>
      <c r="G158" s="511"/>
      <c r="H158" s="511"/>
      <c r="I158" s="50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04" t="s">
        <v>165</v>
      </c>
      <c r="D159" s="511"/>
      <c r="E159" s="511"/>
      <c r="F159" s="511"/>
      <c r="G159" s="511"/>
      <c r="H159" s="511"/>
      <c r="I159" s="50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12" t="s">
        <v>164</v>
      </c>
      <c r="D160" s="513"/>
      <c r="E160" s="513"/>
      <c r="F160" s="513"/>
      <c r="G160" s="513"/>
      <c r="H160" s="513"/>
      <c r="I160" s="51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15"/>
      <c r="D161" s="516"/>
      <c r="E161" s="516"/>
      <c r="F161" s="516"/>
      <c r="G161" s="516"/>
      <c r="H161" s="516"/>
      <c r="I161" s="51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18"/>
      <c r="D162" s="519"/>
      <c r="E162" s="519"/>
      <c r="F162" s="519"/>
      <c r="G162" s="519"/>
      <c r="H162" s="519"/>
      <c r="I162" s="52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14" t="s">
        <v>78</v>
      </c>
      <c r="C164" s="414"/>
      <c r="D164" s="414"/>
      <c r="E164" s="414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21"/>
      <c r="B170" s="522"/>
      <c r="C170" s="522"/>
      <c r="D170" s="522"/>
      <c r="E170" s="522"/>
      <c r="F170" s="522"/>
      <c r="G170" s="522"/>
      <c r="H170" s="522"/>
      <c r="I170" s="522"/>
      <c r="J170" s="522"/>
      <c r="K170" s="522"/>
      <c r="L170" s="522"/>
      <c r="M170" s="522"/>
      <c r="N170" s="522"/>
      <c r="O170" s="522"/>
      <c r="P170" s="52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6C664-7576-401F-B48E-05DD96613387}">
  <sheetPr>
    <pageSetUpPr fitToPage="1"/>
  </sheetPr>
  <dimension ref="A1:C54"/>
  <sheetViews>
    <sheetView view="pageBreakPreview" topLeftCell="A8" zoomScale="40" zoomScaleNormal="40" zoomScaleSheetLayoutView="40" zoomScalePageLayoutView="25" workbookViewId="0">
      <selection activeCell="B16" sqref="B16:C16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DOCKET'!D7</f>
        <v>H06-CR27M-DYE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DOCKET'!D8</f>
        <v>PIGMENT DYE CLASSIC CREW MEN'S</v>
      </c>
      <c r="C4" s="59"/>
    </row>
    <row r="5" spans="1:3" s="58" customFormat="1" ht="76" customHeight="1">
      <c r="A5" s="199"/>
      <c r="B5" s="552" t="str">
        <f>'[11]1. CUTTING DOCKET'!$D$18</f>
        <v>ABBEY STONE</v>
      </c>
      <c r="C5" s="553"/>
    </row>
    <row r="6" spans="1:3" s="62" customFormat="1" ht="69.75" customHeight="1">
      <c r="A6" s="161" t="s">
        <v>32</v>
      </c>
      <c r="B6" s="554" t="str">
        <f>'[11]1. CUTTING DOCKET'!$E$27</f>
        <v>PFD</v>
      </c>
      <c r="C6" s="555"/>
    </row>
    <row r="7" spans="1:3" s="62" customFormat="1" ht="93" customHeight="1">
      <c r="A7" s="200" t="s">
        <v>33</v>
      </c>
      <c r="B7" s="554" t="str">
        <f>'[11]1. CUTTING DOCKET'!$B$27</f>
        <v>BRUSHED FLEECE 100% COTTON (30/1+8/1) HEAVY WASHING_350GSM</v>
      </c>
      <c r="C7" s="556"/>
    </row>
    <row r="8" spans="1:3" s="62" customFormat="1" ht="357" customHeight="1">
      <c r="A8" s="162" t="s">
        <v>32</v>
      </c>
      <c r="B8" s="532"/>
      <c r="C8" s="533"/>
    </row>
    <row r="9" spans="1:3" s="62" customFormat="1" ht="94.5" customHeight="1">
      <c r="A9" s="161" t="str">
        <f>'1. CUTTING DOCKET'!B28</f>
        <v>RIB 2X2 COTTON SPANDEX 400GSM</v>
      </c>
      <c r="B9" s="554" t="str">
        <f>'[11]1. CUTTING DOCKET'!$E$27</f>
        <v>PFD</v>
      </c>
      <c r="C9" s="555"/>
    </row>
    <row r="10" spans="1:3" s="62" customFormat="1" ht="254" customHeight="1">
      <c r="A10" s="162" t="s">
        <v>213</v>
      </c>
      <c r="B10" s="532"/>
      <c r="C10" s="533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50" customHeight="1">
      <c r="A15" s="161" t="s">
        <v>211</v>
      </c>
      <c r="B15" s="530" t="str">
        <f>'[11]1. CUTTING DOCKET'!$E$27</f>
        <v>PFD</v>
      </c>
      <c r="C15" s="531"/>
    </row>
    <row r="16" spans="1:3" s="62" customFormat="1" ht="117.5" customHeight="1">
      <c r="A16" s="278" t="s">
        <v>293</v>
      </c>
      <c r="B16" s="534" t="s">
        <v>286</v>
      </c>
      <c r="C16" s="535"/>
    </row>
    <row r="17" spans="1:3" s="62" customFormat="1" ht="50" customHeight="1">
      <c r="A17" s="161" t="s">
        <v>279</v>
      </c>
      <c r="B17" s="530" t="s">
        <v>275</v>
      </c>
      <c r="C17" s="531"/>
    </row>
    <row r="18" spans="1:3" s="62" customFormat="1" ht="92.5" customHeight="1">
      <c r="A18" s="278"/>
      <c r="B18" s="534" t="str">
        <f>'1. CUTTING DOCKET'!G32</f>
        <v>GR9575</v>
      </c>
      <c r="C18" s="535"/>
    </row>
    <row r="19" spans="1:3" s="62" customFormat="1" ht="133" customHeight="1">
      <c r="A19" s="288" t="str">
        <f>'[11]1. CUTTING DOCKET'!$B$33</f>
        <v>NHÃN DỆT BẰNG VẢI 38MM*71MM 
(NHÃN CHÍNH-PHÂN THEO TỪNG SIZE)
CODE: HSC-ML-0047(MENS)</v>
      </c>
      <c r="B19" s="530" t="s">
        <v>287</v>
      </c>
      <c r="C19" s="541"/>
    </row>
    <row r="20" spans="1:3" s="62" customFormat="1" ht="383.5" customHeight="1">
      <c r="A20" s="289" t="s">
        <v>219</v>
      </c>
      <c r="B20" s="542"/>
      <c r="C20" s="543"/>
    </row>
    <row r="21" spans="1:3" s="62" customFormat="1" ht="151.5" customHeight="1">
      <c r="A21" s="288" t="str">
        <f>'1. CUTTING DOCKET'!B34</f>
        <v>NHÃN THÀNH PHẦN 100% COTTON
KÍCH THƯỚC: 82.2 *20 MM
CODE: CC-054</v>
      </c>
      <c r="B21" s="530" t="s">
        <v>288</v>
      </c>
      <c r="C21" s="541"/>
    </row>
    <row r="22" spans="1:3" s="62" customFormat="1" ht="409.5" customHeight="1">
      <c r="A22" s="546" t="s">
        <v>225</v>
      </c>
      <c r="B22" s="548"/>
      <c r="C22" s="549"/>
    </row>
    <row r="23" spans="1:3" s="62" customFormat="1" ht="95.5" customHeight="1">
      <c r="A23" s="547"/>
      <c r="B23" s="550"/>
      <c r="C23" s="551"/>
    </row>
    <row r="24" spans="1:3" s="62" customFormat="1" ht="83" customHeight="1">
      <c r="A24" s="288" t="str">
        <f>'[11]1. CUTTING DOCKET'!$B$35</f>
        <v>NHÃN HSCO SATIN
CODE: HSC-ML-0002</v>
      </c>
      <c r="B24" s="530" t="s">
        <v>288</v>
      </c>
      <c r="C24" s="541"/>
    </row>
    <row r="25" spans="1:3" s="62" customFormat="1" ht="196" customHeight="1">
      <c r="A25" s="289" t="s">
        <v>220</v>
      </c>
      <c r="B25" s="542"/>
      <c r="C25" s="543"/>
    </row>
    <row r="26" spans="1:3" s="62" customFormat="1" ht="54.5" customHeight="1">
      <c r="A26" s="288" t="s">
        <v>289</v>
      </c>
      <c r="B26" s="530" t="s">
        <v>288</v>
      </c>
      <c r="C26" s="541"/>
    </row>
    <row r="27" spans="1:3" s="62" customFormat="1" ht="66.5" customHeight="1">
      <c r="A27" s="289" t="s">
        <v>221</v>
      </c>
      <c r="B27" s="544" t="s">
        <v>261</v>
      </c>
      <c r="C27" s="545"/>
    </row>
    <row r="28" spans="1:3" s="62" customFormat="1" ht="89.5" customHeight="1">
      <c r="A28" s="288" t="str">
        <f>'[11]1. CUTTING DOCKET'!B37</f>
        <v>NHÃN TRANG TRÍ 4CM * 3.2CM 
CODE: HSA-10026</v>
      </c>
      <c r="B28" s="530" t="s">
        <v>290</v>
      </c>
      <c r="C28" s="541"/>
    </row>
    <row r="29" spans="1:3" s="62" customFormat="1" ht="221.5" customHeight="1">
      <c r="A29" s="289" t="s">
        <v>291</v>
      </c>
      <c r="B29" s="544"/>
      <c r="C29" s="545"/>
    </row>
    <row r="30" spans="1:3" s="62" customFormat="1" ht="52.5" customHeight="1">
      <c r="A30" s="288" t="str">
        <f>'[11]1. CUTTING DOCKET'!$B$41</f>
        <v>DÂY TAPE XƯƠNG CÁ 1CM</v>
      </c>
      <c r="B30" s="530" t="str">
        <f>'[11]1. CUTTING DOCKET'!$F$41</f>
        <v>NATURAL</v>
      </c>
      <c r="C30" s="531"/>
    </row>
    <row r="31" spans="1:3" s="62" customFormat="1" ht="113" customHeight="1">
      <c r="A31" s="290" t="s">
        <v>226</v>
      </c>
      <c r="B31" s="532"/>
      <c r="C31" s="540"/>
    </row>
    <row r="32" spans="1:3" s="62" customFormat="1" ht="77" customHeight="1">
      <c r="A32" s="536" t="str">
        <f>'[11]1. CUTTING DOCKET'!B46</f>
        <v>ĐẠN BẮN TREO THẺ BÀI</v>
      </c>
      <c r="B32" s="538" t="s">
        <v>89</v>
      </c>
      <c r="C32" s="539"/>
    </row>
    <row r="33" spans="1:3" s="62" customFormat="1" ht="77" customHeight="1">
      <c r="A33" s="537"/>
      <c r="B33" s="161" t="s">
        <v>262</v>
      </c>
      <c r="C33" s="165" t="s">
        <v>263</v>
      </c>
    </row>
    <row r="34" spans="1:3" s="62" customFormat="1" ht="342" customHeight="1">
      <c r="A34" s="290" t="s">
        <v>264</v>
      </c>
      <c r="B34" s="291"/>
      <c r="C34" s="292"/>
    </row>
    <row r="35" spans="1:3" s="62" customFormat="1" ht="93.65" customHeight="1">
      <c r="A35" s="288" t="str">
        <f>'[11]1. CUTTING DOCKET'!B46</f>
        <v>ĐẠN BẮN TREO THẺ BÀI</v>
      </c>
      <c r="B35" s="530" t="s">
        <v>39</v>
      </c>
      <c r="C35" s="531"/>
    </row>
    <row r="36" spans="1:3" s="62" customFormat="1" ht="150.5" customHeight="1">
      <c r="A36" s="290" t="s">
        <v>265</v>
      </c>
      <c r="B36" s="532"/>
      <c r="C36" s="540"/>
    </row>
    <row r="37" spans="1:3" s="62" customFormat="1" ht="95.25" customHeight="1">
      <c r="A37" s="288" t="str">
        <f>'[11]1. CUTTING DOCKET'!B47</f>
        <v>STICKER BARCODE TẠI THẺ BÀI
KÍCH THƯỚC: 20CMX30CM</v>
      </c>
      <c r="B37" s="530" t="s">
        <v>89</v>
      </c>
      <c r="C37" s="531"/>
    </row>
    <row r="38" spans="1:3" s="62" customFormat="1" ht="213" customHeight="1">
      <c r="A38" s="290" t="s">
        <v>266</v>
      </c>
      <c r="B38" s="532"/>
      <c r="C38" s="540"/>
    </row>
    <row r="39" spans="1:3" s="62" customFormat="1" ht="105.5" customHeight="1">
      <c r="A39" s="288" t="str">
        <f>'[11]1. CUTTING DOCKET'!B48</f>
        <v>STICKER BARCODE TẠI POLY BAG
KÍCH THƯỚC: 35CMX55CM</v>
      </c>
      <c r="B39" s="530" t="str">
        <f>B37</f>
        <v>NỀN TRẮNG CHỮ ĐEN</v>
      </c>
      <c r="C39" s="531"/>
    </row>
    <row r="40" spans="1:3" s="62" customFormat="1" ht="228" customHeight="1">
      <c r="A40" s="290" t="s">
        <v>267</v>
      </c>
      <c r="B40" s="532"/>
      <c r="C40" s="533"/>
    </row>
    <row r="41" spans="1:3" s="62" customFormat="1" ht="91.5" customHeight="1">
      <c r="A41" s="288" t="str">
        <f>'[11]1. CUTTING DOCKET'!B49</f>
        <v>STICKER CARTON CHI TIẾT TỪNG CỬA HÀNG</v>
      </c>
      <c r="B41" s="530" t="str">
        <f>B39</f>
        <v>NỀN TRẮNG CHỮ ĐEN</v>
      </c>
      <c r="C41" s="531"/>
    </row>
    <row r="42" spans="1:3" s="62" customFormat="1" ht="206" customHeight="1">
      <c r="A42" s="290" t="s">
        <v>205</v>
      </c>
      <c r="B42" s="532"/>
      <c r="C42" s="533"/>
    </row>
    <row r="43" spans="1:3" s="62" customFormat="1" ht="85" customHeight="1">
      <c r="A43" s="288" t="str">
        <f>'[11]1. CUTTING DOCKET'!B50</f>
        <v>POLY BAG LỚN</v>
      </c>
      <c r="B43" s="530" t="s">
        <v>92</v>
      </c>
      <c r="C43" s="531"/>
    </row>
    <row r="44" spans="1:3" s="62" customFormat="1" ht="137" customHeight="1">
      <c r="A44" s="290" t="s">
        <v>268</v>
      </c>
      <c r="B44" s="532"/>
      <c r="C44" s="533"/>
    </row>
    <row r="45" spans="1:3" s="62" customFormat="1" ht="85" customHeight="1">
      <c r="A45" s="288" t="str">
        <f>'[11]1. CUTTING DOCKET'!B51</f>
        <v>POLY BAG THÙNG</v>
      </c>
      <c r="B45" s="530" t="s">
        <v>92</v>
      </c>
      <c r="C45" s="531"/>
    </row>
    <row r="46" spans="1:3" s="62" customFormat="1" ht="138" customHeight="1">
      <c r="A46" s="290" t="s">
        <v>269</v>
      </c>
      <c r="B46" s="532"/>
      <c r="C46" s="533"/>
    </row>
    <row r="47" spans="1:3" s="62" customFormat="1" ht="85" customHeight="1">
      <c r="A47" s="288" t="s">
        <v>243</v>
      </c>
      <c r="B47" s="530" t="s">
        <v>92</v>
      </c>
      <c r="C47" s="531"/>
    </row>
    <row r="48" spans="1:3" s="62" customFormat="1" ht="183.5" customHeight="1">
      <c r="A48" s="290" t="s">
        <v>204</v>
      </c>
      <c r="B48" s="532"/>
      <c r="C48" s="533"/>
    </row>
    <row r="49" spans="1:3" s="62" customFormat="1" ht="91.5" customHeight="1">
      <c r="A49" s="288" t="s">
        <v>259</v>
      </c>
      <c r="B49" s="530" t="s">
        <v>92</v>
      </c>
      <c r="C49" s="531"/>
    </row>
    <row r="50" spans="1:3" s="62" customFormat="1" ht="139.5" customHeight="1">
      <c r="A50" s="290" t="s">
        <v>204</v>
      </c>
      <c r="B50" s="532"/>
      <c r="C50" s="533"/>
    </row>
    <row r="51" spans="1:3" s="62" customFormat="1" ht="89" customHeight="1">
      <c r="A51" s="288" t="s">
        <v>244</v>
      </c>
      <c r="B51" s="530" t="s">
        <v>55</v>
      </c>
      <c r="C51" s="531"/>
    </row>
    <row r="52" spans="1:3" s="62" customFormat="1" ht="142" customHeight="1">
      <c r="A52" s="290" t="s">
        <v>270</v>
      </c>
      <c r="B52" s="532"/>
      <c r="C52" s="533"/>
    </row>
    <row r="53" spans="1:3" s="62" customFormat="1" ht="87.5" customHeight="1">
      <c r="A53" s="288" t="s">
        <v>203</v>
      </c>
      <c r="B53" s="530" t="str">
        <f>B51</f>
        <v>NATURAL</v>
      </c>
      <c r="C53" s="531"/>
    </row>
    <row r="54" spans="1:3" s="62" customFormat="1" ht="165.5" customHeight="1">
      <c r="A54" s="290" t="s">
        <v>269</v>
      </c>
      <c r="B54" s="532"/>
      <c r="C54" s="533"/>
    </row>
  </sheetData>
  <mergeCells count="45"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  <mergeCell ref="B30:C30"/>
    <mergeCell ref="B31:C31"/>
    <mergeCell ref="B24:C24"/>
    <mergeCell ref="B25:C25"/>
    <mergeCell ref="B26:C26"/>
    <mergeCell ref="B27:C27"/>
    <mergeCell ref="B28:C28"/>
    <mergeCell ref="B29:C29"/>
    <mergeCell ref="B43:C43"/>
    <mergeCell ref="B44:C44"/>
    <mergeCell ref="A32:A33"/>
    <mergeCell ref="B32:C32"/>
    <mergeCell ref="B35:C35"/>
    <mergeCell ref="B36:C36"/>
    <mergeCell ref="B37:C37"/>
    <mergeCell ref="B38:C38"/>
    <mergeCell ref="B51:C51"/>
    <mergeCell ref="B52:C52"/>
    <mergeCell ref="B53:C53"/>
    <mergeCell ref="B54:C54"/>
    <mergeCell ref="B17:C17"/>
    <mergeCell ref="B18:C18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H06-CR27M-DYE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CREW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54" t="str">
        <f>'1. CUTTING DOCKET'!M11</f>
        <v>BRUSHED FLEECE 100% COTTON (30/1+8/1) HEAVY WASHING_350GSM</v>
      </c>
      <c r="C7" s="556"/>
      <c r="D7" s="556"/>
      <c r="E7" s="555"/>
    </row>
    <row r="8" spans="1:12" s="62" customFormat="1" ht="409.6" customHeight="1">
      <c r="A8" s="64" t="e">
        <f>'1. CUTTING DOCKET'!#REF!</f>
        <v>#REF!</v>
      </c>
      <c r="B8" s="557"/>
      <c r="C8" s="558"/>
      <c r="D8" s="559"/>
      <c r="E8" s="56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61" t="e">
        <f>'1. CUTTING DOCKET'!#REF!</f>
        <v>#REF!</v>
      </c>
      <c r="C13" s="556"/>
      <c r="D13" s="56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57"/>
      <c r="C14" s="558"/>
      <c r="D14" s="55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63" t="e">
        <f>'1. CUTTING DOCKET'!#REF!</f>
        <v>#REF!</v>
      </c>
      <c r="C17" s="564"/>
      <c r="D17" s="565"/>
      <c r="E17" s="566"/>
    </row>
    <row r="18" spans="1:5" s="62" customFormat="1" ht="90" customHeight="1">
      <c r="A18" s="61" t="e">
        <f>'1. CUTTING DOCKET'!#REF!</f>
        <v>#REF!</v>
      </c>
      <c r="B18" s="530" t="e">
        <f>'1. CUTTING DOCKET'!#REF!</f>
        <v>#REF!</v>
      </c>
      <c r="C18" s="541"/>
      <c r="D18" s="541"/>
      <c r="E18" s="531"/>
    </row>
    <row r="19" spans="1:5" s="62" customFormat="1" ht="409.6" customHeight="1">
      <c r="A19" s="166" t="s">
        <v>166</v>
      </c>
      <c r="B19" s="569"/>
      <c r="C19" s="570"/>
      <c r="D19" s="571"/>
      <c r="E19" s="571"/>
    </row>
    <row r="20" spans="1:5" s="62" customFormat="1" ht="79.5" customHeight="1">
      <c r="A20" s="61" t="e">
        <f>'1. CUTTING DOCKET'!#REF!</f>
        <v>#REF!</v>
      </c>
      <c r="B20" s="530" t="e">
        <f>'1. CUTTING DOCKET'!#REF!</f>
        <v>#REF!</v>
      </c>
      <c r="C20" s="541"/>
      <c r="D20" s="541"/>
      <c r="E20" s="531"/>
    </row>
    <row r="21" spans="1:5" s="62" customFormat="1" ht="346.5" customHeight="1">
      <c r="A21" s="64" t="s">
        <v>117</v>
      </c>
      <c r="B21" s="572"/>
      <c r="C21" s="573"/>
      <c r="D21" s="574"/>
      <c r="E21" s="575"/>
    </row>
    <row r="22" spans="1:5" s="62" customFormat="1" ht="35">
      <c r="A22" s="61">
        <f>'1. CUTTING DOCKET'!B42</f>
        <v>0</v>
      </c>
      <c r="B22" s="567" t="str">
        <f>'1. CUTTING DOCKET'!F42</f>
        <v>MÀU PHỤ LIỆU</v>
      </c>
      <c r="C22" s="541"/>
      <c r="D22" s="568"/>
      <c r="E22" s="101"/>
    </row>
    <row r="23" spans="1:5" s="62" customFormat="1" ht="299.25" customHeight="1">
      <c r="A23" s="66" t="s">
        <v>100</v>
      </c>
      <c r="B23" s="576"/>
      <c r="C23" s="577"/>
      <c r="D23" s="578"/>
      <c r="E23" s="578"/>
    </row>
    <row r="24" spans="1:5" s="62" customFormat="1" ht="101.5" customHeight="1">
      <c r="A24" s="61" t="str">
        <f>'1. CUTTING DOCKET'!B41</f>
        <v>PHẦN C : PHỤ LIỆU ĐÓNG GÓI</v>
      </c>
      <c r="B24" s="567">
        <f>'1. CUTTING DOCKET'!F41</f>
        <v>0</v>
      </c>
      <c r="C24" s="541"/>
      <c r="D24" s="568"/>
      <c r="E24" s="101"/>
    </row>
    <row r="25" spans="1:5" s="62" customFormat="1" ht="362.25" customHeight="1">
      <c r="A25" s="66" t="s">
        <v>172</v>
      </c>
      <c r="B25" s="579" t="s">
        <v>173</v>
      </c>
      <c r="C25" s="580"/>
      <c r="D25" s="581"/>
      <c r="E25" s="113"/>
    </row>
    <row r="26" spans="1:5" s="62" customFormat="1" ht="109.5" customHeight="1">
      <c r="A26" s="61" t="s">
        <v>101</v>
      </c>
      <c r="B26" s="567" t="e">
        <f>'1. CUTTING DOCKET'!#REF!</f>
        <v>#REF!</v>
      </c>
      <c r="C26" s="541"/>
      <c r="D26" s="568"/>
      <c r="E26" s="102"/>
    </row>
    <row r="27" spans="1:5" s="62" customFormat="1" ht="282" customHeight="1">
      <c r="A27" s="66" t="s">
        <v>102</v>
      </c>
      <c r="B27" s="582" t="s">
        <v>167</v>
      </c>
      <c r="C27" s="583"/>
      <c r="D27" s="584"/>
      <c r="E27" s="584"/>
    </row>
    <row r="28" spans="1:5" s="62" customFormat="1" ht="93.65" customHeight="1">
      <c r="A28" s="61" t="e">
        <f>'1. CUTTING DOCKET'!#REF!</f>
        <v>#REF!</v>
      </c>
      <c r="B28" s="567" t="e">
        <f>'1. CUTTING DOCKET'!#REF!</f>
        <v>#REF!</v>
      </c>
      <c r="C28" s="541"/>
      <c r="D28" s="568"/>
      <c r="E28" s="102"/>
    </row>
    <row r="29" spans="1:5" s="62" customFormat="1" ht="273" customHeight="1">
      <c r="A29" s="64" t="s">
        <v>103</v>
      </c>
      <c r="B29" s="585"/>
      <c r="C29" s="586"/>
      <c r="D29" s="587"/>
      <c r="E29" s="587"/>
    </row>
    <row r="30" spans="1:5" s="62" customFormat="1" ht="95.25" customHeight="1">
      <c r="A30" s="61" t="str">
        <f>'1. CUTTING DOCKET'!B49</f>
        <v>POLY BAG THÙNG</v>
      </c>
      <c r="B30" s="567" t="str">
        <f>'1. CUTTING DOCKET'!F49</f>
        <v>CLEAR</v>
      </c>
      <c r="C30" s="541"/>
      <c r="D30" s="568"/>
      <c r="E30" s="102"/>
    </row>
    <row r="31" spans="1:5" s="62" customFormat="1" ht="324.75" customHeight="1">
      <c r="A31" s="64"/>
      <c r="B31" s="585"/>
      <c r="C31" s="586"/>
      <c r="D31" s="587"/>
      <c r="E31" s="587"/>
    </row>
    <row r="32" spans="1:5" s="62" customFormat="1" ht="119.5" customHeight="1">
      <c r="A32" s="61" t="s">
        <v>105</v>
      </c>
      <c r="B32" s="567" t="e">
        <f>'1. CUTTING DOCKET'!#REF!</f>
        <v>#REF!</v>
      </c>
      <c r="C32" s="541"/>
      <c r="D32" s="568"/>
      <c r="E32" s="102"/>
    </row>
    <row r="33" spans="1:9" s="62" customFormat="1" ht="287.25" customHeight="1">
      <c r="A33" s="64" t="s">
        <v>106</v>
      </c>
      <c r="B33" s="585"/>
      <c r="C33" s="586"/>
      <c r="D33" s="587"/>
      <c r="E33" s="587"/>
    </row>
    <row r="34" spans="1:9" s="62" customFormat="1" ht="71.5" customHeight="1">
      <c r="A34" s="61" t="s">
        <v>96</v>
      </c>
      <c r="B34" s="567" t="s">
        <v>38</v>
      </c>
      <c r="C34" s="541"/>
      <c r="D34" s="568"/>
      <c r="E34" s="102"/>
    </row>
    <row r="35" spans="1:9" s="62" customFormat="1" ht="87" customHeight="1">
      <c r="A35" s="64" t="s">
        <v>104</v>
      </c>
      <c r="B35" s="585"/>
      <c r="C35" s="586"/>
      <c r="D35" s="587"/>
      <c r="E35" s="587"/>
    </row>
    <row r="36" spans="1:9" s="62" customFormat="1" ht="63.65" customHeight="1">
      <c r="A36" s="61" t="s">
        <v>97</v>
      </c>
      <c r="B36" s="567" t="s">
        <v>92</v>
      </c>
      <c r="C36" s="541"/>
      <c r="D36" s="568"/>
      <c r="E36" s="102"/>
    </row>
    <row r="37" spans="1:9" s="62" customFormat="1" ht="97.5" customHeight="1">
      <c r="A37" s="64" t="s">
        <v>104</v>
      </c>
      <c r="B37" s="585"/>
      <c r="C37" s="586"/>
      <c r="D37" s="587"/>
      <c r="E37" s="587"/>
    </row>
    <row r="38" spans="1:9" s="62" customFormat="1" ht="97.5" customHeight="1">
      <c r="A38" s="98" t="e">
        <f>'1. CUTTING DOCKET'!#REF!</f>
        <v>#REF!</v>
      </c>
      <c r="B38" s="588" t="e">
        <f>'1. CUTTING DOCKET'!#REF!</f>
        <v>#REF!</v>
      </c>
      <c r="C38" s="589"/>
      <c r="D38" s="590"/>
      <c r="E38" s="103"/>
    </row>
    <row r="39" spans="1:9" s="62" customFormat="1" ht="221.5" customHeight="1">
      <c r="A39" s="64"/>
      <c r="B39" s="591"/>
      <c r="C39" s="592"/>
      <c r="D39" s="591"/>
      <c r="E39" s="59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764E-8AC3-462D-9532-9988ABA07986}">
  <sheetPr>
    <tabColor rgb="FFFF0000"/>
  </sheetPr>
  <dimension ref="A1:L36"/>
  <sheetViews>
    <sheetView view="pageBreakPreview" topLeftCell="A2" zoomScale="85" zoomScaleNormal="71" zoomScaleSheetLayoutView="85" workbookViewId="0">
      <selection activeCell="I11" sqref="I11"/>
    </sheetView>
  </sheetViews>
  <sheetFormatPr defaultColWidth="8.453125" defaultRowHeight="14"/>
  <cols>
    <col min="1" max="1" width="15" style="304" customWidth="1"/>
    <col min="2" max="2" width="61.1796875" style="304" customWidth="1"/>
    <col min="3" max="3" width="35.1796875" style="304" customWidth="1"/>
    <col min="4" max="4" width="15.90625" style="339" customWidth="1"/>
    <col min="5" max="5" width="13" style="339" customWidth="1"/>
    <col min="6" max="10" width="11.36328125" style="339" customWidth="1"/>
    <col min="11" max="12" width="10.26953125" style="304" customWidth="1"/>
    <col min="13" max="16384" width="8.453125" style="304"/>
  </cols>
  <sheetData>
    <row r="1" spans="1:12" ht="16.5" customHeight="1">
      <c r="A1" s="593" t="s">
        <v>304</v>
      </c>
      <c r="B1" s="594"/>
      <c r="C1" s="594"/>
      <c r="D1" s="594"/>
      <c r="E1" s="594"/>
      <c r="F1" s="594"/>
      <c r="G1" s="594"/>
      <c r="H1" s="594"/>
      <c r="I1" s="594"/>
      <c r="J1" s="595"/>
    </row>
    <row r="2" spans="1:12" ht="16.5" customHeight="1">
      <c r="A2" s="593" t="s">
        <v>305</v>
      </c>
      <c r="B2" s="594"/>
      <c r="C2" s="594"/>
      <c r="D2" s="594"/>
      <c r="E2" s="594"/>
      <c r="F2" s="594"/>
      <c r="G2" s="594"/>
      <c r="H2" s="594"/>
      <c r="I2" s="594"/>
      <c r="J2" s="595"/>
    </row>
    <row r="3" spans="1:12" ht="16.5" customHeight="1">
      <c r="A3" s="305" t="s">
        <v>306</v>
      </c>
      <c r="B3" s="306" t="s">
        <v>307</v>
      </c>
      <c r="C3" s="307"/>
      <c r="D3" s="308"/>
      <c r="E3" s="308" t="s">
        <v>308</v>
      </c>
      <c r="F3" s="309"/>
      <c r="G3" s="309"/>
      <c r="H3" s="308" t="s">
        <v>309</v>
      </c>
      <c r="I3" s="310">
        <v>45086</v>
      </c>
      <c r="J3" s="311"/>
    </row>
    <row r="4" spans="1:12" ht="16.5" customHeight="1">
      <c r="A4" s="312" t="s">
        <v>310</v>
      </c>
      <c r="B4" s="313">
        <v>50287</v>
      </c>
      <c r="C4" s="313"/>
      <c r="D4" s="314"/>
      <c r="E4" s="315" t="s">
        <v>311</v>
      </c>
      <c r="F4" s="316"/>
      <c r="G4" s="316"/>
      <c r="H4" s="315" t="s">
        <v>312</v>
      </c>
      <c r="I4" s="315" t="s">
        <v>313</v>
      </c>
      <c r="J4" s="317"/>
    </row>
    <row r="5" spans="1:12" ht="16.5" customHeight="1">
      <c r="A5" s="318" t="s">
        <v>314</v>
      </c>
      <c r="B5" s="319" t="s">
        <v>315</v>
      </c>
      <c r="C5" s="319"/>
      <c r="D5" s="320"/>
      <c r="E5" s="320" t="s">
        <v>316</v>
      </c>
      <c r="F5" s="321"/>
      <c r="G5" s="321"/>
      <c r="H5" s="321"/>
      <c r="I5" s="321"/>
      <c r="J5" s="322"/>
    </row>
    <row r="6" spans="1:12" ht="40.4" customHeight="1">
      <c r="A6" s="323" t="s">
        <v>317</v>
      </c>
      <c r="B6" s="323" t="s">
        <v>318</v>
      </c>
      <c r="C6" s="323" t="s">
        <v>222</v>
      </c>
      <c r="D6" s="323" t="s">
        <v>319</v>
      </c>
      <c r="E6" s="323" t="s">
        <v>320</v>
      </c>
      <c r="F6" s="323" t="s">
        <v>60</v>
      </c>
      <c r="G6" s="323" t="s">
        <v>10</v>
      </c>
      <c r="H6" s="323" t="s">
        <v>57</v>
      </c>
      <c r="I6" s="323" t="s">
        <v>58</v>
      </c>
      <c r="J6" s="324" t="s">
        <v>59</v>
      </c>
      <c r="K6" s="325" t="s">
        <v>39</v>
      </c>
      <c r="L6" s="325" t="s">
        <v>321</v>
      </c>
    </row>
    <row r="7" spans="1:12" ht="16.5" customHeight="1">
      <c r="A7" s="326" t="s">
        <v>322</v>
      </c>
      <c r="B7" s="327" t="s">
        <v>323</v>
      </c>
      <c r="C7" s="327" t="s">
        <v>222</v>
      </c>
      <c r="D7" s="328"/>
      <c r="E7" s="329"/>
      <c r="F7" s="329"/>
      <c r="G7" s="330">
        <v>24</v>
      </c>
      <c r="H7" s="329"/>
      <c r="I7" s="329"/>
      <c r="J7" s="331"/>
      <c r="K7" s="332"/>
      <c r="L7" s="332"/>
    </row>
    <row r="8" spans="1:12" ht="16.5" customHeight="1">
      <c r="A8" s="326" t="s">
        <v>324</v>
      </c>
      <c r="B8" s="327" t="s">
        <v>325</v>
      </c>
      <c r="C8" s="327" t="s">
        <v>326</v>
      </c>
      <c r="D8" s="328">
        <v>0.25</v>
      </c>
      <c r="E8" s="328" t="s">
        <v>327</v>
      </c>
      <c r="F8" s="328" t="s">
        <v>328</v>
      </c>
      <c r="G8" s="333">
        <v>8</v>
      </c>
      <c r="H8" s="328" t="s">
        <v>329</v>
      </c>
      <c r="I8" s="328" t="s">
        <v>330</v>
      </c>
      <c r="J8" s="334" t="s">
        <v>331</v>
      </c>
      <c r="K8" s="332"/>
      <c r="L8" s="332"/>
    </row>
    <row r="9" spans="1:12" ht="16.5" customHeight="1">
      <c r="A9" s="326" t="s">
        <v>332</v>
      </c>
      <c r="B9" s="327" t="s">
        <v>333</v>
      </c>
      <c r="C9" s="327" t="s">
        <v>334</v>
      </c>
      <c r="D9" s="328">
        <v>0.125</v>
      </c>
      <c r="E9" s="328" t="s">
        <v>335</v>
      </c>
      <c r="F9" s="328" t="s">
        <v>336</v>
      </c>
      <c r="G9" s="333">
        <v>4</v>
      </c>
      <c r="H9" s="328" t="s">
        <v>337</v>
      </c>
      <c r="I9" s="328" t="s">
        <v>338</v>
      </c>
      <c r="J9" s="334" t="s">
        <v>339</v>
      </c>
      <c r="K9" s="332"/>
      <c r="L9" s="332"/>
    </row>
    <row r="10" spans="1:12" ht="16.5" customHeight="1">
      <c r="A10" s="326" t="s">
        <v>340</v>
      </c>
      <c r="B10" s="327" t="s">
        <v>341</v>
      </c>
      <c r="C10" s="327" t="s">
        <v>342</v>
      </c>
      <c r="D10" s="328">
        <v>0.125</v>
      </c>
      <c r="E10" s="333">
        <v>0</v>
      </c>
      <c r="F10" s="333">
        <v>1</v>
      </c>
      <c r="G10" s="333">
        <v>1</v>
      </c>
      <c r="H10" s="333">
        <v>1</v>
      </c>
      <c r="I10" s="333">
        <v>1</v>
      </c>
      <c r="J10" s="335">
        <v>1</v>
      </c>
      <c r="K10" s="332"/>
      <c r="L10" s="332"/>
    </row>
    <row r="11" spans="1:12" ht="16.5" customHeight="1">
      <c r="A11" s="326" t="s">
        <v>343</v>
      </c>
      <c r="B11" s="327" t="s">
        <v>344</v>
      </c>
      <c r="C11" s="327" t="s">
        <v>345</v>
      </c>
      <c r="D11" s="328">
        <v>0.375</v>
      </c>
      <c r="E11" s="328" t="s">
        <v>346</v>
      </c>
      <c r="F11" s="328"/>
      <c r="G11" s="333">
        <v>0</v>
      </c>
      <c r="H11" s="328"/>
      <c r="I11" s="333"/>
      <c r="J11" s="334"/>
      <c r="K11" s="332"/>
      <c r="L11" s="332"/>
    </row>
    <row r="12" spans="1:12" ht="16.5" customHeight="1">
      <c r="A12" s="326" t="s">
        <v>347</v>
      </c>
      <c r="B12" s="327" t="s">
        <v>348</v>
      </c>
      <c r="C12" s="327" t="s">
        <v>294</v>
      </c>
      <c r="D12" s="328">
        <v>0.125</v>
      </c>
      <c r="E12" s="333">
        <v>0</v>
      </c>
      <c r="F12" s="328" t="s">
        <v>349</v>
      </c>
      <c r="G12" s="328" t="s">
        <v>349</v>
      </c>
      <c r="H12" s="328" t="s">
        <v>349</v>
      </c>
      <c r="I12" s="328" t="s">
        <v>349</v>
      </c>
      <c r="J12" s="334" t="s">
        <v>349</v>
      </c>
      <c r="K12" s="332"/>
      <c r="L12" s="332"/>
    </row>
    <row r="13" spans="1:12" ht="16.5" customHeight="1">
      <c r="A13" s="326" t="s">
        <v>350</v>
      </c>
      <c r="B13" s="327" t="s">
        <v>351</v>
      </c>
      <c r="C13" s="327" t="s">
        <v>295</v>
      </c>
      <c r="D13" s="328">
        <v>0.375</v>
      </c>
      <c r="E13" s="328" t="s">
        <v>352</v>
      </c>
      <c r="F13" s="328" t="s">
        <v>353</v>
      </c>
      <c r="G13" s="328" t="s">
        <v>354</v>
      </c>
      <c r="H13" s="328" t="s">
        <v>355</v>
      </c>
      <c r="I13" s="328" t="s">
        <v>356</v>
      </c>
      <c r="J13" s="334" t="s">
        <v>357</v>
      </c>
      <c r="K13" s="332"/>
      <c r="L13" s="332"/>
    </row>
    <row r="14" spans="1:12" ht="16.5" customHeight="1">
      <c r="A14" s="326" t="s">
        <v>358</v>
      </c>
      <c r="B14" s="327" t="s">
        <v>359</v>
      </c>
      <c r="C14" s="327"/>
      <c r="D14" s="328">
        <v>0.375</v>
      </c>
      <c r="E14" s="333">
        <v>0</v>
      </c>
      <c r="F14" s="333">
        <v>0</v>
      </c>
      <c r="G14" s="333">
        <v>0</v>
      </c>
      <c r="H14" s="333">
        <v>0</v>
      </c>
      <c r="I14" s="333">
        <v>0</v>
      </c>
      <c r="J14" s="335">
        <v>0</v>
      </c>
      <c r="K14" s="332"/>
      <c r="L14" s="332"/>
    </row>
    <row r="15" spans="1:12" ht="16.5" customHeight="1">
      <c r="A15" s="326" t="s">
        <v>360</v>
      </c>
      <c r="B15" s="327" t="s">
        <v>361</v>
      </c>
      <c r="C15" s="327" t="s">
        <v>362</v>
      </c>
      <c r="D15" s="328">
        <v>0.375</v>
      </c>
      <c r="E15" s="328" t="s">
        <v>352</v>
      </c>
      <c r="F15" s="328" t="s">
        <v>363</v>
      </c>
      <c r="G15" s="333">
        <v>18</v>
      </c>
      <c r="H15" s="328" t="s">
        <v>364</v>
      </c>
      <c r="I15" s="328" t="s">
        <v>365</v>
      </c>
      <c r="J15" s="334" t="s">
        <v>366</v>
      </c>
      <c r="K15" s="332"/>
      <c r="L15" s="332"/>
    </row>
    <row r="16" spans="1:12" ht="16.5" customHeight="1">
      <c r="A16" s="326" t="s">
        <v>367</v>
      </c>
      <c r="B16" s="327" t="s">
        <v>368</v>
      </c>
      <c r="C16" s="327" t="s">
        <v>369</v>
      </c>
      <c r="D16" s="328">
        <v>0.375</v>
      </c>
      <c r="E16" s="328" t="s">
        <v>352</v>
      </c>
      <c r="F16" s="328" t="s">
        <v>370</v>
      </c>
      <c r="G16" s="333">
        <v>19</v>
      </c>
      <c r="H16" s="328" t="s">
        <v>371</v>
      </c>
      <c r="I16" s="328" t="s">
        <v>372</v>
      </c>
      <c r="J16" s="334" t="s">
        <v>373</v>
      </c>
      <c r="K16" s="332"/>
      <c r="L16" s="332"/>
    </row>
    <row r="17" spans="1:12" ht="16.5" customHeight="1">
      <c r="A17" s="326" t="s">
        <v>374</v>
      </c>
      <c r="B17" s="327" t="s">
        <v>375</v>
      </c>
      <c r="C17" s="327" t="s">
        <v>376</v>
      </c>
      <c r="D17" s="328">
        <v>0.25</v>
      </c>
      <c r="E17" s="328" t="s">
        <v>327</v>
      </c>
      <c r="F17" s="333">
        <v>12</v>
      </c>
      <c r="G17" s="328" t="s">
        <v>377</v>
      </c>
      <c r="H17" s="328" t="s">
        <v>378</v>
      </c>
      <c r="I17" s="328" t="s">
        <v>379</v>
      </c>
      <c r="J17" s="335">
        <v>13</v>
      </c>
      <c r="K17" s="332"/>
      <c r="L17" s="332"/>
    </row>
    <row r="18" spans="1:12" ht="16.5" customHeight="1">
      <c r="A18" s="326" t="s">
        <v>380</v>
      </c>
      <c r="B18" s="327" t="s">
        <v>381</v>
      </c>
      <c r="C18" s="327" t="s">
        <v>296</v>
      </c>
      <c r="D18" s="328" t="s">
        <v>382</v>
      </c>
      <c r="E18" s="333">
        <v>0</v>
      </c>
      <c r="F18" s="328" t="s">
        <v>383</v>
      </c>
      <c r="G18" s="328" t="s">
        <v>383</v>
      </c>
      <c r="H18" s="328" t="s">
        <v>383</v>
      </c>
      <c r="I18" s="328" t="s">
        <v>383</v>
      </c>
      <c r="J18" s="334" t="s">
        <v>383</v>
      </c>
      <c r="K18" s="332"/>
      <c r="L18" s="332"/>
    </row>
    <row r="19" spans="1:12" ht="16.5" customHeight="1">
      <c r="A19" s="326" t="s">
        <v>384</v>
      </c>
      <c r="B19" s="327" t="s">
        <v>385</v>
      </c>
      <c r="C19" s="327" t="s">
        <v>386</v>
      </c>
      <c r="D19" s="328" t="s">
        <v>382</v>
      </c>
      <c r="E19" s="333">
        <v>0</v>
      </c>
      <c r="F19" s="328" t="s">
        <v>346</v>
      </c>
      <c r="G19" s="328" t="s">
        <v>346</v>
      </c>
      <c r="H19" s="328" t="s">
        <v>346</v>
      </c>
      <c r="I19" s="328" t="s">
        <v>346</v>
      </c>
      <c r="J19" s="334" t="s">
        <v>346</v>
      </c>
      <c r="K19" s="332"/>
      <c r="L19" s="332"/>
    </row>
    <row r="20" spans="1:12" ht="16.5" customHeight="1">
      <c r="A20" s="326" t="s">
        <v>387</v>
      </c>
      <c r="B20" s="327" t="s">
        <v>388</v>
      </c>
      <c r="C20" s="327" t="s">
        <v>389</v>
      </c>
      <c r="D20" s="328">
        <v>0.375</v>
      </c>
      <c r="E20" s="328" t="s">
        <v>346</v>
      </c>
      <c r="F20" s="333">
        <v>27</v>
      </c>
      <c r="G20" s="328" t="s">
        <v>390</v>
      </c>
      <c r="H20" s="333">
        <v>28</v>
      </c>
      <c r="I20" s="328" t="s">
        <v>391</v>
      </c>
      <c r="J20" s="335">
        <v>29</v>
      </c>
      <c r="K20" s="332"/>
      <c r="L20" s="332"/>
    </row>
    <row r="21" spans="1:12" ht="16.5" customHeight="1">
      <c r="A21" s="326" t="s">
        <v>392</v>
      </c>
      <c r="B21" s="327" t="s">
        <v>393</v>
      </c>
      <c r="C21" s="327" t="s">
        <v>222</v>
      </c>
      <c r="D21" s="328">
        <v>0.25</v>
      </c>
      <c r="E21" s="333">
        <v>0</v>
      </c>
      <c r="F21" s="333">
        <v>0</v>
      </c>
      <c r="G21" s="333">
        <v>0</v>
      </c>
      <c r="H21" s="333">
        <v>0</v>
      </c>
      <c r="I21" s="333">
        <v>0</v>
      </c>
      <c r="J21" s="335">
        <v>0</v>
      </c>
      <c r="K21" s="332"/>
      <c r="L21" s="332"/>
    </row>
    <row r="22" spans="1:12" ht="16.5" customHeight="1">
      <c r="A22" s="326" t="s">
        <v>394</v>
      </c>
      <c r="B22" s="327" t="s">
        <v>395</v>
      </c>
      <c r="C22" s="327" t="s">
        <v>222</v>
      </c>
      <c r="D22" s="328">
        <v>0.375</v>
      </c>
      <c r="E22" s="333">
        <v>0</v>
      </c>
      <c r="F22" s="333">
        <v>0</v>
      </c>
      <c r="G22" s="333">
        <v>0</v>
      </c>
      <c r="H22" s="333">
        <v>0</v>
      </c>
      <c r="I22" s="333">
        <v>0</v>
      </c>
      <c r="J22" s="335">
        <v>0</v>
      </c>
      <c r="K22" s="332"/>
      <c r="L22" s="332"/>
    </row>
    <row r="23" spans="1:12" ht="16.5" customHeight="1">
      <c r="A23" s="326" t="s">
        <v>396</v>
      </c>
      <c r="B23" s="327" t="s">
        <v>397</v>
      </c>
      <c r="C23" s="327" t="s">
        <v>398</v>
      </c>
      <c r="D23" s="328">
        <v>1</v>
      </c>
      <c r="E23" s="328" t="s">
        <v>399</v>
      </c>
      <c r="F23" s="328" t="s">
        <v>400</v>
      </c>
      <c r="G23" s="333">
        <v>49</v>
      </c>
      <c r="H23" s="328" t="s">
        <v>401</v>
      </c>
      <c r="I23" s="333">
        <v>54</v>
      </c>
      <c r="J23" s="334" t="s">
        <v>402</v>
      </c>
      <c r="K23" s="332"/>
      <c r="L23" s="332"/>
    </row>
    <row r="24" spans="1:12" ht="16.5" customHeight="1">
      <c r="A24" s="326" t="s">
        <v>403</v>
      </c>
      <c r="B24" s="327" t="s">
        <v>404</v>
      </c>
      <c r="C24" s="327" t="s">
        <v>405</v>
      </c>
      <c r="D24" s="328">
        <v>1</v>
      </c>
      <c r="E24" s="328" t="s">
        <v>399</v>
      </c>
      <c r="F24" s="328" t="s">
        <v>406</v>
      </c>
      <c r="G24" s="333">
        <v>39</v>
      </c>
      <c r="H24" s="328" t="s">
        <v>407</v>
      </c>
      <c r="I24" s="333">
        <v>44</v>
      </c>
      <c r="J24" s="334" t="s">
        <v>400</v>
      </c>
      <c r="K24" s="332"/>
      <c r="L24" s="332"/>
    </row>
    <row r="25" spans="1:12" ht="16.5" customHeight="1">
      <c r="A25" s="326" t="s">
        <v>408</v>
      </c>
      <c r="B25" s="327" t="s">
        <v>409</v>
      </c>
      <c r="C25" s="327" t="s">
        <v>410</v>
      </c>
      <c r="D25" s="328">
        <v>1</v>
      </c>
      <c r="E25" s="328" t="s">
        <v>399</v>
      </c>
      <c r="F25" s="333">
        <v>43</v>
      </c>
      <c r="G25" s="328" t="s">
        <v>411</v>
      </c>
      <c r="H25" s="333">
        <v>48</v>
      </c>
      <c r="I25" s="328" t="s">
        <v>412</v>
      </c>
      <c r="J25" s="335">
        <v>53</v>
      </c>
      <c r="K25" s="332"/>
      <c r="L25" s="332"/>
    </row>
    <row r="26" spans="1:12" ht="16.5" customHeight="1">
      <c r="A26" s="326" t="s">
        <v>413</v>
      </c>
      <c r="B26" s="327" t="s">
        <v>414</v>
      </c>
      <c r="C26" s="327" t="s">
        <v>222</v>
      </c>
      <c r="D26" s="328">
        <v>1</v>
      </c>
      <c r="E26" s="333">
        <v>0</v>
      </c>
      <c r="F26" s="333">
        <v>0</v>
      </c>
      <c r="G26" s="333">
        <v>0</v>
      </c>
      <c r="H26" s="333">
        <v>0</v>
      </c>
      <c r="I26" s="333">
        <v>0</v>
      </c>
      <c r="J26" s="335">
        <v>0</v>
      </c>
      <c r="K26" s="332"/>
      <c r="L26" s="332"/>
    </row>
    <row r="27" spans="1:12" ht="16.5" customHeight="1">
      <c r="A27" s="326" t="s">
        <v>415</v>
      </c>
      <c r="B27" s="327" t="s">
        <v>416</v>
      </c>
      <c r="C27" s="327" t="s">
        <v>417</v>
      </c>
      <c r="D27" s="328">
        <v>0.125</v>
      </c>
      <c r="E27" s="333">
        <v>0</v>
      </c>
      <c r="F27" s="333">
        <v>3</v>
      </c>
      <c r="G27" s="333">
        <v>3</v>
      </c>
      <c r="H27" s="333">
        <v>3</v>
      </c>
      <c r="I27" s="333">
        <v>3</v>
      </c>
      <c r="J27" s="335">
        <v>3</v>
      </c>
      <c r="K27" s="332"/>
      <c r="L27" s="332"/>
    </row>
    <row r="28" spans="1:12" ht="16.5" customHeight="1">
      <c r="A28" s="326" t="s">
        <v>418</v>
      </c>
      <c r="B28" s="327" t="s">
        <v>419</v>
      </c>
      <c r="C28" s="327" t="s">
        <v>420</v>
      </c>
      <c r="D28" s="328">
        <v>0.625</v>
      </c>
      <c r="E28" s="328">
        <v>0.875</v>
      </c>
      <c r="F28" s="328" t="s">
        <v>421</v>
      </c>
      <c r="G28" s="328" t="s">
        <v>422</v>
      </c>
      <c r="H28" s="328">
        <v>36.375</v>
      </c>
      <c r="I28" s="328">
        <v>37.25</v>
      </c>
      <c r="J28" s="334">
        <v>38.125</v>
      </c>
      <c r="K28" s="332"/>
      <c r="L28" s="332"/>
    </row>
    <row r="29" spans="1:12" ht="16.5" customHeight="1">
      <c r="A29" s="326" t="s">
        <v>423</v>
      </c>
      <c r="B29" s="327" t="s">
        <v>424</v>
      </c>
      <c r="C29" s="327" t="s">
        <v>425</v>
      </c>
      <c r="D29" s="328">
        <v>0.375</v>
      </c>
      <c r="E29" s="328" t="s">
        <v>352</v>
      </c>
      <c r="F29" s="328" t="s">
        <v>426</v>
      </c>
      <c r="G29" s="333">
        <v>21</v>
      </c>
      <c r="H29" s="328" t="s">
        <v>427</v>
      </c>
      <c r="I29" s="328" t="s">
        <v>428</v>
      </c>
      <c r="J29" s="334" t="s">
        <v>429</v>
      </c>
      <c r="K29" s="332"/>
      <c r="L29" s="332"/>
    </row>
    <row r="30" spans="1:12" ht="16.5" customHeight="1">
      <c r="A30" s="326" t="s">
        <v>430</v>
      </c>
      <c r="B30" s="327" t="s">
        <v>431</v>
      </c>
      <c r="C30" s="327" t="s">
        <v>432</v>
      </c>
      <c r="D30" s="328" t="s">
        <v>382</v>
      </c>
      <c r="E30" s="333">
        <v>0</v>
      </c>
      <c r="F30" s="333">
        <v>10</v>
      </c>
      <c r="G30" s="333">
        <v>10</v>
      </c>
      <c r="H30" s="333">
        <v>10</v>
      </c>
      <c r="I30" s="333">
        <v>10</v>
      </c>
      <c r="J30" s="335">
        <v>10</v>
      </c>
      <c r="K30" s="332"/>
      <c r="L30" s="332"/>
    </row>
    <row r="31" spans="1:12" ht="16.5" customHeight="1">
      <c r="A31" s="326" t="s">
        <v>433</v>
      </c>
      <c r="B31" s="327" t="s">
        <v>434</v>
      </c>
      <c r="C31" s="327" t="s">
        <v>227</v>
      </c>
      <c r="D31" s="328">
        <v>0.375</v>
      </c>
      <c r="E31" s="328" t="s">
        <v>346</v>
      </c>
      <c r="F31" s="333">
        <v>15</v>
      </c>
      <c r="G31" s="328" t="s">
        <v>435</v>
      </c>
      <c r="H31" s="333">
        <v>16</v>
      </c>
      <c r="I31" s="328" t="s">
        <v>436</v>
      </c>
      <c r="J31" s="335">
        <v>17</v>
      </c>
      <c r="K31" s="332"/>
      <c r="L31" s="332"/>
    </row>
    <row r="32" spans="1:12" ht="16.5" customHeight="1">
      <c r="A32" s="326" t="s">
        <v>437</v>
      </c>
      <c r="B32" s="327" t="s">
        <v>438</v>
      </c>
      <c r="C32" s="327" t="s">
        <v>439</v>
      </c>
      <c r="D32" s="328">
        <v>0.25</v>
      </c>
      <c r="E32" s="328" t="s">
        <v>327</v>
      </c>
      <c r="F32" s="328" t="s">
        <v>328</v>
      </c>
      <c r="G32" s="333">
        <v>8</v>
      </c>
      <c r="H32" s="328" t="s">
        <v>329</v>
      </c>
      <c r="I32" s="328" t="s">
        <v>330</v>
      </c>
      <c r="J32" s="334" t="s">
        <v>331</v>
      </c>
      <c r="K32" s="332"/>
      <c r="L32" s="332"/>
    </row>
    <row r="33" spans="1:12" ht="16.5" customHeight="1">
      <c r="A33" s="326" t="s">
        <v>440</v>
      </c>
      <c r="B33" s="327" t="s">
        <v>441</v>
      </c>
      <c r="C33" s="327" t="s">
        <v>442</v>
      </c>
      <c r="D33" s="328">
        <v>0.25</v>
      </c>
      <c r="E33" s="328" t="s">
        <v>327</v>
      </c>
      <c r="F33" s="328" t="s">
        <v>443</v>
      </c>
      <c r="G33" s="333">
        <v>11</v>
      </c>
      <c r="H33" s="328" t="s">
        <v>444</v>
      </c>
      <c r="I33" s="328" t="s">
        <v>445</v>
      </c>
      <c r="J33" s="334" t="s">
        <v>446</v>
      </c>
      <c r="K33" s="332"/>
      <c r="L33" s="332"/>
    </row>
    <row r="34" spans="1:12" ht="16.5" customHeight="1">
      <c r="A34" s="326" t="s">
        <v>447</v>
      </c>
      <c r="B34" s="327" t="s">
        <v>448</v>
      </c>
      <c r="C34" s="327" t="s">
        <v>222</v>
      </c>
      <c r="D34" s="328">
        <v>0.25</v>
      </c>
      <c r="E34" s="333">
        <v>0</v>
      </c>
      <c r="F34" s="333">
        <v>0</v>
      </c>
      <c r="G34" s="333">
        <v>0</v>
      </c>
      <c r="H34" s="333">
        <v>0</v>
      </c>
      <c r="I34" s="333">
        <v>0</v>
      </c>
      <c r="J34" s="335">
        <v>0</v>
      </c>
      <c r="K34" s="332"/>
      <c r="L34" s="332"/>
    </row>
    <row r="35" spans="1:12" ht="16.5" customHeight="1">
      <c r="A35" s="326" t="s">
        <v>449</v>
      </c>
      <c r="B35" s="327" t="s">
        <v>450</v>
      </c>
      <c r="C35" s="327" t="s">
        <v>451</v>
      </c>
      <c r="D35" s="328">
        <v>0.125</v>
      </c>
      <c r="E35" s="333">
        <v>0</v>
      </c>
      <c r="F35" s="333">
        <v>3</v>
      </c>
      <c r="G35" s="333">
        <v>3</v>
      </c>
      <c r="H35" s="333">
        <v>3</v>
      </c>
      <c r="I35" s="333">
        <v>3</v>
      </c>
      <c r="J35" s="335">
        <v>3</v>
      </c>
      <c r="K35" s="332"/>
      <c r="L35" s="332"/>
    </row>
    <row r="36" spans="1:12" ht="14.5">
      <c r="A36" s="336" t="s">
        <v>452</v>
      </c>
      <c r="B36" s="337"/>
      <c r="C36" s="337"/>
      <c r="D36" s="328"/>
      <c r="E36" s="338"/>
      <c r="F36" s="338"/>
      <c r="G36" s="338"/>
      <c r="H36" s="338"/>
      <c r="I36" s="338"/>
      <c r="J36" s="338"/>
    </row>
  </sheetData>
  <mergeCells count="2">
    <mergeCell ref="A1:J1"/>
    <mergeCell ref="A2:J2"/>
  </mergeCells>
  <pageMargins left="0" right="0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5548-CC36-48C4-AF14-61BB9930BC11}">
  <sheetPr>
    <tabColor rgb="FFFF0000"/>
  </sheetPr>
  <dimension ref="A1:P36"/>
  <sheetViews>
    <sheetView tabSelected="1" view="pageBreakPreview" zoomScale="85" zoomScaleNormal="71" zoomScaleSheetLayoutView="85" workbookViewId="0">
      <selection activeCell="D32" sqref="D32:E32"/>
    </sheetView>
  </sheetViews>
  <sheetFormatPr defaultColWidth="8" defaultRowHeight="14"/>
  <cols>
    <col min="1" max="1" width="14.1796875" style="609" customWidth="1"/>
    <col min="2" max="2" width="57.7265625" style="609" customWidth="1"/>
    <col min="3" max="3" width="33.1796875" style="609" customWidth="1"/>
    <col min="4" max="4" width="12.1796875" style="609" customWidth="1"/>
    <col min="5" max="5" width="12.26953125" style="649" customWidth="1"/>
    <col min="6" max="6" width="10.7265625" style="649" hidden="1" customWidth="1"/>
    <col min="7" max="7" width="10.7265625" style="649" customWidth="1"/>
    <col min="8" max="8" width="10.7265625" style="649" hidden="1" customWidth="1"/>
    <col min="9" max="9" width="10.7265625" style="649" customWidth="1"/>
    <col min="10" max="10" width="10.7265625" style="649" hidden="1" customWidth="1"/>
    <col min="11" max="11" width="10.7265625" style="649" customWidth="1"/>
    <col min="12" max="12" width="10.7265625" style="649" hidden="1" customWidth="1"/>
    <col min="13" max="13" width="10.7265625" style="649" customWidth="1"/>
    <col min="14" max="14" width="10.7265625" style="649" hidden="1" customWidth="1"/>
    <col min="15" max="15" width="10.7265625" style="649" customWidth="1"/>
    <col min="16" max="16" width="31.54296875" style="609" bestFit="1" customWidth="1"/>
    <col min="17" max="16384" width="8" style="609"/>
  </cols>
  <sheetData>
    <row r="1" spans="1:16" ht="16.5" customHeight="1">
      <c r="A1" s="606" t="s">
        <v>457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8"/>
    </row>
    <row r="2" spans="1:16" ht="16.5" customHeight="1">
      <c r="A2" s="606" t="s">
        <v>458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8"/>
    </row>
    <row r="3" spans="1:16" ht="16.5" customHeight="1">
      <c r="A3" s="610" t="s">
        <v>459</v>
      </c>
      <c r="B3" s="611" t="s">
        <v>307</v>
      </c>
      <c r="C3" s="611"/>
      <c r="D3" s="611"/>
      <c r="E3" s="612" t="s">
        <v>460</v>
      </c>
      <c r="F3" s="613"/>
      <c r="G3" s="613"/>
      <c r="H3" s="613"/>
      <c r="I3" s="613"/>
      <c r="J3" s="612" t="s">
        <v>461</v>
      </c>
      <c r="K3" s="612"/>
      <c r="L3" s="614">
        <v>45086</v>
      </c>
      <c r="M3" s="614"/>
      <c r="N3" s="614"/>
      <c r="O3" s="615"/>
    </row>
    <row r="4" spans="1:16" ht="16.5" customHeight="1">
      <c r="A4" s="616" t="s">
        <v>462</v>
      </c>
      <c r="B4" s="617">
        <v>50287</v>
      </c>
      <c r="C4" s="617"/>
      <c r="D4" s="617"/>
      <c r="E4" s="618" t="s">
        <v>463</v>
      </c>
      <c r="F4" s="619"/>
      <c r="G4" s="619"/>
      <c r="H4" s="619"/>
      <c r="I4" s="619"/>
      <c r="J4" s="618" t="s">
        <v>464</v>
      </c>
      <c r="K4" s="618"/>
      <c r="L4" s="618" t="s">
        <v>465</v>
      </c>
      <c r="M4" s="618"/>
      <c r="N4" s="618"/>
      <c r="O4" s="620"/>
    </row>
    <row r="5" spans="1:16" ht="16.5" customHeight="1">
      <c r="A5" s="621" t="s">
        <v>466</v>
      </c>
      <c r="B5" s="622" t="s">
        <v>467</v>
      </c>
      <c r="C5" s="622"/>
      <c r="D5" s="622"/>
      <c r="E5" s="623" t="s">
        <v>468</v>
      </c>
      <c r="F5" s="624"/>
      <c r="G5" s="624"/>
      <c r="H5" s="624"/>
      <c r="I5" s="624"/>
      <c r="J5" s="624"/>
      <c r="K5" s="624"/>
      <c r="L5" s="624"/>
      <c r="M5" s="624"/>
      <c r="N5" s="624"/>
      <c r="O5" s="625"/>
    </row>
    <row r="6" spans="1:16" ht="49.5" customHeight="1">
      <c r="A6" s="626" t="s">
        <v>317</v>
      </c>
      <c r="B6" s="626" t="s">
        <v>318</v>
      </c>
      <c r="C6" s="626" t="s">
        <v>222</v>
      </c>
      <c r="D6" s="626" t="s">
        <v>319</v>
      </c>
      <c r="E6" s="626" t="s">
        <v>320</v>
      </c>
      <c r="F6" s="626" t="s">
        <v>60</v>
      </c>
      <c r="G6" s="627" t="s">
        <v>469</v>
      </c>
      <c r="H6" s="626" t="s">
        <v>10</v>
      </c>
      <c r="I6" s="627" t="s">
        <v>470</v>
      </c>
      <c r="J6" s="626" t="s">
        <v>57</v>
      </c>
      <c r="K6" s="627" t="s">
        <v>471</v>
      </c>
      <c r="L6" s="626" t="s">
        <v>58</v>
      </c>
      <c r="M6" s="627" t="s">
        <v>472</v>
      </c>
      <c r="N6" s="628" t="s">
        <v>59</v>
      </c>
      <c r="O6" s="627" t="s">
        <v>473</v>
      </c>
      <c r="P6" s="629" t="s">
        <v>474</v>
      </c>
    </row>
    <row r="7" spans="1:16" ht="21.65" customHeight="1">
      <c r="A7" s="630" t="s">
        <v>475</v>
      </c>
      <c r="B7" s="631" t="s">
        <v>323</v>
      </c>
      <c r="C7" s="631" t="s">
        <v>222</v>
      </c>
      <c r="D7" s="632"/>
      <c r="E7" s="633"/>
      <c r="F7" s="633"/>
      <c r="G7" s="633"/>
      <c r="H7" s="634">
        <v>24</v>
      </c>
      <c r="I7" s="634"/>
      <c r="J7" s="633"/>
      <c r="K7" s="633"/>
      <c r="L7" s="633"/>
      <c r="M7" s="635"/>
      <c r="N7" s="635"/>
      <c r="O7" s="635"/>
      <c r="P7" s="636"/>
    </row>
    <row r="8" spans="1:16" ht="21.65" customHeight="1">
      <c r="A8" s="630" t="s">
        <v>476</v>
      </c>
      <c r="B8" s="631" t="s">
        <v>325</v>
      </c>
      <c r="C8" s="631" t="s">
        <v>326</v>
      </c>
      <c r="D8" s="632">
        <v>0.25</v>
      </c>
      <c r="E8" s="632" t="s">
        <v>477</v>
      </c>
      <c r="F8" s="632" t="s">
        <v>478</v>
      </c>
      <c r="G8" s="632" t="s">
        <v>478</v>
      </c>
      <c r="H8" s="637">
        <v>8</v>
      </c>
      <c r="I8" s="637">
        <v>8</v>
      </c>
      <c r="J8" s="632" t="s">
        <v>479</v>
      </c>
      <c r="K8" s="632" t="s">
        <v>479</v>
      </c>
      <c r="L8" s="632" t="s">
        <v>480</v>
      </c>
      <c r="M8" s="632" t="s">
        <v>480</v>
      </c>
      <c r="N8" s="638" t="s">
        <v>481</v>
      </c>
      <c r="O8" s="638" t="s">
        <v>481</v>
      </c>
      <c r="P8" s="636"/>
    </row>
    <row r="9" spans="1:16" ht="21.65" customHeight="1">
      <c r="A9" s="630" t="s">
        <v>482</v>
      </c>
      <c r="B9" s="631" t="s">
        <v>333</v>
      </c>
      <c r="C9" s="631" t="s">
        <v>334</v>
      </c>
      <c r="D9" s="632">
        <v>0.125</v>
      </c>
      <c r="E9" s="632" t="s">
        <v>483</v>
      </c>
      <c r="F9" s="632" t="s">
        <v>484</v>
      </c>
      <c r="G9" s="639">
        <v>4</v>
      </c>
      <c r="H9" s="637">
        <v>4</v>
      </c>
      <c r="I9" s="640">
        <v>4.125</v>
      </c>
      <c r="J9" s="632" t="s">
        <v>485</v>
      </c>
      <c r="K9" s="639">
        <v>4.25</v>
      </c>
      <c r="L9" s="632" t="s">
        <v>486</v>
      </c>
      <c r="M9" s="639">
        <v>4.375</v>
      </c>
      <c r="N9" s="638" t="s">
        <v>487</v>
      </c>
      <c r="O9" s="641">
        <v>4.5</v>
      </c>
      <c r="P9" s="636"/>
    </row>
    <row r="10" spans="1:16" ht="21.65" customHeight="1">
      <c r="A10" s="630" t="s">
        <v>488</v>
      </c>
      <c r="B10" s="631" t="s">
        <v>341</v>
      </c>
      <c r="C10" s="631" t="s">
        <v>342</v>
      </c>
      <c r="D10" s="632">
        <v>0.125</v>
      </c>
      <c r="E10" s="637">
        <v>0</v>
      </c>
      <c r="F10" s="637">
        <v>1</v>
      </c>
      <c r="G10" s="637">
        <v>1</v>
      </c>
      <c r="H10" s="637">
        <v>1</v>
      </c>
      <c r="I10" s="637">
        <v>1</v>
      </c>
      <c r="J10" s="637">
        <v>1</v>
      </c>
      <c r="K10" s="637">
        <v>1</v>
      </c>
      <c r="L10" s="637">
        <v>1</v>
      </c>
      <c r="M10" s="637">
        <v>1</v>
      </c>
      <c r="N10" s="642">
        <v>1</v>
      </c>
      <c r="O10" s="642">
        <v>1</v>
      </c>
      <c r="P10" s="636"/>
    </row>
    <row r="11" spans="1:16" ht="21.65" hidden="1" customHeight="1">
      <c r="A11" s="630" t="s">
        <v>489</v>
      </c>
      <c r="B11" s="631" t="s">
        <v>344</v>
      </c>
      <c r="C11" s="631" t="s">
        <v>345</v>
      </c>
      <c r="D11" s="632">
        <v>0.375</v>
      </c>
      <c r="E11" s="632" t="s">
        <v>490</v>
      </c>
      <c r="F11" s="632"/>
      <c r="G11" s="632"/>
      <c r="H11" s="637">
        <v>0</v>
      </c>
      <c r="I11" s="637">
        <v>0</v>
      </c>
      <c r="J11" s="632"/>
      <c r="K11" s="632"/>
      <c r="L11" s="637"/>
      <c r="M11" s="637"/>
      <c r="N11" s="638"/>
      <c r="O11" s="638"/>
      <c r="P11" s="636"/>
    </row>
    <row r="12" spans="1:16" ht="21.65" customHeight="1">
      <c r="A12" s="630" t="s">
        <v>491</v>
      </c>
      <c r="B12" s="631" t="s">
        <v>348</v>
      </c>
      <c r="C12" s="631" t="s">
        <v>294</v>
      </c>
      <c r="D12" s="632">
        <v>0.125</v>
      </c>
      <c r="E12" s="637">
        <v>0</v>
      </c>
      <c r="F12" s="632" t="s">
        <v>492</v>
      </c>
      <c r="G12" s="632" t="s">
        <v>492</v>
      </c>
      <c r="H12" s="632" t="s">
        <v>492</v>
      </c>
      <c r="I12" s="632" t="s">
        <v>492</v>
      </c>
      <c r="J12" s="632" t="s">
        <v>492</v>
      </c>
      <c r="K12" s="632" t="s">
        <v>492</v>
      </c>
      <c r="L12" s="632" t="s">
        <v>492</v>
      </c>
      <c r="M12" s="632" t="s">
        <v>492</v>
      </c>
      <c r="N12" s="638" t="s">
        <v>492</v>
      </c>
      <c r="O12" s="638" t="s">
        <v>492</v>
      </c>
      <c r="P12" s="636"/>
    </row>
    <row r="13" spans="1:16" ht="21.65" customHeight="1">
      <c r="A13" s="630" t="s">
        <v>493</v>
      </c>
      <c r="B13" s="631" t="s">
        <v>351</v>
      </c>
      <c r="C13" s="631" t="s">
        <v>295</v>
      </c>
      <c r="D13" s="632">
        <v>0.375</v>
      </c>
      <c r="E13" s="632" t="s">
        <v>494</v>
      </c>
      <c r="F13" s="632" t="s">
        <v>495</v>
      </c>
      <c r="G13" s="632" t="s">
        <v>495</v>
      </c>
      <c r="H13" s="632" t="s">
        <v>496</v>
      </c>
      <c r="I13" s="632" t="s">
        <v>496</v>
      </c>
      <c r="J13" s="632" t="s">
        <v>497</v>
      </c>
      <c r="K13" s="632" t="s">
        <v>497</v>
      </c>
      <c r="L13" s="632" t="s">
        <v>498</v>
      </c>
      <c r="M13" s="632" t="s">
        <v>498</v>
      </c>
      <c r="N13" s="638" t="s">
        <v>499</v>
      </c>
      <c r="O13" s="638" t="s">
        <v>499</v>
      </c>
      <c r="P13" s="636"/>
    </row>
    <row r="14" spans="1:16" ht="21.65" hidden="1" customHeight="1">
      <c r="A14" s="630" t="s">
        <v>500</v>
      </c>
      <c r="B14" s="631" t="s">
        <v>359</v>
      </c>
      <c r="C14" s="631"/>
      <c r="D14" s="632">
        <v>0.375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0</v>
      </c>
      <c r="N14" s="642">
        <v>0</v>
      </c>
      <c r="O14" s="642">
        <v>0</v>
      </c>
      <c r="P14" s="636"/>
    </row>
    <row r="15" spans="1:16" ht="21.65" customHeight="1">
      <c r="A15" s="630" t="s">
        <v>501</v>
      </c>
      <c r="B15" s="631" t="s">
        <v>361</v>
      </c>
      <c r="C15" s="631" t="s">
        <v>362</v>
      </c>
      <c r="D15" s="632">
        <v>0.375</v>
      </c>
      <c r="E15" s="632" t="s">
        <v>494</v>
      </c>
      <c r="F15" s="632" t="s">
        <v>502</v>
      </c>
      <c r="G15" s="632" t="s">
        <v>502</v>
      </c>
      <c r="H15" s="637">
        <v>18</v>
      </c>
      <c r="I15" s="637">
        <v>18</v>
      </c>
      <c r="J15" s="632" t="s">
        <v>503</v>
      </c>
      <c r="K15" s="632" t="s">
        <v>503</v>
      </c>
      <c r="L15" s="632" t="s">
        <v>504</v>
      </c>
      <c r="M15" s="632" t="s">
        <v>504</v>
      </c>
      <c r="N15" s="638" t="s">
        <v>505</v>
      </c>
      <c r="O15" s="638" t="s">
        <v>505</v>
      </c>
      <c r="P15" s="636"/>
    </row>
    <row r="16" spans="1:16" ht="21.65" customHeight="1">
      <c r="A16" s="630" t="s">
        <v>506</v>
      </c>
      <c r="B16" s="631" t="s">
        <v>368</v>
      </c>
      <c r="C16" s="631" t="s">
        <v>369</v>
      </c>
      <c r="D16" s="632">
        <v>0.375</v>
      </c>
      <c r="E16" s="632" t="s">
        <v>494</v>
      </c>
      <c r="F16" s="632" t="s">
        <v>507</v>
      </c>
      <c r="G16" s="632" t="s">
        <v>507</v>
      </c>
      <c r="H16" s="637">
        <v>19</v>
      </c>
      <c r="I16" s="637">
        <v>19</v>
      </c>
      <c r="J16" s="632" t="s">
        <v>508</v>
      </c>
      <c r="K16" s="632" t="s">
        <v>508</v>
      </c>
      <c r="L16" s="632" t="s">
        <v>509</v>
      </c>
      <c r="M16" s="632" t="s">
        <v>509</v>
      </c>
      <c r="N16" s="638" t="s">
        <v>510</v>
      </c>
      <c r="O16" s="638" t="s">
        <v>510</v>
      </c>
      <c r="P16" s="636"/>
    </row>
    <row r="17" spans="1:16" ht="21.65" customHeight="1">
      <c r="A17" s="630" t="s">
        <v>511</v>
      </c>
      <c r="B17" s="631" t="s">
        <v>375</v>
      </c>
      <c r="C17" s="631" t="s">
        <v>376</v>
      </c>
      <c r="D17" s="632">
        <v>0.25</v>
      </c>
      <c r="E17" s="632" t="s">
        <v>477</v>
      </c>
      <c r="F17" s="637">
        <v>12</v>
      </c>
      <c r="G17" s="640">
        <v>12.5</v>
      </c>
      <c r="H17" s="632" t="s">
        <v>512</v>
      </c>
      <c r="I17" s="639">
        <v>12.75</v>
      </c>
      <c r="J17" s="632" t="s">
        <v>513</v>
      </c>
      <c r="K17" s="639">
        <v>13</v>
      </c>
      <c r="L17" s="632" t="s">
        <v>514</v>
      </c>
      <c r="M17" s="639">
        <v>13.25</v>
      </c>
      <c r="N17" s="642">
        <v>13</v>
      </c>
      <c r="O17" s="643">
        <v>13.5</v>
      </c>
      <c r="P17" s="636"/>
    </row>
    <row r="18" spans="1:16" ht="21.65" customHeight="1">
      <c r="A18" s="630" t="s">
        <v>57</v>
      </c>
      <c r="B18" s="631" t="s">
        <v>381</v>
      </c>
      <c r="C18" s="631" t="s">
        <v>296</v>
      </c>
      <c r="D18" s="632">
        <v>0</v>
      </c>
      <c r="E18" s="637">
        <v>0</v>
      </c>
      <c r="F18" s="632" t="s">
        <v>515</v>
      </c>
      <c r="G18" s="632" t="s">
        <v>515</v>
      </c>
      <c r="H18" s="632" t="s">
        <v>515</v>
      </c>
      <c r="I18" s="632" t="s">
        <v>515</v>
      </c>
      <c r="J18" s="632" t="s">
        <v>515</v>
      </c>
      <c r="K18" s="632" t="s">
        <v>515</v>
      </c>
      <c r="L18" s="632" t="s">
        <v>515</v>
      </c>
      <c r="M18" s="632" t="s">
        <v>515</v>
      </c>
      <c r="N18" s="638" t="s">
        <v>515</v>
      </c>
      <c r="O18" s="638" t="s">
        <v>515</v>
      </c>
      <c r="P18" s="636"/>
    </row>
    <row r="19" spans="1:16" ht="21.65" customHeight="1">
      <c r="A19" s="630" t="s">
        <v>10</v>
      </c>
      <c r="B19" s="631" t="s">
        <v>385</v>
      </c>
      <c r="C19" s="631" t="s">
        <v>386</v>
      </c>
      <c r="D19" s="632">
        <v>0</v>
      </c>
      <c r="E19" s="637">
        <v>0</v>
      </c>
      <c r="F19" s="632" t="s">
        <v>490</v>
      </c>
      <c r="G19" s="632" t="s">
        <v>490</v>
      </c>
      <c r="H19" s="632" t="s">
        <v>490</v>
      </c>
      <c r="I19" s="632" t="s">
        <v>490</v>
      </c>
      <c r="J19" s="632" t="s">
        <v>490</v>
      </c>
      <c r="K19" s="632" t="s">
        <v>490</v>
      </c>
      <c r="L19" s="632" t="s">
        <v>490</v>
      </c>
      <c r="M19" s="632" t="s">
        <v>490</v>
      </c>
      <c r="N19" s="638" t="s">
        <v>490</v>
      </c>
      <c r="O19" s="638" t="s">
        <v>490</v>
      </c>
      <c r="P19" s="636"/>
    </row>
    <row r="20" spans="1:16" ht="21.65" customHeight="1">
      <c r="A20" s="630" t="s">
        <v>516</v>
      </c>
      <c r="B20" s="631" t="s">
        <v>388</v>
      </c>
      <c r="C20" s="631" t="s">
        <v>389</v>
      </c>
      <c r="D20" s="632">
        <v>0.375</v>
      </c>
      <c r="E20" s="632" t="s">
        <v>490</v>
      </c>
      <c r="F20" s="637">
        <v>27</v>
      </c>
      <c r="G20" s="640">
        <v>28</v>
      </c>
      <c r="H20" s="632" t="s">
        <v>517</v>
      </c>
      <c r="I20" s="639">
        <v>28.5</v>
      </c>
      <c r="J20" s="637">
        <v>28</v>
      </c>
      <c r="K20" s="640">
        <v>29</v>
      </c>
      <c r="L20" s="632" t="s">
        <v>518</v>
      </c>
      <c r="M20" s="639">
        <v>29.5</v>
      </c>
      <c r="N20" s="642">
        <v>29</v>
      </c>
      <c r="O20" s="643">
        <v>30</v>
      </c>
      <c r="P20" s="644"/>
    </row>
    <row r="21" spans="1:16" ht="21.65" hidden="1" customHeight="1">
      <c r="A21" s="630" t="s">
        <v>519</v>
      </c>
      <c r="B21" s="631" t="s">
        <v>393</v>
      </c>
      <c r="C21" s="631" t="s">
        <v>222</v>
      </c>
      <c r="D21" s="632">
        <v>0.25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0</v>
      </c>
      <c r="N21" s="642">
        <v>0</v>
      </c>
      <c r="O21" s="642">
        <v>0</v>
      </c>
      <c r="P21" s="636"/>
    </row>
    <row r="22" spans="1:16" ht="21.65" hidden="1" customHeight="1">
      <c r="A22" s="630" t="s">
        <v>520</v>
      </c>
      <c r="B22" s="631" t="s">
        <v>395</v>
      </c>
      <c r="C22" s="631" t="s">
        <v>222</v>
      </c>
      <c r="D22" s="632">
        <v>0.375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0</v>
      </c>
      <c r="N22" s="642">
        <v>0</v>
      </c>
      <c r="O22" s="642">
        <v>0</v>
      </c>
      <c r="P22" s="636"/>
    </row>
    <row r="23" spans="1:16" ht="21.65" customHeight="1">
      <c r="A23" s="630" t="s">
        <v>521</v>
      </c>
      <c r="B23" s="631" t="s">
        <v>397</v>
      </c>
      <c r="C23" s="631" t="s">
        <v>398</v>
      </c>
      <c r="D23" s="632">
        <v>1</v>
      </c>
      <c r="E23" s="632" t="s">
        <v>522</v>
      </c>
      <c r="F23" s="632" t="s">
        <v>523</v>
      </c>
      <c r="G23" s="632" t="s">
        <v>523</v>
      </c>
      <c r="H23" s="637">
        <v>49</v>
      </c>
      <c r="I23" s="637">
        <v>49</v>
      </c>
      <c r="J23" s="632" t="s">
        <v>524</v>
      </c>
      <c r="K23" s="632" t="s">
        <v>524</v>
      </c>
      <c r="L23" s="637">
        <v>54</v>
      </c>
      <c r="M23" s="637">
        <v>54</v>
      </c>
      <c r="N23" s="638" t="s">
        <v>525</v>
      </c>
      <c r="O23" s="638" t="s">
        <v>525</v>
      </c>
      <c r="P23" s="636"/>
    </row>
    <row r="24" spans="1:16" ht="21.65" customHeight="1">
      <c r="A24" s="630" t="s">
        <v>526</v>
      </c>
      <c r="B24" s="631" t="s">
        <v>404</v>
      </c>
      <c r="C24" s="631" t="s">
        <v>405</v>
      </c>
      <c r="D24" s="632">
        <v>1</v>
      </c>
      <c r="E24" s="632" t="s">
        <v>522</v>
      </c>
      <c r="F24" s="632" t="s">
        <v>527</v>
      </c>
      <c r="G24" s="632" t="s">
        <v>527</v>
      </c>
      <c r="H24" s="637">
        <v>39</v>
      </c>
      <c r="I24" s="637">
        <v>39</v>
      </c>
      <c r="J24" s="632" t="s">
        <v>528</v>
      </c>
      <c r="K24" s="632" t="s">
        <v>528</v>
      </c>
      <c r="L24" s="637">
        <v>44</v>
      </c>
      <c r="M24" s="637">
        <v>44</v>
      </c>
      <c r="N24" s="638" t="s">
        <v>523</v>
      </c>
      <c r="O24" s="638" t="s">
        <v>523</v>
      </c>
      <c r="P24" s="636"/>
    </row>
    <row r="25" spans="1:16" ht="21.65" customHeight="1">
      <c r="A25" s="630" t="s">
        <v>60</v>
      </c>
      <c r="B25" s="631" t="s">
        <v>409</v>
      </c>
      <c r="C25" s="631" t="s">
        <v>410</v>
      </c>
      <c r="D25" s="632">
        <v>1</v>
      </c>
      <c r="E25" s="632" t="s">
        <v>522</v>
      </c>
      <c r="F25" s="637">
        <v>43</v>
      </c>
      <c r="G25" s="637">
        <v>43</v>
      </c>
      <c r="H25" s="632" t="s">
        <v>529</v>
      </c>
      <c r="I25" s="632" t="s">
        <v>529</v>
      </c>
      <c r="J25" s="637">
        <v>48</v>
      </c>
      <c r="K25" s="637">
        <v>48</v>
      </c>
      <c r="L25" s="632" t="s">
        <v>530</v>
      </c>
      <c r="M25" s="632" t="s">
        <v>530</v>
      </c>
      <c r="N25" s="642">
        <v>53</v>
      </c>
      <c r="O25" s="642">
        <v>53</v>
      </c>
      <c r="P25" s="636"/>
    </row>
    <row r="26" spans="1:16" ht="21.65" hidden="1" customHeight="1">
      <c r="A26" s="630" t="s">
        <v>531</v>
      </c>
      <c r="B26" s="631" t="s">
        <v>414</v>
      </c>
      <c r="C26" s="631" t="s">
        <v>222</v>
      </c>
      <c r="D26" s="632">
        <v>1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  <c r="N26" s="642">
        <v>0</v>
      </c>
      <c r="O26" s="642">
        <v>0</v>
      </c>
      <c r="P26" s="636"/>
    </row>
    <row r="27" spans="1:16" ht="21.65" customHeight="1">
      <c r="A27" s="630" t="s">
        <v>532</v>
      </c>
      <c r="B27" s="631" t="s">
        <v>416</v>
      </c>
      <c r="C27" s="631" t="s">
        <v>417</v>
      </c>
      <c r="D27" s="632">
        <v>0.125</v>
      </c>
      <c r="E27" s="637">
        <v>0</v>
      </c>
      <c r="F27" s="637">
        <v>3</v>
      </c>
      <c r="G27" s="637">
        <v>3</v>
      </c>
      <c r="H27" s="637">
        <v>3</v>
      </c>
      <c r="I27" s="637">
        <v>3</v>
      </c>
      <c r="J27" s="637">
        <v>3</v>
      </c>
      <c r="K27" s="637">
        <v>3</v>
      </c>
      <c r="L27" s="637">
        <v>3</v>
      </c>
      <c r="M27" s="637">
        <v>3</v>
      </c>
      <c r="N27" s="642">
        <v>3</v>
      </c>
      <c r="O27" s="642">
        <v>3</v>
      </c>
      <c r="P27" s="636"/>
    </row>
    <row r="28" spans="1:16" ht="21.65" customHeight="1">
      <c r="A28" s="630" t="s">
        <v>533</v>
      </c>
      <c r="B28" s="631" t="s">
        <v>419</v>
      </c>
      <c r="C28" s="631" t="s">
        <v>420</v>
      </c>
      <c r="D28" s="632">
        <v>0.625</v>
      </c>
      <c r="E28" s="632">
        <v>0.875</v>
      </c>
      <c r="F28" s="632" t="s">
        <v>534</v>
      </c>
      <c r="G28" s="639">
        <v>35.875</v>
      </c>
      <c r="H28" s="632">
        <v>35.5</v>
      </c>
      <c r="I28" s="639">
        <v>36.5</v>
      </c>
      <c r="J28" s="632">
        <v>36.375</v>
      </c>
      <c r="K28" s="639">
        <v>37.375</v>
      </c>
      <c r="L28" s="632">
        <v>37.25</v>
      </c>
      <c r="M28" s="639">
        <v>38.25</v>
      </c>
      <c r="N28" s="638">
        <v>38.125</v>
      </c>
      <c r="O28" s="645">
        <v>39.125</v>
      </c>
      <c r="P28" s="644"/>
    </row>
    <row r="29" spans="1:16" ht="21.65" customHeight="1">
      <c r="A29" s="630" t="s">
        <v>535</v>
      </c>
      <c r="B29" s="631" t="s">
        <v>424</v>
      </c>
      <c r="C29" s="631" t="s">
        <v>425</v>
      </c>
      <c r="D29" s="632">
        <v>0.375</v>
      </c>
      <c r="E29" s="632" t="s">
        <v>494</v>
      </c>
      <c r="F29" s="632" t="s">
        <v>536</v>
      </c>
      <c r="G29" s="632" t="s">
        <v>536</v>
      </c>
      <c r="H29" s="637">
        <v>21</v>
      </c>
      <c r="I29" s="637">
        <v>21</v>
      </c>
      <c r="J29" s="632" t="s">
        <v>537</v>
      </c>
      <c r="K29" s="632" t="s">
        <v>537</v>
      </c>
      <c r="L29" s="632" t="s">
        <v>538</v>
      </c>
      <c r="M29" s="632" t="s">
        <v>538</v>
      </c>
      <c r="N29" s="638" t="s">
        <v>539</v>
      </c>
      <c r="O29" s="638" t="s">
        <v>539</v>
      </c>
      <c r="P29" s="636"/>
    </row>
    <row r="30" spans="1:16" ht="21.65" customHeight="1">
      <c r="A30" s="630" t="s">
        <v>540</v>
      </c>
      <c r="B30" s="631" t="s">
        <v>431</v>
      </c>
      <c r="C30" s="631" t="s">
        <v>432</v>
      </c>
      <c r="D30" s="632">
        <v>0</v>
      </c>
      <c r="E30" s="637">
        <v>0</v>
      </c>
      <c r="F30" s="637">
        <v>10</v>
      </c>
      <c r="G30" s="643">
        <v>10.375</v>
      </c>
      <c r="H30" s="637">
        <v>10</v>
      </c>
      <c r="I30" s="643">
        <v>10.375</v>
      </c>
      <c r="J30" s="637">
        <v>10</v>
      </c>
      <c r="K30" s="643">
        <v>10.375</v>
      </c>
      <c r="L30" s="637">
        <v>10</v>
      </c>
      <c r="M30" s="643">
        <v>10.375</v>
      </c>
      <c r="N30" s="642">
        <v>10</v>
      </c>
      <c r="O30" s="643">
        <v>10.375</v>
      </c>
      <c r="P30" s="636"/>
    </row>
    <row r="31" spans="1:16" ht="21.65" customHeight="1">
      <c r="A31" s="630" t="s">
        <v>541</v>
      </c>
      <c r="B31" s="631" t="s">
        <v>434</v>
      </c>
      <c r="C31" s="631" t="s">
        <v>227</v>
      </c>
      <c r="D31" s="632">
        <v>0.375</v>
      </c>
      <c r="E31" s="632" t="s">
        <v>490</v>
      </c>
      <c r="F31" s="637">
        <v>15</v>
      </c>
      <c r="G31" s="637">
        <v>15</v>
      </c>
      <c r="H31" s="632" t="s">
        <v>542</v>
      </c>
      <c r="I31" s="632" t="s">
        <v>542</v>
      </c>
      <c r="J31" s="637">
        <v>16</v>
      </c>
      <c r="K31" s="637">
        <v>16</v>
      </c>
      <c r="L31" s="632" t="s">
        <v>543</v>
      </c>
      <c r="M31" s="632" t="s">
        <v>543</v>
      </c>
      <c r="N31" s="642">
        <v>17</v>
      </c>
      <c r="O31" s="642">
        <v>17</v>
      </c>
      <c r="P31" s="636"/>
    </row>
    <row r="32" spans="1:16" ht="21.65" customHeight="1">
      <c r="A32" s="630" t="s">
        <v>544</v>
      </c>
      <c r="B32" s="631" t="s">
        <v>438</v>
      </c>
      <c r="C32" s="631" t="s">
        <v>439</v>
      </c>
      <c r="D32" s="632">
        <v>0.25</v>
      </c>
      <c r="E32" s="632" t="s">
        <v>477</v>
      </c>
      <c r="F32" s="632" t="s">
        <v>478</v>
      </c>
      <c r="G32" s="632" t="s">
        <v>478</v>
      </c>
      <c r="H32" s="637">
        <v>8</v>
      </c>
      <c r="I32" s="637">
        <v>8</v>
      </c>
      <c r="J32" s="632" t="s">
        <v>479</v>
      </c>
      <c r="K32" s="632" t="s">
        <v>479</v>
      </c>
      <c r="L32" s="632" t="s">
        <v>480</v>
      </c>
      <c r="M32" s="632" t="s">
        <v>480</v>
      </c>
      <c r="N32" s="638" t="s">
        <v>481</v>
      </c>
      <c r="O32" s="638" t="s">
        <v>481</v>
      </c>
      <c r="P32" s="636"/>
    </row>
    <row r="33" spans="1:16" ht="21.65" customHeight="1">
      <c r="A33" s="630" t="s">
        <v>545</v>
      </c>
      <c r="B33" s="631" t="s">
        <v>441</v>
      </c>
      <c r="C33" s="631" t="s">
        <v>442</v>
      </c>
      <c r="D33" s="632">
        <v>0.25</v>
      </c>
      <c r="E33" s="632" t="s">
        <v>477</v>
      </c>
      <c r="F33" s="632" t="s">
        <v>546</v>
      </c>
      <c r="G33" s="632" t="s">
        <v>546</v>
      </c>
      <c r="H33" s="637">
        <v>11</v>
      </c>
      <c r="I33" s="637">
        <v>11</v>
      </c>
      <c r="J33" s="632" t="s">
        <v>547</v>
      </c>
      <c r="K33" s="632" t="s">
        <v>547</v>
      </c>
      <c r="L33" s="632" t="s">
        <v>548</v>
      </c>
      <c r="M33" s="632" t="s">
        <v>548</v>
      </c>
      <c r="N33" s="638" t="s">
        <v>549</v>
      </c>
      <c r="O33" s="638" t="s">
        <v>549</v>
      </c>
      <c r="P33" s="636"/>
    </row>
    <row r="34" spans="1:16" ht="21.65" hidden="1" customHeight="1">
      <c r="A34" s="630" t="s">
        <v>550</v>
      </c>
      <c r="B34" s="631" t="s">
        <v>448</v>
      </c>
      <c r="C34" s="631" t="s">
        <v>222</v>
      </c>
      <c r="D34" s="632">
        <v>0.25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0</v>
      </c>
      <c r="N34" s="642">
        <v>0</v>
      </c>
      <c r="O34" s="642">
        <v>0</v>
      </c>
      <c r="P34" s="636"/>
    </row>
    <row r="35" spans="1:16" ht="21.65" customHeight="1">
      <c r="A35" s="630" t="s">
        <v>551</v>
      </c>
      <c r="B35" s="631" t="s">
        <v>450</v>
      </c>
      <c r="C35" s="631" t="s">
        <v>451</v>
      </c>
      <c r="D35" s="632">
        <v>0.125</v>
      </c>
      <c r="E35" s="637">
        <v>0</v>
      </c>
      <c r="F35" s="637">
        <v>3</v>
      </c>
      <c r="G35" s="637">
        <v>3</v>
      </c>
      <c r="H35" s="637">
        <v>3</v>
      </c>
      <c r="I35" s="637">
        <v>3</v>
      </c>
      <c r="J35" s="637">
        <v>3</v>
      </c>
      <c r="K35" s="637">
        <v>3</v>
      </c>
      <c r="L35" s="637">
        <v>3</v>
      </c>
      <c r="M35" s="637">
        <v>3</v>
      </c>
      <c r="N35" s="642">
        <v>3</v>
      </c>
      <c r="O35" s="642">
        <v>3</v>
      </c>
      <c r="P35" s="636"/>
    </row>
    <row r="36" spans="1:16" ht="21.65" customHeight="1">
      <c r="A36" s="646" t="s">
        <v>452</v>
      </c>
      <c r="B36" s="647"/>
      <c r="C36" s="647"/>
      <c r="D36" s="647"/>
      <c r="E36" s="648"/>
      <c r="F36" s="648"/>
      <c r="G36" s="648"/>
      <c r="H36" s="648"/>
      <c r="I36" s="648"/>
      <c r="J36" s="648"/>
      <c r="K36" s="648"/>
      <c r="L36" s="648"/>
      <c r="M36" s="648"/>
      <c r="N36" s="648"/>
      <c r="O36" s="648"/>
    </row>
  </sheetData>
  <mergeCells count="2">
    <mergeCell ref="A1:O1"/>
    <mergeCell ref="A2:O2"/>
  </mergeCells>
  <pageMargins left="0" right="0" top="0.75" bottom="0.75" header="0.3" footer="0.3"/>
  <pageSetup paperSize="9" scale="70" orientation="landscape" r:id="rId1"/>
  <colBreaks count="1" manualBreakCount="1">
    <brk id="15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topLeftCell="A15" zoomScale="85" zoomScaleNormal="85" zoomScaleSheetLayoutView="85" zoomScalePageLayoutView="70" workbookViewId="0">
      <selection activeCell="C16" sqref="C16:F16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3" t="s">
        <v>73</v>
      </c>
      <c r="G1" s="294" t="s">
        <v>185</v>
      </c>
      <c r="H1"/>
    </row>
    <row r="2" spans="1:8" s="239" customFormat="1" ht="12.75" customHeight="1">
      <c r="B2"/>
      <c r="C2"/>
      <c r="D2"/>
      <c r="E2"/>
      <c r="F2" s="293" t="s">
        <v>75</v>
      </c>
      <c r="G2" s="295" t="s">
        <v>186</v>
      </c>
      <c r="H2"/>
    </row>
    <row r="3" spans="1:8" s="239" customFormat="1" ht="12.75" customHeight="1" thickBot="1">
      <c r="B3"/>
      <c r="C3"/>
      <c r="D3"/>
      <c r="E3"/>
      <c r="F3" s="293" t="s">
        <v>77</v>
      </c>
      <c r="G3" s="296" t="s">
        <v>187</v>
      </c>
      <c r="H3"/>
    </row>
    <row r="4" spans="1:8" s="239" customFormat="1" ht="17.25" customHeight="1" thickBot="1">
      <c r="A4" s="240"/>
      <c r="B4" s="597" t="s">
        <v>188</v>
      </c>
      <c r="C4" s="597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598"/>
      <c r="C5" s="598"/>
      <c r="D5" s="243"/>
      <c r="E5"/>
      <c r="F5" s="240"/>
      <c r="G5" s="240"/>
      <c r="H5"/>
    </row>
    <row r="6" spans="1:8" s="239" customFormat="1" ht="17.25" customHeight="1" thickBot="1">
      <c r="A6" s="240"/>
      <c r="B6" s="597" t="s">
        <v>271</v>
      </c>
      <c r="C6" s="597"/>
      <c r="D6" s="244" t="s">
        <v>216</v>
      </c>
      <c r="E6"/>
      <c r="F6" s="241" t="s">
        <v>189</v>
      </c>
      <c r="G6" s="244" t="s">
        <v>297</v>
      </c>
      <c r="H6"/>
    </row>
    <row r="7" spans="1:8" s="239" customFormat="1" ht="3.9" customHeight="1" thickBot="1">
      <c r="A7" s="240"/>
      <c r="B7" s="599"/>
      <c r="C7" s="599"/>
      <c r="D7" s="243"/>
      <c r="E7"/>
      <c r="F7" s="245"/>
      <c r="G7" s="246"/>
      <c r="H7"/>
    </row>
    <row r="8" spans="1:8" s="239" customFormat="1" ht="17.25" customHeight="1" thickBot="1">
      <c r="A8" s="240"/>
      <c r="B8" s="597" t="s">
        <v>190</v>
      </c>
      <c r="C8" s="597"/>
      <c r="D8" s="244" t="str">
        <f>'1. CUTTING DOCKET'!D7</f>
        <v>H06-CR27M-DYE</v>
      </c>
      <c r="E8" s="247"/>
      <c r="F8" s="241" t="s">
        <v>191</v>
      </c>
      <c r="G8" s="244" t="s">
        <v>301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596" t="s">
        <v>194</v>
      </c>
      <c r="D10" s="596"/>
      <c r="E10" s="596"/>
      <c r="F10" s="596"/>
      <c r="G10" s="250" t="s">
        <v>195</v>
      </c>
      <c r="H10" s="250" t="s">
        <v>196</v>
      </c>
    </row>
    <row r="11" spans="1:8" s="239" customFormat="1" ht="106.75" customHeight="1" thickBot="1">
      <c r="A11" s="603">
        <v>1</v>
      </c>
      <c r="B11" s="298" t="s">
        <v>272</v>
      </c>
      <c r="C11" s="604" t="str">
        <f>'1. CUTTING DOCKET'!G5</f>
        <v>TÁC NGHIỆP MAY MẪU SMS+SIZE SET:
 THAM KHẢO CÁCH MAY THEO ÁO MẪU PHOTO MÃ H06-CR27M-DYE, MÀU ABBEY STONE CHUYỂN CÙNG TÁC NGHIỆP</v>
      </c>
      <c r="D11" s="604"/>
      <c r="E11" s="604"/>
      <c r="F11" s="604"/>
      <c r="G11" s="603"/>
      <c r="H11" s="297"/>
    </row>
    <row r="12" spans="1:8" s="239" customFormat="1" ht="106.75" customHeight="1" thickBot="1">
      <c r="A12" s="603"/>
      <c r="B12" s="298" t="s">
        <v>197</v>
      </c>
      <c r="C12" s="605"/>
      <c r="D12" s="605"/>
      <c r="E12" s="605"/>
      <c r="F12" s="605"/>
      <c r="G12" s="603"/>
      <c r="H12" s="297"/>
    </row>
    <row r="13" spans="1:8" s="239" customFormat="1" ht="106.75" customHeight="1" thickBot="1">
      <c r="A13" s="297">
        <v>2</v>
      </c>
      <c r="B13" s="298" t="s">
        <v>198</v>
      </c>
      <c r="C13" s="601"/>
      <c r="D13" s="601"/>
      <c r="E13" s="601"/>
      <c r="F13" s="601"/>
      <c r="G13" s="297"/>
      <c r="H13" s="297"/>
    </row>
    <row r="14" spans="1:8" s="239" customFormat="1" ht="106.75" customHeight="1" thickBot="1">
      <c r="A14" s="297">
        <v>3</v>
      </c>
      <c r="B14" s="298" t="s">
        <v>273</v>
      </c>
      <c r="C14" s="601"/>
      <c r="D14" s="601"/>
      <c r="E14" s="601"/>
      <c r="F14" s="601"/>
      <c r="G14" s="297"/>
      <c r="H14" s="297"/>
    </row>
    <row r="15" spans="1:8" s="239" customFormat="1" ht="106.75" customHeight="1" thickBot="1">
      <c r="A15" s="297">
        <v>4</v>
      </c>
      <c r="B15" s="298" t="s">
        <v>199</v>
      </c>
      <c r="C15" s="600" t="str">
        <f>'1. CUTTING DOCKET'!D77</f>
        <v>DUYỆT CHẤT LƯỢNG, HIỆU ỨNG, HANFEEL SAU DYE NHƯ ÁO MẪU PHOTOSHOOT MÃ H06-CR27M-DYE, MÀU ABBEY STONE CHUYỂN CÙNG TÁC NGHIỆP</v>
      </c>
      <c r="D15" s="601"/>
      <c r="E15" s="601"/>
      <c r="F15" s="601"/>
      <c r="G15" s="297"/>
      <c r="H15" s="297"/>
    </row>
    <row r="16" spans="1:8" s="239" customFormat="1" ht="106.75" customHeight="1" thickBot="1">
      <c r="A16" s="297">
        <v>5</v>
      </c>
      <c r="B16" s="298" t="s">
        <v>274</v>
      </c>
      <c r="C16" s="601"/>
      <c r="D16" s="601"/>
      <c r="E16" s="601"/>
      <c r="F16" s="601"/>
      <c r="G16" s="297"/>
      <c r="H16" s="29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602" t="s">
        <v>200</v>
      </c>
      <c r="C18" s="602"/>
      <c r="D18" s="602"/>
      <c r="E18" s="251"/>
      <c r="F18" s="251"/>
      <c r="G18" s="602" t="s">
        <v>201</v>
      </c>
      <c r="H18" s="602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52607-5454-49FB-83EB-4B98EABEE05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C60AB276-DD6B-4AB2-8303-42DEE511E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A0D393-39D0-46CB-942F-9204EA070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MEN'S-CREWNECK-TANG 4% CD-18-01</vt:lpstr>
      <vt:lpstr>MER.QT-04.BM4</vt:lpstr>
      <vt:lpstr>'1. CUTTING DOCKET'!Print_Area</vt:lpstr>
      <vt:lpstr>'2. TRIM CARD'!Print_Area</vt:lpstr>
      <vt:lpstr>'2. TRIM CARD (GREY)'!Print_Area</vt:lpstr>
      <vt:lpstr>'FULL-SIZE SPEC'!Print_Area</vt:lpstr>
      <vt:lpstr>GREY!Print_Area</vt:lpstr>
      <vt:lpstr>'MEN''S-CREWNECK-TANG 4% CD-18-01'!Print_Area</vt:lpstr>
      <vt:lpstr>'MER.QT-04.BM4'!Print_Area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2024-02-02T03:48:18Z</cp:lastPrinted>
  <dcterms:created xsi:type="dcterms:W3CDTF">2016-05-06T01:47:29Z</dcterms:created>
  <dcterms:modified xsi:type="dcterms:W3CDTF">2024-07-03T07:05:42Z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