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HERSCHEL\2025\1 - SAMPLING\1. STYLE FILE\CUTTING DOCKET\SMS+SIZE SET\S1\MEN\FLEECE\HOODIE\"/>
    </mc:Choice>
  </mc:AlternateContent>
  <xr:revisionPtr revIDLastSave="0" documentId="13_ncr:1_{6930C1D2-BDF5-4D53-8680-11F879FB2205}" xr6:coauthVersionLast="47" xr6:coauthVersionMax="47" xr10:uidLastSave="{00000000-0000-0000-0000-000000000000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2. TRIM CARD (GREY)" sheetId="17" state="hidden" r:id="rId4"/>
    <sheet name="3. ĐỊNH VỊ HÌNH IN.THÊU" sheetId="7" state="hidden" r:id="rId5"/>
    <sheet name="L=4% W=0.5% adding shrinkage" sheetId="22" r:id="rId6"/>
    <sheet name="Sheet2" sheetId="23" r:id="rId7"/>
    <sheet name="FULL-SIZE SPEC" sheetId="20" state="hidden" r:id="rId8"/>
    <sheet name="MER.QT-04.BM4" sheetId="2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8" hidden="1">#REF!</definedName>
    <definedName name="_Fill" hidden="1">#REF!</definedName>
    <definedName name="_xlnm._FilterDatabase" localSheetId="0" hidden="1">'1. CUTTING DOCKET'!$A$36:$R$80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DOCKET'!$A$1:$Q$113</definedName>
    <definedName name="_xlnm.Print_Area" localSheetId="2">'2. TRIM CARD'!$A$1:$C$54</definedName>
    <definedName name="_xlnm.Print_Area" localSheetId="3">'2. TRIM CARD (GREY)'!$A$1:$E$39</definedName>
    <definedName name="_xlnm.Print_Area" localSheetId="1">GREY!$A$1:$P$169</definedName>
    <definedName name="_xlnm.Print_Area" localSheetId="5">'L=4% W=0.5% adding shrinkage'!$A$1:$K$37</definedName>
    <definedName name="_xlnm.Print_Area" localSheetId="8">'MER.QT-04.BM4'!$A$1:$H$19</definedName>
    <definedName name="_xlnm.Print_Area" localSheetId="6">Sheet2!$A$1:$V$39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7">'FULL-SIZE SPEC'!$1:$6</definedName>
    <definedName name="_xlnm.Print_Titles" localSheetId="1">GREY!$1:$15</definedName>
    <definedName name="_xlnm.Print_Titles" localSheetId="5">'L=4% W=0.5% adding shrinkage'!$1:$6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21" l="1"/>
  <c r="I37" i="22"/>
  <c r="J37" i="22" s="1"/>
  <c r="K37" i="22" s="1"/>
  <c r="G37" i="22"/>
  <c r="K36" i="22"/>
  <c r="J36" i="22"/>
  <c r="I36" i="22"/>
  <c r="G36" i="22"/>
  <c r="I35" i="22"/>
  <c r="J35" i="22" s="1"/>
  <c r="K35" i="22" s="1"/>
  <c r="G35" i="22"/>
  <c r="K34" i="22"/>
  <c r="J34" i="22"/>
  <c r="I34" i="22"/>
  <c r="G34" i="22"/>
  <c r="I33" i="22"/>
  <c r="J33" i="22" s="1"/>
  <c r="K33" i="22" s="1"/>
  <c r="G33" i="22"/>
  <c r="K32" i="22"/>
  <c r="J32" i="22"/>
  <c r="I32" i="22"/>
  <c r="G32" i="22"/>
  <c r="I31" i="22"/>
  <c r="J31" i="22" s="1"/>
  <c r="K31" i="22" s="1"/>
  <c r="G31" i="22"/>
  <c r="K30" i="22"/>
  <c r="J30" i="22"/>
  <c r="I30" i="22"/>
  <c r="G30" i="22"/>
  <c r="I29" i="22"/>
  <c r="J29" i="22" s="1"/>
  <c r="K29" i="22" s="1"/>
  <c r="G29" i="22"/>
  <c r="K28" i="22"/>
  <c r="J28" i="22"/>
  <c r="I28" i="22"/>
  <c r="G28" i="22"/>
  <c r="I27" i="22"/>
  <c r="J27" i="22" s="1"/>
  <c r="K27" i="22" s="1"/>
  <c r="G27" i="22"/>
  <c r="K26" i="22"/>
  <c r="J26" i="22"/>
  <c r="I26" i="22"/>
  <c r="G26" i="22"/>
  <c r="I25" i="22"/>
  <c r="J25" i="22" s="1"/>
  <c r="K25" i="22" s="1"/>
  <c r="G25" i="22"/>
  <c r="K24" i="22"/>
  <c r="J24" i="22"/>
  <c r="I24" i="22"/>
  <c r="G24" i="22"/>
  <c r="I23" i="22"/>
  <c r="J23" i="22" s="1"/>
  <c r="K23" i="22" s="1"/>
  <c r="G23" i="22"/>
  <c r="K22" i="22"/>
  <c r="J22" i="22"/>
  <c r="I22" i="22"/>
  <c r="G22" i="22"/>
  <c r="I21" i="22"/>
  <c r="J21" i="22" s="1"/>
  <c r="K21" i="22" s="1"/>
  <c r="G21" i="22"/>
  <c r="K20" i="22"/>
  <c r="J20" i="22"/>
  <c r="I20" i="22"/>
  <c r="G20" i="22"/>
  <c r="I19" i="22"/>
  <c r="J19" i="22" s="1"/>
  <c r="K19" i="22" s="1"/>
  <c r="G19" i="22"/>
  <c r="K18" i="22"/>
  <c r="J18" i="22"/>
  <c r="I18" i="22"/>
  <c r="G18" i="22"/>
  <c r="I17" i="22"/>
  <c r="J17" i="22" s="1"/>
  <c r="K17" i="22" s="1"/>
  <c r="G17" i="22"/>
  <c r="I16" i="22"/>
  <c r="J16" i="22" s="1"/>
  <c r="K16" i="22" s="1"/>
  <c r="G16" i="22"/>
  <c r="I15" i="22"/>
  <c r="J15" i="22" s="1"/>
  <c r="K15" i="22" s="1"/>
  <c r="G15" i="22"/>
  <c r="K14" i="22"/>
  <c r="J14" i="22"/>
  <c r="I14" i="22"/>
  <c r="G14" i="22"/>
  <c r="I13" i="22"/>
  <c r="J13" i="22" s="1"/>
  <c r="K13" i="22" s="1"/>
  <c r="G13" i="22"/>
  <c r="K12" i="22"/>
  <c r="J12" i="22"/>
  <c r="I12" i="22"/>
  <c r="G12" i="22"/>
  <c r="I11" i="22"/>
  <c r="J11" i="22" s="1"/>
  <c r="K11" i="22" s="1"/>
  <c r="G11" i="22"/>
  <c r="K10" i="22"/>
  <c r="J10" i="22"/>
  <c r="I10" i="22"/>
  <c r="G10" i="22"/>
  <c r="I9" i="22"/>
  <c r="J9" i="22" s="1"/>
  <c r="K9" i="22" s="1"/>
  <c r="G9" i="22"/>
  <c r="K8" i="22"/>
  <c r="J8" i="22"/>
  <c r="I8" i="22"/>
  <c r="G8" i="22"/>
  <c r="I7" i="22"/>
  <c r="J7" i="22" s="1"/>
  <c r="K7" i="22" s="1"/>
  <c r="G7" i="22"/>
  <c r="G8" i="21" l="1"/>
  <c r="G6" i="21"/>
  <c r="D8" i="21"/>
  <c r="C30" i="5"/>
  <c r="C28" i="5"/>
  <c r="C16" i="5"/>
  <c r="C15" i="5"/>
  <c r="C9" i="5"/>
  <c r="C6" i="5"/>
  <c r="C5" i="5"/>
  <c r="C84" i="1"/>
  <c r="I71" i="1"/>
  <c r="L69" i="1"/>
  <c r="I69" i="1"/>
  <c r="I67" i="1"/>
  <c r="I65" i="1"/>
  <c r="I63" i="1"/>
  <c r="I61" i="1"/>
  <c r="I59" i="1"/>
  <c r="I57" i="1"/>
  <c r="I52" i="1"/>
  <c r="I50" i="1"/>
  <c r="I48" i="1"/>
  <c r="I46" i="1"/>
  <c r="I44" i="1"/>
  <c r="I42" i="1"/>
  <c r="H40" i="1"/>
  <c r="H42" i="1" s="1"/>
  <c r="H44" i="1" s="1"/>
  <c r="H46" i="1" s="1"/>
  <c r="H48" i="1" s="1"/>
  <c r="H50" i="1" s="1"/>
  <c r="F50" i="1" s="1"/>
  <c r="I40" i="1"/>
  <c r="F38" i="1"/>
  <c r="I38" i="1"/>
  <c r="H52" i="1" l="1"/>
  <c r="F52" i="1" l="1"/>
  <c r="H57" i="1"/>
  <c r="H59" i="1" s="1"/>
  <c r="H61" i="1" s="1"/>
  <c r="H63" i="1" s="1"/>
  <c r="H65" i="1" s="1"/>
  <c r="H67" i="1" s="1"/>
  <c r="H69" i="1" s="1"/>
  <c r="H71" i="1" s="1"/>
  <c r="H73" i="1" s="1"/>
  <c r="H75" i="1" s="1"/>
  <c r="H77" i="1" s="1"/>
  <c r="E34" i="1" l="1"/>
  <c r="E33" i="1"/>
  <c r="B33" i="1"/>
  <c r="J23" i="1"/>
  <c r="J19" i="1"/>
  <c r="I23" i="1"/>
  <c r="D23" i="1"/>
  <c r="A32" i="1" s="1"/>
  <c r="Q22" i="1"/>
  <c r="D22" i="1"/>
  <c r="Q21" i="1"/>
  <c r="J25" i="1" l="1"/>
  <c r="Q23" i="1"/>
  <c r="G33" i="1" l="1"/>
  <c r="G34" i="1" s="1"/>
  <c r="K38" i="1"/>
  <c r="K40" i="1" s="1"/>
  <c r="K42" i="1" s="1"/>
  <c r="K44" i="1" s="1"/>
  <c r="K46" i="1" s="1"/>
  <c r="K48" i="1" s="1"/>
  <c r="K50" i="1" s="1"/>
  <c r="K52" i="1" s="1"/>
  <c r="K57" i="1" s="1"/>
  <c r="K59" i="1" s="1"/>
  <c r="K61" i="1" s="1"/>
  <c r="K63" i="1" s="1"/>
  <c r="K65" i="1" s="1"/>
  <c r="K67" i="1" s="1"/>
  <c r="K69" i="1" s="1"/>
  <c r="K71" i="1" s="1"/>
  <c r="K73" i="1" s="1"/>
  <c r="K75" i="1" s="1"/>
  <c r="K77" i="1" s="1"/>
  <c r="B53" i="5" l="1"/>
  <c r="A45" i="5" l="1"/>
  <c r="A43" i="5"/>
  <c r="A41" i="5" l="1"/>
  <c r="B39" i="5"/>
  <c r="B41" i="5" s="1"/>
  <c r="A39" i="5"/>
  <c r="A37" i="5"/>
  <c r="A35" i="5"/>
  <c r="B4" i="5"/>
  <c r="B3" i="5"/>
  <c r="B2" i="5"/>
  <c r="A32" i="5"/>
  <c r="A15" i="5"/>
  <c r="B16" i="5"/>
  <c r="B19" i="5" l="1"/>
  <c r="A30" i="5"/>
  <c r="A28" i="5"/>
  <c r="A26" i="5"/>
  <c r="B24" i="5"/>
  <c r="B22" i="5"/>
  <c r="A24" i="5"/>
  <c r="A22" i="5"/>
  <c r="A19" i="5"/>
  <c r="A17" i="5"/>
  <c r="A9" i="5"/>
  <c r="I39" i="1"/>
  <c r="I41" i="1"/>
  <c r="I43" i="1"/>
  <c r="I45" i="1"/>
  <c r="I47" i="1"/>
  <c r="I49" i="1"/>
  <c r="I51" i="1"/>
  <c r="B26" i="5"/>
  <c r="B17" i="5"/>
  <c r="B30" i="1"/>
  <c r="B7" i="5" s="1"/>
  <c r="D18" i="1"/>
  <c r="D19" i="1"/>
  <c r="B5" i="5"/>
  <c r="C13" i="5"/>
  <c r="C11" i="5"/>
  <c r="B83" i="1"/>
  <c r="E31" i="1"/>
  <c r="E30" i="1"/>
  <c r="A29" i="1"/>
  <c r="H47" i="1" l="1"/>
  <c r="H76" i="1"/>
  <c r="H74" i="1"/>
  <c r="H45" i="1"/>
  <c r="H37" i="1"/>
  <c r="F37" i="1" s="1"/>
  <c r="H51" i="1"/>
  <c r="H49" i="1"/>
  <c r="F49" i="1" s="1"/>
  <c r="H41" i="1"/>
  <c r="H43" i="1"/>
  <c r="H39" i="1"/>
  <c r="B9" i="5"/>
  <c r="B6" i="5"/>
  <c r="B15" i="5"/>
  <c r="F51" i="1" l="1"/>
  <c r="B28" i="5" s="1"/>
  <c r="C83" i="1"/>
  <c r="I37" i="1"/>
  <c r="B30" i="5" l="1"/>
  <c r="I60" i="1"/>
  <c r="C105" i="1"/>
  <c r="I70" i="1" l="1"/>
  <c r="I68" i="1"/>
  <c r="I66" i="1"/>
  <c r="I64" i="1"/>
  <c r="I62" i="1"/>
  <c r="I58" i="1"/>
  <c r="I56" i="1"/>
  <c r="H25" i="1" l="1"/>
  <c r="I19" i="1"/>
  <c r="H4" i="1"/>
  <c r="I25" i="1" l="1"/>
  <c r="E112" i="1" s="1"/>
  <c r="G25" i="1"/>
  <c r="D112" i="1" s="1"/>
  <c r="C112" i="1"/>
  <c r="K25" i="1"/>
  <c r="H112" i="1" s="1"/>
  <c r="L68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97" i="1" l="1"/>
  <c r="I112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A14" i="5"/>
  <c r="A13" i="5"/>
  <c r="A11" i="5" l="1"/>
  <c r="A12" i="5"/>
  <c r="C6" i="17" l="1"/>
  <c r="C9" i="17" l="1"/>
  <c r="C11" i="17" l="1"/>
  <c r="Q17" i="1" l="1"/>
  <c r="A4" i="5"/>
  <c r="A3" i="5"/>
  <c r="A2" i="5"/>
  <c r="Q18" i="1"/>
  <c r="H60" i="1" l="1"/>
  <c r="B105" i="1"/>
  <c r="H70" i="1"/>
  <c r="H66" i="1"/>
  <c r="H62" i="1"/>
  <c r="H72" i="1"/>
  <c r="H68" i="1"/>
  <c r="H64" i="1"/>
  <c r="H58" i="1"/>
  <c r="H56" i="1"/>
  <c r="Q19" i="1"/>
  <c r="M77" i="1" s="1"/>
  <c r="B97" i="1"/>
  <c r="B5" i="17"/>
  <c r="M73" i="1" l="1"/>
  <c r="O73" i="1" s="1"/>
  <c r="M75" i="1"/>
  <c r="O75" i="1" s="1"/>
  <c r="M69" i="1"/>
  <c r="O69" i="1" s="1"/>
  <c r="M71" i="1"/>
  <c r="O71" i="1" s="1"/>
  <c r="M65" i="1"/>
  <c r="O65" i="1" s="1"/>
  <c r="M67" i="1"/>
  <c r="O67" i="1" s="1"/>
  <c r="M61" i="1"/>
  <c r="O61" i="1" s="1"/>
  <c r="M63" i="1"/>
  <c r="O63" i="1" s="1"/>
  <c r="M57" i="1"/>
  <c r="O57" i="1" s="1"/>
  <c r="M59" i="1"/>
  <c r="O59" i="1" s="1"/>
  <c r="M50" i="1"/>
  <c r="O50" i="1" s="1"/>
  <c r="M52" i="1"/>
  <c r="O52" i="1" s="1"/>
  <c r="M46" i="1"/>
  <c r="O46" i="1" s="1"/>
  <c r="M48" i="1"/>
  <c r="O48" i="1" s="1"/>
  <c r="M42" i="1"/>
  <c r="O42" i="1" s="1"/>
  <c r="M44" i="1"/>
  <c r="O44" i="1" s="1"/>
  <c r="M38" i="1"/>
  <c r="O38" i="1" s="1"/>
  <c r="M40" i="1"/>
  <c r="O40" i="1" s="1"/>
  <c r="I34" i="1"/>
  <c r="I33" i="1"/>
  <c r="Q25" i="1"/>
  <c r="K74" i="1"/>
  <c r="M74" i="1" s="1"/>
  <c r="O74" i="1" s="1"/>
  <c r="K76" i="1"/>
  <c r="K49" i="1"/>
  <c r="M49" i="1" s="1"/>
  <c r="O49" i="1" s="1"/>
  <c r="K51" i="1"/>
  <c r="M51" i="1" s="1"/>
  <c r="O51" i="1" s="1"/>
  <c r="K45" i="1"/>
  <c r="M45" i="1" s="1"/>
  <c r="O45" i="1" s="1"/>
  <c r="K47" i="1"/>
  <c r="M47" i="1" s="1"/>
  <c r="O47" i="1" s="1"/>
  <c r="K41" i="1"/>
  <c r="M41" i="1" s="1"/>
  <c r="O41" i="1" s="1"/>
  <c r="K43" i="1"/>
  <c r="M43" i="1" s="1"/>
  <c r="O43" i="1" s="1"/>
  <c r="K37" i="1"/>
  <c r="M37" i="1" s="1"/>
  <c r="O37" i="1" s="1"/>
  <c r="K39" i="1"/>
  <c r="M39" i="1" s="1"/>
  <c r="O39" i="1" s="1"/>
  <c r="G31" i="1"/>
  <c r="I31" i="1" s="1"/>
  <c r="G30" i="1"/>
  <c r="I30" i="1" s="1"/>
  <c r="J30" i="1" s="1"/>
  <c r="K60" i="1"/>
  <c r="M60" i="1" s="1"/>
  <c r="O60" i="1" s="1"/>
  <c r="K56" i="1"/>
  <c r="K70" i="1"/>
  <c r="K62" i="1"/>
  <c r="K68" i="1"/>
  <c r="K58" i="1"/>
  <c r="K66" i="1"/>
  <c r="K72" i="1"/>
  <c r="K64" i="1"/>
  <c r="B15" i="17"/>
  <c r="J33" i="1" l="1"/>
  <c r="M33" i="1" s="1"/>
  <c r="J34" i="1"/>
  <c r="M34" i="1" s="1"/>
  <c r="M30" i="1"/>
  <c r="J31" i="1"/>
  <c r="M31" i="1" s="1"/>
  <c r="M72" i="1"/>
  <c r="O72" i="1" s="1"/>
  <c r="M66" i="1"/>
  <c r="O66" i="1" s="1"/>
  <c r="M70" i="1"/>
  <c r="O70" i="1" s="1"/>
  <c r="M58" i="1"/>
  <c r="O58" i="1" s="1"/>
  <c r="M64" i="1"/>
  <c r="O64" i="1" s="1"/>
  <c r="M62" i="1"/>
  <c r="O62" i="1" s="1"/>
  <c r="M56" i="1"/>
  <c r="O56" i="1" s="1"/>
  <c r="O68" i="1"/>
</calcChain>
</file>

<file path=xl/sharedStrings.xml><?xml version="1.0" encoding="utf-8"?>
<sst xmlns="http://schemas.openxmlformats.org/spreadsheetml/2006/main" count="1270" uniqueCount="510">
  <si>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</si>
  <si>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</si>
  <si>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</si>
  <si>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</si>
  <si>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</si>
  <si>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</si>
  <si>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</si>
  <si>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</si>
  <si>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</si>
  <si>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</si>
  <si>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</si>
  <si>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</si>
  <si>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</si>
  <si>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</si>
  <si>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</si>
  <si>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</si>
  <si>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</si>
  <si>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</si>
  <si>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</si>
  <si>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</si>
  <si>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</si>
  <si>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</si>
  <si>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</si>
  <si>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</si>
  <si>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</si>
  <si>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</si>
  <si>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</si>
  <si>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</si>
  <si>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</si>
  <si>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</si>
  <si>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</si>
  <si>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</si>
  <si>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</si>
  <si>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</si>
  <si>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</si>
  <si>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</si>
  <si>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</si>
  <si>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</si>
  <si>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</si>
  <si>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</si>
  <si>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</si>
  <si>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</si>
  <si>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</si>
  <si>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</si>
  <si>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</si>
  <si>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</si>
  <si>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</si>
  <si>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</si>
  <si>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</si>
  <si>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</si>
  <si>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</si>
  <si>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</si>
  <si>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</si>
  <si>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</si>
  <si>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</si>
  <si>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</si>
  <si>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</si>
  <si>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</si>
  <si>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</si>
  <si>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</si>
  <si>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</si>
  <si>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</si>
  <si>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</si>
  <si>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</si>
  <si>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</si>
  <si>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</si>
  <si>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</si>
  <si>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</si>
  <si>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</si>
  <si>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</si>
  <si>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</si>
  <si>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</si>
  <si>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</si>
  <si>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</si>
  <si>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</si>
  <si>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</si>
  <si>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</si>
  <si>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</si>
  <si>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</si>
  <si>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</si>
  <si>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</si>
  <si>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</si>
  <si>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</si>
  <si>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</si>
  <si>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</si>
  <si>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</si>
  <si>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</si>
  <si>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</si>
  <si>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</si>
  <si>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</si>
  <si>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</si>
  <si>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</si>
  <si>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</si>
  <si>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</si>
  <si>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</si>
  <si>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</si>
  <si>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</si>
  <si>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</si>
  <si>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</si>
  <si>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</si>
  <si>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</si>
  <si>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</si>
  <si>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</si>
  <si>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</si>
  <si>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</si>
  <si>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</si>
  <si>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</si>
  <si>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</si>
  <si>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</si>
  <si>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</si>
  <si>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</si>
  <si>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</si>
  <si>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</si>
  <si>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</si>
  <si>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</si>
  <si>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</si>
  <si>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</si>
  <si>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</si>
  <si>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</si>
  <si>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</si>
  <si>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</si>
  <si>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</si>
  <si>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</si>
  <si>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</si>
  <si>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</si>
  <si>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</si>
  <si>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</si>
  <si>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</si>
  <si>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</si>
  <si>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</si>
  <si>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</si>
  <si>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</si>
  <si>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</si>
  <si>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</si>
  <si>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</si>
  <si>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</si>
  <si>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</si>
  <si>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</si>
  <si>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</si>
  <si>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</si>
  <si>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</si>
  <si>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</si>
  <si>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</si>
  <si>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</si>
  <si>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</si>
  <si>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</si>
  <si>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</si>
  <si>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</si>
  <si>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</si>
  <si>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</si>
  <si>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</si>
  <si>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</si>
  <si>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</si>
  <si>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</si>
  <si>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</si>
  <si>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</si>
  <si>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</si>
  <si>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</si>
  <si>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</si>
  <si>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</si>
  <si>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</si>
  <si>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</si>
  <si>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</si>
  <si>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</si>
  <si>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</si>
  <si>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</si>
  <si>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</si>
  <si>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</si>
  <si>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</si>
  <si>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</si>
  <si>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</si>
  <si>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</si>
  <si>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</si>
  <si>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</si>
  <si>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</si>
  <si>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</si>
  <si>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</si>
  <si>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</si>
  <si>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</si>
  <si>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</si>
  <si>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</si>
  <si>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</si>
  <si>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</si>
  <si>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</si>
  <si>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</si>
  <si>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</si>
  <si>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</si>
  <si>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</si>
  <si>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</si>
  <si>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</si>
  <si>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</si>
  <si>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</si>
  <si>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</si>
  <si>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</si>
  <si>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</si>
  <si>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</si>
  <si>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</si>
  <si>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</si>
  <si>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</si>
  <si>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</si>
  <si>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</si>
  <si>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</si>
  <si>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</si>
  <si>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</si>
  <si>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7 3/4</t>
  </si>
  <si>
    <t>11 1/2</t>
  </si>
  <si>
    <t>8 1/2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</si>
  <si>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</si>
  <si>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</si>
  <si>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</si>
  <si>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</si>
  <si>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</si>
  <si>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</si>
  <si>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</si>
  <si>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</si>
  <si>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</si>
  <si>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</si>
  <si>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</si>
  <si>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</si>
  <si>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</si>
  <si>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1.65 M</t>
  </si>
  <si>
    <t>HERSCHEL</t>
  </si>
  <si>
    <t>NHÃN DỆT BẰNG VẢI 38MM*71MM 
(NHÃN CHÍNH-PHÂN THEO TỪNG SIZE)
CODE: HSC-ML-0047(MENS)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</si>
  <si>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</si>
  <si>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</si>
  <si>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</si>
  <si>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</si>
  <si>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</si>
  <si>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Herschel Supply Co.</t>
  </si>
  <si>
    <t>Base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</si>
  <si>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</si>
  <si>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</si>
  <si>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</si>
  <si>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</si>
  <si>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</si>
  <si>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</si>
  <si>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</si>
  <si>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</si>
  <si>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Developer:</t>
  </si>
  <si>
    <t>CODE</t>
  </si>
  <si>
    <t>DESCRIPTION</t>
  </si>
  <si>
    <t>GRADE RULE</t>
  </si>
  <si>
    <t>A</t>
  </si>
  <si>
    <t>NECK WIDTH HSP SEAM TO SEAM</t>
  </si>
  <si>
    <t>1/4</t>
  </si>
  <si>
    <t>8 1/4</t>
  </si>
  <si>
    <t>B</t>
  </si>
  <si>
    <t>FRONT NECK DROP FROM HSP</t>
  </si>
  <si>
    <t>1/8</t>
  </si>
  <si>
    <t>4 1/8</t>
  </si>
  <si>
    <t>4 1/4</t>
  </si>
  <si>
    <t>4 3/8</t>
  </si>
  <si>
    <t>C</t>
  </si>
  <si>
    <t>BACK NECK DROP FROM HSP</t>
  </si>
  <si>
    <t>D</t>
  </si>
  <si>
    <t>BACK NECK TAPE LENGTH</t>
  </si>
  <si>
    <t>1/2</t>
  </si>
  <si>
    <t>E</t>
  </si>
  <si>
    <t>F</t>
  </si>
  <si>
    <t/>
  </si>
  <si>
    <t>G</t>
  </si>
  <si>
    <t>SHOULDER WIDTH - SET IN</t>
  </si>
  <si>
    <t>5/8</t>
  </si>
  <si>
    <t>18 3/8</t>
  </si>
  <si>
    <t>19 5/8</t>
  </si>
  <si>
    <t>20 1/4</t>
  </si>
  <si>
    <t>20 7/8</t>
  </si>
  <si>
    <t>H</t>
  </si>
  <si>
    <t>ACROSS FRONT (6" FROM HSP)</t>
  </si>
  <si>
    <t>I</t>
  </si>
  <si>
    <t>ACROSS BACK (6" FROM HSP)</t>
  </si>
  <si>
    <t>20 3/8</t>
  </si>
  <si>
    <t>J</t>
  </si>
  <si>
    <t>ARMHOLE DROP FROM HSP</t>
  </si>
  <si>
    <t>11 1/4</t>
  </si>
  <si>
    <t>11 3/4</t>
  </si>
  <si>
    <t>12 1/4</t>
  </si>
  <si>
    <t>K</t>
  </si>
  <si>
    <t>SHOULDER SLOPE (FOR REF.)</t>
  </si>
  <si>
    <t>1 3/4</t>
  </si>
  <si>
    <t>CHEST CIRCUMFERENCE  1" BELOW ARMHOLE</t>
  </si>
  <si>
    <t>2 1/2</t>
  </si>
  <si>
    <t>45 1/2</t>
  </si>
  <si>
    <t>50 1/2</t>
  </si>
  <si>
    <t>N</t>
  </si>
  <si>
    <t>O</t>
  </si>
  <si>
    <t>FRONT LENGTH (HSP TO HEM) - ABOVE LOW HIP (NON ZIP)</t>
  </si>
  <si>
    <t>P</t>
  </si>
  <si>
    <t>FRONT LENGTH AT CF - ABOVE LOW HIP (NON ZIP)</t>
  </si>
  <si>
    <t>Q</t>
  </si>
  <si>
    <t>BACK LENGTH AT CB - ABOVE LOW HIP (NON ZIP)</t>
  </si>
  <si>
    <t>R</t>
  </si>
  <si>
    <t>BICEP CIRCUMFERENCE 1" FROM UNDERARM</t>
  </si>
  <si>
    <t>17 3/8</t>
  </si>
  <si>
    <t>18 5/8</t>
  </si>
  <si>
    <t>19 1/4</t>
  </si>
  <si>
    <t>19 7/8</t>
  </si>
  <si>
    <t>T</t>
  </si>
  <si>
    <t>HOODIE</t>
  </si>
  <si>
    <t>BRUSHED FLEECE 100% COTTON (30/1+8/1) HEAVY WASHING_350GSM</t>
  </si>
  <si>
    <t>RIB 2X2 COTTON SPANDEX (30/2'CM+70D))_400GSM</t>
  </si>
  <si>
    <t>BO LAI, BO TAY</t>
  </si>
  <si>
    <t>NHÃN THÀNH PHẦN 100% COTTON
KÍCH THƯỚC: 82.2 *20 MM
CODE: CC-054</t>
  </si>
  <si>
    <t>MẮT CÁO 6.4MM</t>
  </si>
  <si>
    <t>ANTIQUE SILVER</t>
  </si>
  <si>
    <t>DÂY LUỒN DẸP 12MM</t>
  </si>
  <si>
    <t>DÂY TAPE XƯƠNG CÁ 1CM</t>
  </si>
  <si>
    <t xml:space="preserve">
GẮN TẠI BÊN TRONG SƯỜN TRÁI (THÂN SAU)
VỊ TRÍ: TỪ LAI LÊN 5"
1 BỘ GỒM 3 CÁI
THỨ TỰ TRÊN DƯỚI =&gt; XEM HÌNH BÊN</t>
  </si>
  <si>
    <t>MIỆNG NÓN</t>
  </si>
  <si>
    <t>LUỒN MIỆNG NÓN</t>
  </si>
  <si>
    <t>VÒNG CỔ</t>
  </si>
  <si>
    <t>Men's PO Hoodie</t>
  </si>
  <si>
    <t>2024 S1</t>
  </si>
  <si>
    <t>Tolerance (+/-)</t>
  </si>
  <si>
    <t>RỘNG CỔ TẠI ĐỈNH VAI TỪ ĐƯỜNG MAY ĐẾN ĐƯỜNG MAY</t>
  </si>
  <si>
    <t>8 3/4</t>
  </si>
  <si>
    <t>9 1/4</t>
  </si>
  <si>
    <t>9 1/2</t>
  </si>
  <si>
    <t>HẠ CỔ TRƯỚC TỪ ĐỈNH VAI (KHÔNG BAO GỒM BO CỔ)</t>
  </si>
  <si>
    <t>4 1/2</t>
  </si>
  <si>
    <t>4 5/8</t>
  </si>
  <si>
    <t>HẠ CỔ SAU TỪ ĐỈNH VAI (KHÔNG BAO GỒM BO CỔ)</t>
  </si>
  <si>
    <t>RỘNG VAI - ĐO NGANG TỪ ĐIỂM HẠ VAI TRÁI QUA ĐIỂM HẠ VAI PHẢI</t>
  </si>
  <si>
    <t>18 7/8</t>
  </si>
  <si>
    <t>19 1/2</t>
  </si>
  <si>
    <t>20 1/8</t>
  </si>
  <si>
    <t>20 3/4</t>
  </si>
  <si>
    <t>21 3/8</t>
  </si>
  <si>
    <t>NGANG THÂN TRƯỚC (6" TỪ ĐỈNH VAI)</t>
  </si>
  <si>
    <t>NGANG THÂN SAU (6" TỪ ĐỈNH VAI)</t>
  </si>
  <si>
    <t>XUÔI VAI - ĐO KHOẢNG CÁCH TỪ ĐỈNH VAI ĐẾN HẠ VAI</t>
  </si>
  <si>
    <t>12 1/2</t>
  </si>
  <si>
    <t>12 3/4</t>
  </si>
  <si>
    <t>CHỒM VAI TRƯỚC(CHỈ THAM KHẢO TẠI ĐIỂM HẠ VAI, 0" TẠI ĐỈNH VAI)</t>
  </si>
  <si>
    <t>SHOULDER SEAM FORWARD (FOR REF. AT LSP ONLY, 0" AT HSP)</t>
  </si>
  <si>
    <t xml:space="preserve">VÒNG NGỰC THÂN TRƯỚC 1" DƯỚI NÁCH </t>
  </si>
  <si>
    <t>46 1/2</t>
  </si>
  <si>
    <t>51 1/2</t>
  </si>
  <si>
    <t>56 1/2</t>
  </si>
  <si>
    <r>
      <rPr>
        <strike/>
        <sz val="11"/>
        <color theme="1"/>
        <rFont val="Calibri"/>
        <family val="2"/>
        <scheme val="minor"/>
      </rPr>
      <t>L</t>
    </r>
  </si>
  <si>
    <t>BODY CIRCUMFERENCE 1" ABOVE TRIM/RIB</t>
  </si>
  <si>
    <t>HEM CIRCUMFERENCE (RELAXED)</t>
  </si>
  <si>
    <t>LAI ĐO ÊM</t>
  </si>
  <si>
    <t>41 1/2</t>
  </si>
  <si>
    <t>HEM CIRCUMFERENCE (EXTENDED)</t>
  </si>
  <si>
    <t xml:space="preserve">LAI ĐO CĂNG </t>
  </si>
  <si>
    <t>BOTTOM TRIM/RIB HEIGHT</t>
  </si>
  <si>
    <t>TO BẢN RIB LAI</t>
  </si>
  <si>
    <t>DÀI THÂN TRƯỚC TỪ ĐỈNH VAI TỚI LAI</t>
  </si>
  <si>
    <t>27 3/4</t>
  </si>
  <si>
    <t>28 1/4</t>
  </si>
  <si>
    <t>28 3/4</t>
  </si>
  <si>
    <t>29 1/4</t>
  </si>
  <si>
    <t>29 3/4</t>
  </si>
  <si>
    <t>CB SLEEVE LENGTH - LONG SLV</t>
  </si>
  <si>
    <t xml:space="preserve">DÀI TAY TẠI GIỮA </t>
  </si>
  <si>
    <t>34 7/8</t>
  </si>
  <si>
    <t>35 1/2</t>
  </si>
  <si>
    <t>36 3/8</t>
  </si>
  <si>
    <t>37 1/4</t>
  </si>
  <si>
    <t>38 1/8</t>
  </si>
  <si>
    <t xml:space="preserve">BẮP TAY 1" TỪ NÁCH </t>
  </si>
  <si>
    <t>21 5/8</t>
  </si>
  <si>
    <t>22 1/4</t>
  </si>
  <si>
    <t>22 7/8</t>
  </si>
  <si>
    <t>U</t>
  </si>
  <si>
    <t>ELBOW POSITION FROM UNDERARM</t>
  </si>
  <si>
    <t>VỊ TRÍ ĐO KHỦY TAY TỪ DƯỚI NÁCH</t>
  </si>
  <si>
    <t>Placement</t>
  </si>
  <si>
    <t>V</t>
  </si>
  <si>
    <t>ELBOW CIRCUMFERENCE</t>
  </si>
  <si>
    <t>VÒNG KHỦY TAY</t>
  </si>
  <si>
    <t>15 1/2</t>
  </si>
  <si>
    <t>16 1/2</t>
  </si>
  <si>
    <t>W</t>
  </si>
  <si>
    <t>CUFF CIRCUMFERENCE AT CENTER (RELAXED)</t>
  </si>
  <si>
    <t>VÒNG CỬA TAY TẠI GIỮA - ĐO ÊM</t>
  </si>
  <si>
    <t>X</t>
  </si>
  <si>
    <t>CUFF CIRCUMFERENCE AT CENTER (STRETCHED)</t>
  </si>
  <si>
    <t>VÒNG CỬA TAY TẠI GIỮA- ĐO CĂNG</t>
  </si>
  <si>
    <t>10 3/4</t>
  </si>
  <si>
    <t>Y</t>
  </si>
  <si>
    <t>CUFF CIRCUMFERENCE 1'' ABOVE TRIM/RIB</t>
  </si>
  <si>
    <t>VÒNG CỬA TAY TRÊN BO RIB 1 INCH</t>
  </si>
  <si>
    <t>Z</t>
  </si>
  <si>
    <t>CUFF HEIGHT</t>
  </si>
  <si>
    <t>TO BẢN RIB TAY</t>
  </si>
  <si>
    <t>AA</t>
  </si>
  <si>
    <t>CF OVERLAP</t>
  </si>
  <si>
    <t xml:space="preserve">CẠNH MŨ CHỒNG LÊN </t>
  </si>
  <si>
    <t>AB</t>
  </si>
  <si>
    <t>HOOD OPENING</t>
  </si>
  <si>
    <t>31 1/2</t>
  </si>
  <si>
    <t>32 1/2</t>
  </si>
  <si>
    <t>33 1/2</t>
  </si>
  <si>
    <t>AC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</si>
  <si>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</si>
  <si>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</si>
  <si>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</si>
  <si>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</si>
  <si>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</si>
  <si>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</si>
  <si>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</si>
  <si>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</si>
  <si>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14 3/4</t>
  </si>
  <si>
    <t>15 1/4</t>
  </si>
  <si>
    <t>15 3/4</t>
  </si>
  <si>
    <t>AF</t>
  </si>
  <si>
    <t>HOOD DRAWCORD LENGTH</t>
  </si>
  <si>
    <t>DÀI DÂY LUỒN NÓN</t>
  </si>
  <si>
    <t>AG</t>
  </si>
  <si>
    <t>KANGAROO POCKET HEIGHT AT CENTER</t>
  </si>
  <si>
    <t>CAO TÚI KANGAROO TẠI GIỮA</t>
  </si>
  <si>
    <t>9 3/8</t>
  </si>
  <si>
    <t>9 5/8</t>
  </si>
  <si>
    <t>9 3/4</t>
  </si>
  <si>
    <t>9 7/8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</si>
  <si>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</si>
  <si>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</si>
  <si>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</si>
  <si>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</si>
  <si>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</si>
  <si>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</si>
  <si>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14 1/2</t>
  </si>
  <si>
    <t>AJ</t>
  </si>
  <si>
    <t>KANGAROO POCKET OPENING</t>
  </si>
  <si>
    <t>MIỆNG TÚI KANGAROO</t>
  </si>
  <si>
    <t>6 3/8</t>
  </si>
  <si>
    <t>6 1/2</t>
  </si>
  <si>
    <t>6 5/8</t>
  </si>
  <si>
    <t>6 3/4</t>
  </si>
  <si>
    <t>6 7/8</t>
  </si>
  <si>
    <t>CẬP NHẬT THÔNG SỐ DÀI TAY 21/08</t>
  </si>
  <si>
    <t>H06  SS25  S2604</t>
  </si>
  <si>
    <t>MER: DIỆU - 204</t>
  </si>
  <si>
    <t xml:space="preserve">SS25 </t>
  </si>
  <si>
    <t>S1</t>
  </si>
  <si>
    <t>H06-0310</t>
  </si>
  <si>
    <t>H06-0311</t>
  </si>
  <si>
    <t>H06-0313</t>
  </si>
  <si>
    <t>H06-0312</t>
  </si>
  <si>
    <t>NHÃN TRACKING
#240324S1</t>
  </si>
  <si>
    <t>H06-0314</t>
  </si>
  <si>
    <t>H06-0322</t>
  </si>
  <si>
    <t>H06-0320</t>
  </si>
  <si>
    <t>H06-0321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</si>
  <si>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</si>
  <si>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</si>
  <si>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</si>
  <si>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</si>
  <si>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</si>
  <si>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</si>
  <si>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</si>
  <si>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SET</t>
  </si>
  <si>
    <t>THÔNG TIN ĐỊNH VỊ HÌNH IN</t>
  </si>
  <si>
    <t>11CM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</si>
  <si>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</si>
  <si>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</si>
  <si>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</si>
  <si>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</si>
  <si>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</si>
  <si>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</si>
  <si>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</si>
  <si>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</si>
  <si>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</si>
  <si>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</si>
  <si>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</si>
  <si>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</si>
  <si>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</si>
  <si>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</si>
  <si>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</si>
  <si>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</si>
  <si>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</si>
  <si>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</si>
  <si>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</si>
  <si>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</si>
  <si>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</si>
  <si>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</si>
  <si>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 xml:space="preserve">TÁC NGHIỆP MAY MẪU SMS+SIZE SET: 
THAM KHẢO CÁCH MAY THEO ÁO MẪU PHOTOSHOOT MÃ H06-HD30M, 
MÀU HEATHER LIGHT GREY CHUYỂN CÙNG TÁC NGHIỆP </t>
  </si>
  <si>
    <t>H06-HD30M</t>
  </si>
  <si>
    <t>GRIZZLY HOODIE MEN'S</t>
  </si>
  <si>
    <t>BLANC DE BLANC</t>
  </si>
  <si>
    <t>HEATHER GREY</t>
  </si>
  <si>
    <t>HSHGREIP0098001T00K
L0408/9
ÁNH A CẤP ĐỦ SL</t>
  </si>
  <si>
    <t>HSHGREIP0098002T00K
L0408/9
ÁNH A CẤP ĐỦ SL</t>
  </si>
  <si>
    <t>WH1347</t>
  </si>
  <si>
    <t>GY6001</t>
  </si>
  <si>
    <t>W: 8CM x H:6.1CM</t>
  </si>
  <si>
    <t>16.5CM</t>
  </si>
  <si>
    <t>9CM</t>
  </si>
  <si>
    <t>KÍCH THƯỚC HÌNH IN THÂN SAU:</t>
  </si>
  <si>
    <t>W: 30CM x H:24.2CM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</si>
  <si>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</si>
  <si>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
TỪ ĐỈNH VAI ĐẾN ĐỈNH HÌNH IN BÊN TRÁI THÂN TRƯỚC</t>
    </r>
  </si>
  <si>
    <r>
      <rPr>
        <b/>
        <sz val="22"/>
        <rFont val="Muli"/>
      </rPr>
      <t>ĐỊNH VỊ HÌNH IN THÂN TRƯỚC:</t>
    </r>
    <r>
      <rPr>
        <sz val="22"/>
        <rFont val="Muli"/>
      </rPr>
      <t xml:space="preserve">
TỪ ĐƯỜNG TRA TAY (BÊN TRÁI NGƯỜI MẶC) ĐẾN CẠNH  HÌNH IN</t>
    </r>
  </si>
  <si>
    <r>
      <rPr>
        <b/>
        <sz val="22"/>
        <rFont val="Muli"/>
      </rPr>
      <t>ĐỊNH VỊ HÌNH IN THÂN SAU:</t>
    </r>
    <r>
      <rPr>
        <sz val="22"/>
        <rFont val="Muli"/>
      </rPr>
      <t xml:space="preserve">
CANH GIỮA THÂN SAU - TỪ ĐƯỜNG TRA NÓN ĐẾN ĐỈNH HÌNH IN</t>
    </r>
  </si>
  <si>
    <t>CHỈ MAY CHÍNH+VẮT SỔ</t>
  </si>
  <si>
    <t>HSSS24S0086007T00K
L0406/8
ÁNH A CẤP ĐỦ SL</t>
  </si>
  <si>
    <t>HSSS25S0319007T00K
L1157/12
ÁNH A CẤP ĐỦ SL</t>
  </si>
  <si>
    <t>THONG SO TRUOC WASH</t>
  </si>
  <si>
    <t>HA NACH- ĐO KHOẢNG CÁCH TỪ ĐỈNH VAI ĐẾN HẠ VAI</t>
  </si>
  <si>
    <t>XUOI VAI</t>
  </si>
  <si>
    <t>CHOM VAI</t>
  </si>
  <si>
    <t>DÀI DÂY LUỒN NÓN- THÀNH PHẨM</t>
  </si>
  <si>
    <t>DUYỆT MÀU SẮC + CHẤT LƯỢNG HÌNH IN THEO ÁO MẪU MÃ H06-HD30M, MÀU BLANC DE BLANC CHUYỂN CÙNG TÁC NGHIỆP</t>
  </si>
  <si>
    <t>DUYỆT MÀU SẮC + CHẤT LƯỢNG HÌNH IN THEO ÁO MẪU MÃ H06-HD30M, MÀU HEATHER GREY CHUYỂN CÙNG TÁC NGHIỆP</t>
  </si>
  <si>
    <t>DUYỆT MÀU SẮC + CHẤT LƯỢNG HÌNH IN THEO ÁO MẪU MÃ H06-HD30M, MÀU BLANC DE BLANC VÀ HEATHER GREY CHUYỂN CÙNG TÁC NGHIỆP</t>
  </si>
  <si>
    <t>KÍCH THƯỚC HÌNH IN THÂN TRƯỚC</t>
  </si>
  <si>
    <t>KÍCH THƯỚC HÌNH IN THÂN SAU</t>
  </si>
  <si>
    <t>IN BÁN THÀNH PHẨM THÂN TRƯỚC TRÁI + THÂN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</si>
</sst>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0;[Red]0"/>
    <numFmt numFmtId="179" formatCode="0.000"/>
    <numFmt numFmtId="180" formatCode="#\ ?/4"/>
    <numFmt numFmtId="181" formatCode="#\ ?/8"/>
    <numFmt numFmtId="182" formatCode="#\ ?/2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32"/>
      <name val="Muli"/>
    </font>
    <font>
      <b/>
      <sz val="24"/>
      <color theme="9"/>
      <name val="Muli"/>
    </font>
    <font>
      <b/>
      <u/>
      <sz val="36"/>
      <color theme="1"/>
      <name val="Muli"/>
    </font>
    <font>
      <sz val="21"/>
      <name val="Muli"/>
    </font>
    <font>
      <b/>
      <sz val="21"/>
      <name val="Muli"/>
    </font>
    <font>
      <b/>
      <sz val="28"/>
      <color theme="1"/>
      <name val="Muli"/>
    </font>
    <font>
      <b/>
      <sz val="11"/>
      <color rgb="FF000000"/>
      <name val="Muli"/>
    </font>
    <font>
      <b/>
      <sz val="20"/>
      <color theme="1"/>
      <name val="Muli"/>
    </font>
    <font>
      <b/>
      <sz val="11"/>
      <color theme="1"/>
      <name val="Muli"/>
    </font>
    <font>
      <b/>
      <sz val="14"/>
      <color theme="1"/>
      <name val="Muli"/>
    </font>
    <font>
      <b/>
      <sz val="18"/>
      <color theme="1"/>
      <name val="Muli"/>
    </font>
    <font>
      <sz val="12"/>
      <color theme="1"/>
      <name val="Muli"/>
    </font>
    <font>
      <sz val="12"/>
      <color rgb="FF000000"/>
      <name val="Muli"/>
    </font>
    <font>
      <sz val="11"/>
      <color rgb="FF000000"/>
      <name val="Muli"/>
    </font>
    <font>
      <sz val="14"/>
      <color rgb="FF000000"/>
      <name val="Muli"/>
    </font>
    <font>
      <sz val="18"/>
      <color rgb="FF000000"/>
      <name val="Muli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58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6" fillId="0" borderId="0" xfId="128" applyFont="1" applyAlignment="1">
      <alignment horizontal="left" vertical="top"/>
    </xf>
    <xf numFmtId="0" fontId="80" fillId="0" borderId="68" xfId="128" applyFont="1" applyBorder="1" applyAlignment="1">
      <alignment horizontal="left" vertical="top" wrapText="1"/>
    </xf>
    <xf numFmtId="0" fontId="80" fillId="0" borderId="69" xfId="128" applyFont="1" applyBorder="1" applyAlignment="1">
      <alignment horizontal="left" vertical="top" wrapText="1"/>
    </xf>
    <xf numFmtId="0" fontId="80" fillId="0" borderId="69" xfId="128" applyFont="1" applyBorder="1" applyAlignment="1">
      <alignment horizontal="center" vertical="top" wrapText="1"/>
    </xf>
    <xf numFmtId="0" fontId="80" fillId="0" borderId="69" xfId="128" applyFont="1" applyBorder="1" applyAlignment="1">
      <alignment horizontal="center" wrapText="1"/>
    </xf>
    <xf numFmtId="177" fontId="80" fillId="0" borderId="69" xfId="128" applyNumberFormat="1" applyFont="1" applyBorder="1" applyAlignment="1">
      <alignment horizontal="center" vertical="top" shrinkToFit="1"/>
    </xf>
    <xf numFmtId="0" fontId="80" fillId="0" borderId="70" xfId="128" applyFont="1" applyBorder="1" applyAlignment="1">
      <alignment horizontal="center" wrapText="1"/>
    </xf>
    <xf numFmtId="0" fontId="80" fillId="0" borderId="71" xfId="128" applyFont="1" applyBorder="1" applyAlignment="1">
      <alignment horizontal="left" vertical="top" wrapText="1"/>
    </xf>
    <xf numFmtId="1" fontId="80" fillId="0" borderId="0" xfId="128" applyNumberFormat="1" applyFont="1" applyAlignment="1">
      <alignment horizontal="left" vertical="top" shrinkToFit="1"/>
    </xf>
    <xf numFmtId="0" fontId="80" fillId="0" borderId="0" xfId="128" applyFont="1" applyAlignment="1">
      <alignment horizontal="left" wrapText="1"/>
    </xf>
    <xf numFmtId="0" fontId="80" fillId="0" borderId="0" xfId="128" applyFont="1" applyAlignment="1">
      <alignment horizontal="center" wrapText="1"/>
    </xf>
    <xf numFmtId="0" fontId="80" fillId="0" borderId="0" xfId="128" applyFont="1" applyAlignment="1">
      <alignment horizontal="center" vertical="top" wrapText="1"/>
    </xf>
    <xf numFmtId="0" fontId="80" fillId="0" borderId="72" xfId="128" applyFont="1" applyBorder="1" applyAlignment="1">
      <alignment horizontal="center" wrapText="1"/>
    </xf>
    <xf numFmtId="0" fontId="80" fillId="0" borderId="60" xfId="128" applyFont="1" applyBorder="1" applyAlignment="1">
      <alignment horizontal="left" vertical="top" wrapText="1"/>
    </xf>
    <xf numFmtId="0" fontId="80" fillId="0" borderId="73" xfId="128" applyFont="1" applyBorder="1" applyAlignment="1">
      <alignment horizontal="left" vertical="top" wrapText="1"/>
    </xf>
    <xf numFmtId="0" fontId="80" fillId="0" borderId="73" xfId="128" applyFont="1" applyBorder="1" applyAlignment="1">
      <alignment horizontal="left" wrapText="1"/>
    </xf>
    <xf numFmtId="0" fontId="80" fillId="0" borderId="73" xfId="128" applyFont="1" applyBorder="1" applyAlignment="1">
      <alignment horizontal="center" wrapText="1"/>
    </xf>
    <xf numFmtId="0" fontId="80" fillId="0" borderId="73" xfId="128" applyFont="1" applyBorder="1" applyAlignment="1">
      <alignment horizontal="center" vertical="top" wrapText="1"/>
    </xf>
    <xf numFmtId="0" fontId="80" fillId="0" borderId="74" xfId="128" applyFont="1" applyBorder="1" applyAlignment="1">
      <alignment horizontal="center" wrapText="1"/>
    </xf>
    <xf numFmtId="0" fontId="80" fillId="0" borderId="75" xfId="128" applyFont="1" applyBorder="1" applyAlignment="1">
      <alignment horizontal="center" vertical="center" wrapText="1"/>
    </xf>
    <xf numFmtId="0" fontId="80" fillId="0" borderId="67" xfId="128" applyFont="1" applyBorder="1" applyAlignment="1">
      <alignment horizontal="center" vertical="center" wrapText="1"/>
    </xf>
    <xf numFmtId="0" fontId="80" fillId="0" borderId="67" xfId="128" applyFont="1" applyBorder="1" applyAlignment="1">
      <alignment horizontal="left" vertical="center" wrapText="1"/>
    </xf>
    <xf numFmtId="0" fontId="1" fillId="0" borderId="75" xfId="128" applyFont="1" applyBorder="1" applyAlignment="1">
      <alignment horizontal="center" vertical="top" wrapText="1"/>
    </xf>
    <xf numFmtId="0" fontId="1" fillId="0" borderId="67" xfId="128" applyFont="1" applyBorder="1" applyAlignment="1">
      <alignment horizontal="left" vertical="top" wrapText="1"/>
    </xf>
    <xf numFmtId="12" fontId="1" fillId="0" borderId="67" xfId="128" applyNumberFormat="1" applyFont="1" applyBorder="1" applyAlignment="1">
      <alignment horizontal="center" vertical="top" wrapText="1"/>
    </xf>
    <xf numFmtId="1" fontId="1" fillId="0" borderId="75" xfId="128" applyNumberFormat="1" applyFont="1" applyBorder="1" applyAlignment="1">
      <alignment horizontal="center" vertical="top" shrinkToFit="1"/>
    </xf>
    <xf numFmtId="0" fontId="97" fillId="0" borderId="0" xfId="128" applyFont="1" applyAlignment="1">
      <alignment horizontal="left" vertical="top"/>
    </xf>
    <xf numFmtId="1" fontId="98" fillId="0" borderId="75" xfId="128" applyNumberFormat="1" applyFont="1" applyBorder="1" applyAlignment="1">
      <alignment horizontal="center" vertical="top" shrinkToFit="1"/>
    </xf>
    <xf numFmtId="178" fontId="1" fillId="0" borderId="75" xfId="128" applyNumberFormat="1" applyFont="1" applyBorder="1" applyAlignment="1">
      <alignment horizontal="center" vertical="top" shrinkToFit="1"/>
    </xf>
    <xf numFmtId="0" fontId="1" fillId="0" borderId="0" xfId="128" applyFont="1" applyAlignment="1">
      <alignment horizontal="left" vertical="top"/>
    </xf>
    <xf numFmtId="0" fontId="1" fillId="0" borderId="0" xfId="128" applyFont="1" applyAlignment="1">
      <alignment horizontal="center" vertical="top"/>
    </xf>
    <xf numFmtId="0" fontId="97" fillId="0" borderId="0" xfId="128" applyFont="1" applyAlignment="1">
      <alignment horizontal="center" vertical="top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9" fillId="0" borderId="42" xfId="1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101" fillId="0" borderId="42" xfId="1" applyNumberFormat="1" applyFont="1" applyBorder="1" applyAlignment="1">
      <alignment horizontal="center" vertical="center" wrapText="1"/>
    </xf>
    <xf numFmtId="179" fontId="49" fillId="2" borderId="42" xfId="0" applyNumberFormat="1" applyFont="1" applyFill="1" applyBorder="1" applyAlignment="1">
      <alignment horizontal="center"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0" fillId="0" borderId="43" xfId="0" applyBorder="1"/>
    <xf numFmtId="0" fontId="102" fillId="9" borderId="42" xfId="0" applyFont="1" applyFill="1" applyBorder="1" applyAlignment="1">
      <alignment vertical="center"/>
    </xf>
    <xf numFmtId="0" fontId="103" fillId="0" borderId="42" xfId="0" applyFont="1" applyBorder="1" applyAlignment="1">
      <alignment horizontal="center"/>
    </xf>
    <xf numFmtId="0" fontId="103" fillId="0" borderId="42" xfId="0" quotePrefix="1" applyFont="1" applyBorder="1" applyAlignment="1">
      <alignment horizontal="center"/>
    </xf>
    <xf numFmtId="16" fontId="103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6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8" fillId="2" borderId="0" xfId="0" applyFont="1" applyFill="1" applyAlignment="1">
      <alignment horizontal="left" vertical="center"/>
    </xf>
    <xf numFmtId="0" fontId="108" fillId="2" borderId="0" xfId="0" applyFont="1" applyFill="1" applyAlignment="1">
      <alignment vertical="center"/>
    </xf>
    <xf numFmtId="0" fontId="108" fillId="2" borderId="0" xfId="0" applyFont="1" applyFill="1" applyAlignment="1">
      <alignment vertical="center" wrapText="1"/>
    </xf>
    <xf numFmtId="0" fontId="109" fillId="2" borderId="0" xfId="0" applyFont="1" applyFill="1" applyAlignment="1">
      <alignment vertical="center" wrapText="1"/>
    </xf>
    <xf numFmtId="0" fontId="41" fillId="0" borderId="41" xfId="2" applyFont="1" applyBorder="1" applyAlignment="1">
      <alignment vertical="center" wrapText="1"/>
    </xf>
    <xf numFmtId="0" fontId="41" fillId="0" borderId="42" xfId="2" applyFont="1" applyBorder="1" applyAlignment="1">
      <alignment vertical="center" wrapText="1"/>
    </xf>
    <xf numFmtId="0" fontId="41" fillId="0" borderId="40" xfId="2" applyFont="1" applyBorder="1" applyAlignment="1">
      <alignment vertical="center" wrapText="1"/>
    </xf>
    <xf numFmtId="0" fontId="111" fillId="0" borderId="0" xfId="128" applyFont="1" applyAlignment="1">
      <alignment horizontal="left" vertical="top"/>
    </xf>
    <xf numFmtId="0" fontId="113" fillId="0" borderId="68" xfId="128" applyFont="1" applyBorder="1" applyAlignment="1">
      <alignment horizontal="left" vertical="top" wrapText="1"/>
    </xf>
    <xf numFmtId="0" fontId="114" fillId="0" borderId="69" xfId="128" applyFont="1" applyBorder="1" applyAlignment="1">
      <alignment horizontal="left" vertical="top" wrapText="1"/>
    </xf>
    <xf numFmtId="0" fontId="113" fillId="0" borderId="69" xfId="128" applyFont="1" applyBorder="1" applyAlignment="1">
      <alignment horizontal="center" vertical="top" wrapText="1"/>
    </xf>
    <xf numFmtId="0" fontId="115" fillId="0" borderId="69" xfId="128" applyFont="1" applyBorder="1" applyAlignment="1">
      <alignment horizontal="center" wrapText="1"/>
    </xf>
    <xf numFmtId="0" fontId="115" fillId="0" borderId="69" xfId="128" applyFont="1" applyBorder="1" applyAlignment="1">
      <alignment horizontal="center" vertical="top" wrapText="1"/>
    </xf>
    <xf numFmtId="177" fontId="115" fillId="0" borderId="69" xfId="128" applyNumberFormat="1" applyFont="1" applyBorder="1" applyAlignment="1">
      <alignment horizontal="center" vertical="top" shrinkToFit="1"/>
    </xf>
    <xf numFmtId="0" fontId="115" fillId="0" borderId="70" xfId="128" applyFont="1" applyBorder="1" applyAlignment="1">
      <alignment horizontal="center" wrapText="1"/>
    </xf>
    <xf numFmtId="0" fontId="113" fillId="0" borderId="71" xfId="128" applyFont="1" applyBorder="1" applyAlignment="1">
      <alignment horizontal="left" vertical="top" wrapText="1"/>
    </xf>
    <xf numFmtId="1" fontId="113" fillId="0" borderId="0" xfId="128" applyNumberFormat="1" applyFont="1" applyAlignment="1">
      <alignment horizontal="left" vertical="top" shrinkToFit="1"/>
    </xf>
    <xf numFmtId="0" fontId="113" fillId="0" borderId="0" xfId="128" applyFont="1" applyAlignment="1">
      <alignment horizontal="left" wrapText="1"/>
    </xf>
    <xf numFmtId="0" fontId="114" fillId="0" borderId="0" xfId="128" applyFont="1" applyAlignment="1">
      <alignment horizontal="left" wrapText="1"/>
    </xf>
    <xf numFmtId="0" fontId="113" fillId="0" borderId="0" xfId="128" applyFont="1" applyAlignment="1">
      <alignment horizontal="center" wrapText="1"/>
    </xf>
    <xf numFmtId="0" fontId="113" fillId="0" borderId="0" xfId="128" applyFont="1" applyAlignment="1">
      <alignment horizontal="center" vertical="top" wrapText="1"/>
    </xf>
    <xf numFmtId="0" fontId="115" fillId="0" borderId="0" xfId="128" applyFont="1" applyAlignment="1">
      <alignment horizontal="center" wrapText="1"/>
    </xf>
    <xf numFmtId="0" fontId="115" fillId="0" borderId="0" xfId="128" applyFont="1" applyAlignment="1">
      <alignment horizontal="center" vertical="top" wrapText="1"/>
    </xf>
    <xf numFmtId="0" fontId="115" fillId="0" borderId="72" xfId="128" applyFont="1" applyBorder="1" applyAlignment="1">
      <alignment horizontal="center" wrapText="1"/>
    </xf>
    <xf numFmtId="0" fontId="113" fillId="0" borderId="60" xfId="128" applyFont="1" applyBorder="1" applyAlignment="1">
      <alignment horizontal="left" vertical="top" wrapText="1"/>
    </xf>
    <xf numFmtId="0" fontId="113" fillId="0" borderId="73" xfId="128" applyFont="1" applyBorder="1" applyAlignment="1">
      <alignment horizontal="left" vertical="top" wrapText="1"/>
    </xf>
    <xf numFmtId="0" fontId="113" fillId="0" borderId="73" xfId="128" applyFont="1" applyBorder="1" applyAlignment="1">
      <alignment horizontal="left" wrapText="1"/>
    </xf>
    <xf numFmtId="0" fontId="114" fillId="0" borderId="73" xfId="128" applyFont="1" applyBorder="1" applyAlignment="1">
      <alignment horizontal="left" wrapText="1"/>
    </xf>
    <xf numFmtId="0" fontId="113" fillId="0" borderId="73" xfId="128" applyFont="1" applyBorder="1" applyAlignment="1">
      <alignment horizontal="center" wrapText="1"/>
    </xf>
    <xf numFmtId="0" fontId="113" fillId="0" borderId="73" xfId="128" applyFont="1" applyBorder="1" applyAlignment="1">
      <alignment horizontal="center" vertical="top" wrapText="1"/>
    </xf>
    <xf numFmtId="0" fontId="115" fillId="0" borderId="73" xfId="128" applyFont="1" applyBorder="1" applyAlignment="1">
      <alignment horizontal="center" wrapText="1"/>
    </xf>
    <xf numFmtId="0" fontId="115" fillId="0" borderId="74" xfId="128" applyFont="1" applyBorder="1" applyAlignment="1">
      <alignment horizontal="center" wrapText="1"/>
    </xf>
    <xf numFmtId="0" fontId="113" fillId="0" borderId="75" xfId="128" applyFont="1" applyBorder="1" applyAlignment="1">
      <alignment horizontal="center" vertical="center" wrapText="1"/>
    </xf>
    <xf numFmtId="0" fontId="113" fillId="0" borderId="67" xfId="128" applyFont="1" applyBorder="1" applyAlignment="1">
      <alignment horizontal="center" vertical="center" wrapText="1"/>
    </xf>
    <xf numFmtId="0" fontId="114" fillId="0" borderId="67" xfId="128" applyFont="1" applyBorder="1" applyAlignment="1">
      <alignment horizontal="left" vertical="center" wrapText="1"/>
    </xf>
    <xf numFmtId="0" fontId="115" fillId="47" borderId="75" xfId="128" applyFont="1" applyFill="1" applyBorder="1" applyAlignment="1">
      <alignment horizontal="center" vertical="center" wrapText="1"/>
    </xf>
    <xf numFmtId="0" fontId="116" fillId="0" borderId="75" xfId="128" applyFont="1" applyBorder="1" applyAlignment="1">
      <alignment horizontal="center" vertical="center" wrapText="1"/>
    </xf>
    <xf numFmtId="0" fontId="116" fillId="0" borderId="67" xfId="128" applyFont="1" applyBorder="1" applyAlignment="1">
      <alignment horizontal="left" vertical="center" wrapText="1"/>
    </xf>
    <xf numFmtId="12" fontId="116" fillId="0" borderId="67" xfId="128" applyNumberFormat="1" applyFont="1" applyBorder="1" applyAlignment="1">
      <alignment horizontal="center" vertical="center" wrapText="1"/>
    </xf>
    <xf numFmtId="12" fontId="116" fillId="0" borderId="75" xfId="128" applyNumberFormat="1" applyFont="1" applyBorder="1" applyAlignment="1">
      <alignment horizontal="center" vertical="center" shrinkToFit="1"/>
    </xf>
    <xf numFmtId="12" fontId="116" fillId="12" borderId="75" xfId="128" applyNumberFormat="1" applyFont="1" applyFill="1" applyBorder="1" applyAlignment="1">
      <alignment horizontal="center" vertical="center" shrinkToFit="1"/>
    </xf>
    <xf numFmtId="0" fontId="117" fillId="0" borderId="0" xfId="128" applyFont="1" applyAlignment="1">
      <alignment horizontal="left" vertical="center"/>
    </xf>
    <xf numFmtId="180" fontId="117" fillId="0" borderId="0" xfId="128" applyNumberFormat="1" applyFont="1" applyAlignment="1">
      <alignment horizontal="left" vertical="center"/>
    </xf>
    <xf numFmtId="181" fontId="117" fillId="0" borderId="0" xfId="128" applyNumberFormat="1" applyFont="1" applyAlignment="1">
      <alignment horizontal="left" vertical="center"/>
    </xf>
    <xf numFmtId="1" fontId="116" fillId="0" borderId="75" xfId="128" applyNumberFormat="1" applyFont="1" applyBorder="1" applyAlignment="1">
      <alignment horizontal="center" vertical="center" shrinkToFit="1"/>
    </xf>
    <xf numFmtId="12" fontId="116" fillId="0" borderId="75" xfId="128" applyNumberFormat="1" applyFont="1" applyBorder="1" applyAlignment="1">
      <alignment horizontal="center" vertical="center" wrapText="1"/>
    </xf>
    <xf numFmtId="12" fontId="116" fillId="12" borderId="75" xfId="128" applyNumberFormat="1" applyFont="1" applyFill="1" applyBorder="1" applyAlignment="1">
      <alignment horizontal="center" vertical="center" wrapText="1"/>
    </xf>
    <xf numFmtId="182" fontId="117" fillId="0" borderId="0" xfId="128" applyNumberFormat="1" applyFont="1" applyAlignment="1">
      <alignment horizontal="left" vertical="center"/>
    </xf>
    <xf numFmtId="0" fontId="118" fillId="0" borderId="0" xfId="128" applyFont="1" applyAlignment="1">
      <alignment horizontal="left" vertical="top"/>
    </xf>
    <xf numFmtId="0" fontId="119" fillId="0" borderId="0" xfId="128" applyFont="1" applyAlignment="1">
      <alignment horizontal="left" vertical="top"/>
    </xf>
    <xf numFmtId="0" fontId="118" fillId="0" borderId="0" xfId="128" applyFont="1" applyAlignment="1">
      <alignment horizontal="center" vertical="top"/>
    </xf>
    <xf numFmtId="0" fontId="120" fillId="0" borderId="0" xfId="128" applyFont="1" applyAlignment="1">
      <alignment horizontal="center" vertical="top"/>
    </xf>
    <xf numFmtId="0" fontId="121" fillId="0" borderId="0" xfId="0" applyFont="1"/>
    <xf numFmtId="0" fontId="122" fillId="0" borderId="0" xfId="0" applyFont="1"/>
    <xf numFmtId="0" fontId="5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2" fontId="93" fillId="50" borderId="43" xfId="0" quotePrefix="1" applyNumberFormat="1" applyFont="1" applyFill="1" applyBorder="1" applyAlignment="1">
      <alignment horizontal="center" vertical="center" wrapText="1"/>
    </xf>
    <xf numFmtId="12" fontId="93" fillId="50" borderId="40" xfId="0" quotePrefix="1" applyNumberFormat="1" applyFont="1" applyFill="1" applyBorder="1" applyAlignment="1">
      <alignment horizontal="center" vertical="center" wrapText="1"/>
    </xf>
    <xf numFmtId="12" fontId="93" fillId="50" borderId="41" xfId="0" quotePrefix="1" applyNumberFormat="1" applyFont="1" applyFill="1" applyBorder="1" applyAlignment="1">
      <alignment horizontal="center" vertical="center" wrapText="1"/>
    </xf>
    <xf numFmtId="0" fontId="26" fillId="0" borderId="43" xfId="0" applyFont="1" applyBorder="1" applyAlignment="1">
      <alignment horizontal="left" vertical="center" wrapText="1"/>
    </xf>
    <xf numFmtId="0" fontId="26" fillId="0" borderId="41" xfId="0" applyFont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5" fillId="0" borderId="23" xfId="0" applyFont="1" applyBorder="1" applyAlignment="1">
      <alignment horizontal="center" vertical="center" wrapText="1"/>
    </xf>
    <xf numFmtId="0" fontId="105" fillId="0" borderId="24" xfId="0" applyFont="1" applyBorder="1" applyAlignment="1">
      <alignment horizontal="center" vertical="center" wrapText="1"/>
    </xf>
    <xf numFmtId="0" fontId="105" fillId="0" borderId="25" xfId="0" applyFont="1" applyBorder="1" applyAlignment="1">
      <alignment horizontal="center" vertical="center" wrapText="1"/>
    </xf>
    <xf numFmtId="0" fontId="105" fillId="0" borderId="26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105" fillId="0" borderId="27" xfId="0" applyFont="1" applyBorder="1" applyAlignment="1">
      <alignment horizontal="center" vertical="center" wrapText="1"/>
    </xf>
    <xf numFmtId="0" fontId="105" fillId="0" borderId="31" xfId="0" applyFont="1" applyBorder="1" applyAlignment="1">
      <alignment horizontal="center" vertical="center" wrapText="1"/>
    </xf>
    <xf numFmtId="0" fontId="105" fillId="0" borderId="28" xfId="0" applyFont="1" applyBorder="1" applyAlignment="1">
      <alignment horizontal="center" vertical="center" wrapText="1"/>
    </xf>
    <xf numFmtId="0" fontId="10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92" fillId="2" borderId="42" xfId="0" applyFont="1" applyFill="1" applyBorder="1" applyAlignment="1">
      <alignment horizontal="center" vertical="center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26" fillId="0" borderId="42" xfId="0" applyFont="1" applyBorder="1" applyAlignment="1">
      <alignment horizontal="left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16" fillId="0" borderId="65" xfId="128" applyFont="1" applyBorder="1" applyAlignment="1">
      <alignment horizontal="left" vertical="center" wrapText="1"/>
    </xf>
    <xf numFmtId="0" fontId="116" fillId="0" borderId="67" xfId="128" applyFont="1" applyBorder="1" applyAlignment="1">
      <alignment horizontal="left" vertical="center" wrapText="1"/>
    </xf>
    <xf numFmtId="0" fontId="110" fillId="0" borderId="65" xfId="128" applyFont="1" applyBorder="1" applyAlignment="1">
      <alignment horizontal="center" vertical="center" wrapText="1"/>
    </xf>
    <xf numFmtId="0" fontId="110" fillId="0" borderId="66" xfId="128" applyFont="1" applyBorder="1" applyAlignment="1">
      <alignment horizontal="center" vertical="center" wrapText="1"/>
    </xf>
    <xf numFmtId="0" fontId="110" fillId="0" borderId="67" xfId="128" applyFont="1" applyBorder="1" applyAlignment="1">
      <alignment horizontal="center" vertical="center" wrapText="1"/>
    </xf>
    <xf numFmtId="0" fontId="112" fillId="0" borderId="65" xfId="128" applyFont="1" applyBorder="1" applyAlignment="1">
      <alignment horizontal="center" vertical="center" wrapText="1"/>
    </xf>
    <xf numFmtId="0" fontId="112" fillId="0" borderId="66" xfId="128" applyFont="1" applyBorder="1" applyAlignment="1">
      <alignment horizontal="center" vertical="center" wrapText="1"/>
    </xf>
    <xf numFmtId="0" fontId="112" fillId="0" borderId="67" xfId="128" applyFont="1" applyBorder="1" applyAlignment="1">
      <alignment horizontal="center" vertical="center" wrapText="1"/>
    </xf>
    <xf numFmtId="0" fontId="113" fillId="0" borderId="69" xfId="128" applyFont="1" applyBorder="1" applyAlignment="1">
      <alignment horizontal="left" vertical="top" wrapText="1"/>
    </xf>
    <xf numFmtId="0" fontId="113" fillId="0" borderId="65" xfId="128" applyFont="1" applyBorder="1" applyAlignment="1">
      <alignment horizontal="center" vertical="center" wrapText="1"/>
    </xf>
    <xf numFmtId="0" fontId="113" fillId="0" borderId="67" xfId="128" applyFont="1" applyBorder="1" applyAlignment="1">
      <alignment horizontal="center" vertical="center" wrapText="1"/>
    </xf>
    <xf numFmtId="0" fontId="1" fillId="0" borderId="65" xfId="128" applyFont="1" applyBorder="1" applyAlignment="1">
      <alignment horizontal="left" vertical="top" wrapText="1"/>
    </xf>
    <xf numFmtId="0" fontId="1" fillId="0" borderId="67" xfId="128" applyFont="1" applyBorder="1" applyAlignment="1">
      <alignment horizontal="left" vertical="top" wrapText="1"/>
    </xf>
    <xf numFmtId="0" fontId="80" fillId="0" borderId="65" xfId="128" applyFont="1" applyBorder="1" applyAlignment="1">
      <alignment horizontal="center" vertical="top" wrapText="1"/>
    </xf>
    <xf numFmtId="0" fontId="80" fillId="0" borderId="66" xfId="128" applyFont="1" applyBorder="1" applyAlignment="1">
      <alignment horizontal="center" vertical="top" wrapText="1"/>
    </xf>
    <xf numFmtId="0" fontId="80" fillId="0" borderId="67" xfId="128" applyFont="1" applyBorder="1" applyAlignment="1">
      <alignment horizontal="center" vertical="top" wrapText="1"/>
    </xf>
    <xf numFmtId="0" fontId="80" fillId="0" borderId="69" xfId="128" applyFont="1" applyBorder="1" applyAlignment="1">
      <alignment horizontal="left" vertical="top" wrapText="1"/>
    </xf>
    <xf numFmtId="0" fontId="80" fillId="0" borderId="65" xfId="128" applyFont="1" applyBorder="1" applyAlignment="1">
      <alignment horizontal="center" vertical="center" wrapText="1"/>
    </xf>
    <xf numFmtId="0" fontId="80" fillId="0" borderId="67" xfId="128" applyFont="1" applyBorder="1" applyAlignment="1">
      <alignment horizontal="center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4" fillId="0" borderId="59" xfId="59" applyFont="1" applyBorder="1" applyAlignment="1">
      <alignment vertical="center" wrapText="1"/>
    </xf>
    <xf numFmtId="0" fontId="86" fillId="0" borderId="5" xfId="59" applyFont="1" applyBorder="1" applyAlignment="1">
      <alignment horizontal="left" vertical="center" wrapText="1"/>
    </xf>
    <xf numFmtId="0" fontId="86" fillId="0" borderId="6" xfId="59" applyFont="1" applyBorder="1" applyAlignment="1">
      <alignment horizontal="left" vertical="center" wrapText="1"/>
    </xf>
    <xf numFmtId="0" fontId="86" fillId="0" borderId="7" xfId="59" applyFont="1" applyBorder="1" applyAlignment="1">
      <alignment horizontal="left"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.png"/><Relationship Id="rId2" Type="http://schemas.openxmlformats.org/officeDocument/2006/relationships/image" Target="../media/image13.png"/><Relationship Id="rId16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8.emf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7.emf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9.emf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904875</xdr:colOff>
      <xdr:row>3</xdr:row>
      <xdr:rowOff>174625</xdr:rowOff>
    </xdr:from>
    <xdr:to>
      <xdr:col>16</xdr:col>
      <xdr:colOff>1406696</xdr:colOff>
      <xdr:row>6</xdr:row>
      <xdr:rowOff>15200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C51CF-FF76-C939-14F1-8BC8C7D81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29375" y="1698625"/>
          <a:ext cx="2898946" cy="1809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31750</xdr:colOff>
      <xdr:row>6</xdr:row>
      <xdr:rowOff>79375</xdr:rowOff>
    </xdr:from>
    <xdr:to>
      <xdr:col>16</xdr:col>
      <xdr:colOff>781217</xdr:colOff>
      <xdr:row>8</xdr:row>
      <xdr:rowOff>216006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DC5228-69C5-AC3E-B8FA-79802028D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12"/>
        <a:stretch/>
      </xdr:blipFill>
      <xdr:spPr>
        <a:xfrm>
          <a:off x="18256250" y="3476625"/>
          <a:ext cx="3146592" cy="2057506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81</xdr:row>
      <xdr:rowOff>128329</xdr:rowOff>
    </xdr:from>
    <xdr:to>
      <xdr:col>11</xdr:col>
      <xdr:colOff>936624</xdr:colOff>
      <xdr:row>85</xdr:row>
      <xdr:rowOff>126176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6E2DA0-9C55-4B07-80BE-926513C8D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695"/>
        <a:stretch/>
      </xdr:blipFill>
      <xdr:spPr>
        <a:xfrm>
          <a:off x="13731875" y="72915204"/>
          <a:ext cx="3222624" cy="2585472"/>
        </a:xfrm>
        <a:prstGeom prst="rect">
          <a:avLst/>
        </a:prstGeom>
      </xdr:spPr>
    </xdr:pic>
    <xdr:clientData/>
  </xdr:twoCellAnchor>
  <xdr:twoCellAnchor editAs="oneCell">
    <xdr:from>
      <xdr:col>11</xdr:col>
      <xdr:colOff>809625</xdr:colOff>
      <xdr:row>78</xdr:row>
      <xdr:rowOff>79374</xdr:rowOff>
    </xdr:from>
    <xdr:to>
      <xdr:col>16</xdr:col>
      <xdr:colOff>1353688</xdr:colOff>
      <xdr:row>86</xdr:row>
      <xdr:rowOff>301624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686CE9-557E-47B0-B049-0F0B6B88D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17" r="3989"/>
        <a:stretch/>
      </xdr:blipFill>
      <xdr:spPr>
        <a:xfrm>
          <a:off x="16827500" y="71342249"/>
          <a:ext cx="5512938" cy="4778375"/>
        </a:xfrm>
        <a:prstGeom prst="rect">
          <a:avLst/>
        </a:prstGeom>
      </xdr:spPr>
    </xdr:pic>
    <xdr:clientData/>
  </xdr:twoCellAnchor>
  <xdr:twoCellAnchor editAs="oneCell">
    <xdr:from>
      <xdr:col>10</xdr:col>
      <xdr:colOff>412750</xdr:colOff>
      <xdr:row>106</xdr:row>
      <xdr:rowOff>63499</xdr:rowOff>
    </xdr:from>
    <xdr:to>
      <xdr:col>16</xdr:col>
      <xdr:colOff>269875</xdr:colOff>
      <xdr:row>112</xdr:row>
      <xdr:rowOff>1111639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94537F-5D47-4B68-AA84-098311BE3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672" r="1"/>
        <a:stretch/>
      </xdr:blipFill>
      <xdr:spPr>
        <a:xfrm>
          <a:off x="15208250" y="85661499"/>
          <a:ext cx="6048375" cy="3794515"/>
        </a:xfrm>
        <a:prstGeom prst="rect">
          <a:avLst/>
        </a:prstGeom>
      </xdr:spPr>
    </xdr:pic>
    <xdr:clientData/>
  </xdr:twoCellAnchor>
  <xdr:oneCellAnchor>
    <xdr:from>
      <xdr:col>10</xdr:col>
      <xdr:colOff>190499</xdr:colOff>
      <xdr:row>90</xdr:row>
      <xdr:rowOff>571500</xdr:rowOff>
    </xdr:from>
    <xdr:ext cx="6238876" cy="3651250"/>
    <xdr:pic>
      <xdr:nvPicPr>
        <xdr:cNvPr id="12" name="Picture 11">
          <a:extLst>
            <a:ext uri="{FF2B5EF4-FFF2-40B4-BE49-F238E27FC236}">
              <a16:creationId xmlns:a16="http://schemas.microsoft.com/office/drawing/2014/main" id="{6F8CC80A-CB92-4A8D-ACE6-F6317E766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-6630"/>
        <a:stretch/>
      </xdr:blipFill>
      <xdr:spPr>
        <a:xfrm>
          <a:off x="14985999" y="81835625"/>
          <a:ext cx="6238876" cy="3651250"/>
        </a:xfrm>
        <a:prstGeom prst="rect">
          <a:avLst/>
        </a:prstGeom>
      </xdr:spPr>
    </xdr:pic>
    <xdr:clientData/>
  </xdr:oneCellAnchor>
  <xdr:twoCellAnchor editAs="oneCell">
    <xdr:from>
      <xdr:col>9</xdr:col>
      <xdr:colOff>33961</xdr:colOff>
      <xdr:row>87</xdr:row>
      <xdr:rowOff>107949</xdr:rowOff>
    </xdr:from>
    <xdr:to>
      <xdr:col>17</xdr:col>
      <xdr:colOff>1144</xdr:colOff>
      <xdr:row>90</xdr:row>
      <xdr:rowOff>381000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96A3366-3E3E-A56B-E930-0D232D189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" t="3987"/>
        <a:stretch/>
      </xdr:blipFill>
      <xdr:spPr>
        <a:xfrm>
          <a:off x="13718211" y="76339699"/>
          <a:ext cx="8698433" cy="5305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2540004</xdr:colOff>
      <xdr:row>22</xdr:row>
      <xdr:rowOff>2476500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7D319F3-91ED-48B3-AC86-CA2C0463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7023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381000</xdr:rowOff>
    </xdr:from>
    <xdr:to>
      <xdr:col>2</xdr:col>
      <xdr:colOff>2500312</xdr:colOff>
      <xdr:row>17</xdr:row>
      <xdr:rowOff>4007148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F58CD2-9AF9-44FC-B354-3678BBAE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907125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19</xdr:row>
      <xdr:rowOff>365126</xdr:rowOff>
    </xdr:from>
    <xdr:to>
      <xdr:col>2</xdr:col>
      <xdr:colOff>523874</xdr:colOff>
      <xdr:row>20</xdr:row>
      <xdr:rowOff>730250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613F034-310A-34D3-CCF8-35084BF74C3E}"/>
            </a:ext>
          </a:extLst>
        </xdr:cNvPr>
        <xdr:cNvGrpSpPr/>
      </xdr:nvGrpSpPr>
      <xdr:grpSpPr>
        <a:xfrm>
          <a:off x="7858124" y="25447626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D9E8294-27C6-48B4-8597-EAE83B53B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C4A8923-8CEC-4442-B288-5F6FFFF8D4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D8B2640-5B87-4318-BC6B-F7B1381DA7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3C99CA3-876F-433E-82A3-E90032AD45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E9A25F-9E73-47B7-AE7E-958277691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13BFB388-FB6D-4C93-B99D-EC6317BFE0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33</xdr:row>
      <xdr:rowOff>111125</xdr:rowOff>
    </xdr:from>
    <xdr:to>
      <xdr:col>1</xdr:col>
      <xdr:colOff>3912082</xdr:colOff>
      <xdr:row>33</xdr:row>
      <xdr:rowOff>4206875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97F6AF-65A8-4D2A-B68F-7160033C3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71011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33</xdr:row>
      <xdr:rowOff>63500</xdr:rowOff>
    </xdr:from>
    <xdr:to>
      <xdr:col>2</xdr:col>
      <xdr:colOff>4333875</xdr:colOff>
      <xdr:row>33</xdr:row>
      <xdr:rowOff>4277464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375BC8-3265-403F-87D7-5A98C233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70535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33</xdr:row>
      <xdr:rowOff>1968499</xdr:rowOff>
    </xdr:from>
    <xdr:to>
      <xdr:col>2</xdr:col>
      <xdr:colOff>3651250</xdr:colOff>
      <xdr:row>33</xdr:row>
      <xdr:rowOff>2746374</xdr:rowOff>
    </xdr:to>
    <xdr:pic>
      <xdr:nvPicPr>
        <xdr:cNvPr id="15" name="Picture 14" descr="Garment size and color code labels for retail clothing, fabric safe stickers">
          <a:extLst>
            <a:ext uri="{FF2B5EF4-FFF2-40B4-BE49-F238E27FC236}">
              <a16:creationId xmlns:a16="http://schemas.microsoft.com/office/drawing/2014/main" id="{3031D86C-8F7F-2645-126B-777E7A311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584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35</xdr:row>
      <xdr:rowOff>301625</xdr:rowOff>
    </xdr:from>
    <xdr:to>
      <xdr:col>2</xdr:col>
      <xdr:colOff>1314861</xdr:colOff>
      <xdr:row>35</xdr:row>
      <xdr:rowOff>1809750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BFC10AB-89E7-4C77-A846-DADD8029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2832000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37</xdr:row>
      <xdr:rowOff>95250</xdr:rowOff>
    </xdr:from>
    <xdr:to>
      <xdr:col>2</xdr:col>
      <xdr:colOff>2174875</xdr:colOff>
      <xdr:row>37</xdr:row>
      <xdr:rowOff>2489023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748DD7E-2232-449D-8FA6-DE9EFCFE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5737125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39</xdr:row>
      <xdr:rowOff>63500</xdr:rowOff>
    </xdr:from>
    <xdr:to>
      <xdr:col>2</xdr:col>
      <xdr:colOff>2112116</xdr:colOff>
      <xdr:row>39</xdr:row>
      <xdr:rowOff>2770551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AFB92BD-B451-4F97-ABEF-E6D7B59C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59737625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41</xdr:row>
      <xdr:rowOff>251505</xdr:rowOff>
    </xdr:from>
    <xdr:ext cx="4048125" cy="205037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F752B54-5B11-448F-AA7E-7D2BAB1263BB}"/>
            </a:ext>
          </a:extLst>
        </xdr:cNvPr>
        <xdr:cNvSpPr txBox="1"/>
      </xdr:nvSpPr>
      <xdr:spPr>
        <a:xfrm>
          <a:off x="10890249" y="6397375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47</xdr:row>
      <xdr:rowOff>222250</xdr:rowOff>
    </xdr:from>
    <xdr:to>
      <xdr:col>2</xdr:col>
      <xdr:colOff>1911292</xdr:colOff>
      <xdr:row>47</xdr:row>
      <xdr:rowOff>1889125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259EC5-A619-44E4-8193-EFE42622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2247125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3127375</xdr:colOff>
      <xdr:row>0</xdr:row>
      <xdr:rowOff>222250</xdr:rowOff>
    </xdr:from>
    <xdr:to>
      <xdr:col>2</xdr:col>
      <xdr:colOff>6026321</xdr:colOff>
      <xdr:row>3</xdr:row>
      <xdr:rowOff>221575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75F802-1DDB-4F06-B395-B060D403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954375" y="222250"/>
          <a:ext cx="2898946" cy="180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0</xdr:row>
      <xdr:rowOff>158750</xdr:rowOff>
    </xdr:from>
    <xdr:to>
      <xdr:col>2</xdr:col>
      <xdr:colOff>3162467</xdr:colOff>
      <xdr:row>3</xdr:row>
      <xdr:rowOff>406506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E447032-501A-486B-AE73-70B9C2BE1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3412"/>
        <a:stretch/>
      </xdr:blipFill>
      <xdr:spPr>
        <a:xfrm>
          <a:off x="12842875" y="158750"/>
          <a:ext cx="3146592" cy="20575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432936</xdr:colOff>
      <xdr:row>1</xdr:row>
      <xdr:rowOff>72238</xdr:rowOff>
    </xdr:from>
    <xdr:to>
      <xdr:col>8</xdr:col>
      <xdr:colOff>190499</xdr:colOff>
      <xdr:row>13</xdr:row>
      <xdr:rowOff>35542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62774-1E0B-4439-9624-69C666ECE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695"/>
        <a:stretch/>
      </xdr:blipFill>
      <xdr:spPr>
        <a:xfrm>
          <a:off x="2261736" y="262738"/>
          <a:ext cx="2805563" cy="2325504"/>
        </a:xfrm>
        <a:prstGeom prst="rect">
          <a:avLst/>
        </a:prstGeom>
      </xdr:spPr>
    </xdr:pic>
    <xdr:clientData/>
  </xdr:twoCellAnchor>
  <xdr:twoCellAnchor editAs="oneCell">
    <xdr:from>
      <xdr:col>2</xdr:col>
      <xdr:colOff>54423</xdr:colOff>
      <xdr:row>15</xdr:row>
      <xdr:rowOff>82551</xdr:rowOff>
    </xdr:from>
    <xdr:to>
      <xdr:col>9</xdr:col>
      <xdr:colOff>457200</xdr:colOff>
      <xdr:row>37</xdr:row>
      <xdr:rowOff>12155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54DD02-36F1-4A05-9719-BBD181731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17" r="3989"/>
        <a:stretch/>
      </xdr:blipFill>
      <xdr:spPr>
        <a:xfrm>
          <a:off x="1273623" y="3155951"/>
          <a:ext cx="4669977" cy="4196804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186267</xdr:rowOff>
    </xdr:from>
    <xdr:to>
      <xdr:col>20</xdr:col>
      <xdr:colOff>24199</xdr:colOff>
      <xdr:row>18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751D7D-3E8F-4B8B-8ED2-668E46D8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53225" y="186267"/>
          <a:ext cx="5462974" cy="3623733"/>
        </a:xfrm>
        <a:prstGeom prst="rect">
          <a:avLst/>
        </a:prstGeom>
      </xdr:spPr>
    </xdr:pic>
    <xdr:clientData/>
  </xdr:twoCellAnchor>
  <xdr:twoCellAnchor editAs="oneCell">
    <xdr:from>
      <xdr:col>11</xdr:col>
      <xdr:colOff>393699</xdr:colOff>
      <xdr:row>19</xdr:row>
      <xdr:rowOff>35982</xdr:rowOff>
    </xdr:from>
    <xdr:to>
      <xdr:col>20</xdr:col>
      <xdr:colOff>241300</xdr:colOff>
      <xdr:row>37</xdr:row>
      <xdr:rowOff>261002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056FCB-5FC6-4746-A0CC-E9C44AABC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12"/>
        <a:stretch/>
      </xdr:blipFill>
      <xdr:spPr>
        <a:xfrm>
          <a:off x="7099299" y="3731682"/>
          <a:ext cx="5334001" cy="37302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35"/>
  <sheetViews>
    <sheetView tabSelected="1" view="pageBreakPreview" topLeftCell="A79" zoomScale="40" zoomScaleNormal="10" zoomScaleSheetLayoutView="40" zoomScalePageLayoutView="25" workbookViewId="0">
      <selection activeCell="B81" sqref="B81:I81"/>
    </sheetView>
  </sheetViews>
  <sheetFormatPr defaultColWidth="9.1796875" defaultRowHeight="16.5"/>
  <cols>
    <col min="1" max="1" width="8.453125" style="49" customWidth="1"/>
    <col min="2" max="2" width="25" style="49" customWidth="1"/>
    <col min="3" max="4" width="28.1796875" style="49" customWidth="1"/>
    <col min="5" max="5" width="22.90625" style="49" customWidth="1"/>
    <col min="6" max="6" width="22.363281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41" t="s">
        <v>73</v>
      </c>
      <c r="O1" s="441" t="s">
        <v>73</v>
      </c>
      <c r="P1" s="442" t="s">
        <v>74</v>
      </c>
      <c r="Q1" s="442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41" t="s">
        <v>75</v>
      </c>
      <c r="O2" s="441" t="s">
        <v>75</v>
      </c>
      <c r="P2" s="443" t="s">
        <v>76</v>
      </c>
      <c r="Q2" s="443"/>
    </row>
    <row r="3" spans="1:25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441" t="s">
        <v>77</v>
      </c>
      <c r="O3" s="441" t="s">
        <v>77</v>
      </c>
      <c r="P3" s="444" t="s">
        <v>79</v>
      </c>
      <c r="Q3" s="442"/>
    </row>
    <row r="4" spans="1:25" s="2" customFormat="1" ht="33" customHeight="1" thickBot="1">
      <c r="B4" s="3" t="s">
        <v>434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48" t="s">
        <v>478</v>
      </c>
      <c r="H5" s="449"/>
      <c r="I5" s="449"/>
      <c r="J5" s="449"/>
      <c r="K5" s="449"/>
      <c r="L5" s="449"/>
      <c r="M5" s="450"/>
    </row>
    <row r="6" spans="1:25" s="7" customFormat="1" ht="64.5" customHeight="1">
      <c r="B6" s="8" t="s">
        <v>43</v>
      </c>
      <c r="C6" s="8"/>
      <c r="D6" s="9" t="s">
        <v>433</v>
      </c>
      <c r="E6" s="11"/>
      <c r="F6" s="8"/>
      <c r="G6" s="451"/>
      <c r="H6" s="452"/>
      <c r="I6" s="452"/>
      <c r="J6" s="452"/>
      <c r="K6" s="452"/>
      <c r="L6" s="452"/>
      <c r="M6" s="453"/>
      <c r="N6" s="10"/>
      <c r="O6" s="10"/>
      <c r="P6" s="10"/>
      <c r="Q6" s="10"/>
    </row>
    <row r="7" spans="1:25" s="7" customFormat="1" ht="77" customHeight="1">
      <c r="B7" s="8" t="s">
        <v>44</v>
      </c>
      <c r="C7" s="8"/>
      <c r="D7" s="9" t="s">
        <v>479</v>
      </c>
      <c r="E7" s="9"/>
      <c r="F7" s="8"/>
      <c r="G7" s="451"/>
      <c r="H7" s="452"/>
      <c r="I7" s="452"/>
      <c r="J7" s="452"/>
      <c r="K7" s="452"/>
      <c r="L7" s="452"/>
      <c r="M7" s="453"/>
      <c r="N7" s="10"/>
      <c r="O7" s="10"/>
      <c r="P7" s="10"/>
      <c r="Q7" s="10"/>
    </row>
    <row r="8" spans="1:25" s="7" customFormat="1" ht="73.5" customHeight="1" thickBot="1">
      <c r="B8" s="8" t="s">
        <v>45</v>
      </c>
      <c r="C8" s="8"/>
      <c r="D8" s="447" t="s">
        <v>480</v>
      </c>
      <c r="E8" s="447"/>
      <c r="F8" s="447"/>
      <c r="G8" s="454"/>
      <c r="H8" s="455"/>
      <c r="I8" s="455"/>
      <c r="J8" s="455"/>
      <c r="K8" s="455"/>
      <c r="L8" s="455"/>
      <c r="M8" s="456"/>
      <c r="N8" s="10"/>
      <c r="O8" s="10"/>
      <c r="P8" s="10"/>
      <c r="Q8" s="10"/>
      <c r="Y8" s="313"/>
    </row>
    <row r="9" spans="1:25" s="12" customFormat="1" ht="45.5" customHeight="1">
      <c r="B9" s="13" t="s">
        <v>1</v>
      </c>
      <c r="C9" s="13"/>
      <c r="D9" s="153" t="s">
        <v>435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38.5" customHeight="1">
      <c r="B10" s="17" t="s">
        <v>2</v>
      </c>
      <c r="C10" s="17"/>
      <c r="D10" s="152" t="s">
        <v>298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436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59"/>
      <c r="E11" s="460"/>
      <c r="F11" s="460"/>
      <c r="G11" s="22"/>
      <c r="H11" s="23"/>
      <c r="I11" s="20"/>
      <c r="J11" s="204" t="s">
        <v>4</v>
      </c>
      <c r="K11" s="20"/>
      <c r="L11" s="205"/>
      <c r="M11" s="457" t="s">
        <v>299</v>
      </c>
      <c r="N11" s="457"/>
      <c r="O11" s="457"/>
      <c r="P11" s="457"/>
      <c r="Q11" s="457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61"/>
      <c r="C13" s="461"/>
      <c r="D13" s="461"/>
      <c r="E13" s="461"/>
      <c r="F13" s="461"/>
      <c r="G13" s="25"/>
      <c r="H13" s="26"/>
      <c r="I13" s="20"/>
      <c r="J13" s="204" t="s">
        <v>6</v>
      </c>
      <c r="K13" s="20"/>
      <c r="L13" s="205"/>
      <c r="M13" s="20" t="s">
        <v>220</v>
      </c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221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219" customFormat="1" ht="60" customHeight="1">
      <c r="B16" s="216"/>
      <c r="C16" s="217" t="s">
        <v>72</v>
      </c>
      <c r="D16" s="217" t="s">
        <v>9</v>
      </c>
      <c r="E16" s="314"/>
      <c r="F16" s="218" t="s">
        <v>56</v>
      </c>
      <c r="G16" s="218" t="s">
        <v>182</v>
      </c>
      <c r="H16" s="218" t="s">
        <v>60</v>
      </c>
      <c r="I16" s="218" t="s">
        <v>10</v>
      </c>
      <c r="J16" s="218" t="s">
        <v>57</v>
      </c>
      <c r="K16" s="218" t="s">
        <v>58</v>
      </c>
      <c r="L16" s="218" t="s">
        <v>59</v>
      </c>
      <c r="M16" s="218"/>
      <c r="N16" s="218"/>
      <c r="O16" s="218"/>
      <c r="P16" s="314"/>
      <c r="Q16" s="315" t="s">
        <v>11</v>
      </c>
    </row>
    <row r="17" spans="1:17" s="219" customFormat="1" ht="72.5" customHeight="1">
      <c r="B17" s="220" t="s">
        <v>12</v>
      </c>
      <c r="C17" s="270"/>
      <c r="D17" s="308" t="s">
        <v>481</v>
      </c>
      <c r="E17" s="221"/>
      <c r="F17" s="222"/>
      <c r="G17" s="222"/>
      <c r="H17" s="222"/>
      <c r="I17" s="222">
        <v>10</v>
      </c>
      <c r="J17" s="222">
        <v>1</v>
      </c>
      <c r="K17" s="222"/>
      <c r="L17" s="222"/>
      <c r="M17" s="222"/>
      <c r="N17" s="222"/>
      <c r="O17" s="222"/>
      <c r="P17" s="222"/>
      <c r="Q17" s="223">
        <f>SUM(E17:P17)</f>
        <v>11</v>
      </c>
    </row>
    <row r="18" spans="1:17" s="219" customFormat="1" ht="81.5" customHeight="1">
      <c r="B18" s="220" t="s">
        <v>63</v>
      </c>
      <c r="C18" s="270"/>
      <c r="D18" s="308" t="str">
        <f>D17</f>
        <v>BLANC DE BLANC</v>
      </c>
      <c r="E18" s="221"/>
      <c r="F18" s="222"/>
      <c r="G18" s="222"/>
      <c r="H18" s="222"/>
      <c r="I18" s="222">
        <v>2</v>
      </c>
      <c r="J18" s="222">
        <v>1</v>
      </c>
      <c r="K18" s="222"/>
      <c r="L18" s="224"/>
      <c r="M18" s="224"/>
      <c r="N18" s="224"/>
      <c r="O18" s="224"/>
      <c r="P18" s="224"/>
      <c r="Q18" s="223">
        <f>SUM(E18:P18)</f>
        <v>3</v>
      </c>
    </row>
    <row r="19" spans="1:17" s="229" customFormat="1" ht="79" customHeight="1">
      <c r="B19" s="225" t="s">
        <v>13</v>
      </c>
      <c r="C19" s="271"/>
      <c r="D19" s="309" t="str">
        <f>D17</f>
        <v>BLANC DE BLANC</v>
      </c>
      <c r="E19" s="226"/>
      <c r="F19" s="227"/>
      <c r="G19" s="227"/>
      <c r="H19" s="227"/>
      <c r="I19" s="227">
        <f t="shared" ref="I19" si="0">SUM(I17:I18)</f>
        <v>12</v>
      </c>
      <c r="J19" s="227">
        <f>SUM(J17:J18)</f>
        <v>2</v>
      </c>
      <c r="K19" s="227"/>
      <c r="L19" s="228"/>
      <c r="M19" s="227"/>
      <c r="N19" s="227"/>
      <c r="O19" s="227"/>
      <c r="P19" s="227"/>
      <c r="Q19" s="227">
        <f>SUM(Q17:Q18)</f>
        <v>14</v>
      </c>
    </row>
    <row r="20" spans="1:17" s="219" customFormat="1" ht="60" customHeight="1">
      <c r="B20" s="216"/>
      <c r="C20" s="217" t="s">
        <v>72</v>
      </c>
      <c r="D20" s="217" t="s">
        <v>9</v>
      </c>
      <c r="E20" s="314"/>
      <c r="F20" s="218" t="s">
        <v>56</v>
      </c>
      <c r="G20" s="218" t="s">
        <v>182</v>
      </c>
      <c r="H20" s="218" t="s">
        <v>60</v>
      </c>
      <c r="I20" s="218" t="s">
        <v>10</v>
      </c>
      <c r="J20" s="218" t="s">
        <v>57</v>
      </c>
      <c r="K20" s="218" t="s">
        <v>58</v>
      </c>
      <c r="L20" s="218" t="s">
        <v>59</v>
      </c>
      <c r="M20" s="218"/>
      <c r="N20" s="218"/>
      <c r="O20" s="218"/>
      <c r="P20" s="314"/>
      <c r="Q20" s="315" t="s">
        <v>11</v>
      </c>
    </row>
    <row r="21" spans="1:17" s="219" customFormat="1" ht="72.5" customHeight="1">
      <c r="B21" s="220" t="s">
        <v>12</v>
      </c>
      <c r="C21" s="270"/>
      <c r="D21" s="308" t="s">
        <v>482</v>
      </c>
      <c r="E21" s="221"/>
      <c r="F21" s="222"/>
      <c r="G21" s="222"/>
      <c r="H21" s="222"/>
      <c r="I21" s="222">
        <v>35</v>
      </c>
      <c r="J21" s="222">
        <v>1</v>
      </c>
      <c r="K21" s="222"/>
      <c r="L21" s="222"/>
      <c r="M21" s="222"/>
      <c r="N21" s="222"/>
      <c r="O21" s="222"/>
      <c r="P21" s="222"/>
      <c r="Q21" s="223">
        <f>SUM(E21:P21)</f>
        <v>36</v>
      </c>
    </row>
    <row r="22" spans="1:17" s="219" customFormat="1" ht="81.5" customHeight="1">
      <c r="B22" s="220" t="s">
        <v>63</v>
      </c>
      <c r="C22" s="270"/>
      <c r="D22" s="308" t="str">
        <f>D21</f>
        <v>HEATHER GREY</v>
      </c>
      <c r="E22" s="221"/>
      <c r="F22" s="222"/>
      <c r="G22" s="222"/>
      <c r="H22" s="222"/>
      <c r="I22" s="222">
        <v>4</v>
      </c>
      <c r="J22" s="222">
        <v>1</v>
      </c>
      <c r="K22" s="222"/>
      <c r="L22" s="224"/>
      <c r="M22" s="224"/>
      <c r="N22" s="224"/>
      <c r="O22" s="224"/>
      <c r="P22" s="224"/>
      <c r="Q22" s="223">
        <f>SUM(E22:P22)</f>
        <v>5</v>
      </c>
    </row>
    <row r="23" spans="1:17" s="229" customFormat="1" ht="79" customHeight="1">
      <c r="B23" s="225" t="s">
        <v>13</v>
      </c>
      <c r="C23" s="271"/>
      <c r="D23" s="309" t="str">
        <f>D21</f>
        <v>HEATHER GREY</v>
      </c>
      <c r="E23" s="226"/>
      <c r="F23" s="227"/>
      <c r="G23" s="227"/>
      <c r="H23" s="227"/>
      <c r="I23" s="227">
        <f t="shared" ref="I23" si="1">SUM(I21:I22)</f>
        <v>39</v>
      </c>
      <c r="J23" s="227">
        <f>SUM(J21:J22)</f>
        <v>2</v>
      </c>
      <c r="K23" s="227"/>
      <c r="L23" s="228"/>
      <c r="M23" s="227"/>
      <c r="N23" s="227"/>
      <c r="O23" s="227"/>
      <c r="P23" s="227"/>
      <c r="Q23" s="227">
        <f>SUM(Q21:Q22)</f>
        <v>41</v>
      </c>
    </row>
    <row r="24" spans="1:17" s="219" customFormat="1" ht="29.5" customHeight="1">
      <c r="B24" s="230"/>
      <c r="C24" s="230"/>
      <c r="D24" s="230"/>
      <c r="E24" s="231"/>
      <c r="F24" s="231"/>
      <c r="G24" s="232"/>
      <c r="H24" s="231"/>
      <c r="I24" s="231"/>
      <c r="J24" s="231"/>
      <c r="K24" s="231"/>
      <c r="L24" s="231"/>
      <c r="M24" s="233"/>
      <c r="N24" s="233"/>
      <c r="O24" s="233"/>
      <c r="P24" s="233"/>
      <c r="Q24" s="234"/>
    </row>
    <row r="25" spans="1:17" s="229" customFormat="1" ht="53.5">
      <c r="B25" s="235" t="s">
        <v>121</v>
      </c>
      <c r="C25" s="236"/>
      <c r="D25" s="235"/>
      <c r="E25" s="237"/>
      <c r="F25" s="238"/>
      <c r="G25" s="238">
        <f t="shared" ref="G25:K25" si="2">G19</f>
        <v>0</v>
      </c>
      <c r="H25" s="238">
        <f t="shared" si="2"/>
        <v>0</v>
      </c>
      <c r="I25" s="238">
        <f>I23+I19</f>
        <v>51</v>
      </c>
      <c r="J25" s="238">
        <f>J23+J19</f>
        <v>4</v>
      </c>
      <c r="K25" s="238">
        <f t="shared" si="2"/>
        <v>0</v>
      </c>
      <c r="L25" s="238"/>
      <c r="M25" s="238"/>
      <c r="N25" s="238"/>
      <c r="O25" s="238"/>
      <c r="P25" s="238"/>
      <c r="Q25" s="238">
        <f>Q23+Q19</f>
        <v>55</v>
      </c>
    </row>
    <row r="26" spans="1:17" s="105" customFormat="1" ht="20.25" customHeight="1">
      <c r="B26" s="106"/>
      <c r="C26" s="107"/>
      <c r="D26" s="458" t="s">
        <v>184</v>
      </c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</row>
    <row r="27" spans="1:17" s="1" customFormat="1" ht="55" customHeight="1">
      <c r="B27" s="75" t="s">
        <v>14</v>
      </c>
      <c r="C27" s="32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</row>
    <row r="28" spans="1:17" s="33" customFormat="1" ht="144">
      <c r="A28" s="446" t="s">
        <v>15</v>
      </c>
      <c r="B28" s="446"/>
      <c r="C28" s="446"/>
      <c r="D28" s="209" t="s">
        <v>16</v>
      </c>
      <c r="E28" s="209" t="s">
        <v>17</v>
      </c>
      <c r="F28" s="209" t="s">
        <v>18</v>
      </c>
      <c r="G28" s="208" t="s">
        <v>19</v>
      </c>
      <c r="H28" s="208" t="s">
        <v>20</v>
      </c>
      <c r="I28" s="208" t="s">
        <v>34</v>
      </c>
      <c r="J28" s="208" t="s">
        <v>181</v>
      </c>
      <c r="K28" s="208" t="s">
        <v>179</v>
      </c>
      <c r="L28" s="208" t="s">
        <v>180</v>
      </c>
      <c r="M28" s="208" t="s">
        <v>36</v>
      </c>
      <c r="N28" s="445" t="s">
        <v>51</v>
      </c>
      <c r="O28" s="445"/>
      <c r="P28" s="445"/>
      <c r="Q28" s="445"/>
    </row>
    <row r="29" spans="1:17" s="43" customFormat="1" ht="45.75" customHeight="1">
      <c r="A29" s="431" t="str">
        <f>$D$17</f>
        <v>BLANC DE BLANC</v>
      </c>
      <c r="B29" s="431"/>
      <c r="C29" s="431"/>
      <c r="D29" s="431"/>
      <c r="E29" s="431"/>
      <c r="F29" s="431"/>
      <c r="G29" s="431"/>
      <c r="H29" s="431"/>
      <c r="I29" s="431"/>
      <c r="J29" s="431"/>
      <c r="K29" s="431"/>
      <c r="L29" s="431"/>
      <c r="M29" s="431"/>
      <c r="N29" s="431"/>
      <c r="O29" s="431"/>
      <c r="P29" s="431"/>
      <c r="Q29" s="431"/>
    </row>
    <row r="30" spans="1:17" s="2" customFormat="1" ht="164.5" customHeight="1">
      <c r="A30" s="262">
        <v>1</v>
      </c>
      <c r="B30" s="432" t="str">
        <f>$M$11</f>
        <v>BRUSHED FLEECE 100% COTTON (30/1+8/1) HEAVY WASHING_350GSM</v>
      </c>
      <c r="C30" s="432"/>
      <c r="D30" s="263" t="s">
        <v>113</v>
      </c>
      <c r="E30" s="263" t="str">
        <f>$D$17</f>
        <v>BLANC DE BLANC</v>
      </c>
      <c r="F30" s="262" t="s">
        <v>10</v>
      </c>
      <c r="G30" s="264">
        <f>$Q$19</f>
        <v>14</v>
      </c>
      <c r="H30" s="265">
        <v>1.45</v>
      </c>
      <c r="I30" s="266">
        <f>H30*G30</f>
        <v>20.3</v>
      </c>
      <c r="J30" s="267">
        <f>(I30*1.3%+(I30/50)*0.5)*0</f>
        <v>0</v>
      </c>
      <c r="K30" s="267">
        <v>2</v>
      </c>
      <c r="L30" s="267">
        <v>0</v>
      </c>
      <c r="M30" s="268">
        <f>ROUNDUP(SUM(I30:L30),0)</f>
        <v>23</v>
      </c>
      <c r="N30" s="433" t="s">
        <v>497</v>
      </c>
      <c r="O30" s="433"/>
      <c r="P30" s="433"/>
      <c r="Q30" s="433"/>
    </row>
    <row r="31" spans="1:17" s="2" customFormat="1" ht="144" customHeight="1">
      <c r="A31" s="262">
        <v>2</v>
      </c>
      <c r="B31" s="432" t="s">
        <v>300</v>
      </c>
      <c r="C31" s="432"/>
      <c r="D31" s="263" t="s">
        <v>301</v>
      </c>
      <c r="E31" s="263" t="str">
        <f>$D$17</f>
        <v>BLANC DE BLANC</v>
      </c>
      <c r="F31" s="262" t="s">
        <v>10</v>
      </c>
      <c r="G31" s="264">
        <f>$Q$19</f>
        <v>14</v>
      </c>
      <c r="H31" s="265">
        <v>0.27</v>
      </c>
      <c r="I31" s="266">
        <f>H31*G31</f>
        <v>3.7800000000000002</v>
      </c>
      <c r="J31" s="267">
        <f>(I31*0%+(I31/50)*0.5)</f>
        <v>3.78E-2</v>
      </c>
      <c r="K31" s="267">
        <v>0</v>
      </c>
      <c r="L31" s="267">
        <v>0</v>
      </c>
      <c r="M31" s="268">
        <f>ROUNDUP(SUM(I31:L31),0)</f>
        <v>4</v>
      </c>
      <c r="N31" s="433" t="s">
        <v>498</v>
      </c>
      <c r="O31" s="433"/>
      <c r="P31" s="433"/>
      <c r="Q31" s="433"/>
    </row>
    <row r="32" spans="1:17" s="43" customFormat="1" ht="45.75" customHeight="1">
      <c r="A32" s="431" t="str">
        <f>D23</f>
        <v>HEATHER GREY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  <c r="P32" s="431"/>
      <c r="Q32" s="431"/>
    </row>
    <row r="33" spans="1:17" s="2" customFormat="1" ht="165.5" customHeight="1">
      <c r="A33" s="262">
        <v>1</v>
      </c>
      <c r="B33" s="432" t="str">
        <f>$M$11</f>
        <v>BRUSHED FLEECE 100% COTTON (30/1+8/1) HEAVY WASHING_350GSM</v>
      </c>
      <c r="C33" s="432"/>
      <c r="D33" s="263" t="s">
        <v>113</v>
      </c>
      <c r="E33" s="263" t="str">
        <f>$D$17</f>
        <v>BLANC DE BLANC</v>
      </c>
      <c r="F33" s="262" t="s">
        <v>10</v>
      </c>
      <c r="G33" s="264">
        <f>Q23</f>
        <v>41</v>
      </c>
      <c r="H33" s="265">
        <v>1.45</v>
      </c>
      <c r="I33" s="266">
        <f>H33*G33</f>
        <v>59.449999999999996</v>
      </c>
      <c r="J33" s="267">
        <f>(I33*1.3%+(I33/50)*0.5)*0</f>
        <v>0</v>
      </c>
      <c r="K33" s="267">
        <v>2</v>
      </c>
      <c r="L33" s="267">
        <v>0</v>
      </c>
      <c r="M33" s="268">
        <f>ROUNDUP(SUM(I33:L33),0)</f>
        <v>62</v>
      </c>
      <c r="N33" s="433" t="s">
        <v>483</v>
      </c>
      <c r="O33" s="433"/>
      <c r="P33" s="433"/>
      <c r="Q33" s="433"/>
    </row>
    <row r="34" spans="1:17" s="2" customFormat="1" ht="139.5" customHeight="1">
      <c r="A34" s="262">
        <v>2</v>
      </c>
      <c r="B34" s="432" t="s">
        <v>300</v>
      </c>
      <c r="C34" s="432"/>
      <c r="D34" s="263" t="s">
        <v>301</v>
      </c>
      <c r="E34" s="263" t="str">
        <f>$D$17</f>
        <v>BLANC DE BLANC</v>
      </c>
      <c r="F34" s="262" t="s">
        <v>10</v>
      </c>
      <c r="G34" s="264">
        <f>G33</f>
        <v>41</v>
      </c>
      <c r="H34" s="265">
        <v>0.27</v>
      </c>
      <c r="I34" s="266">
        <f>H34*G34</f>
        <v>11.07</v>
      </c>
      <c r="J34" s="267">
        <f>(I34*0%+(I34/50)*0.5)</f>
        <v>0.11070000000000001</v>
      </c>
      <c r="K34" s="267">
        <v>0</v>
      </c>
      <c r="L34" s="267">
        <v>0</v>
      </c>
      <c r="M34" s="268">
        <f>ROUNDUP(SUM(I34:L34),0)</f>
        <v>12</v>
      </c>
      <c r="N34" s="433" t="s">
        <v>484</v>
      </c>
      <c r="O34" s="433"/>
      <c r="P34" s="433"/>
      <c r="Q34" s="433"/>
    </row>
    <row r="35" spans="1:17" s="34" customFormat="1" ht="43.5" customHeight="1" thickBot="1">
      <c r="B35" s="334" t="s">
        <v>21</v>
      </c>
      <c r="C35" s="35"/>
      <c r="D35" s="35"/>
      <c r="E35" s="35"/>
      <c r="G35" s="36"/>
      <c r="Q35" s="37"/>
    </row>
    <row r="36" spans="1:17" s="51" customFormat="1" ht="70.5" customHeight="1">
      <c r="A36" s="436" t="s">
        <v>22</v>
      </c>
      <c r="B36" s="437"/>
      <c r="C36" s="437"/>
      <c r="D36" s="437"/>
      <c r="E36" s="438"/>
      <c r="F36" s="272" t="s">
        <v>47</v>
      </c>
      <c r="G36" s="272" t="s">
        <v>23</v>
      </c>
      <c r="H36" s="439" t="s">
        <v>42</v>
      </c>
      <c r="I36" s="440"/>
      <c r="J36" s="274" t="s">
        <v>18</v>
      </c>
      <c r="K36" s="272" t="s">
        <v>48</v>
      </c>
      <c r="L36" s="272" t="s">
        <v>24</v>
      </c>
      <c r="M36" s="273" t="s">
        <v>25</v>
      </c>
      <c r="N36" s="273" t="s">
        <v>26</v>
      </c>
      <c r="O36" s="273" t="s">
        <v>27</v>
      </c>
      <c r="P36" s="434" t="s">
        <v>28</v>
      </c>
      <c r="Q36" s="435"/>
    </row>
    <row r="37" spans="1:17" s="12" customFormat="1" ht="77.5" customHeight="1">
      <c r="A37" s="210">
        <v>1</v>
      </c>
      <c r="B37" s="422" t="s">
        <v>214</v>
      </c>
      <c r="C37" s="422"/>
      <c r="D37" s="422"/>
      <c r="E37" s="422"/>
      <c r="F37" s="201" t="str">
        <f>H37</f>
        <v>BLANC DE BLANC</v>
      </c>
      <c r="G37" s="316" t="s">
        <v>485</v>
      </c>
      <c r="H37" s="423" t="str">
        <f>$A$29</f>
        <v>BLANC DE BLANC</v>
      </c>
      <c r="I37" s="423" t="e">
        <f>#REF!</f>
        <v>#REF!</v>
      </c>
      <c r="J37" s="206" t="s">
        <v>29</v>
      </c>
      <c r="K37" s="206">
        <f t="shared" ref="K37:K51" si="3">$Q$19</f>
        <v>14</v>
      </c>
      <c r="L37" s="320">
        <v>6.5000000000000002E-2</v>
      </c>
      <c r="M37" s="211">
        <f>ROUNDUP(K37*L37,0)</f>
        <v>1</v>
      </c>
      <c r="N37" s="211"/>
      <c r="O37" s="207">
        <f>M37</f>
        <v>1</v>
      </c>
      <c r="P37" s="424" t="s">
        <v>437</v>
      </c>
      <c r="Q37" s="425"/>
    </row>
    <row r="38" spans="1:17" s="12" customFormat="1" ht="72.5" customHeight="1">
      <c r="A38" s="210">
        <v>1</v>
      </c>
      <c r="B38" s="422" t="s">
        <v>214</v>
      </c>
      <c r="C38" s="422"/>
      <c r="D38" s="422"/>
      <c r="E38" s="422"/>
      <c r="F38" s="201" t="str">
        <f>H38</f>
        <v>HEATHER GREY</v>
      </c>
      <c r="G38" s="316" t="s">
        <v>486</v>
      </c>
      <c r="H38" s="423" t="s">
        <v>482</v>
      </c>
      <c r="I38" s="423" t="e">
        <f>#REF!</f>
        <v>#REF!</v>
      </c>
      <c r="J38" s="206" t="s">
        <v>29</v>
      </c>
      <c r="K38" s="206">
        <f>Q23</f>
        <v>41</v>
      </c>
      <c r="L38" s="320">
        <v>6.5000000000000002E-2</v>
      </c>
      <c r="M38" s="211">
        <f>ROUNDUP(K38*L38,0)</f>
        <v>3</v>
      </c>
      <c r="N38" s="211"/>
      <c r="O38" s="207">
        <f>M38</f>
        <v>3</v>
      </c>
      <c r="P38" s="424" t="s">
        <v>437</v>
      </c>
      <c r="Q38" s="425"/>
    </row>
    <row r="39" spans="1:17" s="43" customFormat="1" ht="112" customHeight="1">
      <c r="A39" s="210">
        <v>2</v>
      </c>
      <c r="B39" s="421" t="s">
        <v>222</v>
      </c>
      <c r="C39" s="422"/>
      <c r="D39" s="422"/>
      <c r="E39" s="422"/>
      <c r="F39" s="201" t="s">
        <v>89</v>
      </c>
      <c r="G39" s="275" t="s">
        <v>89</v>
      </c>
      <c r="H39" s="423" t="str">
        <f t="shared" ref="H39:H51" si="4">$A$29</f>
        <v>BLANC DE BLANC</v>
      </c>
      <c r="I39" s="423" t="e">
        <f>#REF!</f>
        <v>#REF!</v>
      </c>
      <c r="J39" s="206" t="s">
        <v>30</v>
      </c>
      <c r="K39" s="206">
        <f t="shared" si="3"/>
        <v>14</v>
      </c>
      <c r="L39" s="212">
        <v>1</v>
      </c>
      <c r="M39" s="206">
        <f t="shared" ref="M39" si="5">L39*K39</f>
        <v>14</v>
      </c>
      <c r="N39" s="211"/>
      <c r="O39" s="207">
        <f t="shared" ref="O39" si="6">M39+N39</f>
        <v>14</v>
      </c>
      <c r="P39" s="424" t="s">
        <v>438</v>
      </c>
      <c r="Q39" s="425"/>
    </row>
    <row r="40" spans="1:17" s="43" customFormat="1" ht="112" customHeight="1">
      <c r="A40" s="210">
        <v>2</v>
      </c>
      <c r="B40" s="421" t="s">
        <v>222</v>
      </c>
      <c r="C40" s="422"/>
      <c r="D40" s="422"/>
      <c r="E40" s="422"/>
      <c r="F40" s="201" t="s">
        <v>89</v>
      </c>
      <c r="G40" s="275" t="s">
        <v>89</v>
      </c>
      <c r="H40" s="423" t="str">
        <f>H38</f>
        <v>HEATHER GREY</v>
      </c>
      <c r="I40" s="423" t="e">
        <f>#REF!</f>
        <v>#REF!</v>
      </c>
      <c r="J40" s="206" t="s">
        <v>30</v>
      </c>
      <c r="K40" s="206">
        <f>K38</f>
        <v>41</v>
      </c>
      <c r="L40" s="212">
        <v>1</v>
      </c>
      <c r="M40" s="206">
        <f t="shared" ref="M40" si="7">L40*K40</f>
        <v>41</v>
      </c>
      <c r="N40" s="211"/>
      <c r="O40" s="207">
        <f t="shared" ref="O40" si="8">M40+N40</f>
        <v>41</v>
      </c>
      <c r="P40" s="424" t="s">
        <v>438</v>
      </c>
      <c r="Q40" s="425"/>
    </row>
    <row r="41" spans="1:17" s="43" customFormat="1" ht="106.5" customHeight="1">
      <c r="A41" s="210">
        <v>3</v>
      </c>
      <c r="B41" s="421" t="s">
        <v>302</v>
      </c>
      <c r="C41" s="422"/>
      <c r="D41" s="422"/>
      <c r="E41" s="422"/>
      <c r="F41" s="201" t="s">
        <v>89</v>
      </c>
      <c r="G41" s="275" t="s">
        <v>89</v>
      </c>
      <c r="H41" s="423" t="str">
        <f t="shared" si="4"/>
        <v>BLANC DE BLANC</v>
      </c>
      <c r="I41" s="423" t="e">
        <f>#REF!</f>
        <v>#REF!</v>
      </c>
      <c r="J41" s="206" t="s">
        <v>30</v>
      </c>
      <c r="K41" s="206">
        <f t="shared" si="3"/>
        <v>14</v>
      </c>
      <c r="L41" s="212">
        <v>1</v>
      </c>
      <c r="M41" s="206">
        <f t="shared" ref="M41" si="9">L41*K41</f>
        <v>14</v>
      </c>
      <c r="N41" s="211"/>
      <c r="O41" s="207">
        <f t="shared" ref="O41" si="10">M41+N41</f>
        <v>14</v>
      </c>
      <c r="P41" s="424" t="s">
        <v>439</v>
      </c>
      <c r="Q41" s="425"/>
    </row>
    <row r="42" spans="1:17" s="43" customFormat="1" ht="105" customHeight="1">
      <c r="A42" s="210">
        <v>3</v>
      </c>
      <c r="B42" s="421" t="s">
        <v>302</v>
      </c>
      <c r="C42" s="422"/>
      <c r="D42" s="422"/>
      <c r="E42" s="422"/>
      <c r="F42" s="201" t="s">
        <v>89</v>
      </c>
      <c r="G42" s="275" t="s">
        <v>89</v>
      </c>
      <c r="H42" s="423" t="str">
        <f>H40</f>
        <v>HEATHER GREY</v>
      </c>
      <c r="I42" s="423" t="e">
        <f>#REF!</f>
        <v>#REF!</v>
      </c>
      <c r="J42" s="206" t="s">
        <v>30</v>
      </c>
      <c r="K42" s="206">
        <f>K40</f>
        <v>41</v>
      </c>
      <c r="L42" s="212">
        <v>1</v>
      </c>
      <c r="M42" s="206">
        <f t="shared" ref="M42" si="11">L42*K42</f>
        <v>41</v>
      </c>
      <c r="N42" s="211"/>
      <c r="O42" s="207">
        <f t="shared" ref="O42" si="12">M42+N42</f>
        <v>41</v>
      </c>
      <c r="P42" s="424" t="s">
        <v>439</v>
      </c>
      <c r="Q42" s="425"/>
    </row>
    <row r="43" spans="1:17" s="43" customFormat="1" ht="98" customHeight="1">
      <c r="A43" s="210">
        <v>4</v>
      </c>
      <c r="B43" s="421" t="s">
        <v>223</v>
      </c>
      <c r="C43" s="422"/>
      <c r="D43" s="422"/>
      <c r="E43" s="422"/>
      <c r="F43" s="201" t="s">
        <v>89</v>
      </c>
      <c r="G43" s="275" t="s">
        <v>89</v>
      </c>
      <c r="H43" s="423" t="str">
        <f t="shared" si="4"/>
        <v>BLANC DE BLANC</v>
      </c>
      <c r="I43" s="423" t="e">
        <f>#REF!</f>
        <v>#REF!</v>
      </c>
      <c r="J43" s="206" t="s">
        <v>30</v>
      </c>
      <c r="K43" s="206">
        <f t="shared" si="3"/>
        <v>14</v>
      </c>
      <c r="L43" s="212">
        <v>1</v>
      </c>
      <c r="M43" s="206">
        <f t="shared" ref="M43" si="13">L43*K43</f>
        <v>14</v>
      </c>
      <c r="N43" s="211"/>
      <c r="O43" s="207">
        <f t="shared" ref="O43" si="14">M43+N43</f>
        <v>14</v>
      </c>
      <c r="P43" s="424" t="s">
        <v>440</v>
      </c>
      <c r="Q43" s="425"/>
    </row>
    <row r="44" spans="1:17" s="43" customFormat="1" ht="98" customHeight="1">
      <c r="A44" s="210">
        <v>4</v>
      </c>
      <c r="B44" s="421" t="s">
        <v>223</v>
      </c>
      <c r="C44" s="422"/>
      <c r="D44" s="422"/>
      <c r="E44" s="422"/>
      <c r="F44" s="201" t="s">
        <v>89</v>
      </c>
      <c r="G44" s="275" t="s">
        <v>89</v>
      </c>
      <c r="H44" s="423" t="str">
        <f>H42</f>
        <v>HEATHER GREY</v>
      </c>
      <c r="I44" s="423" t="e">
        <f>#REF!</f>
        <v>#REF!</v>
      </c>
      <c r="J44" s="206" t="s">
        <v>30</v>
      </c>
      <c r="K44" s="206">
        <f>K42</f>
        <v>41</v>
      </c>
      <c r="L44" s="212">
        <v>1</v>
      </c>
      <c r="M44" s="206">
        <f t="shared" ref="M44" si="15">L44*K44</f>
        <v>41</v>
      </c>
      <c r="N44" s="211"/>
      <c r="O44" s="207">
        <f t="shared" ref="O44" si="16">M44+N44</f>
        <v>41</v>
      </c>
      <c r="P44" s="424" t="s">
        <v>440</v>
      </c>
      <c r="Q44" s="425"/>
    </row>
    <row r="45" spans="1:17" s="43" customFormat="1" ht="104" customHeight="1">
      <c r="A45" s="210">
        <v>5</v>
      </c>
      <c r="B45" s="421" t="s">
        <v>441</v>
      </c>
      <c r="C45" s="422"/>
      <c r="D45" s="422"/>
      <c r="E45" s="422"/>
      <c r="F45" s="201" t="s">
        <v>89</v>
      </c>
      <c r="G45" s="275" t="s">
        <v>89</v>
      </c>
      <c r="H45" s="423" t="str">
        <f t="shared" si="4"/>
        <v>BLANC DE BLANC</v>
      </c>
      <c r="I45" s="423" t="e">
        <f>#REF!</f>
        <v>#REF!</v>
      </c>
      <c r="J45" s="206" t="s">
        <v>30</v>
      </c>
      <c r="K45" s="206">
        <f t="shared" si="3"/>
        <v>14</v>
      </c>
      <c r="L45" s="212">
        <v>1</v>
      </c>
      <c r="M45" s="206">
        <f t="shared" ref="M45" si="17">L45*K45</f>
        <v>14</v>
      </c>
      <c r="N45" s="211"/>
      <c r="O45" s="207">
        <f t="shared" ref="O45" si="18">M45+N45</f>
        <v>14</v>
      </c>
      <c r="P45" s="424" t="s">
        <v>442</v>
      </c>
      <c r="Q45" s="425"/>
    </row>
    <row r="46" spans="1:17" s="43" customFormat="1" ht="109" customHeight="1">
      <c r="A46" s="210">
        <v>5</v>
      </c>
      <c r="B46" s="421" t="s">
        <v>441</v>
      </c>
      <c r="C46" s="422"/>
      <c r="D46" s="422"/>
      <c r="E46" s="422"/>
      <c r="F46" s="201" t="s">
        <v>89</v>
      </c>
      <c r="G46" s="275" t="s">
        <v>89</v>
      </c>
      <c r="H46" s="423" t="str">
        <f>H44</f>
        <v>HEATHER GREY</v>
      </c>
      <c r="I46" s="423" t="e">
        <f>#REF!</f>
        <v>#REF!</v>
      </c>
      <c r="J46" s="206" t="s">
        <v>30</v>
      </c>
      <c r="K46" s="206">
        <f>K44</f>
        <v>41</v>
      </c>
      <c r="L46" s="212">
        <v>1</v>
      </c>
      <c r="M46" s="206">
        <f t="shared" ref="M46" si="19">L46*K46</f>
        <v>41</v>
      </c>
      <c r="N46" s="211"/>
      <c r="O46" s="207">
        <f t="shared" ref="O46" si="20">M46+N46</f>
        <v>41</v>
      </c>
      <c r="P46" s="424" t="s">
        <v>442</v>
      </c>
      <c r="Q46" s="425"/>
    </row>
    <row r="47" spans="1:17" s="43" customFormat="1" ht="77.5" customHeight="1">
      <c r="A47" s="210">
        <v>6</v>
      </c>
      <c r="B47" s="421" t="s">
        <v>303</v>
      </c>
      <c r="C47" s="422"/>
      <c r="D47" s="422"/>
      <c r="E47" s="422"/>
      <c r="F47" s="201" t="s">
        <v>304</v>
      </c>
      <c r="G47" s="275" t="s">
        <v>304</v>
      </c>
      <c r="H47" s="423" t="str">
        <f t="shared" si="4"/>
        <v>BLANC DE BLANC</v>
      </c>
      <c r="I47" s="423" t="e">
        <f>#REF!</f>
        <v>#REF!</v>
      </c>
      <c r="J47" s="206" t="s">
        <v>453</v>
      </c>
      <c r="K47" s="206">
        <f t="shared" si="3"/>
        <v>14</v>
      </c>
      <c r="L47" s="212">
        <v>2</v>
      </c>
      <c r="M47" s="206">
        <f t="shared" ref="M47" si="21">L47*K47</f>
        <v>28</v>
      </c>
      <c r="N47" s="211"/>
      <c r="O47" s="207">
        <f t="shared" ref="O47" si="22">M47+N47</f>
        <v>28</v>
      </c>
      <c r="P47" s="424" t="s">
        <v>443</v>
      </c>
      <c r="Q47" s="425"/>
    </row>
    <row r="48" spans="1:17" s="43" customFormat="1" ht="77.5" customHeight="1">
      <c r="A48" s="210">
        <v>6</v>
      </c>
      <c r="B48" s="421" t="s">
        <v>303</v>
      </c>
      <c r="C48" s="422"/>
      <c r="D48" s="422"/>
      <c r="E48" s="422"/>
      <c r="F48" s="201" t="s">
        <v>304</v>
      </c>
      <c r="G48" s="275" t="s">
        <v>304</v>
      </c>
      <c r="H48" s="423" t="str">
        <f>H46</f>
        <v>HEATHER GREY</v>
      </c>
      <c r="I48" s="423" t="e">
        <f>#REF!</f>
        <v>#REF!</v>
      </c>
      <c r="J48" s="206" t="s">
        <v>453</v>
      </c>
      <c r="K48" s="206">
        <f>K46</f>
        <v>41</v>
      </c>
      <c r="L48" s="212">
        <v>2</v>
      </c>
      <c r="M48" s="206">
        <f t="shared" ref="M48" si="23">L48*K48</f>
        <v>82</v>
      </c>
      <c r="N48" s="211"/>
      <c r="O48" s="207">
        <f t="shared" ref="O48" si="24">M48+N48</f>
        <v>82</v>
      </c>
      <c r="P48" s="424" t="s">
        <v>443</v>
      </c>
      <c r="Q48" s="425"/>
    </row>
    <row r="49" spans="1:17" s="43" customFormat="1" ht="75" customHeight="1">
      <c r="A49" s="210">
        <v>7</v>
      </c>
      <c r="B49" s="421" t="s">
        <v>305</v>
      </c>
      <c r="C49" s="422"/>
      <c r="D49" s="422"/>
      <c r="E49" s="422"/>
      <c r="F49" s="201" t="str">
        <f>H49</f>
        <v>BLANC DE BLANC</v>
      </c>
      <c r="G49" s="319" t="s">
        <v>481</v>
      </c>
      <c r="H49" s="423" t="str">
        <f t="shared" si="4"/>
        <v>BLANC DE BLANC</v>
      </c>
      <c r="I49" s="423" t="e">
        <f>#REF!</f>
        <v>#REF!</v>
      </c>
      <c r="J49" s="206" t="s">
        <v>10</v>
      </c>
      <c r="K49" s="206">
        <f t="shared" si="3"/>
        <v>14</v>
      </c>
      <c r="L49" s="212">
        <v>1.5</v>
      </c>
      <c r="M49" s="206">
        <f t="shared" ref="M49" si="25">L49*K49</f>
        <v>21</v>
      </c>
      <c r="N49" s="211"/>
      <c r="O49" s="207">
        <f t="shared" ref="O49" si="26">M49+N49</f>
        <v>21</v>
      </c>
      <c r="P49" s="424" t="s">
        <v>445</v>
      </c>
      <c r="Q49" s="425"/>
    </row>
    <row r="50" spans="1:17" s="43" customFormat="1" ht="75" customHeight="1">
      <c r="A50" s="210">
        <v>7</v>
      </c>
      <c r="B50" s="421" t="s">
        <v>305</v>
      </c>
      <c r="C50" s="422"/>
      <c r="D50" s="422"/>
      <c r="E50" s="422"/>
      <c r="F50" s="201" t="str">
        <f>H50</f>
        <v>HEATHER GREY</v>
      </c>
      <c r="G50" s="319" t="s">
        <v>482</v>
      </c>
      <c r="H50" s="423" t="str">
        <f>H48</f>
        <v>HEATHER GREY</v>
      </c>
      <c r="I50" s="423" t="e">
        <f>#REF!</f>
        <v>#REF!</v>
      </c>
      <c r="J50" s="206" t="s">
        <v>10</v>
      </c>
      <c r="K50" s="206">
        <f>K48</f>
        <v>41</v>
      </c>
      <c r="L50" s="212">
        <v>1.5</v>
      </c>
      <c r="M50" s="206">
        <f t="shared" ref="M50" si="27">L50*K50</f>
        <v>61.5</v>
      </c>
      <c r="N50" s="211"/>
      <c r="O50" s="207">
        <f t="shared" ref="O50" si="28">M50+N50</f>
        <v>61.5</v>
      </c>
      <c r="P50" s="424" t="s">
        <v>445</v>
      </c>
      <c r="Q50" s="425"/>
    </row>
    <row r="51" spans="1:17" s="43" customFormat="1" ht="79" customHeight="1">
      <c r="A51" s="210">
        <v>8</v>
      </c>
      <c r="B51" s="421" t="s">
        <v>306</v>
      </c>
      <c r="C51" s="422"/>
      <c r="D51" s="422"/>
      <c r="E51" s="422"/>
      <c r="F51" s="201" t="str">
        <f>H51</f>
        <v>BLANC DE BLANC</v>
      </c>
      <c r="G51" s="319" t="s">
        <v>481</v>
      </c>
      <c r="H51" s="423" t="str">
        <f t="shared" si="4"/>
        <v>BLANC DE BLANC</v>
      </c>
      <c r="I51" s="423" t="e">
        <f>#REF!</f>
        <v>#REF!</v>
      </c>
      <c r="J51" s="206" t="s">
        <v>10</v>
      </c>
      <c r="K51" s="206">
        <f t="shared" si="3"/>
        <v>14</v>
      </c>
      <c r="L51" s="212">
        <v>0.35</v>
      </c>
      <c r="M51" s="206">
        <f t="shared" ref="M51" si="29">L51*K51</f>
        <v>4.8999999999999995</v>
      </c>
      <c r="N51" s="211"/>
      <c r="O51" s="207">
        <f t="shared" ref="O51" si="30">M51+N51</f>
        <v>4.8999999999999995</v>
      </c>
      <c r="P51" s="424" t="s">
        <v>444</v>
      </c>
      <c r="Q51" s="425"/>
    </row>
    <row r="52" spans="1:17" s="43" customFormat="1" ht="79" customHeight="1">
      <c r="A52" s="210">
        <v>8</v>
      </c>
      <c r="B52" s="421" t="s">
        <v>306</v>
      </c>
      <c r="C52" s="422"/>
      <c r="D52" s="422"/>
      <c r="E52" s="422"/>
      <c r="F52" s="201" t="str">
        <f>H52</f>
        <v>HEATHER GREY</v>
      </c>
      <c r="G52" s="319" t="s">
        <v>482</v>
      </c>
      <c r="H52" s="423" t="str">
        <f>H50</f>
        <v>HEATHER GREY</v>
      </c>
      <c r="I52" s="423" t="e">
        <f>#REF!</f>
        <v>#REF!</v>
      </c>
      <c r="J52" s="206" t="s">
        <v>10</v>
      </c>
      <c r="K52" s="206">
        <f>K50</f>
        <v>41</v>
      </c>
      <c r="L52" s="212">
        <v>0.35</v>
      </c>
      <c r="M52" s="206">
        <f t="shared" ref="M52" si="31">L52*K52</f>
        <v>14.35</v>
      </c>
      <c r="N52" s="211"/>
      <c r="O52" s="207">
        <f t="shared" ref="O52" si="32">M52+N52</f>
        <v>14.35</v>
      </c>
      <c r="P52" s="424" t="s">
        <v>444</v>
      </c>
      <c r="Q52" s="425"/>
    </row>
    <row r="53" spans="1:17" s="43" customFormat="1" ht="11.5" customHeight="1">
      <c r="A53" s="462"/>
      <c r="B53" s="462"/>
      <c r="C53" s="462"/>
      <c r="D53" s="462"/>
      <c r="E53" s="462"/>
      <c r="F53" s="462"/>
      <c r="G53" s="462"/>
      <c r="H53" s="462"/>
      <c r="I53" s="462"/>
      <c r="J53" s="462"/>
      <c r="K53" s="462"/>
      <c r="L53" s="462"/>
      <c r="M53" s="462"/>
      <c r="N53" s="462"/>
      <c r="O53" s="462"/>
      <c r="P53" s="462"/>
      <c r="Q53" s="462"/>
    </row>
    <row r="54" spans="1:17" s="34" customFormat="1" ht="44" customHeight="1">
      <c r="B54" s="317" t="s">
        <v>65</v>
      </c>
      <c r="C54" s="35"/>
      <c r="D54" s="35"/>
      <c r="E54" s="35"/>
      <c r="G54" s="36"/>
      <c r="Q54" s="37"/>
    </row>
    <row r="55" spans="1:17" s="51" customFormat="1" ht="73" customHeight="1">
      <c r="A55" s="446" t="s">
        <v>22</v>
      </c>
      <c r="B55" s="446"/>
      <c r="C55" s="446"/>
      <c r="D55" s="446"/>
      <c r="E55" s="446"/>
      <c r="F55" s="208" t="s">
        <v>47</v>
      </c>
      <c r="G55" s="208" t="s">
        <v>23</v>
      </c>
      <c r="H55" s="445" t="s">
        <v>42</v>
      </c>
      <c r="I55" s="445"/>
      <c r="J55" s="209" t="s">
        <v>18</v>
      </c>
      <c r="K55" s="208" t="s">
        <v>48</v>
      </c>
      <c r="L55" s="208" t="s">
        <v>24</v>
      </c>
      <c r="M55" s="208" t="s">
        <v>25</v>
      </c>
      <c r="N55" s="208" t="s">
        <v>26</v>
      </c>
      <c r="O55" s="208" t="s">
        <v>27</v>
      </c>
      <c r="P55" s="445" t="s">
        <v>28</v>
      </c>
      <c r="Q55" s="445"/>
    </row>
    <row r="56" spans="1:17" s="258" customFormat="1" ht="100" customHeight="1">
      <c r="A56" s="256">
        <v>1</v>
      </c>
      <c r="B56" s="463" t="s">
        <v>457</v>
      </c>
      <c r="C56" s="464"/>
      <c r="D56" s="464"/>
      <c r="E56" s="465"/>
      <c r="F56" s="319" t="s">
        <v>89</v>
      </c>
      <c r="G56" s="257" t="s">
        <v>89</v>
      </c>
      <c r="H56" s="423" t="str">
        <f t="shared" ref="H56:H76" si="33">$D$19</f>
        <v>BLANC DE BLANC</v>
      </c>
      <c r="I56" s="423" t="e">
        <f>#REF!</f>
        <v>#REF!</v>
      </c>
      <c r="J56" s="206" t="s">
        <v>30</v>
      </c>
      <c r="K56" s="206">
        <f>$Q$19</f>
        <v>14</v>
      </c>
      <c r="L56" s="212">
        <v>1</v>
      </c>
      <c r="M56" s="206">
        <f>L56*K56</f>
        <v>14</v>
      </c>
      <c r="N56" s="211"/>
      <c r="O56" s="207">
        <f>M56</f>
        <v>14</v>
      </c>
      <c r="P56" s="424" t="s">
        <v>456</v>
      </c>
      <c r="Q56" s="425"/>
    </row>
    <row r="57" spans="1:17" s="258" customFormat="1" ht="99" customHeight="1">
      <c r="A57" s="256">
        <v>1</v>
      </c>
      <c r="B57" s="463" t="s">
        <v>457</v>
      </c>
      <c r="C57" s="464"/>
      <c r="D57" s="464"/>
      <c r="E57" s="465"/>
      <c r="F57" s="319" t="s">
        <v>89</v>
      </c>
      <c r="G57" s="257" t="s">
        <v>89</v>
      </c>
      <c r="H57" s="423" t="str">
        <f>H52</f>
        <v>HEATHER GREY</v>
      </c>
      <c r="I57" s="423" t="e">
        <f>#REF!</f>
        <v>#REF!</v>
      </c>
      <c r="J57" s="206" t="s">
        <v>30</v>
      </c>
      <c r="K57" s="206">
        <f>K52</f>
        <v>41</v>
      </c>
      <c r="L57" s="212">
        <v>1</v>
      </c>
      <c r="M57" s="206">
        <f>L57*K57</f>
        <v>41</v>
      </c>
      <c r="N57" s="211"/>
      <c r="O57" s="207">
        <f>M57</f>
        <v>41</v>
      </c>
      <c r="P57" s="424" t="s">
        <v>456</v>
      </c>
      <c r="Q57" s="425"/>
    </row>
    <row r="58" spans="1:17" s="258" customFormat="1" ht="53" customHeight="1">
      <c r="A58" s="256">
        <v>2</v>
      </c>
      <c r="B58" s="463" t="s">
        <v>446</v>
      </c>
      <c r="C58" s="464"/>
      <c r="D58" s="464"/>
      <c r="E58" s="465"/>
      <c r="F58" s="319" t="s">
        <v>39</v>
      </c>
      <c r="G58" s="319" t="s">
        <v>39</v>
      </c>
      <c r="H58" s="423" t="str">
        <f t="shared" si="33"/>
        <v>BLANC DE BLANC</v>
      </c>
      <c r="I58" s="423" t="e">
        <f>#REF!</f>
        <v>#REF!</v>
      </c>
      <c r="J58" s="206" t="s">
        <v>30</v>
      </c>
      <c r="K58" s="206">
        <f t="shared" ref="K58" si="34">$Q$19</f>
        <v>14</v>
      </c>
      <c r="L58" s="212">
        <v>1</v>
      </c>
      <c r="M58" s="206">
        <f t="shared" ref="M58" si="35">L58*K58</f>
        <v>14</v>
      </c>
      <c r="N58" s="211"/>
      <c r="O58" s="207">
        <f t="shared" ref="O58" si="36">N58+M58</f>
        <v>14</v>
      </c>
      <c r="P58" s="466" t="s">
        <v>463</v>
      </c>
      <c r="Q58" s="466"/>
    </row>
    <row r="59" spans="1:17" s="258" customFormat="1" ht="51.5" customHeight="1">
      <c r="A59" s="256">
        <v>2</v>
      </c>
      <c r="B59" s="463" t="s">
        <v>446</v>
      </c>
      <c r="C59" s="464"/>
      <c r="D59" s="464"/>
      <c r="E59" s="465"/>
      <c r="F59" s="319" t="s">
        <v>39</v>
      </c>
      <c r="G59" s="319" t="s">
        <v>39</v>
      </c>
      <c r="H59" s="423" t="str">
        <f>H57</f>
        <v>HEATHER GREY</v>
      </c>
      <c r="I59" s="423" t="e">
        <f>#REF!</f>
        <v>#REF!</v>
      </c>
      <c r="J59" s="206" t="s">
        <v>30</v>
      </c>
      <c r="K59" s="206">
        <f>K57</f>
        <v>41</v>
      </c>
      <c r="L59" s="212">
        <v>1</v>
      </c>
      <c r="M59" s="206">
        <f t="shared" ref="M59" si="37">L59*K59</f>
        <v>41</v>
      </c>
      <c r="N59" s="211"/>
      <c r="O59" s="207">
        <f t="shared" ref="O59" si="38">N59+M59</f>
        <v>41</v>
      </c>
      <c r="P59" s="466" t="s">
        <v>463</v>
      </c>
      <c r="Q59" s="466"/>
    </row>
    <row r="60" spans="1:17" s="258" customFormat="1" ht="96.5" customHeight="1">
      <c r="A60" s="256">
        <v>3</v>
      </c>
      <c r="B60" s="463" t="s">
        <v>447</v>
      </c>
      <c r="C60" s="464"/>
      <c r="D60" s="464"/>
      <c r="E60" s="465"/>
      <c r="F60" s="319" t="s">
        <v>89</v>
      </c>
      <c r="G60" s="319" t="s">
        <v>89</v>
      </c>
      <c r="H60" s="423" t="str">
        <f t="shared" si="33"/>
        <v>BLANC DE BLANC</v>
      </c>
      <c r="I60" s="423" t="e">
        <f>#REF!</f>
        <v>#REF!</v>
      </c>
      <c r="J60" s="206" t="s">
        <v>30</v>
      </c>
      <c r="K60" s="206">
        <f t="shared" ref="K60:K62" si="39">$Q$19</f>
        <v>14</v>
      </c>
      <c r="L60" s="212">
        <v>1</v>
      </c>
      <c r="M60" s="206">
        <f t="shared" ref="M60" si="40">L60*K60</f>
        <v>14</v>
      </c>
      <c r="N60" s="211"/>
      <c r="O60" s="207">
        <f t="shared" ref="O60" si="41">N60+M60</f>
        <v>14</v>
      </c>
      <c r="P60" s="466" t="s">
        <v>458</v>
      </c>
      <c r="Q60" s="467"/>
    </row>
    <row r="61" spans="1:17" s="258" customFormat="1" ht="108" customHeight="1">
      <c r="A61" s="256">
        <v>3</v>
      </c>
      <c r="B61" s="463" t="s">
        <v>447</v>
      </c>
      <c r="C61" s="464"/>
      <c r="D61" s="464"/>
      <c r="E61" s="465"/>
      <c r="F61" s="319" t="s">
        <v>89</v>
      </c>
      <c r="G61" s="319" t="s">
        <v>89</v>
      </c>
      <c r="H61" s="423" t="str">
        <f>H59</f>
        <v>HEATHER GREY</v>
      </c>
      <c r="I61" s="423" t="e">
        <f>#REF!</f>
        <v>#REF!</v>
      </c>
      <c r="J61" s="206" t="s">
        <v>30</v>
      </c>
      <c r="K61" s="206">
        <f>K59</f>
        <v>41</v>
      </c>
      <c r="L61" s="212">
        <v>1</v>
      </c>
      <c r="M61" s="206">
        <f t="shared" ref="M61" si="42">L61*K61</f>
        <v>41</v>
      </c>
      <c r="N61" s="211"/>
      <c r="O61" s="207">
        <f t="shared" ref="O61" si="43">N61+M61</f>
        <v>41</v>
      </c>
      <c r="P61" s="466" t="s">
        <v>458</v>
      </c>
      <c r="Q61" s="467"/>
    </row>
    <row r="62" spans="1:17" s="258" customFormat="1" ht="96.5" customHeight="1">
      <c r="A62" s="256">
        <v>4</v>
      </c>
      <c r="B62" s="463" t="s">
        <v>448</v>
      </c>
      <c r="C62" s="464"/>
      <c r="D62" s="464"/>
      <c r="E62" s="465"/>
      <c r="F62" s="319" t="s">
        <v>89</v>
      </c>
      <c r="G62" s="319" t="s">
        <v>89</v>
      </c>
      <c r="H62" s="423" t="str">
        <f t="shared" si="33"/>
        <v>BLANC DE BLANC</v>
      </c>
      <c r="I62" s="423" t="e">
        <f>#REF!</f>
        <v>#REF!</v>
      </c>
      <c r="J62" s="206" t="s">
        <v>30</v>
      </c>
      <c r="K62" s="206">
        <f t="shared" si="39"/>
        <v>14</v>
      </c>
      <c r="L62" s="212">
        <v>1</v>
      </c>
      <c r="M62" s="206">
        <f t="shared" ref="M62" si="44">L62*K62</f>
        <v>14</v>
      </c>
      <c r="N62" s="211"/>
      <c r="O62" s="207">
        <f t="shared" ref="O62" si="45">N62+M62</f>
        <v>14</v>
      </c>
      <c r="P62" s="466" t="s">
        <v>458</v>
      </c>
      <c r="Q62" s="467"/>
    </row>
    <row r="63" spans="1:17" s="258" customFormat="1" ht="101.5" customHeight="1">
      <c r="A63" s="256">
        <v>4</v>
      </c>
      <c r="B63" s="463" t="s">
        <v>448</v>
      </c>
      <c r="C63" s="464"/>
      <c r="D63" s="464"/>
      <c r="E63" s="465"/>
      <c r="F63" s="319" t="s">
        <v>89</v>
      </c>
      <c r="G63" s="319" t="s">
        <v>89</v>
      </c>
      <c r="H63" s="423" t="str">
        <f>H61</f>
        <v>HEATHER GREY</v>
      </c>
      <c r="I63" s="423" t="e">
        <f>#REF!</f>
        <v>#REF!</v>
      </c>
      <c r="J63" s="206" t="s">
        <v>30</v>
      </c>
      <c r="K63" s="206">
        <f>K61</f>
        <v>41</v>
      </c>
      <c r="L63" s="212">
        <v>1</v>
      </c>
      <c r="M63" s="206">
        <f t="shared" ref="M63" si="46">L63*K63</f>
        <v>41</v>
      </c>
      <c r="N63" s="211"/>
      <c r="O63" s="207">
        <f t="shared" ref="O63" si="47">N63+M63</f>
        <v>41</v>
      </c>
      <c r="P63" s="466" t="s">
        <v>458</v>
      </c>
      <c r="Q63" s="467"/>
    </row>
    <row r="64" spans="1:17" s="12" customFormat="1" ht="93" customHeight="1">
      <c r="A64" s="256">
        <v>5</v>
      </c>
      <c r="B64" s="463" t="s">
        <v>449</v>
      </c>
      <c r="C64" s="464"/>
      <c r="D64" s="464"/>
      <c r="E64" s="465"/>
      <c r="F64" s="319" t="s">
        <v>89</v>
      </c>
      <c r="G64" s="319" t="s">
        <v>89</v>
      </c>
      <c r="H64" s="423" t="str">
        <f t="shared" si="33"/>
        <v>BLANC DE BLANC</v>
      </c>
      <c r="I64" s="423" t="e">
        <f>#REF!</f>
        <v>#REF!</v>
      </c>
      <c r="J64" s="206" t="s">
        <v>30</v>
      </c>
      <c r="K64" s="206">
        <f t="shared" ref="K64" si="48">$Q$19</f>
        <v>14</v>
      </c>
      <c r="L64" s="212">
        <v>2</v>
      </c>
      <c r="M64" s="206">
        <f t="shared" ref="M64" si="49">L64*K64</f>
        <v>28</v>
      </c>
      <c r="N64" s="211"/>
      <c r="O64" s="207">
        <f>N64+M64</f>
        <v>28</v>
      </c>
      <c r="P64" s="424" t="s">
        <v>459</v>
      </c>
      <c r="Q64" s="425"/>
    </row>
    <row r="65" spans="1:17" s="12" customFormat="1" ht="100.5" customHeight="1">
      <c r="A65" s="256">
        <v>5</v>
      </c>
      <c r="B65" s="463" t="s">
        <v>449</v>
      </c>
      <c r="C65" s="464"/>
      <c r="D65" s="464"/>
      <c r="E65" s="465"/>
      <c r="F65" s="319" t="s">
        <v>89</v>
      </c>
      <c r="G65" s="319" t="s">
        <v>89</v>
      </c>
      <c r="H65" s="423" t="str">
        <f>H63</f>
        <v>HEATHER GREY</v>
      </c>
      <c r="I65" s="423" t="e">
        <f>#REF!</f>
        <v>#REF!</v>
      </c>
      <c r="J65" s="206" t="s">
        <v>30</v>
      </c>
      <c r="K65" s="206">
        <f>K63</f>
        <v>41</v>
      </c>
      <c r="L65" s="212">
        <v>2</v>
      </c>
      <c r="M65" s="206">
        <f t="shared" ref="M65" si="50">L65*K65</f>
        <v>82</v>
      </c>
      <c r="N65" s="211"/>
      <c r="O65" s="207">
        <f>N65+M65</f>
        <v>82</v>
      </c>
      <c r="P65" s="424" t="s">
        <v>459</v>
      </c>
      <c r="Q65" s="425"/>
    </row>
    <row r="66" spans="1:17" s="12" customFormat="1" ht="45" customHeight="1">
      <c r="A66" s="256">
        <v>6</v>
      </c>
      <c r="B66" s="463" t="s">
        <v>461</v>
      </c>
      <c r="C66" s="464"/>
      <c r="D66" s="464"/>
      <c r="E66" s="465"/>
      <c r="F66" s="319" t="s">
        <v>92</v>
      </c>
      <c r="G66" s="319" t="s">
        <v>92</v>
      </c>
      <c r="H66" s="423" t="str">
        <f t="shared" si="33"/>
        <v>BLANC DE BLANC</v>
      </c>
      <c r="I66" s="423" t="e">
        <f>#REF!</f>
        <v>#REF!</v>
      </c>
      <c r="J66" s="206" t="s">
        <v>30</v>
      </c>
      <c r="K66" s="206">
        <f t="shared" ref="K66" si="51">$Q$19</f>
        <v>14</v>
      </c>
      <c r="L66" s="212">
        <v>1</v>
      </c>
      <c r="M66" s="206">
        <f t="shared" ref="M66" si="52">L66*K66</f>
        <v>14</v>
      </c>
      <c r="N66" s="211"/>
      <c r="O66" s="207">
        <f t="shared" ref="O66" si="53">N66+M66</f>
        <v>14</v>
      </c>
      <c r="P66" s="424" t="s">
        <v>460</v>
      </c>
      <c r="Q66" s="425"/>
    </row>
    <row r="67" spans="1:17" s="12" customFormat="1" ht="40.5" customHeight="1">
      <c r="A67" s="256">
        <v>6</v>
      </c>
      <c r="B67" s="463" t="s">
        <v>461</v>
      </c>
      <c r="C67" s="464"/>
      <c r="D67" s="464"/>
      <c r="E67" s="465"/>
      <c r="F67" s="319" t="s">
        <v>92</v>
      </c>
      <c r="G67" s="319" t="s">
        <v>92</v>
      </c>
      <c r="H67" s="423" t="str">
        <f>H65</f>
        <v>HEATHER GREY</v>
      </c>
      <c r="I67" s="423" t="e">
        <f>#REF!</f>
        <v>#REF!</v>
      </c>
      <c r="J67" s="206" t="s">
        <v>30</v>
      </c>
      <c r="K67" s="206">
        <f>K65</f>
        <v>41</v>
      </c>
      <c r="L67" s="212">
        <v>1</v>
      </c>
      <c r="M67" s="206">
        <f t="shared" ref="M67" si="54">L67*K67</f>
        <v>41</v>
      </c>
      <c r="N67" s="211"/>
      <c r="O67" s="207">
        <f t="shared" ref="O67" si="55">N67+M67</f>
        <v>41</v>
      </c>
      <c r="P67" s="424" t="s">
        <v>460</v>
      </c>
      <c r="Q67" s="425"/>
    </row>
    <row r="68" spans="1:17" s="12" customFormat="1" ht="45.5" customHeight="1">
      <c r="A68" s="256">
        <v>7</v>
      </c>
      <c r="B68" s="463" t="s">
        <v>450</v>
      </c>
      <c r="C68" s="464"/>
      <c r="D68" s="464"/>
      <c r="E68" s="465"/>
      <c r="F68" s="319" t="s">
        <v>92</v>
      </c>
      <c r="G68" s="319" t="s">
        <v>92</v>
      </c>
      <c r="H68" s="423" t="str">
        <f t="shared" si="33"/>
        <v>BLANC DE BLANC</v>
      </c>
      <c r="I68" s="423" t="e">
        <f>#REF!</f>
        <v>#REF!</v>
      </c>
      <c r="J68" s="206" t="s">
        <v>30</v>
      </c>
      <c r="K68" s="206">
        <f t="shared" ref="K68" si="56">$Q$19</f>
        <v>14</v>
      </c>
      <c r="L68" s="212">
        <f>1/50</f>
        <v>0.02</v>
      </c>
      <c r="M68" s="206">
        <v>1</v>
      </c>
      <c r="N68" s="211"/>
      <c r="O68" s="207">
        <f t="shared" ref="O68" si="57">N68+M68</f>
        <v>1</v>
      </c>
      <c r="P68" s="466"/>
      <c r="Q68" s="466"/>
    </row>
    <row r="69" spans="1:17" s="12" customFormat="1" ht="36.5" customHeight="1">
      <c r="A69" s="256">
        <v>7</v>
      </c>
      <c r="B69" s="463" t="s">
        <v>450</v>
      </c>
      <c r="C69" s="464"/>
      <c r="D69" s="464"/>
      <c r="E69" s="465"/>
      <c r="F69" s="319" t="s">
        <v>92</v>
      </c>
      <c r="G69" s="319" t="s">
        <v>92</v>
      </c>
      <c r="H69" s="423" t="str">
        <f>H67</f>
        <v>HEATHER GREY</v>
      </c>
      <c r="I69" s="423" t="e">
        <f>#REF!</f>
        <v>#REF!</v>
      </c>
      <c r="J69" s="206" t="s">
        <v>30</v>
      </c>
      <c r="K69" s="206">
        <f>K67</f>
        <v>41</v>
      </c>
      <c r="L69" s="212">
        <f>1/50</f>
        <v>0.02</v>
      </c>
      <c r="M69" s="206">
        <f t="shared" ref="M69" si="58">L69*K69</f>
        <v>0.82000000000000006</v>
      </c>
      <c r="N69" s="211"/>
      <c r="O69" s="207">
        <f t="shared" ref="O69" si="59">N69+M69</f>
        <v>0.82000000000000006</v>
      </c>
      <c r="P69" s="466"/>
      <c r="Q69" s="466"/>
    </row>
    <row r="70" spans="1:17" s="12" customFormat="1" ht="48" customHeight="1">
      <c r="A70" s="256">
        <v>8</v>
      </c>
      <c r="B70" s="335" t="s">
        <v>451</v>
      </c>
      <c r="C70" s="336"/>
      <c r="D70" s="336"/>
      <c r="E70" s="337"/>
      <c r="F70" s="319" t="s">
        <v>55</v>
      </c>
      <c r="G70" s="319" t="s">
        <v>55</v>
      </c>
      <c r="H70" s="423" t="str">
        <f t="shared" si="33"/>
        <v>BLANC DE BLANC</v>
      </c>
      <c r="I70" s="423" t="e">
        <f>#REF!</f>
        <v>#REF!</v>
      </c>
      <c r="J70" s="206" t="s">
        <v>30</v>
      </c>
      <c r="K70" s="206">
        <f t="shared" ref="K70" si="60">$Q$19</f>
        <v>14</v>
      </c>
      <c r="L70" s="212">
        <v>2</v>
      </c>
      <c r="M70" s="206">
        <f>L70*K70</f>
        <v>28</v>
      </c>
      <c r="N70" s="211"/>
      <c r="O70" s="207">
        <f t="shared" ref="O70" si="61">N70+M70</f>
        <v>28</v>
      </c>
      <c r="P70" s="466"/>
      <c r="Q70" s="466"/>
    </row>
    <row r="71" spans="1:17" s="12" customFormat="1" ht="49" customHeight="1">
      <c r="A71" s="256">
        <v>8</v>
      </c>
      <c r="B71" s="335" t="s">
        <v>451</v>
      </c>
      <c r="C71" s="336"/>
      <c r="D71" s="336"/>
      <c r="E71" s="337"/>
      <c r="F71" s="319" t="s">
        <v>55</v>
      </c>
      <c r="G71" s="319" t="s">
        <v>55</v>
      </c>
      <c r="H71" s="423" t="str">
        <f>H69</f>
        <v>HEATHER GREY</v>
      </c>
      <c r="I71" s="423" t="e">
        <f>#REF!</f>
        <v>#REF!</v>
      </c>
      <c r="J71" s="206" t="s">
        <v>30</v>
      </c>
      <c r="K71" s="206">
        <f>K69</f>
        <v>41</v>
      </c>
      <c r="L71" s="212">
        <v>2</v>
      </c>
      <c r="M71" s="206">
        <f>L71*K71</f>
        <v>82</v>
      </c>
      <c r="N71" s="211"/>
      <c r="O71" s="207">
        <f t="shared" ref="O71" si="62">N71+M71</f>
        <v>82</v>
      </c>
      <c r="P71" s="466"/>
      <c r="Q71" s="466"/>
    </row>
    <row r="72" spans="1:17" s="12" customFormat="1" ht="47" customHeight="1">
      <c r="A72" s="256">
        <v>9</v>
      </c>
      <c r="B72" s="335" t="s">
        <v>462</v>
      </c>
      <c r="C72" s="336"/>
      <c r="D72" s="336"/>
      <c r="E72" s="337"/>
      <c r="F72" s="319" t="s">
        <v>55</v>
      </c>
      <c r="G72" s="319" t="s">
        <v>55</v>
      </c>
      <c r="H72" s="476" t="str">
        <f t="shared" si="33"/>
        <v>BLANC DE BLANC</v>
      </c>
      <c r="I72" s="477"/>
      <c r="J72" s="206" t="s">
        <v>30</v>
      </c>
      <c r="K72" s="206">
        <f t="shared" ref="K72:K76" si="63">$Q$19</f>
        <v>14</v>
      </c>
      <c r="L72" s="212">
        <v>1</v>
      </c>
      <c r="M72" s="206">
        <f t="shared" ref="M72:M74" si="64">L72*K72</f>
        <v>14</v>
      </c>
      <c r="N72" s="206"/>
      <c r="O72" s="207">
        <f>M72</f>
        <v>14</v>
      </c>
      <c r="P72" s="478"/>
      <c r="Q72" s="479"/>
    </row>
    <row r="73" spans="1:17" s="12" customFormat="1" ht="44.5" customHeight="1">
      <c r="A73" s="256">
        <v>9</v>
      </c>
      <c r="B73" s="335" t="s">
        <v>462</v>
      </c>
      <c r="C73" s="336"/>
      <c r="D73" s="336"/>
      <c r="E73" s="337"/>
      <c r="F73" s="319" t="s">
        <v>55</v>
      </c>
      <c r="G73" s="319" t="s">
        <v>55</v>
      </c>
      <c r="H73" s="476" t="str">
        <f>H71</f>
        <v>HEATHER GREY</v>
      </c>
      <c r="I73" s="477"/>
      <c r="J73" s="206" t="s">
        <v>30</v>
      </c>
      <c r="K73" s="206">
        <f>K71</f>
        <v>41</v>
      </c>
      <c r="L73" s="212">
        <v>1</v>
      </c>
      <c r="M73" s="206">
        <f t="shared" ref="M73" si="65">L73*K73</f>
        <v>41</v>
      </c>
      <c r="N73" s="206"/>
      <c r="O73" s="207">
        <f>M73</f>
        <v>41</v>
      </c>
      <c r="P73" s="478"/>
      <c r="Q73" s="479"/>
    </row>
    <row r="74" spans="1:17" s="12" customFormat="1" ht="47" customHeight="1">
      <c r="A74" s="318">
        <v>10</v>
      </c>
      <c r="B74" s="335" t="s">
        <v>452</v>
      </c>
      <c r="C74" s="336"/>
      <c r="D74" s="336"/>
      <c r="E74" s="337"/>
      <c r="F74" s="319" t="s">
        <v>55</v>
      </c>
      <c r="G74" s="319" t="s">
        <v>55</v>
      </c>
      <c r="H74" s="476" t="str">
        <f t="shared" si="33"/>
        <v>BLANC DE BLANC</v>
      </c>
      <c r="I74" s="477"/>
      <c r="J74" s="206" t="s">
        <v>30</v>
      </c>
      <c r="K74" s="206">
        <f t="shared" si="63"/>
        <v>14</v>
      </c>
      <c r="L74" s="212">
        <v>0.04</v>
      </c>
      <c r="M74" s="206">
        <f t="shared" si="64"/>
        <v>0.56000000000000005</v>
      </c>
      <c r="N74" s="206"/>
      <c r="O74" s="207">
        <f>M74</f>
        <v>0.56000000000000005</v>
      </c>
      <c r="P74" s="478"/>
      <c r="Q74" s="479"/>
    </row>
    <row r="75" spans="1:17" s="12" customFormat="1" ht="44.5" customHeight="1">
      <c r="A75" s="318">
        <v>10</v>
      </c>
      <c r="B75" s="335" t="s">
        <v>452</v>
      </c>
      <c r="C75" s="336"/>
      <c r="D75" s="336"/>
      <c r="E75" s="337"/>
      <c r="F75" s="319" t="s">
        <v>55</v>
      </c>
      <c r="G75" s="319" t="s">
        <v>55</v>
      </c>
      <c r="H75" s="476" t="str">
        <f>H73</f>
        <v>HEATHER GREY</v>
      </c>
      <c r="I75" s="477"/>
      <c r="J75" s="206" t="s">
        <v>30</v>
      </c>
      <c r="K75" s="206">
        <f>K73</f>
        <v>41</v>
      </c>
      <c r="L75" s="212">
        <v>0.04</v>
      </c>
      <c r="M75" s="206">
        <f t="shared" ref="M75" si="66">L75*K75</f>
        <v>1.6400000000000001</v>
      </c>
      <c r="N75" s="206"/>
      <c r="O75" s="207">
        <f>M75</f>
        <v>1.6400000000000001</v>
      </c>
      <c r="P75" s="478"/>
      <c r="Q75" s="479"/>
    </row>
    <row r="76" spans="1:17" s="12" customFormat="1" ht="45.5" customHeight="1">
      <c r="A76" s="318">
        <v>11</v>
      </c>
      <c r="B76" s="335" t="s">
        <v>203</v>
      </c>
      <c r="C76" s="336"/>
      <c r="D76" s="336"/>
      <c r="E76" s="337"/>
      <c r="F76" s="319" t="s">
        <v>55</v>
      </c>
      <c r="G76" s="319" t="s">
        <v>55</v>
      </c>
      <c r="H76" s="476" t="str">
        <f t="shared" si="33"/>
        <v>BLANC DE BLANC</v>
      </c>
      <c r="I76" s="477"/>
      <c r="J76" s="206" t="s">
        <v>30</v>
      </c>
      <c r="K76" s="206">
        <f t="shared" si="63"/>
        <v>14</v>
      </c>
      <c r="L76" s="212">
        <v>0.1</v>
      </c>
      <c r="M76" s="206">
        <v>2</v>
      </c>
      <c r="N76" s="206"/>
      <c r="O76" s="207">
        <v>2</v>
      </c>
      <c r="P76" s="478"/>
      <c r="Q76" s="479"/>
    </row>
    <row r="77" spans="1:17" s="12" customFormat="1" ht="48" customHeight="1">
      <c r="A77" s="318">
        <v>11</v>
      </c>
      <c r="B77" s="335" t="s">
        <v>203</v>
      </c>
      <c r="C77" s="336"/>
      <c r="D77" s="336"/>
      <c r="E77" s="337"/>
      <c r="F77" s="319" t="s">
        <v>55</v>
      </c>
      <c r="G77" s="319" t="s">
        <v>55</v>
      </c>
      <c r="H77" s="476" t="str">
        <f>H75</f>
        <v>HEATHER GREY</v>
      </c>
      <c r="I77" s="477"/>
      <c r="J77" s="206" t="s">
        <v>30</v>
      </c>
      <c r="K77" s="206">
        <f>K75</f>
        <v>41</v>
      </c>
      <c r="L77" s="212">
        <v>0.1</v>
      </c>
      <c r="M77" s="206">
        <f t="shared" ref="M77" si="67">L77*K77</f>
        <v>4.1000000000000005</v>
      </c>
      <c r="N77" s="206"/>
      <c r="O77" s="207">
        <v>4</v>
      </c>
      <c r="P77" s="478"/>
      <c r="Q77" s="479"/>
    </row>
    <row r="78" spans="1:17" s="12" customFormat="1" ht="16" customHeight="1">
      <c r="A78" s="88"/>
      <c r="B78" s="8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</row>
    <row r="79" spans="1:17" s="12" customFormat="1" ht="35" customHeight="1">
      <c r="B79" s="75" t="s">
        <v>66</v>
      </c>
      <c r="C79" s="76"/>
      <c r="D79" s="77"/>
      <c r="E79" s="77"/>
      <c r="F79" s="77"/>
      <c r="G79" s="78"/>
      <c r="H79" s="77"/>
      <c r="I79" s="77"/>
      <c r="J79" s="394" t="s">
        <v>31</v>
      </c>
      <c r="K79" s="394"/>
      <c r="L79" s="394"/>
      <c r="M79" s="394"/>
      <c r="N79" s="394"/>
      <c r="O79" s="42"/>
      <c r="P79" s="42"/>
      <c r="Q79" s="43"/>
    </row>
    <row r="80" spans="1:17" s="338" customFormat="1" ht="40.5" customHeight="1">
      <c r="A80" s="338">
        <v>1</v>
      </c>
      <c r="B80" s="90" t="s">
        <v>215</v>
      </c>
      <c r="C80" s="15" t="s">
        <v>509</v>
      </c>
      <c r="D80" s="12"/>
      <c r="E80" s="12"/>
      <c r="F80" s="339"/>
      <c r="G80" s="340"/>
      <c r="H80" s="340"/>
      <c r="I80" s="340"/>
      <c r="J80" s="340"/>
      <c r="K80" s="341"/>
      <c r="L80" s="341"/>
      <c r="M80" s="340"/>
      <c r="N80" s="340"/>
      <c r="O80" s="340"/>
      <c r="P80" s="340"/>
      <c r="Q80" s="340"/>
    </row>
    <row r="81" spans="1:17" s="12" customFormat="1" ht="44.5" customHeight="1">
      <c r="A81" s="88"/>
      <c r="B81" s="468" t="s">
        <v>49</v>
      </c>
      <c r="C81" s="469"/>
      <c r="D81" s="469"/>
      <c r="E81" s="469"/>
      <c r="F81" s="469"/>
      <c r="G81" s="469"/>
      <c r="H81" s="469"/>
      <c r="I81" s="470"/>
      <c r="J81" s="44"/>
      <c r="K81" s="16"/>
      <c r="L81" s="16"/>
      <c r="M81" s="44"/>
      <c r="N81" s="44"/>
      <c r="O81" s="44"/>
      <c r="P81" s="44"/>
      <c r="Q81" s="44"/>
    </row>
    <row r="82" spans="1:17" s="12" customFormat="1" ht="42.5" customHeight="1">
      <c r="A82" s="88"/>
      <c r="B82" s="409" t="s">
        <v>42</v>
      </c>
      <c r="C82" s="410"/>
      <c r="D82" s="411" t="s">
        <v>54</v>
      </c>
      <c r="E82" s="412"/>
      <c r="F82" s="412"/>
      <c r="G82" s="412"/>
      <c r="H82" s="412"/>
      <c r="I82" s="413"/>
      <c r="J82" s="44"/>
      <c r="K82" s="44"/>
      <c r="L82" s="44"/>
      <c r="M82" s="44"/>
      <c r="N82" s="44"/>
      <c r="O82" s="44"/>
      <c r="P82" s="44"/>
      <c r="Q82" s="44"/>
    </row>
    <row r="83" spans="1:17" s="12" customFormat="1" ht="72.5" customHeight="1">
      <c r="A83" s="88"/>
      <c r="B83" s="467" t="str">
        <f>$D$17</f>
        <v>BLANC DE BLANC</v>
      </c>
      <c r="C83" s="467" t="e">
        <f>#REF!</f>
        <v>#REF!</v>
      </c>
      <c r="D83" s="406" t="s">
        <v>504</v>
      </c>
      <c r="E83" s="407"/>
      <c r="F83" s="407"/>
      <c r="G83" s="407"/>
      <c r="H83" s="407"/>
      <c r="I83" s="408"/>
      <c r="J83" s="44"/>
      <c r="K83" s="44"/>
      <c r="L83" s="44"/>
      <c r="M83" s="44"/>
      <c r="N83" s="44"/>
      <c r="O83" s="44"/>
    </row>
    <row r="84" spans="1:17" s="12" customFormat="1" ht="71.5" customHeight="1">
      <c r="A84" s="88"/>
      <c r="B84" s="467" t="s">
        <v>482</v>
      </c>
      <c r="C84" s="467" t="e">
        <f>#REF!</f>
        <v>#REF!</v>
      </c>
      <c r="D84" s="406" t="s">
        <v>505</v>
      </c>
      <c r="E84" s="407"/>
      <c r="F84" s="407"/>
      <c r="G84" s="407"/>
      <c r="H84" s="407"/>
      <c r="I84" s="408"/>
      <c r="J84" s="44"/>
      <c r="K84" s="44"/>
      <c r="L84" s="44"/>
      <c r="M84" s="44"/>
      <c r="N84" s="44"/>
      <c r="O84" s="44"/>
    </row>
    <row r="85" spans="1:17" s="12" customFormat="1" ht="17.5" customHeight="1"/>
    <row r="86" spans="1:17" s="12" customFormat="1" ht="35" customHeight="1">
      <c r="A86" s="88"/>
      <c r="B86" s="471" t="s">
        <v>454</v>
      </c>
      <c r="C86" s="472"/>
      <c r="D86" s="473"/>
      <c r="E86" s="473"/>
      <c r="F86" s="473"/>
      <c r="G86" s="473"/>
      <c r="H86" s="473"/>
      <c r="I86" s="474"/>
      <c r="J86" s="44"/>
      <c r="K86" s="44"/>
      <c r="L86" s="44"/>
    </row>
    <row r="87" spans="1:17" s="12" customFormat="1" ht="33" customHeight="1">
      <c r="A87" s="88"/>
      <c r="B87" s="418"/>
      <c r="C87" s="419"/>
      <c r="D87" s="259" t="s">
        <v>182</v>
      </c>
      <c r="E87" s="259" t="s">
        <v>60</v>
      </c>
      <c r="F87" s="259" t="s">
        <v>10</v>
      </c>
      <c r="G87" s="259" t="s">
        <v>57</v>
      </c>
      <c r="H87" s="259" t="s">
        <v>58</v>
      </c>
      <c r="I87" s="259" t="s">
        <v>59</v>
      </c>
      <c r="J87" s="44"/>
    </row>
    <row r="88" spans="1:17" s="12" customFormat="1" ht="62.5" customHeight="1">
      <c r="A88" s="88"/>
      <c r="B88" s="475" t="s">
        <v>213</v>
      </c>
      <c r="C88" s="475"/>
      <c r="D88" s="426" t="s">
        <v>487</v>
      </c>
      <c r="E88" s="427"/>
      <c r="F88" s="427"/>
      <c r="G88" s="427"/>
      <c r="H88" s="427"/>
      <c r="I88" s="428"/>
      <c r="J88" s="44"/>
    </row>
    <row r="89" spans="1:17" s="12" customFormat="1" ht="167" customHeight="1">
      <c r="A89" s="88"/>
      <c r="B89" s="429" t="s">
        <v>493</v>
      </c>
      <c r="C89" s="430"/>
      <c r="D89" s="426" t="s">
        <v>488</v>
      </c>
      <c r="E89" s="427"/>
      <c r="F89" s="427"/>
      <c r="G89" s="427"/>
      <c r="H89" s="427"/>
      <c r="I89" s="428"/>
      <c r="J89" s="44"/>
    </row>
    <row r="90" spans="1:17" s="12" customFormat="1" ht="166" customHeight="1">
      <c r="A90" s="88"/>
      <c r="B90" s="429" t="s">
        <v>494</v>
      </c>
      <c r="C90" s="430"/>
      <c r="D90" s="426" t="s">
        <v>489</v>
      </c>
      <c r="E90" s="427"/>
      <c r="F90" s="427"/>
      <c r="G90" s="427"/>
      <c r="H90" s="427"/>
      <c r="I90" s="428"/>
      <c r="J90" s="44"/>
    </row>
    <row r="91" spans="1:17" s="12" customFormat="1" ht="73" customHeight="1">
      <c r="A91" s="88"/>
      <c r="B91" s="475" t="s">
        <v>490</v>
      </c>
      <c r="C91" s="475"/>
      <c r="D91" s="426" t="s">
        <v>491</v>
      </c>
      <c r="E91" s="427"/>
      <c r="F91" s="427"/>
      <c r="G91" s="427"/>
      <c r="H91" s="427"/>
      <c r="I91" s="428"/>
      <c r="J91" s="44"/>
    </row>
    <row r="92" spans="1:17" s="12" customFormat="1" ht="165" customHeight="1">
      <c r="A92" s="88"/>
      <c r="B92" s="429" t="s">
        <v>495</v>
      </c>
      <c r="C92" s="430"/>
      <c r="D92" s="426" t="s">
        <v>455</v>
      </c>
      <c r="E92" s="427"/>
      <c r="F92" s="427"/>
      <c r="G92" s="427"/>
      <c r="H92" s="427"/>
      <c r="I92" s="428"/>
      <c r="J92" s="44"/>
    </row>
    <row r="93" spans="1:17" s="12" customFormat="1" ht="12.75" customHeight="1">
      <c r="A93" s="88"/>
      <c r="B93" s="88"/>
      <c r="C93" s="88"/>
      <c r="D93" s="88"/>
      <c r="E93" s="88"/>
      <c r="F93" s="88"/>
      <c r="G93" s="88"/>
      <c r="H93" s="88"/>
      <c r="I93" s="88"/>
      <c r="J93" s="44"/>
      <c r="K93" s="44"/>
      <c r="L93" s="44"/>
      <c r="M93" s="44"/>
      <c r="N93" s="44"/>
      <c r="O93" s="44"/>
      <c r="P93" s="44"/>
      <c r="Q93" s="44"/>
    </row>
    <row r="94" spans="1:17" s="88" customFormat="1" ht="42" customHeight="1">
      <c r="A94" s="13">
        <v>2</v>
      </c>
      <c r="B94" s="255" t="s">
        <v>217</v>
      </c>
      <c r="C94" s="393" t="s">
        <v>202</v>
      </c>
      <c r="D94" s="393"/>
      <c r="E94" s="393"/>
      <c r="F94" s="393"/>
      <c r="G94" s="44"/>
      <c r="H94" s="44"/>
      <c r="I94" s="44"/>
      <c r="J94" s="44"/>
      <c r="K94" s="16"/>
      <c r="L94" s="16"/>
      <c r="M94" s="44"/>
      <c r="N94" s="44"/>
      <c r="O94" s="44"/>
      <c r="P94" s="44"/>
      <c r="Q94" s="44"/>
    </row>
    <row r="95" spans="1:17" s="12" customFormat="1" ht="32.5" hidden="1">
      <c r="A95" s="88"/>
      <c r="B95" s="395" t="s">
        <v>49</v>
      </c>
      <c r="C95" s="396"/>
      <c r="D95" s="396"/>
      <c r="E95" s="396"/>
      <c r="F95" s="396"/>
      <c r="G95" s="396"/>
      <c r="H95" s="396"/>
      <c r="I95" s="399"/>
      <c r="J95" s="44"/>
      <c r="K95" s="16"/>
      <c r="L95" s="16"/>
      <c r="M95" s="44"/>
      <c r="N95" s="44"/>
      <c r="O95" s="44"/>
      <c r="P95" s="44"/>
      <c r="Q95" s="44"/>
    </row>
    <row r="96" spans="1:17" s="12" customFormat="1" ht="63" hidden="1" customHeight="1">
      <c r="A96" s="88"/>
      <c r="B96" s="401" t="s">
        <v>42</v>
      </c>
      <c r="C96" s="402"/>
      <c r="D96" s="403" t="s">
        <v>69</v>
      </c>
      <c r="E96" s="404"/>
      <c r="F96" s="404"/>
      <c r="G96" s="404"/>
      <c r="H96" s="404"/>
      <c r="I96" s="405"/>
      <c r="J96" s="44"/>
      <c r="K96" s="44"/>
      <c r="L96" s="44"/>
      <c r="M96" s="44"/>
      <c r="N96" s="44"/>
      <c r="O96" s="44"/>
      <c r="P96" s="44"/>
      <c r="Q96" s="44"/>
    </row>
    <row r="97" spans="1:17" s="12" customFormat="1" ht="72" hidden="1" customHeight="1">
      <c r="A97" s="88"/>
      <c r="B97" s="400" t="str">
        <f>$D$19</f>
        <v>BLANC DE BLANC</v>
      </c>
      <c r="C97" s="400" t="e">
        <f>#REF!</f>
        <v>#REF!</v>
      </c>
      <c r="D97" s="406" t="s">
        <v>178</v>
      </c>
      <c r="E97" s="407"/>
      <c r="F97" s="407"/>
      <c r="G97" s="407"/>
      <c r="H97" s="407"/>
      <c r="I97" s="408"/>
      <c r="J97" s="44"/>
      <c r="K97" s="44"/>
      <c r="L97" s="44"/>
      <c r="M97" s="44"/>
      <c r="N97" s="44"/>
      <c r="O97" s="44"/>
    </row>
    <row r="98" spans="1:17" s="12" customFormat="1" ht="29.15" hidden="1" customHeight="1">
      <c r="A98" s="88"/>
      <c r="B98" s="213"/>
      <c r="C98" s="214"/>
      <c r="D98" s="215"/>
      <c r="E98" s="202"/>
      <c r="F98" s="202"/>
      <c r="G98" s="202"/>
      <c r="H98" s="202"/>
      <c r="I98" s="203"/>
      <c r="J98" s="44"/>
      <c r="K98" s="44"/>
      <c r="L98" s="44"/>
      <c r="M98" s="44"/>
      <c r="N98" s="44"/>
      <c r="O98" s="44"/>
    </row>
    <row r="99" spans="1:17" s="12" customFormat="1" ht="32.5" hidden="1">
      <c r="A99" s="88"/>
      <c r="B99" s="395" t="s">
        <v>70</v>
      </c>
      <c r="C99" s="396"/>
      <c r="D99" s="397"/>
      <c r="E99" s="397"/>
      <c r="F99" s="397"/>
      <c r="G99" s="397"/>
      <c r="H99" s="397"/>
      <c r="I99" s="398"/>
      <c r="J99" s="44"/>
      <c r="K99" s="44"/>
      <c r="L99" s="44"/>
    </row>
    <row r="100" spans="1:17" s="12" customFormat="1" ht="56.25" hidden="1" customHeight="1">
      <c r="A100" s="88"/>
      <c r="B100" s="418"/>
      <c r="C100" s="419"/>
      <c r="D100" s="259" t="s">
        <v>182</v>
      </c>
      <c r="E100" s="259" t="s">
        <v>60</v>
      </c>
      <c r="F100" s="259" t="s">
        <v>10</v>
      </c>
      <c r="G100" s="259" t="s">
        <v>57</v>
      </c>
      <c r="H100" s="259" t="s">
        <v>58</v>
      </c>
      <c r="I100" s="259" t="s">
        <v>59</v>
      </c>
      <c r="J100" s="44"/>
    </row>
    <row r="101" spans="1:17" s="12" customFormat="1" ht="67.5" hidden="1" customHeight="1">
      <c r="A101" s="88"/>
      <c r="B101" s="420" t="s">
        <v>183</v>
      </c>
      <c r="C101" s="420"/>
      <c r="D101" s="195"/>
      <c r="E101" s="196"/>
      <c r="F101" s="196"/>
      <c r="G101" s="196"/>
      <c r="H101" s="196"/>
      <c r="I101" s="196"/>
      <c r="J101" s="44"/>
    </row>
    <row r="102" spans="1:17" s="12" customFormat="1" ht="32.5" hidden="1">
      <c r="A102" s="88"/>
      <c r="B102" s="88"/>
      <c r="C102" s="88"/>
      <c r="D102" s="88"/>
      <c r="E102" s="88"/>
      <c r="F102" s="88"/>
      <c r="G102" s="88"/>
      <c r="H102" s="88"/>
      <c r="I102" s="88"/>
      <c r="J102" s="44"/>
      <c r="K102" s="44"/>
      <c r="L102" s="44"/>
      <c r="M102" s="44"/>
      <c r="N102" s="44"/>
      <c r="O102" s="44"/>
      <c r="P102" s="44"/>
      <c r="Q102" s="44"/>
    </row>
    <row r="103" spans="1:17" s="88" customFormat="1" ht="48.65" customHeight="1">
      <c r="A103" s="13">
        <v>3</v>
      </c>
      <c r="B103" s="255" t="s">
        <v>218</v>
      </c>
      <c r="C103" s="99" t="s">
        <v>224</v>
      </c>
      <c r="D103" s="15"/>
      <c r="E103" s="15"/>
      <c r="F103" s="15"/>
      <c r="G103" s="44"/>
      <c r="H103" s="44"/>
      <c r="I103" s="44"/>
      <c r="J103" s="44"/>
      <c r="K103" s="16"/>
      <c r="L103" s="16"/>
      <c r="M103" s="44"/>
      <c r="N103" s="44"/>
      <c r="O103" s="44"/>
      <c r="P103" s="44"/>
      <c r="Q103" s="44"/>
    </row>
    <row r="104" spans="1:17" s="12" customFormat="1" ht="36.65" hidden="1" customHeight="1">
      <c r="A104" s="88"/>
      <c r="B104" s="409" t="s">
        <v>42</v>
      </c>
      <c r="C104" s="410"/>
      <c r="D104" s="411" t="s">
        <v>212</v>
      </c>
      <c r="E104" s="412"/>
      <c r="F104" s="412"/>
      <c r="G104" s="412"/>
      <c r="H104" s="412"/>
      <c r="I104" s="413"/>
      <c r="J104" s="44"/>
      <c r="K104" s="44"/>
      <c r="L104" s="44"/>
      <c r="M104" s="44"/>
      <c r="N104" s="44"/>
      <c r="O104" s="44"/>
      <c r="P104" s="44"/>
      <c r="Q104" s="44"/>
    </row>
    <row r="105" spans="1:17" s="12" customFormat="1" ht="182" hidden="1" customHeight="1">
      <c r="A105" s="88"/>
      <c r="B105" s="414" t="str">
        <f>$D$19</f>
        <v>BLANC DE BLANC</v>
      </c>
      <c r="C105" s="414" t="e">
        <f>#REF!</f>
        <v>#REF!</v>
      </c>
      <c r="D105" s="415" t="s">
        <v>219</v>
      </c>
      <c r="E105" s="416"/>
      <c r="F105" s="416"/>
      <c r="G105" s="416"/>
      <c r="H105" s="416"/>
      <c r="I105" s="417"/>
      <c r="J105" s="44"/>
    </row>
    <row r="106" spans="1:17" s="12" customFormat="1" ht="32.5" hidden="1">
      <c r="A106" s="88"/>
      <c r="B106" s="88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</row>
    <row r="107" spans="1:17" s="12" customFormat="1" ht="29.25" customHeight="1">
      <c r="B107" s="394" t="s">
        <v>78</v>
      </c>
      <c r="C107" s="394"/>
      <c r="D107" s="394"/>
      <c r="E107" s="394"/>
      <c r="G107" s="44"/>
      <c r="N107" s="43"/>
      <c r="O107" s="42"/>
      <c r="P107" s="42"/>
      <c r="Q107" s="43"/>
    </row>
    <row r="108" spans="1:17" s="12" customFormat="1" ht="35.25" customHeight="1">
      <c r="A108" s="88">
        <v>1</v>
      </c>
      <c r="B108" s="94" t="s">
        <v>209</v>
      </c>
      <c r="C108" s="88"/>
      <c r="D108" s="88"/>
      <c r="G108" s="44"/>
      <c r="N108" s="43"/>
      <c r="O108" s="42"/>
      <c r="P108" s="42"/>
      <c r="Q108" s="43"/>
    </row>
    <row r="109" spans="1:17" s="12" customFormat="1" ht="35.25" customHeight="1">
      <c r="A109" s="88">
        <v>2</v>
      </c>
      <c r="B109" s="94" t="s">
        <v>210</v>
      </c>
      <c r="C109" s="88"/>
      <c r="D109" s="88"/>
      <c r="G109" s="44"/>
      <c r="N109" s="43"/>
      <c r="O109" s="42"/>
      <c r="P109" s="42"/>
      <c r="Q109" s="43"/>
    </row>
    <row r="110" spans="1:17" s="12" customFormat="1" ht="35.25" customHeight="1">
      <c r="A110" s="88">
        <v>3</v>
      </c>
      <c r="B110" s="94" t="s">
        <v>211</v>
      </c>
      <c r="C110" s="88"/>
      <c r="D110" s="88"/>
      <c r="G110" s="44"/>
      <c r="N110" s="43"/>
      <c r="O110" s="42"/>
      <c r="P110" s="42"/>
      <c r="Q110" s="43"/>
    </row>
    <row r="111" spans="1:17" s="15" customFormat="1" ht="41" customHeight="1">
      <c r="A111" s="13"/>
      <c r="B111" s="260" t="s">
        <v>61</v>
      </c>
      <c r="C111" s="261" t="s">
        <v>182</v>
      </c>
      <c r="D111" s="261" t="s">
        <v>60</v>
      </c>
      <c r="E111" s="261" t="s">
        <v>10</v>
      </c>
      <c r="F111" s="261" t="s">
        <v>57</v>
      </c>
      <c r="G111" s="261" t="s">
        <v>58</v>
      </c>
      <c r="H111" s="261" t="s">
        <v>59</v>
      </c>
      <c r="I111" s="261" t="s">
        <v>11</v>
      </c>
      <c r="M111" s="47"/>
      <c r="N111" s="48"/>
      <c r="O111" s="48"/>
      <c r="P111" s="47"/>
    </row>
    <row r="112" spans="1:17" s="15" customFormat="1" ht="41" customHeight="1">
      <c r="A112" s="13"/>
      <c r="B112" s="260" t="s">
        <v>62</v>
      </c>
      <c r="C112" s="207">
        <f>F25</f>
        <v>0</v>
      </c>
      <c r="D112" s="207">
        <f t="shared" ref="D112:H112" si="68">G25</f>
        <v>0</v>
      </c>
      <c r="E112" s="207">
        <f>I25</f>
        <v>51</v>
      </c>
      <c r="F112" s="207">
        <v>4</v>
      </c>
      <c r="G112" s="207">
        <v>0</v>
      </c>
      <c r="H112" s="207">
        <f t="shared" si="68"/>
        <v>0</v>
      </c>
      <c r="I112" s="207">
        <f>SUM(C112:H112)</f>
        <v>55</v>
      </c>
      <c r="M112" s="47"/>
      <c r="N112" s="48"/>
      <c r="O112" s="48"/>
      <c r="P112" s="47"/>
    </row>
    <row r="113" spans="1:17" s="95" customFormat="1" ht="228" customHeight="1">
      <c r="A113" s="392" t="s">
        <v>492</v>
      </c>
      <c r="B113" s="392"/>
      <c r="C113" s="392"/>
      <c r="D113" s="392"/>
      <c r="E113" s="392"/>
      <c r="F113" s="392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</row>
    <row r="114" spans="1:17" s="95" customFormat="1" ht="133" customHeight="1">
      <c r="G114" s="96"/>
    </row>
    <row r="115" spans="1:17" s="95" customFormat="1" ht="32.5">
      <c r="G115" s="96"/>
    </row>
    <row r="116" spans="1:17" s="95" customFormat="1" ht="32.5">
      <c r="G116" s="96"/>
    </row>
    <row r="117" spans="1:17" s="95" customFormat="1" ht="32.5">
      <c r="G117" s="96"/>
    </row>
    <row r="118" spans="1:17" s="95" customFormat="1" ht="32.5">
      <c r="G118" s="96"/>
    </row>
    <row r="119" spans="1:17" s="95" customFormat="1" ht="32.5">
      <c r="G119" s="96"/>
    </row>
    <row r="120" spans="1:17" s="95" customFormat="1" ht="32.5">
      <c r="G120" s="96"/>
    </row>
    <row r="121" spans="1:17" s="95" customFormat="1" ht="32.5">
      <c r="G121" s="96"/>
    </row>
    <row r="122" spans="1:17" s="95" customFormat="1" ht="32.5">
      <c r="G122" s="96"/>
    </row>
    <row r="123" spans="1:17" s="95" customFormat="1" ht="32.5">
      <c r="G123" s="96"/>
    </row>
    <row r="124" spans="1:17" s="95" customFormat="1" ht="32.5">
      <c r="G124" s="96"/>
    </row>
    <row r="125" spans="1:17" s="95" customFormat="1" ht="32.5">
      <c r="G125" s="96"/>
    </row>
    <row r="126" spans="1:17" s="95" customFormat="1" ht="32.5">
      <c r="G126" s="96"/>
    </row>
    <row r="127" spans="1:17" s="95" customFormat="1" ht="32.5">
      <c r="G127" s="96"/>
    </row>
    <row r="128" spans="1:17" s="95" customFormat="1" ht="32.5">
      <c r="G128" s="96"/>
    </row>
    <row r="129" spans="7:7" s="95" customFormat="1" ht="32.5">
      <c r="G129" s="96"/>
    </row>
    <row r="130" spans="7:7" s="95" customFormat="1" ht="32.5">
      <c r="G130" s="96"/>
    </row>
    <row r="131" spans="7:7" s="95" customFormat="1" ht="32.5">
      <c r="G131" s="96"/>
    </row>
    <row r="132" spans="7:7" s="95" customFormat="1" ht="32.5">
      <c r="G132" s="96"/>
    </row>
    <row r="133" spans="7:7" s="95" customFormat="1" ht="32.5">
      <c r="G133" s="96"/>
    </row>
    <row r="134" spans="7:7" s="95" customFormat="1" ht="32.5">
      <c r="G134" s="96"/>
    </row>
    <row r="135" spans="7:7" s="95" customFormat="1" ht="32.5">
      <c r="G135" s="96"/>
    </row>
  </sheetData>
  <autoFilter ref="A36:R8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72">
    <mergeCell ref="B63:E63"/>
    <mergeCell ref="H63:I63"/>
    <mergeCell ref="P63:Q63"/>
    <mergeCell ref="B91:C91"/>
    <mergeCell ref="D91:I91"/>
    <mergeCell ref="B92:C92"/>
    <mergeCell ref="D92:I92"/>
    <mergeCell ref="B65:E65"/>
    <mergeCell ref="H65:I65"/>
    <mergeCell ref="P65:Q65"/>
    <mergeCell ref="B67:E67"/>
    <mergeCell ref="H67:I67"/>
    <mergeCell ref="P67:Q67"/>
    <mergeCell ref="B69:E69"/>
    <mergeCell ref="H69:I69"/>
    <mergeCell ref="P69:Q69"/>
    <mergeCell ref="J79:N79"/>
    <mergeCell ref="P72:Q72"/>
    <mergeCell ref="P68:Q68"/>
    <mergeCell ref="H72:I72"/>
    <mergeCell ref="H68:I68"/>
    <mergeCell ref="B68:E68"/>
    <mergeCell ref="H70:I70"/>
    <mergeCell ref="P70:Q70"/>
    <mergeCell ref="B48:E48"/>
    <mergeCell ref="H48:I48"/>
    <mergeCell ref="P48:Q48"/>
    <mergeCell ref="B50:E50"/>
    <mergeCell ref="H50:I50"/>
    <mergeCell ref="P50:Q50"/>
    <mergeCell ref="B52:E52"/>
    <mergeCell ref="H52:I52"/>
    <mergeCell ref="P52:Q52"/>
    <mergeCell ref="B51:E51"/>
    <mergeCell ref="P51:Q51"/>
    <mergeCell ref="P47:Q47"/>
    <mergeCell ref="A32:Q32"/>
    <mergeCell ref="B33:C33"/>
    <mergeCell ref="N33:Q33"/>
    <mergeCell ref="B34:C34"/>
    <mergeCell ref="N34:Q34"/>
    <mergeCell ref="B38:E38"/>
    <mergeCell ref="H38:I38"/>
    <mergeCell ref="P38:Q38"/>
    <mergeCell ref="B40:E40"/>
    <mergeCell ref="H40:I40"/>
    <mergeCell ref="P40:Q40"/>
    <mergeCell ref="B42:E42"/>
    <mergeCell ref="H42:I42"/>
    <mergeCell ref="P42:Q42"/>
    <mergeCell ref="B44:E44"/>
    <mergeCell ref="H44:I44"/>
    <mergeCell ref="P44:Q44"/>
    <mergeCell ref="B46:E46"/>
    <mergeCell ref="H46:I46"/>
    <mergeCell ref="P46:Q46"/>
    <mergeCell ref="B43:E43"/>
    <mergeCell ref="H43:I43"/>
    <mergeCell ref="P43:Q43"/>
    <mergeCell ref="H76:I76"/>
    <mergeCell ref="H71:I71"/>
    <mergeCell ref="P71:Q71"/>
    <mergeCell ref="H73:I73"/>
    <mergeCell ref="P73:Q73"/>
    <mergeCell ref="H75:I75"/>
    <mergeCell ref="P75:Q75"/>
    <mergeCell ref="H77:I77"/>
    <mergeCell ref="P77:Q77"/>
    <mergeCell ref="P74:Q74"/>
    <mergeCell ref="P76:Q76"/>
    <mergeCell ref="H74:I74"/>
    <mergeCell ref="B81:I81"/>
    <mergeCell ref="B82:C82"/>
    <mergeCell ref="D82:I82"/>
    <mergeCell ref="B86:I86"/>
    <mergeCell ref="B87:C87"/>
    <mergeCell ref="B88:C88"/>
    <mergeCell ref="D88:I88"/>
    <mergeCell ref="B89:C89"/>
    <mergeCell ref="D89:I89"/>
    <mergeCell ref="B83:C83"/>
    <mergeCell ref="D83:I83"/>
    <mergeCell ref="B84:C84"/>
    <mergeCell ref="D84:I84"/>
    <mergeCell ref="H62:I62"/>
    <mergeCell ref="P62:Q62"/>
    <mergeCell ref="A55:E55"/>
    <mergeCell ref="P55:Q55"/>
    <mergeCell ref="B60:E60"/>
    <mergeCell ref="H60:I60"/>
    <mergeCell ref="P60:Q60"/>
    <mergeCell ref="B56:E56"/>
    <mergeCell ref="H56:I56"/>
    <mergeCell ref="P56:Q56"/>
    <mergeCell ref="B58:E58"/>
    <mergeCell ref="H58:I58"/>
    <mergeCell ref="B57:E57"/>
    <mergeCell ref="H57:I57"/>
    <mergeCell ref="P57:Q57"/>
    <mergeCell ref="B59:E59"/>
    <mergeCell ref="H59:I59"/>
    <mergeCell ref="P59:Q59"/>
    <mergeCell ref="B61:E61"/>
    <mergeCell ref="H61:I61"/>
    <mergeCell ref="P61:Q61"/>
    <mergeCell ref="N1:O1"/>
    <mergeCell ref="P1:Q1"/>
    <mergeCell ref="N2:O2"/>
    <mergeCell ref="P2:Q2"/>
    <mergeCell ref="N3:O3"/>
    <mergeCell ref="P3:Q3"/>
    <mergeCell ref="N28:Q28"/>
    <mergeCell ref="A28:C28"/>
    <mergeCell ref="D8:F8"/>
    <mergeCell ref="G5:M8"/>
    <mergeCell ref="M11:Q11"/>
    <mergeCell ref="D26:Q27"/>
    <mergeCell ref="D11:F11"/>
    <mergeCell ref="B13:F13"/>
    <mergeCell ref="A29:Q29"/>
    <mergeCell ref="B30:C30"/>
    <mergeCell ref="N30:Q30"/>
    <mergeCell ref="B31:C31"/>
    <mergeCell ref="N31:Q31"/>
    <mergeCell ref="P36:Q36"/>
    <mergeCell ref="H39:I39"/>
    <mergeCell ref="A36:E36"/>
    <mergeCell ref="H36:I36"/>
    <mergeCell ref="B37:E37"/>
    <mergeCell ref="H37:I37"/>
    <mergeCell ref="P37:Q37"/>
    <mergeCell ref="B39:E39"/>
    <mergeCell ref="P39:Q39"/>
    <mergeCell ref="B45:E45"/>
    <mergeCell ref="H45:I45"/>
    <mergeCell ref="P45:Q45"/>
    <mergeCell ref="B47:E47"/>
    <mergeCell ref="H47:I47"/>
    <mergeCell ref="D90:I90"/>
    <mergeCell ref="B90:C90"/>
    <mergeCell ref="B41:E41"/>
    <mergeCell ref="H41:I41"/>
    <mergeCell ref="P41:Q41"/>
    <mergeCell ref="H51:I51"/>
    <mergeCell ref="B49:E49"/>
    <mergeCell ref="H49:I49"/>
    <mergeCell ref="P49:Q49"/>
    <mergeCell ref="A53:Q53"/>
    <mergeCell ref="B64:E64"/>
    <mergeCell ref="H64:I64"/>
    <mergeCell ref="P64:Q64"/>
    <mergeCell ref="B66:E66"/>
    <mergeCell ref="H55:I55"/>
    <mergeCell ref="H66:I66"/>
    <mergeCell ref="P66:Q66"/>
    <mergeCell ref="P58:Q58"/>
    <mergeCell ref="B62:E62"/>
    <mergeCell ref="A113:Q113"/>
    <mergeCell ref="C94:F94"/>
    <mergeCell ref="B107:E107"/>
    <mergeCell ref="B99:I99"/>
    <mergeCell ref="B95:I95"/>
    <mergeCell ref="B97:C97"/>
    <mergeCell ref="B96:C96"/>
    <mergeCell ref="D96:I96"/>
    <mergeCell ref="D97:I97"/>
    <mergeCell ref="B104:C104"/>
    <mergeCell ref="D104:I104"/>
    <mergeCell ref="B105:C105"/>
    <mergeCell ref="D105:I105"/>
    <mergeCell ref="B100:C100"/>
    <mergeCell ref="B101:C101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4" max="16" man="1"/>
    <brk id="53" min="1" max="16" man="1"/>
    <brk id="7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41" t="s">
        <v>73</v>
      </c>
      <c r="N1" s="441" t="s">
        <v>73</v>
      </c>
      <c r="O1" s="442" t="s">
        <v>74</v>
      </c>
      <c r="P1" s="44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41" t="s">
        <v>75</v>
      </c>
      <c r="N2" s="441" t="s">
        <v>75</v>
      </c>
      <c r="O2" s="443" t="s">
        <v>76</v>
      </c>
      <c r="P2" s="44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41" t="s">
        <v>77</v>
      </c>
      <c r="N3" s="441" t="s">
        <v>77</v>
      </c>
      <c r="O3" s="444" t="s">
        <v>79</v>
      </c>
      <c r="P3" s="44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58" t="s">
        <v>139</v>
      </c>
      <c r="H5" s="559"/>
      <c r="I5" s="559"/>
      <c r="J5" s="559"/>
      <c r="K5" s="559"/>
      <c r="L5" s="560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61"/>
      <c r="H6" s="562"/>
      <c r="I6" s="562"/>
      <c r="J6" s="562"/>
      <c r="K6" s="562"/>
      <c r="L6" s="563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61"/>
      <c r="H7" s="562"/>
      <c r="I7" s="562"/>
      <c r="J7" s="562"/>
      <c r="K7" s="562"/>
      <c r="L7" s="563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47" t="s">
        <v>142</v>
      </c>
      <c r="E8" s="447"/>
      <c r="F8" s="447"/>
      <c r="G8" s="564"/>
      <c r="H8" s="565"/>
      <c r="I8" s="565"/>
      <c r="J8" s="565"/>
      <c r="K8" s="565"/>
      <c r="L8" s="566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59">
        <v>44964</v>
      </c>
      <c r="E11" s="460"/>
      <c r="F11" s="460"/>
      <c r="G11" s="22"/>
      <c r="H11" s="23"/>
      <c r="I11" s="20"/>
      <c r="J11" s="20" t="s">
        <v>4</v>
      </c>
      <c r="K11" s="20"/>
      <c r="L11" s="567" t="s">
        <v>128</v>
      </c>
      <c r="M11" s="567"/>
      <c r="N11" s="567"/>
      <c r="O11" s="567"/>
      <c r="P11" s="567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461"/>
      <c r="C13" s="461"/>
      <c r="D13" s="461"/>
      <c r="E13" s="461"/>
      <c r="F13" s="46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50" t="s">
        <v>147</v>
      </c>
      <c r="E28" s="550"/>
      <c r="F28" s="550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50" t="str">
        <f>+D28</f>
        <v>WASHED BURGUNDY</v>
      </c>
      <c r="E29" s="550"/>
      <c r="F29" s="550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51" t="str">
        <f>+D29</f>
        <v>WASHED BURGUNDY</v>
      </c>
      <c r="E30" s="551"/>
      <c r="F30" s="551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58" t="s">
        <v>130</v>
      </c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</row>
    <row r="44" spans="1:16" s="1" customFormat="1" ht="59.15" customHeight="1" thickBot="1">
      <c r="B44" s="75" t="s">
        <v>14</v>
      </c>
      <c r="C44" s="3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</row>
    <row r="45" spans="1:16" s="33" customFormat="1" ht="120.5" thickBot="1">
      <c r="A45" s="553" t="s">
        <v>15</v>
      </c>
      <c r="B45" s="554"/>
      <c r="C45" s="554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55" t="s">
        <v>51</v>
      </c>
      <c r="N45" s="556"/>
      <c r="O45" s="556"/>
      <c r="P45" s="557"/>
    </row>
    <row r="46" spans="1:16" s="43" customFormat="1" ht="45.75" hidden="1" customHeight="1">
      <c r="A46" s="547" t="str">
        <f>D18</f>
        <v>BLACK</v>
      </c>
      <c r="B46" s="548"/>
      <c r="C46" s="548"/>
      <c r="D46" s="548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9"/>
    </row>
    <row r="47" spans="1:16" s="139" customFormat="1" ht="120" hidden="1" customHeight="1">
      <c r="A47" s="115">
        <v>1</v>
      </c>
      <c r="B47" s="542" t="str">
        <f>$L$11</f>
        <v>100% DRY COTTON FLEECE 410GSM</v>
      </c>
      <c r="C47" s="542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43"/>
      <c r="N47" s="544"/>
      <c r="O47" s="544"/>
      <c r="P47" s="545"/>
    </row>
    <row r="48" spans="1:16" s="139" customFormat="1" ht="89.25" hidden="1" customHeight="1">
      <c r="A48" s="144">
        <v>2</v>
      </c>
      <c r="B48" s="542" t="s">
        <v>149</v>
      </c>
      <c r="C48" s="542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43"/>
      <c r="N48" s="544"/>
      <c r="O48" s="544"/>
      <c r="P48" s="545"/>
    </row>
    <row r="49" spans="1:16" s="139" customFormat="1" ht="129" hidden="1" customHeight="1">
      <c r="A49" s="115">
        <v>3</v>
      </c>
      <c r="B49" s="546" t="s">
        <v>126</v>
      </c>
      <c r="C49" s="546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43"/>
      <c r="N49" s="544"/>
      <c r="O49" s="544"/>
      <c r="P49" s="545"/>
    </row>
    <row r="50" spans="1:16" s="43" customFormat="1" ht="51.75" customHeight="1">
      <c r="A50" s="539" t="str">
        <f>D23</f>
        <v>GREY HEATHER</v>
      </c>
      <c r="B50" s="540"/>
      <c r="C50" s="540"/>
      <c r="D50" s="540"/>
      <c r="E50" s="540"/>
      <c r="F50" s="540"/>
      <c r="G50" s="540"/>
      <c r="H50" s="540"/>
      <c r="I50" s="540"/>
      <c r="J50" s="540"/>
      <c r="K50" s="540"/>
      <c r="L50" s="540"/>
      <c r="M50" s="540"/>
      <c r="N50" s="540"/>
      <c r="O50" s="540"/>
      <c r="P50" s="541"/>
    </row>
    <row r="51" spans="1:16" s="139" customFormat="1" ht="186.75" customHeight="1">
      <c r="A51" s="115">
        <v>1</v>
      </c>
      <c r="B51" s="542" t="str">
        <f>$L$11</f>
        <v>100% DRY COTTON FLEECE 410GSM</v>
      </c>
      <c r="C51" s="542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43" t="s">
        <v>177</v>
      </c>
      <c r="N51" s="544"/>
      <c r="O51" s="544"/>
      <c r="P51" s="545"/>
    </row>
    <row r="52" spans="1:16" s="139" customFormat="1" ht="186.75" customHeight="1">
      <c r="A52" s="144">
        <v>2</v>
      </c>
      <c r="B52" s="542" t="s">
        <v>149</v>
      </c>
      <c r="C52" s="542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43" t="s">
        <v>168</v>
      </c>
      <c r="N52" s="544"/>
      <c r="O52" s="544"/>
      <c r="P52" s="545"/>
    </row>
    <row r="53" spans="1:16" s="139" customFormat="1" ht="186.75" customHeight="1">
      <c r="A53" s="115">
        <v>3</v>
      </c>
      <c r="B53" s="546" t="s">
        <v>126</v>
      </c>
      <c r="C53" s="546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43" t="s">
        <v>169</v>
      </c>
      <c r="N53" s="544"/>
      <c r="O53" s="544"/>
      <c r="P53" s="545"/>
    </row>
    <row r="54" spans="1:16" s="43" customFormat="1" ht="51.75" hidden="1" customHeight="1">
      <c r="A54" s="539" t="str">
        <f>D28</f>
        <v>WASHED BURGUNDY</v>
      </c>
      <c r="B54" s="540"/>
      <c r="C54" s="540"/>
      <c r="D54" s="540"/>
      <c r="E54" s="540"/>
      <c r="F54" s="540"/>
      <c r="G54" s="540"/>
      <c r="H54" s="540"/>
      <c r="I54" s="540"/>
      <c r="J54" s="540"/>
      <c r="K54" s="540"/>
      <c r="L54" s="540"/>
      <c r="M54" s="540"/>
      <c r="N54" s="540"/>
      <c r="O54" s="540"/>
      <c r="P54" s="541"/>
    </row>
    <row r="55" spans="1:16" s="139" customFormat="1" ht="96.75" hidden="1" customHeight="1">
      <c r="A55" s="115">
        <v>1</v>
      </c>
      <c r="B55" s="542" t="str">
        <f>$L$11</f>
        <v>100% DRY COTTON FLEECE 410GSM</v>
      </c>
      <c r="C55" s="542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43"/>
      <c r="N55" s="544"/>
      <c r="O55" s="544"/>
      <c r="P55" s="545"/>
    </row>
    <row r="56" spans="1:16" s="139" customFormat="1" ht="70.5" hidden="1" customHeight="1">
      <c r="A56" s="144">
        <v>2</v>
      </c>
      <c r="B56" s="542" t="s">
        <v>149</v>
      </c>
      <c r="C56" s="542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43"/>
      <c r="N56" s="544"/>
      <c r="O56" s="544"/>
      <c r="P56" s="545"/>
    </row>
    <row r="57" spans="1:16" s="139" customFormat="1" ht="125.25" hidden="1" customHeight="1">
      <c r="A57" s="115">
        <v>3</v>
      </c>
      <c r="B57" s="546" t="s">
        <v>126</v>
      </c>
      <c r="C57" s="546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43"/>
      <c r="N57" s="544"/>
      <c r="O57" s="544"/>
      <c r="P57" s="545"/>
    </row>
    <row r="58" spans="1:16" s="43" customFormat="1" ht="51.75" hidden="1" customHeight="1">
      <c r="A58" s="539" t="str">
        <f>D33</f>
        <v>LIME</v>
      </c>
      <c r="B58" s="540"/>
      <c r="C58" s="540"/>
      <c r="D58" s="540"/>
      <c r="E58" s="540"/>
      <c r="F58" s="540"/>
      <c r="G58" s="540"/>
      <c r="H58" s="540"/>
      <c r="I58" s="540"/>
      <c r="J58" s="540"/>
      <c r="K58" s="540"/>
      <c r="L58" s="540"/>
      <c r="M58" s="540"/>
      <c r="N58" s="540"/>
      <c r="O58" s="540"/>
      <c r="P58" s="541"/>
    </row>
    <row r="59" spans="1:16" s="139" customFormat="1" ht="96.75" hidden="1" customHeight="1">
      <c r="A59" s="115">
        <v>1</v>
      </c>
      <c r="B59" s="542" t="str">
        <f>$L$11</f>
        <v>100% DRY COTTON FLEECE 410GSM</v>
      </c>
      <c r="C59" s="542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43"/>
      <c r="N59" s="544"/>
      <c r="O59" s="544"/>
      <c r="P59" s="545"/>
    </row>
    <row r="60" spans="1:16" s="139" customFormat="1" ht="70.5" hidden="1" customHeight="1">
      <c r="A60" s="144">
        <v>2</v>
      </c>
      <c r="B60" s="542" t="s">
        <v>149</v>
      </c>
      <c r="C60" s="542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43"/>
      <c r="N60" s="544"/>
      <c r="O60" s="544"/>
      <c r="P60" s="545"/>
    </row>
    <row r="61" spans="1:16" s="139" customFormat="1" ht="125.25" hidden="1" customHeight="1">
      <c r="A61" s="115">
        <v>3</v>
      </c>
      <c r="B61" s="546" t="s">
        <v>126</v>
      </c>
      <c r="C61" s="546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43"/>
      <c r="N61" s="544"/>
      <c r="O61" s="544"/>
      <c r="P61" s="545"/>
    </row>
    <row r="62" spans="1:16" s="43" customFormat="1" ht="21.75" customHeight="1">
      <c r="A62" s="539"/>
      <c r="B62" s="540"/>
      <c r="C62" s="540"/>
      <c r="D62" s="540"/>
      <c r="E62" s="540"/>
      <c r="F62" s="540"/>
      <c r="G62" s="540"/>
      <c r="H62" s="540"/>
      <c r="I62" s="540"/>
      <c r="J62" s="540"/>
      <c r="K62" s="540"/>
      <c r="L62" s="540"/>
      <c r="M62" s="540"/>
      <c r="N62" s="540"/>
      <c r="O62" s="540"/>
      <c r="P62" s="541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436" t="s">
        <v>22</v>
      </c>
      <c r="B64" s="529"/>
      <c r="C64" s="529"/>
      <c r="D64" s="529"/>
      <c r="E64" s="530"/>
      <c r="F64" s="72" t="s">
        <v>47</v>
      </c>
      <c r="G64" s="72" t="s">
        <v>23</v>
      </c>
      <c r="H64" s="531" t="s">
        <v>42</v>
      </c>
      <c r="I64" s="532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17" t="s">
        <v>41</v>
      </c>
      <c r="C65" s="517"/>
      <c r="D65" s="517"/>
      <c r="E65" s="517"/>
      <c r="F65" s="82" t="str">
        <f>H65</f>
        <v>BLACK</v>
      </c>
      <c r="G65" s="112"/>
      <c r="H65" s="521" t="str">
        <f>$D$18</f>
        <v>BLACK</v>
      </c>
      <c r="I65" s="520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17" t="s">
        <v>41</v>
      </c>
      <c r="C66" s="517"/>
      <c r="D66" s="517"/>
      <c r="E66" s="517"/>
      <c r="F66" s="82" t="str">
        <f t="shared" ref="F66:F68" si="18">H66</f>
        <v>GREY HEATHER</v>
      </c>
      <c r="G66" s="112" t="s">
        <v>176</v>
      </c>
      <c r="H66" s="521" t="str">
        <f>$D$23</f>
        <v>GREY HEATHER</v>
      </c>
      <c r="I66" s="520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17" t="s">
        <v>41</v>
      </c>
      <c r="C67" s="517"/>
      <c r="D67" s="517"/>
      <c r="E67" s="517"/>
      <c r="F67" s="82" t="str">
        <f t="shared" si="18"/>
        <v>WASHED BURGUNDY</v>
      </c>
      <c r="G67" s="112"/>
      <c r="H67" s="521" t="str">
        <f>$D$28</f>
        <v>WASHED BURGUNDY</v>
      </c>
      <c r="I67" s="520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17" t="s">
        <v>41</v>
      </c>
      <c r="C68" s="517"/>
      <c r="D68" s="517"/>
      <c r="E68" s="517"/>
      <c r="F68" s="82" t="str">
        <f t="shared" si="18"/>
        <v>LIME</v>
      </c>
      <c r="G68" s="112"/>
      <c r="H68" s="521" t="str">
        <f>$D$33</f>
        <v>LIME</v>
      </c>
      <c r="I68" s="520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17" t="s">
        <v>123</v>
      </c>
      <c r="C69" s="517"/>
      <c r="D69" s="517"/>
      <c r="E69" s="517"/>
      <c r="F69" s="523" t="s">
        <v>39</v>
      </c>
      <c r="G69" s="526" t="s">
        <v>131</v>
      </c>
      <c r="H69" s="537" t="str">
        <f t="shared" ref="H69" si="19">$D$18</f>
        <v>BLACK</v>
      </c>
      <c r="I69" s="538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17" t="s">
        <v>123</v>
      </c>
      <c r="C70" s="517"/>
      <c r="D70" s="517"/>
      <c r="E70" s="517"/>
      <c r="F70" s="535" t="s">
        <v>39</v>
      </c>
      <c r="G70" s="536" t="s">
        <v>131</v>
      </c>
      <c r="H70" s="423" t="str">
        <f t="shared" ref="H70" si="21">$D$23</f>
        <v>GREY HEATHER</v>
      </c>
      <c r="I70" s="423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17" t="s">
        <v>123</v>
      </c>
      <c r="C71" s="517"/>
      <c r="D71" s="517"/>
      <c r="E71" s="517"/>
      <c r="F71" s="524" t="s">
        <v>39</v>
      </c>
      <c r="G71" s="527" t="s">
        <v>131</v>
      </c>
      <c r="H71" s="533" t="str">
        <f t="shared" ref="H71" si="23">$D$28</f>
        <v>WASHED BURGUNDY</v>
      </c>
      <c r="I71" s="534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17" t="s">
        <v>123</v>
      </c>
      <c r="C72" s="517"/>
      <c r="D72" s="517"/>
      <c r="E72" s="517"/>
      <c r="F72" s="525" t="s">
        <v>39</v>
      </c>
      <c r="G72" s="528" t="s">
        <v>131</v>
      </c>
      <c r="H72" s="521" t="str">
        <f t="shared" ref="H72" si="25">$D$33</f>
        <v>LIME</v>
      </c>
      <c r="I72" s="520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16" t="s">
        <v>151</v>
      </c>
      <c r="C73" s="517"/>
      <c r="D73" s="517"/>
      <c r="E73" s="517"/>
      <c r="F73" s="523" t="s">
        <v>107</v>
      </c>
      <c r="G73" s="526" t="s">
        <v>152</v>
      </c>
      <c r="H73" s="537" t="str">
        <f t="shared" ref="H73" si="27">$D$18</f>
        <v>BLACK</v>
      </c>
      <c r="I73" s="538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16" t="s">
        <v>151</v>
      </c>
      <c r="C74" s="517"/>
      <c r="D74" s="517"/>
      <c r="E74" s="517"/>
      <c r="F74" s="535"/>
      <c r="G74" s="536"/>
      <c r="H74" s="423" t="str">
        <f t="shared" ref="H74" si="30">$D$23</f>
        <v>GREY HEATHER</v>
      </c>
      <c r="I74" s="423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16" t="s">
        <v>151</v>
      </c>
      <c r="C75" s="517"/>
      <c r="D75" s="517"/>
      <c r="E75" s="517"/>
      <c r="F75" s="524"/>
      <c r="G75" s="527"/>
      <c r="H75" s="533" t="str">
        <f t="shared" ref="H75" si="32">$D$28</f>
        <v>WASHED BURGUNDY</v>
      </c>
      <c r="I75" s="534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16" t="s">
        <v>151</v>
      </c>
      <c r="C76" s="517"/>
      <c r="D76" s="517"/>
      <c r="E76" s="517"/>
      <c r="F76" s="525"/>
      <c r="G76" s="528"/>
      <c r="H76" s="521" t="str">
        <f t="shared" ref="H76" si="34">$D$33</f>
        <v>LIME</v>
      </c>
      <c r="I76" s="520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16" t="s">
        <v>85</v>
      </c>
      <c r="C77" s="517"/>
      <c r="D77" s="517"/>
      <c r="E77" s="517"/>
      <c r="F77" s="523" t="s">
        <v>107</v>
      </c>
      <c r="G77" s="526" t="s">
        <v>86</v>
      </c>
      <c r="H77" s="537" t="str">
        <f t="shared" ref="H77" si="36">$D$18</f>
        <v>BLACK</v>
      </c>
      <c r="I77" s="538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16" t="s">
        <v>85</v>
      </c>
      <c r="C78" s="517"/>
      <c r="D78" s="517"/>
      <c r="E78" s="517"/>
      <c r="F78" s="535"/>
      <c r="G78" s="536"/>
      <c r="H78" s="423" t="str">
        <f t="shared" ref="H78" si="38">$D$23</f>
        <v>GREY HEATHER</v>
      </c>
      <c r="I78" s="423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16" t="s">
        <v>85</v>
      </c>
      <c r="C79" s="517"/>
      <c r="D79" s="517"/>
      <c r="E79" s="517"/>
      <c r="F79" s="524"/>
      <c r="G79" s="527"/>
      <c r="H79" s="533" t="str">
        <f t="shared" ref="H79" si="40">$D$28</f>
        <v>WASHED BURGUNDY</v>
      </c>
      <c r="I79" s="534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16" t="s">
        <v>85</v>
      </c>
      <c r="C80" s="517"/>
      <c r="D80" s="517"/>
      <c r="E80" s="517"/>
      <c r="F80" s="525"/>
      <c r="G80" s="528"/>
      <c r="H80" s="521" t="str">
        <f t="shared" ref="H80" si="42">$D$33</f>
        <v>LIME</v>
      </c>
      <c r="I80" s="520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16" t="s">
        <v>114</v>
      </c>
      <c r="C81" s="517"/>
      <c r="D81" s="517"/>
      <c r="E81" s="517"/>
      <c r="F81" s="523" t="s">
        <v>89</v>
      </c>
      <c r="G81" s="526"/>
      <c r="H81" s="537" t="str">
        <f t="shared" ref="H81" si="44">$D$18</f>
        <v>BLACK</v>
      </c>
      <c r="I81" s="538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16" t="s">
        <v>114</v>
      </c>
      <c r="C82" s="517"/>
      <c r="D82" s="517"/>
      <c r="E82" s="517"/>
      <c r="F82" s="535"/>
      <c r="G82" s="536"/>
      <c r="H82" s="423" t="str">
        <f t="shared" ref="H82" si="46">$D$23</f>
        <v>GREY HEATHER</v>
      </c>
      <c r="I82" s="423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16" t="s">
        <v>114</v>
      </c>
      <c r="C83" s="517"/>
      <c r="D83" s="517"/>
      <c r="E83" s="517"/>
      <c r="F83" s="524"/>
      <c r="G83" s="527"/>
      <c r="H83" s="533" t="str">
        <f t="shared" ref="H83" si="48">$D$28</f>
        <v>WASHED BURGUNDY</v>
      </c>
      <c r="I83" s="534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16" t="s">
        <v>114</v>
      </c>
      <c r="C84" s="517"/>
      <c r="D84" s="517"/>
      <c r="E84" s="517"/>
      <c r="F84" s="525"/>
      <c r="G84" s="528"/>
      <c r="H84" s="521" t="str">
        <f t="shared" ref="H84" si="50">$D$33</f>
        <v>LIME</v>
      </c>
      <c r="I84" s="520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17" t="s">
        <v>87</v>
      </c>
      <c r="C85" s="517"/>
      <c r="D85" s="517"/>
      <c r="E85" s="517"/>
      <c r="F85" s="523" t="s">
        <v>108</v>
      </c>
      <c r="G85" s="526" t="s">
        <v>88</v>
      </c>
      <c r="H85" s="537" t="str">
        <f t="shared" ref="H85" si="52">$D$18</f>
        <v>BLACK</v>
      </c>
      <c r="I85" s="538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17" t="s">
        <v>87</v>
      </c>
      <c r="C86" s="517"/>
      <c r="D86" s="517"/>
      <c r="E86" s="517"/>
      <c r="F86" s="535"/>
      <c r="G86" s="536"/>
      <c r="H86" s="423" t="str">
        <f t="shared" ref="H86" si="55">$D$23</f>
        <v>GREY HEATHER</v>
      </c>
      <c r="I86" s="423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517" t="s">
        <v>87</v>
      </c>
      <c r="C87" s="517"/>
      <c r="D87" s="517"/>
      <c r="E87" s="517"/>
      <c r="F87" s="524"/>
      <c r="G87" s="527"/>
      <c r="H87" s="533" t="str">
        <f t="shared" ref="H87" si="57">$D$28</f>
        <v>WASHED BURGUNDY</v>
      </c>
      <c r="I87" s="534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517" t="s">
        <v>87</v>
      </c>
      <c r="C88" s="517"/>
      <c r="D88" s="517"/>
      <c r="E88" s="517"/>
      <c r="F88" s="525"/>
      <c r="G88" s="528"/>
      <c r="H88" s="521" t="str">
        <f t="shared" ref="H88" si="59">$D$33</f>
        <v>LIME</v>
      </c>
      <c r="I88" s="520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436" t="s">
        <v>22</v>
      </c>
      <c r="B90" s="529"/>
      <c r="C90" s="529"/>
      <c r="D90" s="529"/>
      <c r="E90" s="530"/>
      <c r="F90" s="72" t="s">
        <v>47</v>
      </c>
      <c r="G90" s="72" t="s">
        <v>23</v>
      </c>
      <c r="H90" s="531" t="s">
        <v>42</v>
      </c>
      <c r="I90" s="532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516" t="s">
        <v>132</v>
      </c>
      <c r="C91" s="517"/>
      <c r="D91" s="517"/>
      <c r="E91" s="517"/>
      <c r="F91" s="523" t="s">
        <v>89</v>
      </c>
      <c r="G91" s="526" t="s">
        <v>118</v>
      </c>
      <c r="H91" s="521" t="str">
        <f t="shared" ref="H91" si="61">$D$18</f>
        <v>BLACK</v>
      </c>
      <c r="I91" s="520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16" t="s">
        <v>132</v>
      </c>
      <c r="C92" s="517"/>
      <c r="D92" s="517"/>
      <c r="E92" s="517"/>
      <c r="F92" s="524"/>
      <c r="G92" s="527"/>
      <c r="H92" s="521" t="str">
        <f t="shared" ref="H92" si="66">$D$23</f>
        <v>GREY HEATHER</v>
      </c>
      <c r="I92" s="520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516" t="s">
        <v>132</v>
      </c>
      <c r="C93" s="517"/>
      <c r="D93" s="517"/>
      <c r="E93" s="517"/>
      <c r="F93" s="524"/>
      <c r="G93" s="527"/>
      <c r="H93" s="521" t="str">
        <f t="shared" ref="H93" si="68">$D$28</f>
        <v>WASHED BURGUNDY</v>
      </c>
      <c r="I93" s="520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516" t="s">
        <v>132</v>
      </c>
      <c r="C94" s="517"/>
      <c r="D94" s="517"/>
      <c r="E94" s="517"/>
      <c r="F94" s="525"/>
      <c r="G94" s="528"/>
      <c r="H94" s="521" t="str">
        <f t="shared" ref="H94" si="70">$D$33</f>
        <v>LIME</v>
      </c>
      <c r="I94" s="520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493" t="s">
        <v>133</v>
      </c>
      <c r="C95" s="522"/>
      <c r="D95" s="522"/>
      <c r="E95" s="494"/>
      <c r="F95" s="523" t="s">
        <v>89</v>
      </c>
      <c r="G95" s="526" t="s">
        <v>118</v>
      </c>
      <c r="H95" s="521" t="str">
        <f t="shared" ref="H95:H123" si="72">$D$18</f>
        <v>BLACK</v>
      </c>
      <c r="I95" s="520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93" t="s">
        <v>133</v>
      </c>
      <c r="C96" s="522"/>
      <c r="D96" s="522"/>
      <c r="E96" s="494"/>
      <c r="F96" s="524"/>
      <c r="G96" s="527"/>
      <c r="H96" s="521" t="str">
        <f t="shared" ref="H96:H124" si="73">$D$23</f>
        <v>GREY HEATHER</v>
      </c>
      <c r="I96" s="520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493" t="s">
        <v>133</v>
      </c>
      <c r="C97" s="522"/>
      <c r="D97" s="522"/>
      <c r="E97" s="494"/>
      <c r="F97" s="524"/>
      <c r="G97" s="527"/>
      <c r="H97" s="521" t="str">
        <f t="shared" ref="H97:H121" si="74">$D$28</f>
        <v>WASHED BURGUNDY</v>
      </c>
      <c r="I97" s="520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493" t="s">
        <v>133</v>
      </c>
      <c r="C98" s="522"/>
      <c r="D98" s="522"/>
      <c r="E98" s="494"/>
      <c r="F98" s="525"/>
      <c r="G98" s="528"/>
      <c r="H98" s="521" t="str">
        <f t="shared" ref="H98:H122" si="76">$D$33</f>
        <v>LIME</v>
      </c>
      <c r="I98" s="520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493" t="s">
        <v>153</v>
      </c>
      <c r="C99" s="522"/>
      <c r="D99" s="522"/>
      <c r="E99" s="494"/>
      <c r="F99" s="523" t="s">
        <v>91</v>
      </c>
      <c r="G99" s="526" t="s">
        <v>174</v>
      </c>
      <c r="H99" s="521" t="str">
        <f t="shared" si="72"/>
        <v>BLACK</v>
      </c>
      <c r="I99" s="520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93" t="s">
        <v>153</v>
      </c>
      <c r="C100" s="522"/>
      <c r="D100" s="522"/>
      <c r="E100" s="494"/>
      <c r="F100" s="524"/>
      <c r="G100" s="527"/>
      <c r="H100" s="521" t="str">
        <f t="shared" si="73"/>
        <v>GREY HEATHER</v>
      </c>
      <c r="I100" s="520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493" t="s">
        <v>153</v>
      </c>
      <c r="C101" s="522"/>
      <c r="D101" s="522"/>
      <c r="E101" s="494"/>
      <c r="F101" s="524"/>
      <c r="G101" s="527"/>
      <c r="H101" s="521" t="str">
        <f t="shared" si="74"/>
        <v>WASHED BURGUNDY</v>
      </c>
      <c r="I101" s="520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493" t="s">
        <v>153</v>
      </c>
      <c r="C102" s="522"/>
      <c r="D102" s="522"/>
      <c r="E102" s="494"/>
      <c r="F102" s="525"/>
      <c r="G102" s="528"/>
      <c r="H102" s="521" t="str">
        <f t="shared" si="76"/>
        <v>LIME</v>
      </c>
      <c r="I102" s="520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493" t="s">
        <v>116</v>
      </c>
      <c r="C103" s="522"/>
      <c r="D103" s="522"/>
      <c r="E103" s="494"/>
      <c r="F103" s="82" t="s">
        <v>92</v>
      </c>
      <c r="G103" s="82"/>
      <c r="H103" s="521" t="str">
        <f t="shared" si="72"/>
        <v>BLACK</v>
      </c>
      <c r="I103" s="520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93" t="s">
        <v>116</v>
      </c>
      <c r="C104" s="522"/>
      <c r="D104" s="522"/>
      <c r="E104" s="494"/>
      <c r="F104" s="82" t="s">
        <v>92</v>
      </c>
      <c r="G104" s="82"/>
      <c r="H104" s="521" t="str">
        <f t="shared" si="73"/>
        <v>GREY HEATHER</v>
      </c>
      <c r="I104" s="520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493" t="s">
        <v>116</v>
      </c>
      <c r="C105" s="522"/>
      <c r="D105" s="522"/>
      <c r="E105" s="494"/>
      <c r="F105" s="82" t="s">
        <v>92</v>
      </c>
      <c r="G105" s="82"/>
      <c r="H105" s="521" t="str">
        <f t="shared" si="74"/>
        <v>WASHED BURGUNDY</v>
      </c>
      <c r="I105" s="520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493" t="s">
        <v>116</v>
      </c>
      <c r="C106" s="522"/>
      <c r="D106" s="522"/>
      <c r="E106" s="494"/>
      <c r="F106" s="82" t="s">
        <v>92</v>
      </c>
      <c r="G106" s="82"/>
      <c r="H106" s="521" t="str">
        <f t="shared" si="76"/>
        <v>LIME</v>
      </c>
      <c r="I106" s="520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516" t="s">
        <v>93</v>
      </c>
      <c r="C107" s="517"/>
      <c r="D107" s="517"/>
      <c r="E107" s="517"/>
      <c r="F107" s="82" t="s">
        <v>55</v>
      </c>
      <c r="G107" s="82"/>
      <c r="H107" s="521" t="str">
        <f t="shared" si="72"/>
        <v>BLACK</v>
      </c>
      <c r="I107" s="520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16" t="s">
        <v>93</v>
      </c>
      <c r="C108" s="517"/>
      <c r="D108" s="517"/>
      <c r="E108" s="517"/>
      <c r="F108" s="82" t="s">
        <v>55</v>
      </c>
      <c r="G108" s="82"/>
      <c r="H108" s="521" t="str">
        <f t="shared" si="73"/>
        <v>GREY HEATHER</v>
      </c>
      <c r="I108" s="520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516" t="s">
        <v>93</v>
      </c>
      <c r="C109" s="517"/>
      <c r="D109" s="517"/>
      <c r="E109" s="517"/>
      <c r="F109" s="82" t="s">
        <v>55</v>
      </c>
      <c r="G109" s="82"/>
      <c r="H109" s="521" t="str">
        <f t="shared" si="74"/>
        <v>WASHED BURGUNDY</v>
      </c>
      <c r="I109" s="520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516" t="s">
        <v>93</v>
      </c>
      <c r="C110" s="517"/>
      <c r="D110" s="517"/>
      <c r="E110" s="517"/>
      <c r="F110" s="82" t="s">
        <v>55</v>
      </c>
      <c r="G110" s="82"/>
      <c r="H110" s="521" t="str">
        <f t="shared" si="76"/>
        <v>LIME</v>
      </c>
      <c r="I110" s="520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516" t="s">
        <v>94</v>
      </c>
      <c r="C111" s="517"/>
      <c r="D111" s="517"/>
      <c r="E111" s="517"/>
      <c r="F111" s="82" t="s">
        <v>55</v>
      </c>
      <c r="G111" s="82"/>
      <c r="H111" s="521" t="str">
        <f t="shared" si="72"/>
        <v>BLACK</v>
      </c>
      <c r="I111" s="520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16" t="s">
        <v>94</v>
      </c>
      <c r="C112" s="517"/>
      <c r="D112" s="517"/>
      <c r="E112" s="517"/>
      <c r="F112" s="82" t="s">
        <v>55</v>
      </c>
      <c r="G112" s="82"/>
      <c r="H112" s="521" t="str">
        <f t="shared" si="73"/>
        <v>GREY HEATHER</v>
      </c>
      <c r="I112" s="520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516" t="s">
        <v>94</v>
      </c>
      <c r="C113" s="517"/>
      <c r="D113" s="517"/>
      <c r="E113" s="517"/>
      <c r="F113" s="82" t="s">
        <v>55</v>
      </c>
      <c r="G113" s="82"/>
      <c r="H113" s="521" t="str">
        <f t="shared" si="74"/>
        <v>WASHED BURGUNDY</v>
      </c>
      <c r="I113" s="520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516" t="s">
        <v>94</v>
      </c>
      <c r="C114" s="517"/>
      <c r="D114" s="517"/>
      <c r="E114" s="517"/>
      <c r="F114" s="82" t="s">
        <v>55</v>
      </c>
      <c r="G114" s="82"/>
      <c r="H114" s="521" t="str">
        <f t="shared" si="76"/>
        <v>LIME</v>
      </c>
      <c r="I114" s="520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516" t="s">
        <v>95</v>
      </c>
      <c r="C115" s="517"/>
      <c r="D115" s="517"/>
      <c r="E115" s="517"/>
      <c r="F115" s="82" t="s">
        <v>92</v>
      </c>
      <c r="G115" s="82"/>
      <c r="H115" s="521" t="str">
        <f t="shared" si="72"/>
        <v>BLACK</v>
      </c>
      <c r="I115" s="520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16" t="s">
        <v>95</v>
      </c>
      <c r="C116" s="517"/>
      <c r="D116" s="517"/>
      <c r="E116" s="517"/>
      <c r="F116" s="82" t="s">
        <v>92</v>
      </c>
      <c r="G116" s="82"/>
      <c r="H116" s="521" t="str">
        <f t="shared" si="73"/>
        <v>GREY HEATHER</v>
      </c>
      <c r="I116" s="520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516" t="s">
        <v>95</v>
      </c>
      <c r="C117" s="517"/>
      <c r="D117" s="517"/>
      <c r="E117" s="517"/>
      <c r="F117" s="82" t="s">
        <v>92</v>
      </c>
      <c r="G117" s="82"/>
      <c r="H117" s="521" t="str">
        <f t="shared" si="74"/>
        <v>WASHED BURGUNDY</v>
      </c>
      <c r="I117" s="520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516" t="s">
        <v>95</v>
      </c>
      <c r="C118" s="517"/>
      <c r="D118" s="517"/>
      <c r="E118" s="517"/>
      <c r="F118" s="82" t="s">
        <v>92</v>
      </c>
      <c r="G118" s="82"/>
      <c r="H118" s="521" t="str">
        <f t="shared" si="76"/>
        <v>LIME</v>
      </c>
      <c r="I118" s="520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493" t="s">
        <v>96</v>
      </c>
      <c r="C119" s="522"/>
      <c r="D119" s="522"/>
      <c r="E119" s="494"/>
      <c r="F119" s="82" t="s">
        <v>38</v>
      </c>
      <c r="G119" s="82"/>
      <c r="H119" s="521" t="str">
        <f t="shared" si="72"/>
        <v>BLACK</v>
      </c>
      <c r="I119" s="520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16" t="s">
        <v>96</v>
      </c>
      <c r="C120" s="517"/>
      <c r="D120" s="517"/>
      <c r="E120" s="517"/>
      <c r="F120" s="82" t="s">
        <v>38</v>
      </c>
      <c r="G120" s="82"/>
      <c r="H120" s="521" t="str">
        <f t="shared" si="73"/>
        <v>GREY HEATHER</v>
      </c>
      <c r="I120" s="520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516" t="s">
        <v>96</v>
      </c>
      <c r="C121" s="517"/>
      <c r="D121" s="517"/>
      <c r="E121" s="517"/>
      <c r="F121" s="82" t="s">
        <v>38</v>
      </c>
      <c r="G121" s="82"/>
      <c r="H121" s="521" t="str">
        <f t="shared" si="74"/>
        <v>WASHED BURGUNDY</v>
      </c>
      <c r="I121" s="520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516" t="s">
        <v>96</v>
      </c>
      <c r="C122" s="517"/>
      <c r="D122" s="517"/>
      <c r="E122" s="517"/>
      <c r="F122" s="82" t="s">
        <v>38</v>
      </c>
      <c r="G122" s="82"/>
      <c r="H122" s="521" t="str">
        <f t="shared" si="76"/>
        <v>LIME</v>
      </c>
      <c r="I122" s="520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516" t="s">
        <v>97</v>
      </c>
      <c r="C123" s="517"/>
      <c r="D123" s="517"/>
      <c r="E123" s="517"/>
      <c r="F123" s="82" t="s">
        <v>92</v>
      </c>
      <c r="G123" s="82"/>
      <c r="H123" s="521" t="str">
        <f t="shared" si="72"/>
        <v>BLACK</v>
      </c>
      <c r="I123" s="520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93" t="s">
        <v>97</v>
      </c>
      <c r="C124" s="522"/>
      <c r="D124" s="522"/>
      <c r="E124" s="494"/>
      <c r="F124" s="82" t="s">
        <v>92</v>
      </c>
      <c r="G124" s="82"/>
      <c r="H124" s="521" t="str">
        <f t="shared" si="73"/>
        <v>GREY HEATHER</v>
      </c>
      <c r="I124" s="520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493" t="s">
        <v>97</v>
      </c>
      <c r="C125" s="522"/>
      <c r="D125" s="522"/>
      <c r="E125" s="494"/>
      <c r="F125" s="82" t="s">
        <v>92</v>
      </c>
      <c r="G125" s="82"/>
      <c r="H125" s="521" t="str">
        <f>$D$28</f>
        <v>WASHED BURGUNDY</v>
      </c>
      <c r="I125" s="520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493" t="s">
        <v>97</v>
      </c>
      <c r="C126" s="522"/>
      <c r="D126" s="522"/>
      <c r="E126" s="494"/>
      <c r="F126" s="82" t="s">
        <v>92</v>
      </c>
      <c r="G126" s="82"/>
      <c r="H126" s="521" t="str">
        <f>$D$33</f>
        <v>LIME</v>
      </c>
      <c r="I126" s="520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16" t="s">
        <v>110</v>
      </c>
      <c r="C127" s="517"/>
      <c r="D127" s="517"/>
      <c r="E127" s="517"/>
      <c r="F127" s="518" t="s">
        <v>111</v>
      </c>
      <c r="G127" s="82"/>
      <c r="H127" s="519" t="s">
        <v>134</v>
      </c>
      <c r="I127" s="520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16" t="s">
        <v>110</v>
      </c>
      <c r="C128" s="517"/>
      <c r="D128" s="517"/>
      <c r="E128" s="517"/>
      <c r="F128" s="518"/>
      <c r="G128" s="82"/>
      <c r="H128" s="519" t="s">
        <v>135</v>
      </c>
      <c r="I128" s="520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16" t="s">
        <v>110</v>
      </c>
      <c r="C129" s="517"/>
      <c r="D129" s="517"/>
      <c r="E129" s="517"/>
      <c r="F129" s="518"/>
      <c r="G129" s="82"/>
      <c r="H129" s="519" t="s">
        <v>136</v>
      </c>
      <c r="I129" s="520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16" t="s">
        <v>110</v>
      </c>
      <c r="C130" s="517"/>
      <c r="D130" s="517"/>
      <c r="E130" s="517"/>
      <c r="F130" s="518"/>
      <c r="G130" s="82"/>
      <c r="H130" s="519">
        <v>41</v>
      </c>
      <c r="I130" s="520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16" t="s">
        <v>110</v>
      </c>
      <c r="C131" s="517"/>
      <c r="D131" s="517"/>
      <c r="E131" s="517"/>
      <c r="F131" s="518"/>
      <c r="G131" s="82"/>
      <c r="H131" s="521">
        <v>42</v>
      </c>
      <c r="I131" s="520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94" t="s">
        <v>31</v>
      </c>
      <c r="K133" s="394"/>
      <c r="L133" s="394"/>
      <c r="M133" s="394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02" t="s">
        <v>49</v>
      </c>
      <c r="C135" s="503"/>
      <c r="D135" s="503"/>
      <c r="E135" s="503"/>
      <c r="F135" s="503"/>
      <c r="G135" s="503"/>
      <c r="H135" s="503"/>
      <c r="I135" s="509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10" t="s">
        <v>99</v>
      </c>
      <c r="E136" s="510"/>
      <c r="F136" s="510" t="s">
        <v>54</v>
      </c>
      <c r="G136" s="510"/>
      <c r="H136" s="510"/>
      <c r="I136" s="510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11" t="s">
        <v>122</v>
      </c>
      <c r="D137" s="513" t="s">
        <v>124</v>
      </c>
      <c r="E137" s="514"/>
      <c r="F137" s="515" t="s">
        <v>137</v>
      </c>
      <c r="G137" s="515"/>
      <c r="H137" s="515"/>
      <c r="I137" s="515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512"/>
      <c r="D138" s="480" t="s">
        <v>125</v>
      </c>
      <c r="E138" s="482"/>
      <c r="F138" s="515" t="s">
        <v>138</v>
      </c>
      <c r="G138" s="515"/>
      <c r="H138" s="515"/>
      <c r="I138" s="515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502"/>
      <c r="C140" s="503"/>
      <c r="D140" s="397"/>
      <c r="E140" s="397"/>
      <c r="F140" s="397"/>
      <c r="G140" s="397"/>
      <c r="H140" s="397"/>
      <c r="I140" s="398"/>
      <c r="J140" s="44"/>
      <c r="K140" s="44"/>
    </row>
    <row r="141" spans="1:16" s="12" customFormat="1" ht="32.5" hidden="1">
      <c r="A141" s="88"/>
      <c r="B141" s="493"/>
      <c r="C141" s="494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04" t="s">
        <v>119</v>
      </c>
      <c r="C142" s="504"/>
      <c r="D142" s="100"/>
      <c r="E142" s="100">
        <v>2.2000000000000002</v>
      </c>
      <c r="F142" s="505">
        <v>3</v>
      </c>
      <c r="G142" s="506"/>
      <c r="H142" s="506"/>
      <c r="I142" s="507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508" t="s">
        <v>155</v>
      </c>
      <c r="D144" s="508"/>
      <c r="E144" s="508"/>
      <c r="F144" s="508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502" t="s">
        <v>49</v>
      </c>
      <c r="C145" s="503"/>
      <c r="D145" s="503"/>
      <c r="E145" s="503"/>
      <c r="F145" s="503"/>
      <c r="G145" s="503"/>
      <c r="H145" s="503"/>
      <c r="I145" s="509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03" t="s">
        <v>69</v>
      </c>
      <c r="F146" s="404"/>
      <c r="G146" s="404"/>
      <c r="H146" s="404"/>
      <c r="I146" s="40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06" t="s">
        <v>161</v>
      </c>
      <c r="F147" s="407"/>
      <c r="G147" s="407"/>
      <c r="H147" s="407"/>
      <c r="I147" s="40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06" t="s">
        <v>171</v>
      </c>
      <c r="F148" s="407"/>
      <c r="G148" s="407"/>
      <c r="H148" s="407"/>
      <c r="I148" s="40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06" t="s">
        <v>161</v>
      </c>
      <c r="F149" s="407"/>
      <c r="G149" s="407"/>
      <c r="H149" s="407"/>
      <c r="I149" s="40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06" t="s">
        <v>161</v>
      </c>
      <c r="F150" s="407"/>
      <c r="G150" s="407"/>
      <c r="H150" s="407"/>
      <c r="I150" s="408"/>
      <c r="J150" s="44"/>
      <c r="K150" s="44"/>
      <c r="L150" s="44"/>
      <c r="M150" s="44"/>
      <c r="N150" s="44"/>
    </row>
    <row r="151" spans="1:16" s="12" customFormat="1" ht="32.5">
      <c r="A151" s="88"/>
      <c r="B151" s="502" t="s">
        <v>70</v>
      </c>
      <c r="C151" s="503"/>
      <c r="D151" s="397"/>
      <c r="E151" s="397"/>
      <c r="F151" s="397"/>
      <c r="G151" s="397"/>
      <c r="H151" s="397"/>
      <c r="I151" s="398"/>
      <c r="J151" s="44"/>
      <c r="K151" s="44"/>
    </row>
    <row r="152" spans="1:16" s="12" customFormat="1" ht="56.25" customHeight="1">
      <c r="A152" s="88"/>
      <c r="B152" s="493"/>
      <c r="C152" s="494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95" t="s">
        <v>162</v>
      </c>
      <c r="C153" s="496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97" t="s">
        <v>163</v>
      </c>
      <c r="C154" s="498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99" t="s">
        <v>71</v>
      </c>
      <c r="D157" s="500"/>
      <c r="E157" s="500"/>
      <c r="F157" s="500"/>
      <c r="G157" s="500"/>
      <c r="H157" s="500"/>
      <c r="I157" s="501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0" t="s">
        <v>164</v>
      </c>
      <c r="D158" s="481"/>
      <c r="E158" s="481"/>
      <c r="F158" s="481"/>
      <c r="G158" s="481"/>
      <c r="H158" s="481"/>
      <c r="I158" s="482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0" t="s">
        <v>165</v>
      </c>
      <c r="D159" s="481"/>
      <c r="E159" s="481"/>
      <c r="F159" s="481"/>
      <c r="G159" s="481"/>
      <c r="H159" s="481"/>
      <c r="I159" s="482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83" t="s">
        <v>164</v>
      </c>
      <c r="D160" s="484"/>
      <c r="E160" s="484"/>
      <c r="F160" s="484"/>
      <c r="G160" s="484"/>
      <c r="H160" s="484"/>
      <c r="I160" s="485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86"/>
      <c r="D161" s="487"/>
      <c r="E161" s="487"/>
      <c r="F161" s="487"/>
      <c r="G161" s="487"/>
      <c r="H161" s="487"/>
      <c r="I161" s="488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89"/>
      <c r="D162" s="490"/>
      <c r="E162" s="490"/>
      <c r="F162" s="490"/>
      <c r="G162" s="490"/>
      <c r="H162" s="490"/>
      <c r="I162" s="491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94" t="s">
        <v>78</v>
      </c>
      <c r="C164" s="394"/>
      <c r="D164" s="394"/>
      <c r="E164" s="394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92"/>
      <c r="B170" s="392"/>
      <c r="C170" s="392"/>
      <c r="D170" s="392"/>
      <c r="E170" s="392"/>
      <c r="F170" s="392"/>
      <c r="G170" s="392"/>
      <c r="H170" s="392"/>
      <c r="I170" s="392"/>
      <c r="J170" s="392"/>
      <c r="K170" s="392"/>
      <c r="L170" s="392"/>
      <c r="M170" s="392"/>
      <c r="N170" s="392"/>
      <c r="O170" s="392"/>
      <c r="P170" s="392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4"/>
  <sheetViews>
    <sheetView view="pageBreakPreview" topLeftCell="A25" zoomScale="40" zoomScaleNormal="40" zoomScaleSheetLayoutView="40" zoomScalePageLayoutView="25" workbookViewId="0">
      <selection activeCell="I6" sqref="I6"/>
    </sheetView>
  </sheetViews>
  <sheetFormatPr defaultColWidth="9.1796875" defaultRowHeight="24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'1. CUTTING DOCKET'!B6</f>
        <v xml:space="preserve">JOB NUMBER:  </v>
      </c>
      <c r="B2" s="57" t="str">
        <f>'1. CUTTING DOCKET'!$D$6</f>
        <v>H06  SS25  S2604</v>
      </c>
      <c r="C2" s="57"/>
    </row>
    <row r="3" spans="1:3" s="58" customFormat="1" ht="37.5" customHeight="1">
      <c r="A3" s="59" t="str">
        <f>'1. CUTTING DOCKET'!B7</f>
        <v xml:space="preserve">STYLE NUMBER: </v>
      </c>
      <c r="B3" s="59" t="str">
        <f>'1. CUTTING DOCKET'!$D$7</f>
        <v>H06-HD30M</v>
      </c>
      <c r="C3" s="59"/>
    </row>
    <row r="4" spans="1:3" s="58" customFormat="1" ht="37.5" customHeight="1">
      <c r="A4" s="59" t="str">
        <f>'1. CUTTING DOCKET'!B8</f>
        <v xml:space="preserve">STYLE NAME : </v>
      </c>
      <c r="B4" s="59" t="str">
        <f>'1. CUTTING DOCKET'!D8</f>
        <v>GRIZZLY HOODIE MEN'S</v>
      </c>
      <c r="C4" s="59"/>
    </row>
    <row r="5" spans="1:3" s="58" customFormat="1" ht="76" customHeight="1">
      <c r="A5" s="199"/>
      <c r="B5" s="159" t="str">
        <f>'1. CUTTING DOCKET'!$D$17</f>
        <v>BLANC DE BLANC</v>
      </c>
      <c r="C5" s="325" t="str">
        <f>'1. CUTTING DOCKET'!$D$21</f>
        <v>HEATHER GREY</v>
      </c>
    </row>
    <row r="6" spans="1:3" s="62" customFormat="1" ht="69.75" customHeight="1">
      <c r="A6" s="161" t="s">
        <v>32</v>
      </c>
      <c r="B6" s="161" t="str">
        <f>'1. CUTTING DOCKET'!$E$30</f>
        <v>BLANC DE BLANC</v>
      </c>
      <c r="C6" s="312" t="str">
        <f>C5</f>
        <v>HEATHER GREY</v>
      </c>
    </row>
    <row r="7" spans="1:3" s="62" customFormat="1" ht="93" customHeight="1">
      <c r="A7" s="200" t="s">
        <v>33</v>
      </c>
      <c r="B7" s="577" t="str">
        <f>'1. CUTTING DOCKET'!$B$30</f>
        <v>BRUSHED FLEECE 100% COTTON (30/1+8/1) HEAVY WASHING_350GSM</v>
      </c>
      <c r="C7" s="578"/>
    </row>
    <row r="8" spans="1:3" s="62" customFormat="1" ht="357" customHeight="1">
      <c r="A8" s="162" t="s">
        <v>32</v>
      </c>
      <c r="B8" s="343"/>
      <c r="C8" s="342"/>
    </row>
    <row r="9" spans="1:3" s="62" customFormat="1" ht="94.5" customHeight="1">
      <c r="A9" s="161" t="str">
        <f>'1. CUTTING DOCKET'!$B$31</f>
        <v>RIB 2X2 COTTON SPANDEX (30/2'CM+70D))_400GSM</v>
      </c>
      <c r="B9" s="161" t="str">
        <f>'1. CUTTING DOCKET'!$E$30</f>
        <v>BLANC DE BLANC</v>
      </c>
      <c r="C9" s="312" t="str">
        <f>C6</f>
        <v>HEATHER GREY</v>
      </c>
    </row>
    <row r="10" spans="1:3" s="62" customFormat="1" ht="254" customHeight="1">
      <c r="A10" s="162" t="s">
        <v>216</v>
      </c>
      <c r="B10" s="343"/>
      <c r="C10" s="342"/>
    </row>
    <row r="11" spans="1:3" s="62" customFormat="1" ht="132" hidden="1" customHeight="1">
      <c r="A11" s="161" t="e">
        <f>'1. CUTTING DOCKET'!#REF!</f>
        <v>#REF!</v>
      </c>
      <c r="B11" s="161"/>
      <c r="C11" s="161" t="e">
        <f>'1. CUTTING DOCKET'!#REF!</f>
        <v>#REF!</v>
      </c>
    </row>
    <row r="12" spans="1:3" s="62" customFormat="1" ht="409.6" hidden="1" customHeight="1">
      <c r="A12" s="162" t="e">
        <f>'1. CUTTING DOCKET'!#REF!</f>
        <v>#REF!</v>
      </c>
      <c r="B12" s="162"/>
      <c r="C12" s="164"/>
    </row>
    <row r="13" spans="1:3" s="62" customFormat="1" ht="135" hidden="1" customHeight="1">
      <c r="A13" s="161" t="e">
        <f>'1. CUTTING DOCKET'!#REF!</f>
        <v>#REF!</v>
      </c>
      <c r="B13" s="161"/>
      <c r="C13" s="161" t="e">
        <f>'1. CUTTING DOCKET'!#REF!</f>
        <v>#REF!</v>
      </c>
    </row>
    <row r="14" spans="1:3" s="62" customFormat="1" ht="66.5" hidden="1" customHeight="1">
      <c r="A14" s="162" t="e">
        <f>'1. CUTTING DOCKET'!#REF!</f>
        <v>#REF!</v>
      </c>
      <c r="B14" s="162"/>
      <c r="C14" s="163"/>
    </row>
    <row r="15" spans="1:3" s="62" customFormat="1" ht="74.25" customHeight="1">
      <c r="A15" s="161" t="str">
        <f>'1. CUTTING DOCKET'!B37</f>
        <v>CHỈ 40/2 MAY CHÍNH</v>
      </c>
      <c r="B15" s="165" t="str">
        <f>'1. CUTTING DOCKET'!$E$30</f>
        <v>BLANC DE BLANC</v>
      </c>
      <c r="C15" s="311" t="str">
        <f>C9</f>
        <v>HEATHER GREY</v>
      </c>
    </row>
    <row r="16" spans="1:3" s="62" customFormat="1" ht="117.5" customHeight="1">
      <c r="A16" s="310" t="s">
        <v>496</v>
      </c>
      <c r="B16" s="160" t="str">
        <f>'1. CUTTING DOCKET'!G37</f>
        <v>WH1347</v>
      </c>
      <c r="C16" s="326" t="str">
        <f>'1. CUTTING DOCKET'!$G$38</f>
        <v>GY6001</v>
      </c>
    </row>
    <row r="17" spans="1:3" s="62" customFormat="1" ht="143" customHeight="1">
      <c r="A17" s="321" t="str">
        <f>'1. CUTTING DOCKET'!$B$39</f>
        <v>NHÃN DỆT BẰNG VẢI 38MM*71MM 
(NHÃN CHÍNH-PHÂN THEO TỪNG SIZE)
CODE: HSC-ML-0047(MENS)</v>
      </c>
      <c r="B17" s="570" t="str">
        <f>'1. CUTTING DOCKET'!F39</f>
        <v>NỀN TRẮNG CHỮ ĐEN</v>
      </c>
      <c r="C17" s="579"/>
    </row>
    <row r="18" spans="1:3" s="62" customFormat="1" ht="383.5" customHeight="1">
      <c r="A18" s="322" t="s">
        <v>225</v>
      </c>
      <c r="B18" s="580"/>
      <c r="C18" s="581"/>
    </row>
    <row r="19" spans="1:3" s="62" customFormat="1" ht="132.5" customHeight="1">
      <c r="A19" s="321" t="str">
        <f>'1. CUTTING DOCKET'!$B$41</f>
        <v>NHÃN THÀNH PHẦN 100% COTTON
KÍCH THƯỚC: 82.2 *20 MM
CODE: CC-054</v>
      </c>
      <c r="B19" s="570" t="str">
        <f>'1. CUTTING DOCKET'!$F$41</f>
        <v>NỀN TRẮNG CHỮ ĐEN</v>
      </c>
      <c r="C19" s="579"/>
    </row>
    <row r="20" spans="1:3" s="62" customFormat="1" ht="409.5" customHeight="1">
      <c r="A20" s="573" t="s">
        <v>307</v>
      </c>
      <c r="B20" s="582"/>
      <c r="C20" s="583"/>
    </row>
    <row r="21" spans="1:3" s="62" customFormat="1" ht="95.5" customHeight="1">
      <c r="A21" s="574"/>
      <c r="B21" s="584"/>
      <c r="C21" s="585"/>
    </row>
    <row r="22" spans="1:3" s="62" customFormat="1" ht="102" customHeight="1">
      <c r="A22" s="321" t="str">
        <f>'1. CUTTING DOCKET'!$B$43</f>
        <v>NHÃN HSCO SATIN
CODE: HSC-ML-0002</v>
      </c>
      <c r="B22" s="570" t="str">
        <f>'1. CUTTING DOCKET'!$F$45</f>
        <v>NỀN TRẮNG CHỮ ĐEN</v>
      </c>
      <c r="C22" s="579"/>
    </row>
    <row r="23" spans="1:3" s="62" customFormat="1" ht="196" customHeight="1">
      <c r="A23" s="322" t="s">
        <v>226</v>
      </c>
      <c r="B23" s="580"/>
      <c r="C23" s="581"/>
    </row>
    <row r="24" spans="1:3" s="62" customFormat="1" ht="89.5" customHeight="1">
      <c r="A24" s="321" t="str">
        <f>'1. CUTTING DOCKET'!$B$45</f>
        <v>NHÃN TRACKING
#240324S1</v>
      </c>
      <c r="B24" s="570" t="str">
        <f>'1. CUTTING DOCKET'!$F$45</f>
        <v>NỀN TRẮNG CHỮ ĐEN</v>
      </c>
      <c r="C24" s="579"/>
    </row>
    <row r="25" spans="1:3" s="62" customFormat="1" ht="94" customHeight="1">
      <c r="A25" s="322" t="s">
        <v>227</v>
      </c>
      <c r="B25" s="586" t="s">
        <v>464</v>
      </c>
      <c r="C25" s="587"/>
    </row>
    <row r="26" spans="1:3" s="62" customFormat="1" ht="71.5" customHeight="1">
      <c r="A26" s="321" t="str">
        <f>'1. CUTTING DOCKET'!$B$47</f>
        <v>MẮT CÁO 6.4MM</v>
      </c>
      <c r="B26" s="570" t="str">
        <f>'1. CUTTING DOCKET'!F47</f>
        <v>ANTIQUE SILVER</v>
      </c>
      <c r="C26" s="579"/>
    </row>
    <row r="27" spans="1:3" s="62" customFormat="1" ht="175.5" customHeight="1">
      <c r="A27" s="323" t="s">
        <v>308</v>
      </c>
      <c r="B27" s="568"/>
      <c r="C27" s="572"/>
    </row>
    <row r="28" spans="1:3" s="62" customFormat="1" ht="55" customHeight="1">
      <c r="A28" s="321" t="str">
        <f>'1. CUTTING DOCKET'!$B$49</f>
        <v>DÂY LUỒN DẸP 12MM</v>
      </c>
      <c r="B28" s="165" t="str">
        <f>'1. CUTTING DOCKET'!$F$51</f>
        <v>BLANC DE BLANC</v>
      </c>
      <c r="C28" s="311" t="str">
        <f>C15</f>
        <v>HEATHER GREY</v>
      </c>
    </row>
    <row r="29" spans="1:3" s="62" customFormat="1" ht="110.5" customHeight="1">
      <c r="A29" s="323" t="s">
        <v>309</v>
      </c>
      <c r="B29" s="343"/>
      <c r="C29" s="344"/>
    </row>
    <row r="30" spans="1:3" s="62" customFormat="1" ht="59" customHeight="1">
      <c r="A30" s="321" t="str">
        <f>'1. CUTTING DOCKET'!$B$51</f>
        <v>DÂY TAPE XƯƠNG CÁ 1CM</v>
      </c>
      <c r="B30" s="165" t="str">
        <f>'1. CUTTING DOCKET'!$F$51</f>
        <v>BLANC DE BLANC</v>
      </c>
      <c r="C30" s="311" t="str">
        <f>C28</f>
        <v>HEATHER GREY</v>
      </c>
    </row>
    <row r="31" spans="1:3" s="62" customFormat="1" ht="112" customHeight="1">
      <c r="A31" s="323" t="s">
        <v>310</v>
      </c>
      <c r="B31" s="343"/>
      <c r="C31" s="344"/>
    </row>
    <row r="32" spans="1:3" s="62" customFormat="1" ht="77" customHeight="1">
      <c r="A32" s="575" t="str">
        <f>'1. CUTTING DOCKET'!B58</f>
        <v>ĐẠN BẮN TREO THẺ BÀI</v>
      </c>
      <c r="B32" s="588" t="s">
        <v>89</v>
      </c>
      <c r="C32" s="589"/>
    </row>
    <row r="33" spans="1:3" s="62" customFormat="1" ht="77" customHeight="1">
      <c r="A33" s="576"/>
      <c r="B33" s="161" t="s">
        <v>465</v>
      </c>
      <c r="C33" s="165" t="s">
        <v>466</v>
      </c>
    </row>
    <row r="34" spans="1:3" s="62" customFormat="1" ht="342" customHeight="1">
      <c r="A34" s="323" t="s">
        <v>467</v>
      </c>
      <c r="B34" s="324"/>
      <c r="C34" s="327"/>
    </row>
    <row r="35" spans="1:3" s="62" customFormat="1" ht="93.65" customHeight="1">
      <c r="A35" s="321" t="str">
        <f>'1. CUTTING DOCKET'!B58</f>
        <v>ĐẠN BẮN TREO THẺ BÀI</v>
      </c>
      <c r="B35" s="570" t="s">
        <v>39</v>
      </c>
      <c r="C35" s="571"/>
    </row>
    <row r="36" spans="1:3" s="62" customFormat="1" ht="150.5" customHeight="1">
      <c r="A36" s="323" t="s">
        <v>468</v>
      </c>
      <c r="B36" s="568"/>
      <c r="C36" s="572"/>
    </row>
    <row r="37" spans="1:3" s="62" customFormat="1" ht="95.25" customHeight="1">
      <c r="A37" s="321" t="str">
        <f>'1. CUTTING DOCKET'!B60</f>
        <v>STICKER BARCODE TẠI THẺ BÀI
KÍCH THƯỚC: 20CMX30CM</v>
      </c>
      <c r="B37" s="570" t="s">
        <v>89</v>
      </c>
      <c r="C37" s="571"/>
    </row>
    <row r="38" spans="1:3" s="62" customFormat="1" ht="213" customHeight="1">
      <c r="A38" s="323" t="s">
        <v>469</v>
      </c>
      <c r="B38" s="568"/>
      <c r="C38" s="572"/>
    </row>
    <row r="39" spans="1:3" s="62" customFormat="1" ht="105.5" customHeight="1">
      <c r="A39" s="321" t="str">
        <f>'1. CUTTING DOCKET'!B62</f>
        <v>STICKER BARCODE TẠI POLY BAG
KÍCH THƯỚC: 35CMX55CM</v>
      </c>
      <c r="B39" s="570" t="str">
        <f>B37</f>
        <v>NỀN TRẮNG CHỮ ĐEN</v>
      </c>
      <c r="C39" s="571"/>
    </row>
    <row r="40" spans="1:3" s="62" customFormat="1" ht="228" customHeight="1">
      <c r="A40" s="323" t="s">
        <v>470</v>
      </c>
      <c r="B40" s="568"/>
      <c r="C40" s="569"/>
    </row>
    <row r="41" spans="1:3" s="62" customFormat="1" ht="91.5" customHeight="1">
      <c r="A41" s="321" t="str">
        <f>'1. CUTTING DOCKET'!B64</f>
        <v>STICKER CARTON CHI TIẾT TỪNG CỬA HÀNG</v>
      </c>
      <c r="B41" s="570" t="str">
        <f>B39</f>
        <v>NỀN TRẮNG CHỮ ĐEN</v>
      </c>
      <c r="C41" s="571"/>
    </row>
    <row r="42" spans="1:3" s="62" customFormat="1" ht="206" customHeight="1">
      <c r="A42" s="323" t="s">
        <v>208</v>
      </c>
      <c r="B42" s="568"/>
      <c r="C42" s="569"/>
    </row>
    <row r="43" spans="1:3" s="62" customFormat="1" ht="85" customHeight="1">
      <c r="A43" s="321" t="str">
        <f>'1. CUTTING DOCKET'!B66</f>
        <v>POLY BAG LỚN</v>
      </c>
      <c r="B43" s="570" t="s">
        <v>92</v>
      </c>
      <c r="C43" s="571"/>
    </row>
    <row r="44" spans="1:3" s="62" customFormat="1" ht="137" customHeight="1">
      <c r="A44" s="323" t="s">
        <v>471</v>
      </c>
      <c r="B44" s="568"/>
      <c r="C44" s="569"/>
    </row>
    <row r="45" spans="1:3" s="62" customFormat="1" ht="85" customHeight="1">
      <c r="A45" s="321" t="str">
        <f>'1. CUTTING DOCKET'!B68</f>
        <v>POLY BAG THÙNG</v>
      </c>
      <c r="B45" s="570" t="s">
        <v>92</v>
      </c>
      <c r="C45" s="571"/>
    </row>
    <row r="46" spans="1:3" s="62" customFormat="1" ht="138" customHeight="1">
      <c r="A46" s="323" t="s">
        <v>472</v>
      </c>
      <c r="B46" s="568"/>
      <c r="C46" s="569"/>
    </row>
    <row r="47" spans="1:3" s="62" customFormat="1" ht="85" customHeight="1">
      <c r="A47" s="321" t="s">
        <v>451</v>
      </c>
      <c r="B47" s="570" t="s">
        <v>92</v>
      </c>
      <c r="C47" s="571"/>
    </row>
    <row r="48" spans="1:3" s="62" customFormat="1" ht="183.5" customHeight="1">
      <c r="A48" s="323" t="s">
        <v>207</v>
      </c>
      <c r="B48" s="568"/>
      <c r="C48" s="569"/>
    </row>
    <row r="49" spans="1:3" s="62" customFormat="1" ht="91.5" customHeight="1">
      <c r="A49" s="321" t="s">
        <v>462</v>
      </c>
      <c r="B49" s="570" t="s">
        <v>92</v>
      </c>
      <c r="C49" s="571"/>
    </row>
    <row r="50" spans="1:3" s="62" customFormat="1" ht="139.5" customHeight="1">
      <c r="A50" s="323" t="s">
        <v>207</v>
      </c>
      <c r="B50" s="568"/>
      <c r="C50" s="569"/>
    </row>
    <row r="51" spans="1:3" s="62" customFormat="1" ht="89" customHeight="1">
      <c r="A51" s="321" t="s">
        <v>452</v>
      </c>
      <c r="B51" s="570" t="s">
        <v>55</v>
      </c>
      <c r="C51" s="571"/>
    </row>
    <row r="52" spans="1:3" s="62" customFormat="1" ht="142" customHeight="1">
      <c r="A52" s="323" t="s">
        <v>473</v>
      </c>
      <c r="B52" s="568"/>
      <c r="C52" s="569"/>
    </row>
    <row r="53" spans="1:3" s="62" customFormat="1" ht="87.5" customHeight="1">
      <c r="A53" s="321" t="s">
        <v>203</v>
      </c>
      <c r="B53" s="570" t="str">
        <f>B51</f>
        <v>NATURAL</v>
      </c>
      <c r="C53" s="571"/>
    </row>
    <row r="54" spans="1:3" s="62" customFormat="1" ht="165.5" customHeight="1">
      <c r="A54" s="323" t="s">
        <v>472</v>
      </c>
      <c r="B54" s="568"/>
      <c r="C54" s="569"/>
    </row>
  </sheetData>
  <mergeCells count="34">
    <mergeCell ref="A20:A21"/>
    <mergeCell ref="A32:A33"/>
    <mergeCell ref="B7:C7"/>
    <mergeCell ref="B17:C17"/>
    <mergeCell ref="B18:C18"/>
    <mergeCell ref="B20:C21"/>
    <mergeCell ref="B19:C19"/>
    <mergeCell ref="B22:C22"/>
    <mergeCell ref="B23:C23"/>
    <mergeCell ref="B24:C24"/>
    <mergeCell ref="B25:C25"/>
    <mergeCell ref="B26:C26"/>
    <mergeCell ref="B27:C27"/>
    <mergeCell ref="B32:C32"/>
    <mergeCell ref="B35:C35"/>
    <mergeCell ref="B47:C47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54:C54"/>
    <mergeCell ref="B48:C48"/>
    <mergeCell ref="B49:C49"/>
    <mergeCell ref="B50:C50"/>
    <mergeCell ref="B51:C51"/>
    <mergeCell ref="B52:C52"/>
    <mergeCell ref="B53:C53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31" max="2" man="1"/>
    <brk id="4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H06-HD30M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GRIZZLY HOODIE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DOCKET'!$D$19</f>
        <v>BLANC DE BLANC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77" t="str">
        <f>'1. CUTTING DOCKET'!M11</f>
        <v>BRUSHED FLEECE 100% COTTON (30/1+8/1) HEAVY WASHING_350GSM</v>
      </c>
      <c r="C7" s="578"/>
      <c r="D7" s="578"/>
      <c r="E7" s="616"/>
    </row>
    <row r="8" spans="1:12" s="62" customFormat="1" ht="409.6" customHeight="1">
      <c r="A8" s="64" t="e">
        <f>'1. CUTTING DOCKET'!#REF!</f>
        <v>#REF!</v>
      </c>
      <c r="B8" s="617"/>
      <c r="C8" s="618"/>
      <c r="D8" s="619"/>
      <c r="E8" s="620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21" t="e">
        <f>'1. CUTTING DOCKET'!#REF!</f>
        <v>#REF!</v>
      </c>
      <c r="C13" s="578"/>
      <c r="D13" s="622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17"/>
      <c r="C14" s="618"/>
      <c r="D14" s="619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23" t="e">
        <f>'1. CUTTING DOCKET'!#REF!</f>
        <v>#REF!</v>
      </c>
      <c r="C17" s="624"/>
      <c r="D17" s="625"/>
      <c r="E17" s="626"/>
    </row>
    <row r="18" spans="1:5" s="62" customFormat="1" ht="90" customHeight="1">
      <c r="A18" s="61" t="e">
        <f>'1. CUTTING DOCKET'!#REF!</f>
        <v>#REF!</v>
      </c>
      <c r="B18" s="570" t="e">
        <f>'1. CUTTING DOCKET'!#REF!</f>
        <v>#REF!</v>
      </c>
      <c r="C18" s="579"/>
      <c r="D18" s="579"/>
      <c r="E18" s="571"/>
    </row>
    <row r="19" spans="1:5" s="62" customFormat="1" ht="409.6" customHeight="1">
      <c r="A19" s="166" t="s">
        <v>166</v>
      </c>
      <c r="B19" s="600"/>
      <c r="C19" s="601"/>
      <c r="D19" s="602"/>
      <c r="E19" s="602"/>
    </row>
    <row r="20" spans="1:5" s="62" customFormat="1" ht="79.5" customHeight="1">
      <c r="A20" s="61" t="e">
        <f>'1. CUTTING DOCKET'!#REF!</f>
        <v>#REF!</v>
      </c>
      <c r="B20" s="570" t="e">
        <f>'1. CUTTING DOCKET'!#REF!</f>
        <v>#REF!</v>
      </c>
      <c r="C20" s="579"/>
      <c r="D20" s="579"/>
      <c r="E20" s="571"/>
    </row>
    <row r="21" spans="1:5" s="62" customFormat="1" ht="346.5" customHeight="1">
      <c r="A21" s="64" t="s">
        <v>117</v>
      </c>
      <c r="B21" s="603"/>
      <c r="C21" s="604"/>
      <c r="D21" s="605"/>
      <c r="E21" s="606"/>
    </row>
    <row r="22" spans="1:5" s="62" customFormat="1" ht="41.5">
      <c r="A22" s="61">
        <f>'1. CUTTING DOCKET'!B55</f>
        <v>0</v>
      </c>
      <c r="B22" s="598" t="str">
        <f>'1. CUTTING DOCKET'!F55</f>
        <v>MÀU PHỤ LIỆU</v>
      </c>
      <c r="C22" s="579"/>
      <c r="D22" s="599"/>
      <c r="E22" s="101"/>
    </row>
    <row r="23" spans="1:5" s="62" customFormat="1" ht="299.25" customHeight="1">
      <c r="A23" s="66" t="s">
        <v>100</v>
      </c>
      <c r="B23" s="607"/>
      <c r="C23" s="608"/>
      <c r="D23" s="609"/>
      <c r="E23" s="609"/>
    </row>
    <row r="24" spans="1:5" s="62" customFormat="1" ht="101.5" customHeight="1">
      <c r="A24" s="61" t="str">
        <f>'1. CUTTING DOCKET'!B54</f>
        <v>PHẦN C : PHỤ LIỆU ĐÓNG GÓI</v>
      </c>
      <c r="B24" s="598">
        <f>'1. CUTTING DOCKET'!F54</f>
        <v>0</v>
      </c>
      <c r="C24" s="579"/>
      <c r="D24" s="599"/>
      <c r="E24" s="101"/>
    </row>
    <row r="25" spans="1:5" s="62" customFormat="1" ht="362.25" customHeight="1">
      <c r="A25" s="66" t="s">
        <v>172</v>
      </c>
      <c r="B25" s="610" t="s">
        <v>173</v>
      </c>
      <c r="C25" s="611"/>
      <c r="D25" s="612"/>
      <c r="E25" s="113"/>
    </row>
    <row r="26" spans="1:5" s="62" customFormat="1" ht="109.5" customHeight="1">
      <c r="A26" s="61" t="s">
        <v>101</v>
      </c>
      <c r="B26" s="598" t="e">
        <f>'1. CUTTING DOCKET'!#REF!</f>
        <v>#REF!</v>
      </c>
      <c r="C26" s="579"/>
      <c r="D26" s="599"/>
      <c r="E26" s="102"/>
    </row>
    <row r="27" spans="1:5" s="62" customFormat="1" ht="282" customHeight="1">
      <c r="A27" s="66" t="s">
        <v>102</v>
      </c>
      <c r="B27" s="613" t="s">
        <v>167</v>
      </c>
      <c r="C27" s="614"/>
      <c r="D27" s="615"/>
      <c r="E27" s="615"/>
    </row>
    <row r="28" spans="1:5" s="62" customFormat="1" ht="93.65" customHeight="1">
      <c r="A28" s="61" t="e">
        <f>'1. CUTTING DOCKET'!#REF!</f>
        <v>#REF!</v>
      </c>
      <c r="B28" s="598" t="e">
        <f>'1. CUTTING DOCKET'!#REF!</f>
        <v>#REF!</v>
      </c>
      <c r="C28" s="579"/>
      <c r="D28" s="599"/>
      <c r="E28" s="102"/>
    </row>
    <row r="29" spans="1:5" s="62" customFormat="1" ht="273" customHeight="1">
      <c r="A29" s="64" t="s">
        <v>103</v>
      </c>
      <c r="B29" s="590"/>
      <c r="C29" s="591"/>
      <c r="D29" s="592"/>
      <c r="E29" s="592"/>
    </row>
    <row r="30" spans="1:5" s="62" customFormat="1" ht="95.25" customHeight="1">
      <c r="A30" s="61" t="str">
        <f>'1. CUTTING DOCKET'!B68</f>
        <v>POLY BAG THÙNG</v>
      </c>
      <c r="B30" s="598" t="str">
        <f>'1. CUTTING DOCKET'!F68</f>
        <v>CLEAR</v>
      </c>
      <c r="C30" s="579"/>
      <c r="D30" s="599"/>
      <c r="E30" s="102"/>
    </row>
    <row r="31" spans="1:5" s="62" customFormat="1" ht="324.75" customHeight="1">
      <c r="A31" s="64"/>
      <c r="B31" s="590"/>
      <c r="C31" s="591"/>
      <c r="D31" s="592"/>
      <c r="E31" s="592"/>
    </row>
    <row r="32" spans="1:5" s="62" customFormat="1" ht="119.5" customHeight="1">
      <c r="A32" s="61" t="s">
        <v>105</v>
      </c>
      <c r="B32" s="598" t="e">
        <f>'1. CUTTING DOCKET'!#REF!</f>
        <v>#REF!</v>
      </c>
      <c r="C32" s="579"/>
      <c r="D32" s="599"/>
      <c r="E32" s="102"/>
    </row>
    <row r="33" spans="1:9" s="62" customFormat="1" ht="287.25" customHeight="1">
      <c r="A33" s="64" t="s">
        <v>106</v>
      </c>
      <c r="B33" s="590"/>
      <c r="C33" s="591"/>
      <c r="D33" s="592"/>
      <c r="E33" s="592"/>
    </row>
    <row r="34" spans="1:9" s="62" customFormat="1" ht="71.5" customHeight="1">
      <c r="A34" s="61" t="s">
        <v>96</v>
      </c>
      <c r="B34" s="598" t="s">
        <v>38</v>
      </c>
      <c r="C34" s="579"/>
      <c r="D34" s="599"/>
      <c r="E34" s="102"/>
    </row>
    <row r="35" spans="1:9" s="62" customFormat="1" ht="87" customHeight="1">
      <c r="A35" s="64" t="s">
        <v>104</v>
      </c>
      <c r="B35" s="590"/>
      <c r="C35" s="591"/>
      <c r="D35" s="592"/>
      <c r="E35" s="592"/>
    </row>
    <row r="36" spans="1:9" s="62" customFormat="1" ht="63.65" customHeight="1">
      <c r="A36" s="61" t="s">
        <v>97</v>
      </c>
      <c r="B36" s="598" t="s">
        <v>92</v>
      </c>
      <c r="C36" s="579"/>
      <c r="D36" s="599"/>
      <c r="E36" s="102"/>
    </row>
    <row r="37" spans="1:9" s="62" customFormat="1" ht="97.5" customHeight="1">
      <c r="A37" s="64" t="s">
        <v>104</v>
      </c>
      <c r="B37" s="590"/>
      <c r="C37" s="591"/>
      <c r="D37" s="592"/>
      <c r="E37" s="592"/>
    </row>
    <row r="38" spans="1:9" s="62" customFormat="1" ht="97.5" customHeight="1">
      <c r="A38" s="98" t="e">
        <f>'1. CUTTING DOCKET'!#REF!</f>
        <v>#REF!</v>
      </c>
      <c r="B38" s="593" t="e">
        <f>'1. CUTTING DOCKET'!#REF!</f>
        <v>#REF!</v>
      </c>
      <c r="C38" s="594"/>
      <c r="D38" s="595"/>
      <c r="E38" s="103"/>
    </row>
    <row r="39" spans="1:9" s="62" customFormat="1" ht="221.5" customHeight="1">
      <c r="A39" s="64"/>
      <c r="B39" s="596"/>
      <c r="C39" s="597"/>
      <c r="D39" s="596"/>
      <c r="E39" s="596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9CCCF-5802-454F-B165-5B2C581A980F}">
  <sheetPr>
    <tabColor rgb="FFFF0000"/>
    <pageSetUpPr fitToPage="1"/>
  </sheetPr>
  <dimension ref="A1:R37"/>
  <sheetViews>
    <sheetView view="pageBreakPreview" topLeftCell="A30" zoomScale="50" zoomScaleNormal="70" zoomScaleSheetLayoutView="50" workbookViewId="0">
      <selection activeCell="Z18" sqref="Z18"/>
    </sheetView>
  </sheetViews>
  <sheetFormatPr defaultColWidth="8" defaultRowHeight="26.5"/>
  <cols>
    <col min="1" max="2" width="14.54296875" style="386" customWidth="1"/>
    <col min="3" max="3" width="53.54296875" style="386" customWidth="1"/>
    <col min="4" max="4" width="49.36328125" style="387" customWidth="1"/>
    <col min="5" max="5" width="14.54296875" style="388" customWidth="1"/>
    <col min="6" max="6" width="14.7265625" style="388" customWidth="1"/>
    <col min="7" max="11" width="15.453125" style="389" customWidth="1"/>
    <col min="12" max="20" width="0" style="386" hidden="1" customWidth="1"/>
    <col min="21" max="16384" width="8" style="386"/>
  </cols>
  <sheetData>
    <row r="1" spans="1:18" s="345" customFormat="1" ht="44" customHeight="1">
      <c r="A1" s="629" t="s">
        <v>499</v>
      </c>
      <c r="B1" s="630"/>
      <c r="C1" s="630"/>
      <c r="D1" s="630"/>
      <c r="E1" s="630"/>
      <c r="F1" s="630"/>
      <c r="G1" s="630"/>
      <c r="H1" s="630"/>
      <c r="I1" s="630"/>
      <c r="J1" s="630"/>
      <c r="K1" s="631"/>
    </row>
    <row r="2" spans="1:18" s="345" customFormat="1" ht="23" customHeight="1">
      <c r="A2" s="632" t="s">
        <v>229</v>
      </c>
      <c r="B2" s="633"/>
      <c r="C2" s="633"/>
      <c r="D2" s="633"/>
      <c r="E2" s="633"/>
      <c r="F2" s="633"/>
      <c r="G2" s="633"/>
      <c r="H2" s="633"/>
      <c r="I2" s="633"/>
      <c r="J2" s="633"/>
      <c r="K2" s="634"/>
    </row>
    <row r="3" spans="1:18" s="345" customFormat="1" ht="21.65" customHeight="1">
      <c r="A3" s="346" t="s">
        <v>230</v>
      </c>
      <c r="B3" s="635" t="s">
        <v>311</v>
      </c>
      <c r="C3" s="635"/>
      <c r="D3" s="347"/>
      <c r="E3" s="348"/>
      <c r="F3" s="348" t="s">
        <v>231</v>
      </c>
      <c r="G3" s="349"/>
      <c r="H3" s="349"/>
      <c r="I3" s="350" t="s">
        <v>232</v>
      </c>
      <c r="J3" s="351">
        <v>45086</v>
      </c>
      <c r="K3" s="352"/>
    </row>
    <row r="4" spans="1:18" s="345" customFormat="1" ht="21.65" customHeight="1">
      <c r="A4" s="353" t="s">
        <v>233</v>
      </c>
      <c r="B4" s="354">
        <v>50289</v>
      </c>
      <c r="C4" s="355"/>
      <c r="D4" s="356"/>
      <c r="E4" s="357"/>
      <c r="F4" s="358" t="s">
        <v>234</v>
      </c>
      <c r="G4" s="359"/>
      <c r="H4" s="359"/>
      <c r="I4" s="360" t="s">
        <v>235</v>
      </c>
      <c r="J4" s="360" t="s">
        <v>236</v>
      </c>
      <c r="K4" s="361"/>
    </row>
    <row r="5" spans="1:18" s="345" customFormat="1" ht="21.65" customHeight="1">
      <c r="A5" s="362" t="s">
        <v>237</v>
      </c>
      <c r="B5" s="363" t="s">
        <v>312</v>
      </c>
      <c r="C5" s="364"/>
      <c r="D5" s="365"/>
      <c r="E5" s="366"/>
      <c r="F5" s="367" t="s">
        <v>238</v>
      </c>
      <c r="G5" s="368"/>
      <c r="H5" s="368"/>
      <c r="I5" s="368"/>
      <c r="J5" s="368"/>
      <c r="K5" s="369"/>
    </row>
    <row r="6" spans="1:18" s="345" customFormat="1" ht="37" customHeight="1">
      <c r="A6" s="370" t="s">
        <v>239</v>
      </c>
      <c r="B6" s="636" t="s">
        <v>240</v>
      </c>
      <c r="C6" s="637"/>
      <c r="D6" s="372" t="s">
        <v>259</v>
      </c>
      <c r="E6" s="371" t="s">
        <v>313</v>
      </c>
      <c r="F6" s="370" t="s">
        <v>241</v>
      </c>
      <c r="G6" s="373" t="s">
        <v>60</v>
      </c>
      <c r="H6" s="373" t="s">
        <v>10</v>
      </c>
      <c r="I6" s="373" t="s">
        <v>57</v>
      </c>
      <c r="J6" s="373" t="s">
        <v>58</v>
      </c>
      <c r="K6" s="373" t="s">
        <v>59</v>
      </c>
    </row>
    <row r="7" spans="1:18" s="379" customFormat="1" ht="40.75" customHeight="1">
      <c r="A7" s="374" t="s">
        <v>242</v>
      </c>
      <c r="B7" s="627" t="s">
        <v>243</v>
      </c>
      <c r="C7" s="628"/>
      <c r="D7" s="375" t="s">
        <v>314</v>
      </c>
      <c r="E7" s="376">
        <v>0.25</v>
      </c>
      <c r="F7" s="374" t="s">
        <v>244</v>
      </c>
      <c r="G7" s="377">
        <f t="shared" ref="G7:G14" si="0">H7-O7</f>
        <v>8.5</v>
      </c>
      <c r="H7" s="378" t="s">
        <v>315</v>
      </c>
      <c r="I7" s="377">
        <f t="shared" ref="I7:K22" si="1">H7+P7</f>
        <v>9</v>
      </c>
      <c r="J7" s="377">
        <f t="shared" si="1"/>
        <v>9.25</v>
      </c>
      <c r="K7" s="377">
        <f t="shared" si="1"/>
        <v>9.5</v>
      </c>
      <c r="N7" s="380"/>
      <c r="O7" s="380">
        <v>0.25</v>
      </c>
      <c r="P7" s="380">
        <v>0.25</v>
      </c>
      <c r="Q7" s="380">
        <v>0.25</v>
      </c>
      <c r="R7" s="380">
        <v>0.25</v>
      </c>
    </row>
    <row r="8" spans="1:18" s="379" customFormat="1" ht="40.75" customHeight="1">
      <c r="A8" s="374" t="s">
        <v>246</v>
      </c>
      <c r="B8" s="627" t="s">
        <v>247</v>
      </c>
      <c r="C8" s="628"/>
      <c r="D8" s="375" t="s">
        <v>318</v>
      </c>
      <c r="E8" s="376">
        <v>0.125</v>
      </c>
      <c r="F8" s="374" t="s">
        <v>248</v>
      </c>
      <c r="G8" s="377">
        <f t="shared" si="0"/>
        <v>4.125</v>
      </c>
      <c r="H8" s="378" t="s">
        <v>250</v>
      </c>
      <c r="I8" s="377">
        <f t="shared" si="1"/>
        <v>4.375</v>
      </c>
      <c r="J8" s="377">
        <f t="shared" si="1"/>
        <v>4.5</v>
      </c>
      <c r="K8" s="377">
        <f t="shared" si="1"/>
        <v>4.625</v>
      </c>
      <c r="O8" s="381">
        <v>0.125</v>
      </c>
      <c r="P8" s="381">
        <v>0.125</v>
      </c>
      <c r="Q8" s="381">
        <v>0.125</v>
      </c>
      <c r="R8" s="381">
        <v>0.125</v>
      </c>
    </row>
    <row r="9" spans="1:18" s="379" customFormat="1" ht="40.75" customHeight="1">
      <c r="A9" s="374" t="s">
        <v>252</v>
      </c>
      <c r="B9" s="627" t="s">
        <v>253</v>
      </c>
      <c r="C9" s="628"/>
      <c r="D9" s="375" t="s">
        <v>321</v>
      </c>
      <c r="E9" s="376">
        <v>0.125</v>
      </c>
      <c r="F9" s="382">
        <v>0</v>
      </c>
      <c r="G9" s="383">
        <f t="shared" si="0"/>
        <v>1</v>
      </c>
      <c r="H9" s="378">
        <v>1</v>
      </c>
      <c r="I9" s="377">
        <f t="shared" si="1"/>
        <v>1</v>
      </c>
      <c r="J9" s="377">
        <f t="shared" si="1"/>
        <v>1</v>
      </c>
      <c r="K9" s="377">
        <f t="shared" si="1"/>
        <v>1</v>
      </c>
      <c r="O9" s="380">
        <v>0</v>
      </c>
      <c r="P9" s="380">
        <v>0</v>
      </c>
      <c r="Q9" s="380">
        <v>0</v>
      </c>
      <c r="R9" s="379">
        <v>0</v>
      </c>
    </row>
    <row r="10" spans="1:18" s="379" customFormat="1" ht="40.75" customHeight="1">
      <c r="A10" s="374" t="s">
        <v>254</v>
      </c>
      <c r="B10" s="627" t="s">
        <v>261</v>
      </c>
      <c r="C10" s="628"/>
      <c r="D10" s="375" t="s">
        <v>322</v>
      </c>
      <c r="E10" s="376">
        <v>0.375</v>
      </c>
      <c r="F10" s="374" t="s">
        <v>262</v>
      </c>
      <c r="G10" s="377">
        <f t="shared" si="0"/>
        <v>18.875</v>
      </c>
      <c r="H10" s="384" t="s">
        <v>324</v>
      </c>
      <c r="I10" s="377">
        <f t="shared" si="1"/>
        <v>20.125</v>
      </c>
      <c r="J10" s="377">
        <f t="shared" si="1"/>
        <v>20.75</v>
      </c>
      <c r="K10" s="377">
        <f t="shared" si="1"/>
        <v>21.375</v>
      </c>
      <c r="O10" s="381">
        <v>0.625</v>
      </c>
      <c r="P10" s="381">
        <v>0.625</v>
      </c>
      <c r="Q10" s="381">
        <v>0.625</v>
      </c>
      <c r="R10" s="381">
        <v>0.625</v>
      </c>
    </row>
    <row r="11" spans="1:18" s="379" customFormat="1" ht="40.75" customHeight="1">
      <c r="A11" s="374" t="s">
        <v>258</v>
      </c>
      <c r="B11" s="627" t="s">
        <v>268</v>
      </c>
      <c r="C11" s="628"/>
      <c r="D11" s="375" t="s">
        <v>328</v>
      </c>
      <c r="E11" s="376">
        <v>0.375</v>
      </c>
      <c r="F11" s="374" t="s">
        <v>262</v>
      </c>
      <c r="G11" s="377">
        <f t="shared" si="0"/>
        <v>17.375</v>
      </c>
      <c r="H11" s="378">
        <v>18</v>
      </c>
      <c r="I11" s="377">
        <f t="shared" si="1"/>
        <v>18.625</v>
      </c>
      <c r="J11" s="377">
        <f t="shared" si="1"/>
        <v>19.25</v>
      </c>
      <c r="K11" s="377">
        <f t="shared" si="1"/>
        <v>19.875</v>
      </c>
      <c r="O11" s="381">
        <v>0.625</v>
      </c>
      <c r="P11" s="381">
        <v>0.625</v>
      </c>
      <c r="Q11" s="381">
        <v>0.625</v>
      </c>
      <c r="R11" s="381">
        <v>0.625</v>
      </c>
    </row>
    <row r="12" spans="1:18" s="379" customFormat="1" ht="40.75" customHeight="1">
      <c r="A12" s="374" t="s">
        <v>260</v>
      </c>
      <c r="B12" s="627" t="s">
        <v>270</v>
      </c>
      <c r="C12" s="628"/>
      <c r="D12" s="375" t="s">
        <v>329</v>
      </c>
      <c r="E12" s="376">
        <v>0.375</v>
      </c>
      <c r="F12" s="374" t="s">
        <v>262</v>
      </c>
      <c r="G12" s="377">
        <f t="shared" si="0"/>
        <v>18.375</v>
      </c>
      <c r="H12" s="378">
        <v>19</v>
      </c>
      <c r="I12" s="377">
        <f t="shared" si="1"/>
        <v>19.625</v>
      </c>
      <c r="J12" s="377">
        <f t="shared" si="1"/>
        <v>20.25</v>
      </c>
      <c r="K12" s="377">
        <f t="shared" si="1"/>
        <v>20.875</v>
      </c>
      <c r="O12" s="381">
        <v>0.625</v>
      </c>
      <c r="P12" s="381">
        <v>0.625</v>
      </c>
      <c r="Q12" s="381">
        <v>0.625</v>
      </c>
      <c r="R12" s="381">
        <v>0.625</v>
      </c>
    </row>
    <row r="13" spans="1:18" s="379" customFormat="1" ht="40.75" customHeight="1">
      <c r="A13" s="374" t="s">
        <v>267</v>
      </c>
      <c r="B13" s="627" t="s">
        <v>273</v>
      </c>
      <c r="C13" s="628"/>
      <c r="D13" s="375" t="s">
        <v>500</v>
      </c>
      <c r="E13" s="376">
        <v>0.25</v>
      </c>
      <c r="F13" s="374" t="s">
        <v>244</v>
      </c>
      <c r="G13" s="377">
        <f t="shared" si="0"/>
        <v>12.375</v>
      </c>
      <c r="H13" s="384">
        <v>12.625</v>
      </c>
      <c r="I13" s="377">
        <f t="shared" si="1"/>
        <v>12.875</v>
      </c>
      <c r="J13" s="377">
        <f t="shared" si="1"/>
        <v>13.125</v>
      </c>
      <c r="K13" s="377">
        <f t="shared" si="1"/>
        <v>13.375</v>
      </c>
      <c r="O13" s="380">
        <v>0.25</v>
      </c>
      <c r="P13" s="380">
        <v>0.25</v>
      </c>
      <c r="Q13" s="380">
        <v>0.25</v>
      </c>
      <c r="R13" s="380">
        <v>0.25</v>
      </c>
    </row>
    <row r="14" spans="1:18" s="379" customFormat="1" ht="40.75" customHeight="1">
      <c r="A14" s="374" t="s">
        <v>269</v>
      </c>
      <c r="B14" s="627" t="s">
        <v>278</v>
      </c>
      <c r="C14" s="628"/>
      <c r="D14" s="375" t="s">
        <v>501</v>
      </c>
      <c r="E14" s="376">
        <v>0.125</v>
      </c>
      <c r="F14" s="382">
        <v>0</v>
      </c>
      <c r="G14" s="377">
        <f t="shared" si="0"/>
        <v>1.75</v>
      </c>
      <c r="H14" s="384" t="s">
        <v>279</v>
      </c>
      <c r="I14" s="377">
        <f t="shared" si="1"/>
        <v>1.75</v>
      </c>
      <c r="J14" s="377">
        <f t="shared" si="1"/>
        <v>1.75</v>
      </c>
      <c r="K14" s="377">
        <f t="shared" si="1"/>
        <v>1.75</v>
      </c>
      <c r="O14" s="380">
        <v>0</v>
      </c>
      <c r="P14" s="380">
        <v>0</v>
      </c>
      <c r="Q14" s="380">
        <v>0</v>
      </c>
      <c r="R14" s="379">
        <v>0</v>
      </c>
    </row>
    <row r="15" spans="1:18" s="379" customFormat="1" ht="40.75" customHeight="1">
      <c r="A15" s="374" t="s">
        <v>272</v>
      </c>
      <c r="B15" s="627" t="s">
        <v>334</v>
      </c>
      <c r="C15" s="628"/>
      <c r="D15" s="375" t="s">
        <v>502</v>
      </c>
      <c r="E15" s="376">
        <v>0.125</v>
      </c>
      <c r="F15" s="382">
        <v>0</v>
      </c>
      <c r="G15" s="377" t="str">
        <f>H15</f>
        <v>1/2</v>
      </c>
      <c r="H15" s="384" t="s">
        <v>256</v>
      </c>
      <c r="I15" s="377" t="str">
        <f>H15</f>
        <v>1/2</v>
      </c>
      <c r="J15" s="377" t="str">
        <f>I15</f>
        <v>1/2</v>
      </c>
      <c r="K15" s="377" t="str">
        <f>J15</f>
        <v>1/2</v>
      </c>
      <c r="O15" s="380">
        <v>0</v>
      </c>
      <c r="P15" s="380">
        <v>0</v>
      </c>
      <c r="Q15" s="380">
        <v>0</v>
      </c>
      <c r="R15" s="379">
        <v>0</v>
      </c>
    </row>
    <row r="16" spans="1:18" s="379" customFormat="1" ht="40.75" customHeight="1">
      <c r="A16" s="374" t="s">
        <v>277</v>
      </c>
      <c r="B16" s="627" t="s">
        <v>280</v>
      </c>
      <c r="C16" s="628"/>
      <c r="D16" s="375" t="s">
        <v>335</v>
      </c>
      <c r="E16" s="376">
        <v>1</v>
      </c>
      <c r="F16" s="374" t="s">
        <v>281</v>
      </c>
      <c r="G16" s="377">
        <f t="shared" ref="G16:G37" si="2">H16-O16</f>
        <v>46.5</v>
      </c>
      <c r="H16" s="378">
        <v>49</v>
      </c>
      <c r="I16" s="377">
        <f t="shared" ref="I16:K37" si="3">H16+P16</f>
        <v>51.5</v>
      </c>
      <c r="J16" s="377">
        <f t="shared" si="1"/>
        <v>54</v>
      </c>
      <c r="K16" s="377">
        <f t="shared" si="1"/>
        <v>56.5</v>
      </c>
      <c r="O16" s="385">
        <v>2.5</v>
      </c>
      <c r="P16" s="385">
        <v>2.5</v>
      </c>
      <c r="Q16" s="385">
        <v>2.5</v>
      </c>
      <c r="R16" s="385">
        <v>2.5</v>
      </c>
    </row>
    <row r="17" spans="1:18" s="379" customFormat="1" ht="40.75" customHeight="1">
      <c r="A17" s="374" t="s">
        <v>10</v>
      </c>
      <c r="B17" s="627" t="s">
        <v>341</v>
      </c>
      <c r="C17" s="628"/>
      <c r="D17" s="375" t="s">
        <v>342</v>
      </c>
      <c r="E17" s="376">
        <v>1</v>
      </c>
      <c r="F17" s="374" t="s">
        <v>281</v>
      </c>
      <c r="G17" s="377">
        <f t="shared" si="2"/>
        <v>39</v>
      </c>
      <c r="H17" s="384" t="s">
        <v>343</v>
      </c>
      <c r="I17" s="377">
        <f t="shared" si="3"/>
        <v>44</v>
      </c>
      <c r="J17" s="377">
        <f t="shared" si="1"/>
        <v>46.5</v>
      </c>
      <c r="K17" s="377">
        <f t="shared" si="1"/>
        <v>49</v>
      </c>
      <c r="O17" s="385">
        <v>2.5</v>
      </c>
      <c r="P17" s="385">
        <v>2.5</v>
      </c>
      <c r="Q17" s="385">
        <v>2.5</v>
      </c>
      <c r="R17" s="385">
        <v>2.5</v>
      </c>
    </row>
    <row r="18" spans="1:18" s="379" customFormat="1" ht="40.75" customHeight="1">
      <c r="A18" s="374" t="s">
        <v>284</v>
      </c>
      <c r="B18" s="627" t="s">
        <v>344</v>
      </c>
      <c r="C18" s="628"/>
      <c r="D18" s="375" t="s">
        <v>345</v>
      </c>
      <c r="E18" s="376">
        <v>1</v>
      </c>
      <c r="F18" s="374" t="s">
        <v>281</v>
      </c>
      <c r="G18" s="377">
        <f t="shared" si="2"/>
        <v>43</v>
      </c>
      <c r="H18" s="384" t="s">
        <v>282</v>
      </c>
      <c r="I18" s="377">
        <f t="shared" si="3"/>
        <v>48</v>
      </c>
      <c r="J18" s="377">
        <f t="shared" si="1"/>
        <v>50.5</v>
      </c>
      <c r="K18" s="377">
        <f t="shared" si="1"/>
        <v>53</v>
      </c>
      <c r="O18" s="385">
        <v>2.5</v>
      </c>
      <c r="P18" s="385">
        <v>2.5</v>
      </c>
      <c r="Q18" s="385">
        <v>2.5</v>
      </c>
      <c r="R18" s="385">
        <v>2.5</v>
      </c>
    </row>
    <row r="19" spans="1:18" s="379" customFormat="1" ht="40.75" customHeight="1">
      <c r="A19" s="374" t="s">
        <v>285</v>
      </c>
      <c r="B19" s="627" t="s">
        <v>346</v>
      </c>
      <c r="C19" s="628"/>
      <c r="D19" s="375" t="s">
        <v>347</v>
      </c>
      <c r="E19" s="376">
        <v>0.125</v>
      </c>
      <c r="F19" s="382">
        <v>0</v>
      </c>
      <c r="G19" s="377">
        <f t="shared" si="2"/>
        <v>3</v>
      </c>
      <c r="H19" s="378">
        <v>3</v>
      </c>
      <c r="I19" s="377">
        <f t="shared" si="3"/>
        <v>3</v>
      </c>
      <c r="J19" s="377">
        <f t="shared" si="1"/>
        <v>3</v>
      </c>
      <c r="K19" s="377">
        <f t="shared" si="1"/>
        <v>3</v>
      </c>
      <c r="O19" s="380">
        <v>0</v>
      </c>
      <c r="P19" s="380">
        <v>0</v>
      </c>
      <c r="Q19" s="380">
        <v>0</v>
      </c>
      <c r="R19" s="379">
        <v>0</v>
      </c>
    </row>
    <row r="20" spans="1:18" s="379" customFormat="1" ht="40.75" customHeight="1">
      <c r="A20" s="374" t="s">
        <v>287</v>
      </c>
      <c r="B20" s="627" t="s">
        <v>286</v>
      </c>
      <c r="C20" s="628"/>
      <c r="D20" s="375" t="s">
        <v>348</v>
      </c>
      <c r="E20" s="376">
        <v>0.375</v>
      </c>
      <c r="F20" s="374" t="s">
        <v>256</v>
      </c>
      <c r="G20" s="377">
        <f t="shared" si="2"/>
        <v>28.875</v>
      </c>
      <c r="H20" s="384">
        <v>29.375</v>
      </c>
      <c r="I20" s="377">
        <f t="shared" si="3"/>
        <v>29.875</v>
      </c>
      <c r="J20" s="377">
        <f t="shared" si="1"/>
        <v>30.375</v>
      </c>
      <c r="K20" s="377">
        <f t="shared" si="1"/>
        <v>30.875</v>
      </c>
      <c r="O20" s="385">
        <v>0.5</v>
      </c>
      <c r="P20" s="385">
        <v>0.5</v>
      </c>
      <c r="Q20" s="385">
        <v>0.5</v>
      </c>
      <c r="R20" s="385">
        <v>0.5</v>
      </c>
    </row>
    <row r="21" spans="1:18" s="379" customFormat="1" ht="40.75" customHeight="1">
      <c r="A21" s="374" t="s">
        <v>60</v>
      </c>
      <c r="B21" s="627" t="s">
        <v>354</v>
      </c>
      <c r="C21" s="628"/>
      <c r="D21" s="375" t="s">
        <v>355</v>
      </c>
      <c r="E21" s="376">
        <v>0.625</v>
      </c>
      <c r="F21" s="374" t="s">
        <v>262</v>
      </c>
      <c r="G21" s="377">
        <f t="shared" si="2"/>
        <v>35.75</v>
      </c>
      <c r="H21" s="384">
        <v>36.375</v>
      </c>
      <c r="I21" s="377">
        <f t="shared" si="3"/>
        <v>37.25</v>
      </c>
      <c r="J21" s="377">
        <f t="shared" si="1"/>
        <v>38.125</v>
      </c>
      <c r="K21" s="377">
        <f t="shared" si="1"/>
        <v>39</v>
      </c>
      <c r="O21" s="381">
        <v>0.625</v>
      </c>
      <c r="P21" s="381">
        <v>0.875</v>
      </c>
      <c r="Q21" s="381">
        <v>0.875</v>
      </c>
      <c r="R21" s="381">
        <v>0.875</v>
      </c>
    </row>
    <row r="22" spans="1:18" s="379" customFormat="1" ht="40.75" customHeight="1">
      <c r="A22" s="374" t="s">
        <v>297</v>
      </c>
      <c r="B22" s="627" t="s">
        <v>292</v>
      </c>
      <c r="C22" s="628"/>
      <c r="D22" s="375" t="s">
        <v>361</v>
      </c>
      <c r="E22" s="376">
        <v>0.375</v>
      </c>
      <c r="F22" s="374" t="s">
        <v>262</v>
      </c>
      <c r="G22" s="377">
        <f t="shared" si="2"/>
        <v>20.375</v>
      </c>
      <c r="H22" s="378">
        <v>21</v>
      </c>
      <c r="I22" s="377">
        <f t="shared" si="3"/>
        <v>21.625</v>
      </c>
      <c r="J22" s="377">
        <f t="shared" si="1"/>
        <v>22.25</v>
      </c>
      <c r="K22" s="377">
        <f t="shared" si="1"/>
        <v>22.875</v>
      </c>
      <c r="O22" s="381">
        <v>0.625</v>
      </c>
      <c r="P22" s="381">
        <v>0.625</v>
      </c>
      <c r="Q22" s="381">
        <v>0.625</v>
      </c>
      <c r="R22" s="381">
        <v>0.625</v>
      </c>
    </row>
    <row r="23" spans="1:18" s="379" customFormat="1" ht="40.75" customHeight="1">
      <c r="A23" s="374" t="s">
        <v>365</v>
      </c>
      <c r="B23" s="627" t="s">
        <v>366</v>
      </c>
      <c r="C23" s="628"/>
      <c r="D23" s="375" t="s">
        <v>367</v>
      </c>
      <c r="E23" s="376" t="s">
        <v>368</v>
      </c>
      <c r="F23" s="382">
        <v>0</v>
      </c>
      <c r="G23" s="377">
        <f t="shared" si="2"/>
        <v>10</v>
      </c>
      <c r="H23" s="378">
        <v>10</v>
      </c>
      <c r="I23" s="377">
        <f t="shared" si="3"/>
        <v>10</v>
      </c>
      <c r="J23" s="377">
        <f t="shared" si="3"/>
        <v>10</v>
      </c>
      <c r="K23" s="377">
        <f t="shared" si="3"/>
        <v>10</v>
      </c>
      <c r="O23" s="380">
        <v>0</v>
      </c>
      <c r="P23" s="380">
        <v>0</v>
      </c>
      <c r="Q23" s="380">
        <v>0</v>
      </c>
      <c r="R23" s="379">
        <v>0</v>
      </c>
    </row>
    <row r="24" spans="1:18" s="379" customFormat="1" ht="40.75" customHeight="1">
      <c r="A24" s="374" t="s">
        <v>369</v>
      </c>
      <c r="B24" s="627" t="s">
        <v>370</v>
      </c>
      <c r="C24" s="628"/>
      <c r="D24" s="375" t="s">
        <v>371</v>
      </c>
      <c r="E24" s="376">
        <v>0.375</v>
      </c>
      <c r="F24" s="374" t="s">
        <v>256</v>
      </c>
      <c r="G24" s="377">
        <f t="shared" si="2"/>
        <v>15</v>
      </c>
      <c r="H24" s="384" t="s">
        <v>372</v>
      </c>
      <c r="I24" s="377">
        <f t="shared" si="3"/>
        <v>16</v>
      </c>
      <c r="J24" s="377">
        <f t="shared" si="3"/>
        <v>16.5</v>
      </c>
      <c r="K24" s="377">
        <f t="shared" si="3"/>
        <v>17</v>
      </c>
      <c r="O24" s="385">
        <v>0.5</v>
      </c>
      <c r="P24" s="385">
        <v>0.5</v>
      </c>
      <c r="Q24" s="385">
        <v>0.5</v>
      </c>
      <c r="R24" s="385">
        <v>0.5</v>
      </c>
    </row>
    <row r="25" spans="1:18" s="379" customFormat="1" ht="40.75" customHeight="1">
      <c r="A25" s="374" t="s">
        <v>374</v>
      </c>
      <c r="B25" s="627" t="s">
        <v>375</v>
      </c>
      <c r="C25" s="628"/>
      <c r="D25" s="375" t="s">
        <v>376</v>
      </c>
      <c r="E25" s="376">
        <v>0.25</v>
      </c>
      <c r="F25" s="374" t="s">
        <v>244</v>
      </c>
      <c r="G25" s="377">
        <f t="shared" si="2"/>
        <v>7.75</v>
      </c>
      <c r="H25" s="378">
        <v>8</v>
      </c>
      <c r="I25" s="377">
        <f t="shared" si="3"/>
        <v>8.25</v>
      </c>
      <c r="J25" s="377">
        <f t="shared" si="3"/>
        <v>8.5</v>
      </c>
      <c r="K25" s="377">
        <f t="shared" si="3"/>
        <v>8.75</v>
      </c>
      <c r="O25" s="380">
        <v>0.25</v>
      </c>
      <c r="P25" s="380">
        <v>0.25</v>
      </c>
      <c r="Q25" s="380">
        <v>0.25</v>
      </c>
      <c r="R25" s="380">
        <v>0.25</v>
      </c>
    </row>
    <row r="26" spans="1:18" s="379" customFormat="1" ht="40.75" customHeight="1">
      <c r="A26" s="374" t="s">
        <v>377</v>
      </c>
      <c r="B26" s="627" t="s">
        <v>378</v>
      </c>
      <c r="C26" s="628"/>
      <c r="D26" s="375" t="s">
        <v>379</v>
      </c>
      <c r="E26" s="376">
        <v>0.25</v>
      </c>
      <c r="F26" s="374" t="s">
        <v>244</v>
      </c>
      <c r="G26" s="377">
        <f t="shared" si="2"/>
        <v>10.75</v>
      </c>
      <c r="H26" s="378">
        <v>11</v>
      </c>
      <c r="I26" s="377">
        <f t="shared" si="3"/>
        <v>11.25</v>
      </c>
      <c r="J26" s="377">
        <f t="shared" si="3"/>
        <v>11.5</v>
      </c>
      <c r="K26" s="377">
        <f t="shared" si="3"/>
        <v>11.75</v>
      </c>
      <c r="O26" s="380">
        <v>0.25</v>
      </c>
      <c r="P26" s="380">
        <v>0.25</v>
      </c>
      <c r="Q26" s="380">
        <v>0.25</v>
      </c>
      <c r="R26" s="380">
        <v>0.25</v>
      </c>
    </row>
    <row r="27" spans="1:18" s="379" customFormat="1" ht="40.75" customHeight="1">
      <c r="A27" s="374" t="s">
        <v>384</v>
      </c>
      <c r="B27" s="627" t="s">
        <v>385</v>
      </c>
      <c r="C27" s="628"/>
      <c r="D27" s="375" t="s">
        <v>386</v>
      </c>
      <c r="E27" s="376">
        <v>0.125</v>
      </c>
      <c r="F27" s="382">
        <v>0</v>
      </c>
      <c r="G27" s="377">
        <f t="shared" si="2"/>
        <v>3</v>
      </c>
      <c r="H27" s="378">
        <v>3</v>
      </c>
      <c r="I27" s="377">
        <f t="shared" si="3"/>
        <v>3</v>
      </c>
      <c r="J27" s="377">
        <f t="shared" si="3"/>
        <v>3</v>
      </c>
      <c r="K27" s="377">
        <f t="shared" si="3"/>
        <v>3</v>
      </c>
      <c r="O27" s="380">
        <v>0</v>
      </c>
      <c r="P27" s="380">
        <v>0</v>
      </c>
      <c r="Q27" s="380">
        <v>0</v>
      </c>
      <c r="R27" s="379">
        <v>0</v>
      </c>
    </row>
    <row r="28" spans="1:18" s="379" customFormat="1" ht="40.75" customHeight="1">
      <c r="A28" s="374" t="s">
        <v>387</v>
      </c>
      <c r="B28" s="627" t="s">
        <v>388</v>
      </c>
      <c r="C28" s="628"/>
      <c r="D28" s="375" t="s">
        <v>389</v>
      </c>
      <c r="E28" s="376">
        <v>0.125</v>
      </c>
      <c r="F28" s="382">
        <v>0</v>
      </c>
      <c r="G28" s="377">
        <f t="shared" si="2"/>
        <v>1</v>
      </c>
      <c r="H28" s="378">
        <v>1</v>
      </c>
      <c r="I28" s="377">
        <f t="shared" si="3"/>
        <v>1</v>
      </c>
      <c r="J28" s="377">
        <f t="shared" si="3"/>
        <v>1</v>
      </c>
      <c r="K28" s="377">
        <f t="shared" si="3"/>
        <v>1</v>
      </c>
      <c r="O28" s="380">
        <v>0</v>
      </c>
      <c r="P28" s="380">
        <v>0</v>
      </c>
      <c r="Q28" s="380">
        <v>0</v>
      </c>
      <c r="R28" s="379">
        <v>0</v>
      </c>
    </row>
    <row r="29" spans="1:18" s="379" customFormat="1" ht="40.75" customHeight="1">
      <c r="A29" s="374" t="s">
        <v>390</v>
      </c>
      <c r="B29" s="627" t="s">
        <v>391</v>
      </c>
      <c r="C29" s="628"/>
      <c r="D29" s="375" t="s">
        <v>308</v>
      </c>
      <c r="E29" s="376">
        <v>0.25</v>
      </c>
      <c r="F29" s="374" t="s">
        <v>256</v>
      </c>
      <c r="G29" s="377">
        <f t="shared" si="2"/>
        <v>32.5</v>
      </c>
      <c r="H29" s="378">
        <v>33</v>
      </c>
      <c r="I29" s="377">
        <f t="shared" si="3"/>
        <v>33.5</v>
      </c>
      <c r="J29" s="377">
        <f t="shared" si="3"/>
        <v>34</v>
      </c>
      <c r="K29" s="377">
        <f t="shared" si="3"/>
        <v>34.5</v>
      </c>
      <c r="O29" s="385">
        <v>0.5</v>
      </c>
      <c r="P29" s="385">
        <v>0.5</v>
      </c>
      <c r="Q29" s="385">
        <v>0.5</v>
      </c>
      <c r="R29" s="385">
        <v>0.5</v>
      </c>
    </row>
    <row r="30" spans="1:18" s="379" customFormat="1" ht="40.75" customHeight="1">
      <c r="A30" s="374" t="s">
        <v>395</v>
      </c>
      <c r="B30" s="627" t="s">
        <v>396</v>
      </c>
      <c r="C30" s="628"/>
      <c r="D30" s="375" t="s">
        <v>397</v>
      </c>
      <c r="E30" s="376" t="s">
        <v>368</v>
      </c>
      <c r="F30" s="382">
        <v>0</v>
      </c>
      <c r="G30" s="377">
        <f t="shared" si="2"/>
        <v>6</v>
      </c>
      <c r="H30" s="378">
        <v>6</v>
      </c>
      <c r="I30" s="377">
        <f t="shared" si="3"/>
        <v>6</v>
      </c>
      <c r="J30" s="377">
        <f t="shared" si="3"/>
        <v>6</v>
      </c>
      <c r="K30" s="377">
        <f t="shared" si="3"/>
        <v>6</v>
      </c>
      <c r="O30" s="380">
        <v>0</v>
      </c>
      <c r="P30" s="380">
        <v>0</v>
      </c>
      <c r="Q30" s="380">
        <v>0</v>
      </c>
      <c r="R30" s="379">
        <v>0</v>
      </c>
    </row>
    <row r="31" spans="1:18" s="379" customFormat="1" ht="40.75" customHeight="1">
      <c r="A31" s="374" t="s">
        <v>398</v>
      </c>
      <c r="B31" s="627" t="s">
        <v>399</v>
      </c>
      <c r="C31" s="628"/>
      <c r="D31" s="375" t="s">
        <v>400</v>
      </c>
      <c r="E31" s="376">
        <v>0.25</v>
      </c>
      <c r="F31" s="374" t="s">
        <v>244</v>
      </c>
      <c r="G31" s="377">
        <f t="shared" si="2"/>
        <v>11.25</v>
      </c>
      <c r="H31" s="384" t="s">
        <v>205</v>
      </c>
      <c r="I31" s="377">
        <f t="shared" si="3"/>
        <v>11.75</v>
      </c>
      <c r="J31" s="377">
        <f t="shared" si="3"/>
        <v>12</v>
      </c>
      <c r="K31" s="377">
        <f t="shared" si="3"/>
        <v>12.25</v>
      </c>
      <c r="O31" s="380">
        <v>0.25</v>
      </c>
      <c r="P31" s="380">
        <v>0.25</v>
      </c>
      <c r="Q31" s="380">
        <v>0.25</v>
      </c>
      <c r="R31" s="380">
        <v>0.25</v>
      </c>
    </row>
    <row r="32" spans="1:18" s="379" customFormat="1" ht="40.75" customHeight="1">
      <c r="A32" s="374" t="s">
        <v>401</v>
      </c>
      <c r="B32" s="627" t="s">
        <v>402</v>
      </c>
      <c r="C32" s="628"/>
      <c r="D32" s="375" t="s">
        <v>403</v>
      </c>
      <c r="E32" s="376">
        <v>0.25</v>
      </c>
      <c r="F32" s="374" t="s">
        <v>244</v>
      </c>
      <c r="G32" s="377">
        <f t="shared" si="2"/>
        <v>15.25</v>
      </c>
      <c r="H32" s="378">
        <v>15.5</v>
      </c>
      <c r="I32" s="377">
        <f t="shared" si="3"/>
        <v>15.75</v>
      </c>
      <c r="J32" s="377">
        <f t="shared" si="3"/>
        <v>16</v>
      </c>
      <c r="K32" s="377">
        <f t="shared" si="3"/>
        <v>16.25</v>
      </c>
      <c r="O32" s="380">
        <v>0.25</v>
      </c>
      <c r="P32" s="380">
        <v>0.25</v>
      </c>
      <c r="Q32" s="380">
        <v>0.25</v>
      </c>
      <c r="R32" s="380">
        <v>0.25</v>
      </c>
    </row>
    <row r="33" spans="1:18" s="379" customFormat="1" ht="40.75" customHeight="1">
      <c r="A33" s="374" t="s">
        <v>407</v>
      </c>
      <c r="B33" s="627" t="s">
        <v>408</v>
      </c>
      <c r="C33" s="628"/>
      <c r="D33" s="375" t="s">
        <v>503</v>
      </c>
      <c r="E33" s="376">
        <v>1</v>
      </c>
      <c r="F33" s="374">
        <v>1</v>
      </c>
      <c r="G33" s="377">
        <f t="shared" si="2"/>
        <v>49</v>
      </c>
      <c r="H33" s="384">
        <v>50</v>
      </c>
      <c r="I33" s="377">
        <f t="shared" si="3"/>
        <v>50</v>
      </c>
      <c r="J33" s="377">
        <f t="shared" si="3"/>
        <v>51</v>
      </c>
      <c r="K33" s="377">
        <f t="shared" si="3"/>
        <v>51</v>
      </c>
      <c r="O33" s="380">
        <v>1</v>
      </c>
      <c r="P33" s="380">
        <v>0</v>
      </c>
      <c r="Q33" s="380">
        <v>1</v>
      </c>
      <c r="R33" s="379">
        <v>0</v>
      </c>
    </row>
    <row r="34" spans="1:18" s="379" customFormat="1" ht="40.75" customHeight="1">
      <c r="A34" s="374" t="s">
        <v>410</v>
      </c>
      <c r="B34" s="627" t="s">
        <v>411</v>
      </c>
      <c r="C34" s="628"/>
      <c r="D34" s="375" t="s">
        <v>412</v>
      </c>
      <c r="E34" s="376">
        <v>0.125</v>
      </c>
      <c r="F34" s="374" t="s">
        <v>248</v>
      </c>
      <c r="G34" s="377">
        <f t="shared" si="2"/>
        <v>9.75</v>
      </c>
      <c r="H34" s="384">
        <v>9.875</v>
      </c>
      <c r="I34" s="377">
        <f t="shared" si="3"/>
        <v>10</v>
      </c>
      <c r="J34" s="377">
        <f t="shared" si="3"/>
        <v>10.125</v>
      </c>
      <c r="K34" s="377">
        <f t="shared" si="3"/>
        <v>10.25</v>
      </c>
      <c r="O34" s="381">
        <v>0.125</v>
      </c>
      <c r="P34" s="381">
        <v>0.125</v>
      </c>
      <c r="Q34" s="381">
        <v>0.125</v>
      </c>
      <c r="R34" s="381">
        <v>0.125</v>
      </c>
    </row>
    <row r="35" spans="1:18" s="379" customFormat="1" ht="40.75" customHeight="1">
      <c r="A35" s="374" t="s">
        <v>417</v>
      </c>
      <c r="B35" s="627" t="s">
        <v>418</v>
      </c>
      <c r="C35" s="628"/>
      <c r="D35" s="375" t="s">
        <v>419</v>
      </c>
      <c r="E35" s="376">
        <v>0.375</v>
      </c>
      <c r="F35" s="374" t="s">
        <v>256</v>
      </c>
      <c r="G35" s="377">
        <f t="shared" si="2"/>
        <v>11</v>
      </c>
      <c r="H35" s="384" t="s">
        <v>205</v>
      </c>
      <c r="I35" s="377">
        <f t="shared" si="3"/>
        <v>11.5</v>
      </c>
      <c r="J35" s="377">
        <f t="shared" si="3"/>
        <v>12</v>
      </c>
      <c r="K35" s="377">
        <f t="shared" si="3"/>
        <v>12</v>
      </c>
      <c r="O35" s="380">
        <v>0.5</v>
      </c>
      <c r="P35" s="385">
        <v>0</v>
      </c>
      <c r="Q35" s="380">
        <v>0.5</v>
      </c>
      <c r="R35" s="379">
        <v>0</v>
      </c>
    </row>
    <row r="36" spans="1:18" s="379" customFormat="1" ht="33.5" customHeight="1">
      <c r="A36" s="374" t="s">
        <v>420</v>
      </c>
      <c r="B36" s="627" t="s">
        <v>421</v>
      </c>
      <c r="C36" s="628"/>
      <c r="D36" s="375" t="s">
        <v>422</v>
      </c>
      <c r="E36" s="376">
        <v>0.375</v>
      </c>
      <c r="F36" s="374" t="s">
        <v>256</v>
      </c>
      <c r="G36" s="377">
        <f t="shared" si="2"/>
        <v>14.5</v>
      </c>
      <c r="H36" s="378">
        <v>15</v>
      </c>
      <c r="I36" s="377">
        <f t="shared" si="3"/>
        <v>15</v>
      </c>
      <c r="J36" s="377">
        <f t="shared" si="3"/>
        <v>15.5</v>
      </c>
      <c r="K36" s="377">
        <f t="shared" si="3"/>
        <v>15.5</v>
      </c>
      <c r="O36" s="380">
        <v>0.5</v>
      </c>
      <c r="P36" s="385">
        <v>0</v>
      </c>
      <c r="Q36" s="380">
        <v>0.5</v>
      </c>
      <c r="R36" s="379">
        <v>0</v>
      </c>
    </row>
    <row r="37" spans="1:18" s="379" customFormat="1" ht="31.5" customHeight="1">
      <c r="A37" s="374" t="s">
        <v>424</v>
      </c>
      <c r="B37" s="627" t="s">
        <v>425</v>
      </c>
      <c r="C37" s="628"/>
      <c r="D37" s="375" t="s">
        <v>426</v>
      </c>
      <c r="E37" s="376">
        <v>0.25</v>
      </c>
      <c r="F37" s="374" t="s">
        <v>248</v>
      </c>
      <c r="G37" s="377">
        <f t="shared" si="2"/>
        <v>6.625</v>
      </c>
      <c r="H37" s="384">
        <v>6.75</v>
      </c>
      <c r="I37" s="377">
        <f t="shared" si="3"/>
        <v>6.875</v>
      </c>
      <c r="J37" s="377">
        <f t="shared" si="3"/>
        <v>7</v>
      </c>
      <c r="K37" s="377">
        <f t="shared" si="3"/>
        <v>7.125</v>
      </c>
      <c r="O37" s="381">
        <v>0.125</v>
      </c>
      <c r="P37" s="381">
        <v>0.125</v>
      </c>
      <c r="Q37" s="381">
        <v>0.125</v>
      </c>
      <c r="R37" s="381">
        <v>0.125</v>
      </c>
    </row>
  </sheetData>
  <mergeCells count="35">
    <mergeCell ref="B8:C8"/>
    <mergeCell ref="A1:K1"/>
    <mergeCell ref="A2:K2"/>
    <mergeCell ref="B3:C3"/>
    <mergeCell ref="B6:C6"/>
    <mergeCell ref="B7:C7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pageMargins left="0.25" right="0.25" top="0.75" bottom="0.75" header="0.3" footer="0.3"/>
  <pageSetup paperSize="9"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832-D2CB-4639-80AD-BF8F9DE33F0C}">
  <sheetPr>
    <pageSetUpPr fitToPage="1"/>
  </sheetPr>
  <dimension ref="C13:D38"/>
  <sheetViews>
    <sheetView view="pageBreakPreview" topLeftCell="A19" zoomScale="50" zoomScaleNormal="70" zoomScaleSheetLayoutView="50" workbookViewId="0">
      <selection activeCell="AF35" sqref="AF35"/>
    </sheetView>
  </sheetViews>
  <sheetFormatPr defaultRowHeight="14.5"/>
  <sheetData>
    <row r="13" spans="3:4" ht="21">
      <c r="C13" s="390"/>
    </row>
    <row r="15" spans="3:4" ht="26">
      <c r="D15" s="391" t="s">
        <v>507</v>
      </c>
    </row>
    <row r="32" spans="3:3" ht="21">
      <c r="C32" s="390"/>
    </row>
    <row r="38" spans="3:4" ht="26">
      <c r="C38" s="391"/>
      <c r="D38" s="391" t="s">
        <v>508</v>
      </c>
    </row>
  </sheetData>
  <pageMargins left="0.7" right="0.7" top="0.75" bottom="0.75" header="0.3" footer="0.3"/>
  <pageSetup paperSize="9" scale="69" fitToHeight="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1B35-5D13-4B99-A646-A8C45728844F}">
  <sheetPr>
    <tabColor rgb="FFFF0000"/>
  </sheetPr>
  <dimension ref="A1:K43"/>
  <sheetViews>
    <sheetView view="pageBreakPreview" zoomScale="85" zoomScaleNormal="90" zoomScaleSheetLayoutView="85" workbookViewId="0">
      <selection activeCell="D9" sqref="D9"/>
    </sheetView>
  </sheetViews>
  <sheetFormatPr defaultColWidth="8" defaultRowHeight="14.5"/>
  <cols>
    <col min="1" max="2" width="14.54296875" style="302" customWidth="1"/>
    <col min="3" max="3" width="40" style="302" customWidth="1"/>
    <col min="4" max="4" width="43.453125" style="302" customWidth="1"/>
    <col min="5" max="5" width="17.90625" style="307" customWidth="1"/>
    <col min="6" max="6" width="14.54296875" style="307" customWidth="1"/>
    <col min="7" max="11" width="12" style="307" customWidth="1"/>
    <col min="12" max="16384" width="8" style="302"/>
  </cols>
  <sheetData>
    <row r="1" spans="1:11" s="276" customFormat="1" ht="16.5" customHeight="1">
      <c r="A1" s="640" t="s">
        <v>228</v>
      </c>
      <c r="B1" s="641"/>
      <c r="C1" s="641"/>
      <c r="D1" s="641"/>
      <c r="E1" s="641"/>
      <c r="F1" s="641"/>
      <c r="G1" s="641"/>
      <c r="H1" s="641"/>
      <c r="I1" s="641"/>
      <c r="J1" s="641"/>
      <c r="K1" s="642"/>
    </row>
    <row r="2" spans="1:11" s="276" customFormat="1" ht="16.5" customHeight="1">
      <c r="A2" s="640" t="s">
        <v>229</v>
      </c>
      <c r="B2" s="641"/>
      <c r="C2" s="641"/>
      <c r="D2" s="641"/>
      <c r="E2" s="641"/>
      <c r="F2" s="641"/>
      <c r="G2" s="641"/>
      <c r="H2" s="641"/>
      <c r="I2" s="641"/>
      <c r="J2" s="641"/>
      <c r="K2" s="642"/>
    </row>
    <row r="3" spans="1:11" s="276" customFormat="1" ht="16.5" customHeight="1">
      <c r="A3" s="277" t="s">
        <v>230</v>
      </c>
      <c r="B3" s="643" t="s">
        <v>311</v>
      </c>
      <c r="C3" s="643"/>
      <c r="D3" s="278"/>
      <c r="E3" s="279"/>
      <c r="F3" s="279" t="s">
        <v>231</v>
      </c>
      <c r="G3" s="280"/>
      <c r="H3" s="280"/>
      <c r="I3" s="279" t="s">
        <v>232</v>
      </c>
      <c r="J3" s="281">
        <v>45086</v>
      </c>
      <c r="K3" s="282"/>
    </row>
    <row r="4" spans="1:11" s="276" customFormat="1" ht="16.5" customHeight="1">
      <c r="A4" s="283" t="s">
        <v>233</v>
      </c>
      <c r="B4" s="284">
        <v>50289</v>
      </c>
      <c r="C4" s="285"/>
      <c r="D4" s="285"/>
      <c r="E4" s="286"/>
      <c r="F4" s="287" t="s">
        <v>234</v>
      </c>
      <c r="G4" s="286"/>
      <c r="H4" s="286"/>
      <c r="I4" s="287" t="s">
        <v>235</v>
      </c>
      <c r="J4" s="287" t="s">
        <v>236</v>
      </c>
      <c r="K4" s="288"/>
    </row>
    <row r="5" spans="1:11" s="276" customFormat="1" ht="16.5" customHeight="1">
      <c r="A5" s="289" t="s">
        <v>237</v>
      </c>
      <c r="B5" s="290" t="s">
        <v>312</v>
      </c>
      <c r="C5" s="291"/>
      <c r="D5" s="291"/>
      <c r="E5" s="292"/>
      <c r="F5" s="293" t="s">
        <v>238</v>
      </c>
      <c r="G5" s="292"/>
      <c r="H5" s="292"/>
      <c r="I5" s="292"/>
      <c r="J5" s="292"/>
      <c r="K5" s="294"/>
    </row>
    <row r="6" spans="1:11" s="276" customFormat="1" ht="30" customHeight="1">
      <c r="A6" s="295" t="s">
        <v>239</v>
      </c>
      <c r="B6" s="644" t="s">
        <v>240</v>
      </c>
      <c r="C6" s="645"/>
      <c r="D6" s="297" t="s">
        <v>259</v>
      </c>
      <c r="E6" s="296" t="s">
        <v>313</v>
      </c>
      <c r="F6" s="295" t="s">
        <v>241</v>
      </c>
      <c r="G6" s="295" t="s">
        <v>60</v>
      </c>
      <c r="H6" s="295" t="s">
        <v>10</v>
      </c>
      <c r="I6" s="295" t="s">
        <v>57</v>
      </c>
      <c r="J6" s="295" t="s">
        <v>58</v>
      </c>
      <c r="K6" s="295" t="s">
        <v>59</v>
      </c>
    </row>
    <row r="7" spans="1:11" ht="37.5" customHeight="1">
      <c r="A7" s="298" t="s">
        <v>242</v>
      </c>
      <c r="B7" s="638" t="s">
        <v>243</v>
      </c>
      <c r="C7" s="639"/>
      <c r="D7" s="299" t="s">
        <v>314</v>
      </c>
      <c r="E7" s="300">
        <v>0.25</v>
      </c>
      <c r="F7" s="298" t="s">
        <v>244</v>
      </c>
      <c r="G7" s="298" t="s">
        <v>206</v>
      </c>
      <c r="H7" s="298" t="s">
        <v>315</v>
      </c>
      <c r="I7" s="301">
        <v>9</v>
      </c>
      <c r="J7" s="298" t="s">
        <v>316</v>
      </c>
      <c r="K7" s="298" t="s">
        <v>317</v>
      </c>
    </row>
    <row r="8" spans="1:11" ht="37.5" customHeight="1">
      <c r="A8" s="298" t="s">
        <v>246</v>
      </c>
      <c r="B8" s="638" t="s">
        <v>247</v>
      </c>
      <c r="C8" s="639"/>
      <c r="D8" s="299" t="s">
        <v>318</v>
      </c>
      <c r="E8" s="300">
        <v>0.125</v>
      </c>
      <c r="F8" s="298" t="s">
        <v>248</v>
      </c>
      <c r="G8" s="298" t="s">
        <v>249</v>
      </c>
      <c r="H8" s="298" t="s">
        <v>250</v>
      </c>
      <c r="I8" s="298" t="s">
        <v>251</v>
      </c>
      <c r="J8" s="298" t="s">
        <v>319</v>
      </c>
      <c r="K8" s="298" t="s">
        <v>320</v>
      </c>
    </row>
    <row r="9" spans="1:11" ht="37.5" customHeight="1">
      <c r="A9" s="298" t="s">
        <v>252</v>
      </c>
      <c r="B9" s="638" t="s">
        <v>253</v>
      </c>
      <c r="C9" s="639"/>
      <c r="D9" s="299" t="s">
        <v>321</v>
      </c>
      <c r="E9" s="300">
        <v>0.125</v>
      </c>
      <c r="F9" s="301">
        <v>0</v>
      </c>
      <c r="G9" s="301">
        <v>1</v>
      </c>
      <c r="H9" s="301">
        <v>1</v>
      </c>
      <c r="I9" s="301">
        <v>1</v>
      </c>
      <c r="J9" s="301">
        <v>1</v>
      </c>
      <c r="K9" s="301">
        <v>1</v>
      </c>
    </row>
    <row r="10" spans="1:11" ht="37.5" customHeight="1">
      <c r="A10" s="298" t="s">
        <v>254</v>
      </c>
      <c r="B10" s="638" t="s">
        <v>261</v>
      </c>
      <c r="C10" s="639"/>
      <c r="D10" s="299" t="s">
        <v>322</v>
      </c>
      <c r="E10" s="300">
        <v>0.375</v>
      </c>
      <c r="F10" s="298" t="s">
        <v>262</v>
      </c>
      <c r="G10" s="298" t="s">
        <v>323</v>
      </c>
      <c r="H10" s="298" t="s">
        <v>324</v>
      </c>
      <c r="I10" s="298" t="s">
        <v>325</v>
      </c>
      <c r="J10" s="298" t="s">
        <v>326</v>
      </c>
      <c r="K10" s="298" t="s">
        <v>327</v>
      </c>
    </row>
    <row r="11" spans="1:11" ht="26.25" customHeight="1">
      <c r="A11" s="298" t="s">
        <v>257</v>
      </c>
      <c r="B11" s="638" t="s">
        <v>255</v>
      </c>
      <c r="C11" s="639"/>
      <c r="D11" s="299" t="s">
        <v>259</v>
      </c>
      <c r="E11" s="300">
        <v>0.375</v>
      </c>
      <c r="F11" s="301">
        <v>0</v>
      </c>
      <c r="G11" s="301">
        <v>0</v>
      </c>
      <c r="H11" s="301">
        <v>0</v>
      </c>
      <c r="I11" s="301">
        <v>0</v>
      </c>
      <c r="J11" s="301">
        <v>0</v>
      </c>
      <c r="K11" s="301">
        <v>0</v>
      </c>
    </row>
    <row r="12" spans="1:11" ht="26.25" customHeight="1">
      <c r="A12" s="298" t="s">
        <v>258</v>
      </c>
      <c r="B12" s="638" t="s">
        <v>268</v>
      </c>
      <c r="C12" s="639"/>
      <c r="D12" s="299" t="s">
        <v>328</v>
      </c>
      <c r="E12" s="300">
        <v>0.375</v>
      </c>
      <c r="F12" s="298" t="s">
        <v>262</v>
      </c>
      <c r="G12" s="298" t="s">
        <v>293</v>
      </c>
      <c r="H12" s="301">
        <v>18</v>
      </c>
      <c r="I12" s="298" t="s">
        <v>294</v>
      </c>
      <c r="J12" s="298" t="s">
        <v>295</v>
      </c>
      <c r="K12" s="298" t="s">
        <v>296</v>
      </c>
    </row>
    <row r="13" spans="1:11" ht="26.25" customHeight="1">
      <c r="A13" s="298" t="s">
        <v>260</v>
      </c>
      <c r="B13" s="638" t="s">
        <v>270</v>
      </c>
      <c r="C13" s="639"/>
      <c r="D13" s="299" t="s">
        <v>329</v>
      </c>
      <c r="E13" s="300">
        <v>0.375</v>
      </c>
      <c r="F13" s="298" t="s">
        <v>262</v>
      </c>
      <c r="G13" s="298" t="s">
        <v>263</v>
      </c>
      <c r="H13" s="301">
        <v>19</v>
      </c>
      <c r="I13" s="298" t="s">
        <v>264</v>
      </c>
      <c r="J13" s="298" t="s">
        <v>265</v>
      </c>
      <c r="K13" s="298" t="s">
        <v>266</v>
      </c>
    </row>
    <row r="14" spans="1:11" ht="33" customHeight="1">
      <c r="A14" s="298" t="s">
        <v>267</v>
      </c>
      <c r="B14" s="638" t="s">
        <v>273</v>
      </c>
      <c r="C14" s="639"/>
      <c r="D14" s="299" t="s">
        <v>330</v>
      </c>
      <c r="E14" s="300">
        <v>0.25</v>
      </c>
      <c r="F14" s="298" t="s">
        <v>244</v>
      </c>
      <c r="G14" s="301">
        <v>12</v>
      </c>
      <c r="H14" s="298" t="s">
        <v>276</v>
      </c>
      <c r="I14" s="298" t="s">
        <v>331</v>
      </c>
      <c r="J14" s="298" t="s">
        <v>332</v>
      </c>
      <c r="K14" s="301">
        <v>13</v>
      </c>
    </row>
    <row r="15" spans="1:11" ht="36" customHeight="1">
      <c r="A15" s="298" t="s">
        <v>269</v>
      </c>
      <c r="B15" s="638" t="s">
        <v>278</v>
      </c>
      <c r="C15" s="639"/>
      <c r="D15" s="299" t="s">
        <v>333</v>
      </c>
      <c r="E15" s="300">
        <v>0.125</v>
      </c>
      <c r="F15" s="301">
        <v>0</v>
      </c>
      <c r="G15" s="298" t="s">
        <v>279</v>
      </c>
      <c r="H15" s="298" t="s">
        <v>279</v>
      </c>
      <c r="I15" s="298" t="s">
        <v>279</v>
      </c>
      <c r="J15" s="298" t="s">
        <v>279</v>
      </c>
      <c r="K15" s="298" t="s">
        <v>279</v>
      </c>
    </row>
    <row r="16" spans="1:11" ht="26.25" customHeight="1">
      <c r="A16" s="298" t="s">
        <v>272</v>
      </c>
      <c r="B16" s="638" t="s">
        <v>334</v>
      </c>
      <c r="C16" s="639"/>
      <c r="D16" s="299" t="s">
        <v>259</v>
      </c>
      <c r="E16" s="300">
        <v>0.125</v>
      </c>
      <c r="F16" s="301">
        <v>0</v>
      </c>
      <c r="G16" s="298" t="s">
        <v>256</v>
      </c>
      <c r="H16" s="298" t="s">
        <v>256</v>
      </c>
      <c r="I16" s="298" t="s">
        <v>256</v>
      </c>
      <c r="J16" s="298" t="s">
        <v>256</v>
      </c>
      <c r="K16" s="298" t="s">
        <v>256</v>
      </c>
    </row>
    <row r="17" spans="1:11" ht="26.25" customHeight="1">
      <c r="A17" s="298" t="s">
        <v>277</v>
      </c>
      <c r="B17" s="638" t="s">
        <v>280</v>
      </c>
      <c r="C17" s="639"/>
      <c r="D17" s="299" t="s">
        <v>335</v>
      </c>
      <c r="E17" s="300">
        <v>1</v>
      </c>
      <c r="F17" s="298" t="s">
        <v>281</v>
      </c>
      <c r="G17" s="298" t="s">
        <v>336</v>
      </c>
      <c r="H17" s="301">
        <v>49</v>
      </c>
      <c r="I17" s="298" t="s">
        <v>337</v>
      </c>
      <c r="J17" s="301">
        <v>54</v>
      </c>
      <c r="K17" s="298" t="s">
        <v>338</v>
      </c>
    </row>
    <row r="18" spans="1:11" ht="26.25" customHeight="1">
      <c r="A18" s="298" t="s">
        <v>339</v>
      </c>
      <c r="B18" s="638" t="s">
        <v>340</v>
      </c>
      <c r="C18" s="639"/>
      <c r="D18" s="299" t="s">
        <v>259</v>
      </c>
      <c r="E18" s="300">
        <v>1</v>
      </c>
      <c r="F18" s="303">
        <v>0</v>
      </c>
      <c r="G18" s="303">
        <v>0</v>
      </c>
      <c r="H18" s="303">
        <v>0</v>
      </c>
      <c r="I18" s="303">
        <v>0</v>
      </c>
      <c r="J18" s="303">
        <v>0</v>
      </c>
      <c r="K18" s="301">
        <v>0</v>
      </c>
    </row>
    <row r="19" spans="1:11" ht="26.25" customHeight="1">
      <c r="A19" s="298" t="s">
        <v>10</v>
      </c>
      <c r="B19" s="638" t="s">
        <v>341</v>
      </c>
      <c r="C19" s="639"/>
      <c r="D19" s="299" t="s">
        <v>342</v>
      </c>
      <c r="E19" s="300">
        <v>1</v>
      </c>
      <c r="F19" s="298" t="s">
        <v>281</v>
      </c>
      <c r="G19" s="304">
        <v>39</v>
      </c>
      <c r="H19" s="298" t="s">
        <v>343</v>
      </c>
      <c r="I19" s="304">
        <v>44</v>
      </c>
      <c r="J19" s="298" t="s">
        <v>336</v>
      </c>
      <c r="K19" s="304">
        <v>49</v>
      </c>
    </row>
    <row r="20" spans="1:11" ht="26.25" customHeight="1">
      <c r="A20" s="298" t="s">
        <v>284</v>
      </c>
      <c r="B20" s="638" t="s">
        <v>344</v>
      </c>
      <c r="C20" s="639"/>
      <c r="D20" s="299" t="s">
        <v>345</v>
      </c>
      <c r="E20" s="300">
        <v>1</v>
      </c>
      <c r="F20" s="298" t="s">
        <v>281</v>
      </c>
      <c r="G20" s="301">
        <v>43</v>
      </c>
      <c r="H20" s="298" t="s">
        <v>282</v>
      </c>
      <c r="I20" s="301">
        <v>48</v>
      </c>
      <c r="J20" s="298" t="s">
        <v>283</v>
      </c>
      <c r="K20" s="301">
        <v>53</v>
      </c>
    </row>
    <row r="21" spans="1:11" ht="26.25" customHeight="1">
      <c r="A21" s="298" t="s">
        <v>285</v>
      </c>
      <c r="B21" s="638" t="s">
        <v>346</v>
      </c>
      <c r="C21" s="639"/>
      <c r="D21" s="299" t="s">
        <v>347</v>
      </c>
      <c r="E21" s="300">
        <v>0.125</v>
      </c>
      <c r="F21" s="301">
        <v>0</v>
      </c>
      <c r="G21" s="304">
        <v>3</v>
      </c>
      <c r="H21" s="304">
        <v>3</v>
      </c>
      <c r="I21" s="304">
        <v>3</v>
      </c>
      <c r="J21" s="304">
        <v>3</v>
      </c>
      <c r="K21" s="304">
        <v>3</v>
      </c>
    </row>
    <row r="22" spans="1:11" ht="26.25" customHeight="1">
      <c r="A22" s="298" t="s">
        <v>287</v>
      </c>
      <c r="B22" s="638" t="s">
        <v>286</v>
      </c>
      <c r="C22" s="639"/>
      <c r="D22" s="299" t="s">
        <v>348</v>
      </c>
      <c r="E22" s="300">
        <v>0.375</v>
      </c>
      <c r="F22" s="298" t="s">
        <v>256</v>
      </c>
      <c r="G22" s="298" t="s">
        <v>349</v>
      </c>
      <c r="H22" s="298" t="s">
        <v>350</v>
      </c>
      <c r="I22" s="298" t="s">
        <v>351</v>
      </c>
      <c r="J22" s="298" t="s">
        <v>352</v>
      </c>
      <c r="K22" s="298" t="s">
        <v>353</v>
      </c>
    </row>
    <row r="23" spans="1:11" ht="26.25" customHeight="1">
      <c r="A23" s="298" t="s">
        <v>289</v>
      </c>
      <c r="B23" s="638" t="s">
        <v>288</v>
      </c>
      <c r="C23" s="639"/>
      <c r="D23" s="299"/>
      <c r="E23" s="300">
        <v>0.25</v>
      </c>
      <c r="F23" s="301">
        <v>0</v>
      </c>
      <c r="G23" s="301">
        <v>0</v>
      </c>
      <c r="H23" s="301">
        <v>0</v>
      </c>
      <c r="I23" s="301">
        <v>0</v>
      </c>
      <c r="J23" s="301">
        <v>0</v>
      </c>
      <c r="K23" s="301">
        <v>0</v>
      </c>
    </row>
    <row r="24" spans="1:11" ht="26.25" customHeight="1">
      <c r="A24" s="298" t="s">
        <v>291</v>
      </c>
      <c r="B24" s="638" t="s">
        <v>290</v>
      </c>
      <c r="C24" s="639"/>
      <c r="D24" s="299" t="s">
        <v>259</v>
      </c>
      <c r="E24" s="300">
        <v>0.375</v>
      </c>
      <c r="F24" s="301">
        <v>0</v>
      </c>
      <c r="G24" s="301">
        <v>0</v>
      </c>
      <c r="H24" s="301">
        <v>0</v>
      </c>
      <c r="I24" s="301">
        <v>0</v>
      </c>
      <c r="J24" s="301">
        <v>0</v>
      </c>
      <c r="K24" s="301">
        <v>0</v>
      </c>
    </row>
    <row r="25" spans="1:11" ht="26.25" customHeight="1">
      <c r="A25" s="298" t="s">
        <v>60</v>
      </c>
      <c r="B25" s="638" t="s">
        <v>354</v>
      </c>
      <c r="C25" s="639"/>
      <c r="D25" s="299" t="s">
        <v>355</v>
      </c>
      <c r="E25" s="300">
        <v>0.625</v>
      </c>
      <c r="F25" s="298" t="s">
        <v>262</v>
      </c>
      <c r="G25" s="298" t="s">
        <v>356</v>
      </c>
      <c r="H25" s="298" t="s">
        <v>357</v>
      </c>
      <c r="I25" s="298" t="s">
        <v>358</v>
      </c>
      <c r="J25" s="298" t="s">
        <v>359</v>
      </c>
      <c r="K25" s="298" t="s">
        <v>360</v>
      </c>
    </row>
    <row r="26" spans="1:11" ht="26.25" customHeight="1">
      <c r="A26" s="298" t="s">
        <v>297</v>
      </c>
      <c r="B26" s="638" t="s">
        <v>292</v>
      </c>
      <c r="C26" s="639"/>
      <c r="D26" s="299" t="s">
        <v>361</v>
      </c>
      <c r="E26" s="300">
        <v>0.375</v>
      </c>
      <c r="F26" s="298" t="s">
        <v>262</v>
      </c>
      <c r="G26" s="298" t="s">
        <v>271</v>
      </c>
      <c r="H26" s="301">
        <v>21</v>
      </c>
      <c r="I26" s="298" t="s">
        <v>362</v>
      </c>
      <c r="J26" s="298" t="s">
        <v>363</v>
      </c>
      <c r="K26" s="298" t="s">
        <v>364</v>
      </c>
    </row>
    <row r="27" spans="1:11" ht="26.25" customHeight="1">
      <c r="A27" s="298" t="s">
        <v>365</v>
      </c>
      <c r="B27" s="638" t="s">
        <v>366</v>
      </c>
      <c r="C27" s="639"/>
      <c r="D27" s="299" t="s">
        <v>367</v>
      </c>
      <c r="E27" s="300" t="s">
        <v>368</v>
      </c>
      <c r="F27" s="301">
        <v>0</v>
      </c>
      <c r="G27" s="301">
        <v>10</v>
      </c>
      <c r="H27" s="301">
        <v>10</v>
      </c>
      <c r="I27" s="301">
        <v>10</v>
      </c>
      <c r="J27" s="301">
        <v>10</v>
      </c>
      <c r="K27" s="301">
        <v>10</v>
      </c>
    </row>
    <row r="28" spans="1:11" ht="26.25" customHeight="1">
      <c r="A28" s="298" t="s">
        <v>369</v>
      </c>
      <c r="B28" s="638" t="s">
        <v>370</v>
      </c>
      <c r="C28" s="639"/>
      <c r="D28" s="299" t="s">
        <v>371</v>
      </c>
      <c r="E28" s="300">
        <v>0.375</v>
      </c>
      <c r="F28" s="298" t="s">
        <v>256</v>
      </c>
      <c r="G28" s="301">
        <v>15</v>
      </c>
      <c r="H28" s="298" t="s">
        <v>372</v>
      </c>
      <c r="I28" s="301">
        <v>16</v>
      </c>
      <c r="J28" s="298" t="s">
        <v>373</v>
      </c>
      <c r="K28" s="301">
        <v>17</v>
      </c>
    </row>
    <row r="29" spans="1:11" ht="26.25" customHeight="1">
      <c r="A29" s="298" t="s">
        <v>374</v>
      </c>
      <c r="B29" s="638" t="s">
        <v>375</v>
      </c>
      <c r="C29" s="639"/>
      <c r="D29" s="299" t="s">
        <v>376</v>
      </c>
      <c r="E29" s="300">
        <v>0.25</v>
      </c>
      <c r="F29" s="298" t="s">
        <v>244</v>
      </c>
      <c r="G29" s="298" t="s">
        <v>204</v>
      </c>
      <c r="H29" s="301">
        <v>8</v>
      </c>
      <c r="I29" s="298" t="s">
        <v>245</v>
      </c>
      <c r="J29" s="298" t="s">
        <v>206</v>
      </c>
      <c r="K29" s="298" t="s">
        <v>315</v>
      </c>
    </row>
    <row r="30" spans="1:11" ht="26.25" customHeight="1">
      <c r="A30" s="298" t="s">
        <v>377</v>
      </c>
      <c r="B30" s="638" t="s">
        <v>378</v>
      </c>
      <c r="C30" s="639"/>
      <c r="D30" s="299" t="s">
        <v>379</v>
      </c>
      <c r="E30" s="300">
        <v>0.25</v>
      </c>
      <c r="F30" s="298" t="s">
        <v>244</v>
      </c>
      <c r="G30" s="298" t="s">
        <v>380</v>
      </c>
      <c r="H30" s="301">
        <v>11</v>
      </c>
      <c r="I30" s="298" t="s">
        <v>274</v>
      </c>
      <c r="J30" s="298" t="s">
        <v>205</v>
      </c>
      <c r="K30" s="298" t="s">
        <v>275</v>
      </c>
    </row>
    <row r="31" spans="1:11" ht="26.25" customHeight="1">
      <c r="A31" s="298" t="s">
        <v>381</v>
      </c>
      <c r="B31" s="638" t="s">
        <v>382</v>
      </c>
      <c r="C31" s="639"/>
      <c r="D31" s="299" t="s">
        <v>383</v>
      </c>
      <c r="E31" s="300">
        <v>0.25</v>
      </c>
      <c r="F31" s="298" t="s">
        <v>244</v>
      </c>
      <c r="G31" s="301"/>
      <c r="H31" s="301">
        <v>0</v>
      </c>
      <c r="I31" s="301"/>
      <c r="J31" s="301"/>
      <c r="K31" s="301"/>
    </row>
    <row r="32" spans="1:11" ht="26.25" customHeight="1">
      <c r="A32" s="298" t="s">
        <v>384</v>
      </c>
      <c r="B32" s="638" t="s">
        <v>385</v>
      </c>
      <c r="C32" s="639"/>
      <c r="D32" s="299" t="s">
        <v>386</v>
      </c>
      <c r="E32" s="300">
        <v>0.125</v>
      </c>
      <c r="F32" s="301">
        <v>0</v>
      </c>
      <c r="G32" s="301">
        <v>3</v>
      </c>
      <c r="H32" s="301">
        <v>3</v>
      </c>
      <c r="I32" s="301">
        <v>3</v>
      </c>
      <c r="J32" s="301">
        <v>3</v>
      </c>
      <c r="K32" s="301">
        <v>3</v>
      </c>
    </row>
    <row r="33" spans="1:11" ht="26.25" customHeight="1">
      <c r="A33" s="298" t="s">
        <v>387</v>
      </c>
      <c r="B33" s="638" t="s">
        <v>388</v>
      </c>
      <c r="C33" s="639"/>
      <c r="D33" s="299" t="s">
        <v>389</v>
      </c>
      <c r="E33" s="300">
        <v>0.125</v>
      </c>
      <c r="F33" s="301">
        <v>0</v>
      </c>
      <c r="G33" s="301">
        <v>1</v>
      </c>
      <c r="H33" s="301">
        <v>1</v>
      </c>
      <c r="I33" s="301">
        <v>1</v>
      </c>
      <c r="J33" s="301">
        <v>1</v>
      </c>
      <c r="K33" s="301">
        <v>1</v>
      </c>
    </row>
    <row r="34" spans="1:11" ht="26.25" customHeight="1">
      <c r="A34" s="298" t="s">
        <v>390</v>
      </c>
      <c r="B34" s="638" t="s">
        <v>391</v>
      </c>
      <c r="C34" s="639"/>
      <c r="D34" s="299" t="s">
        <v>308</v>
      </c>
      <c r="E34" s="300">
        <v>0.25</v>
      </c>
      <c r="F34" s="298" t="s">
        <v>256</v>
      </c>
      <c r="G34" s="298" t="s">
        <v>392</v>
      </c>
      <c r="H34" s="301">
        <v>32</v>
      </c>
      <c r="I34" s="298" t="s">
        <v>393</v>
      </c>
      <c r="J34" s="301">
        <v>33</v>
      </c>
      <c r="K34" s="298" t="s">
        <v>394</v>
      </c>
    </row>
    <row r="35" spans="1:11" ht="26.25" customHeight="1">
      <c r="A35" s="298" t="s">
        <v>395</v>
      </c>
      <c r="B35" s="638" t="s">
        <v>396</v>
      </c>
      <c r="C35" s="639"/>
      <c r="D35" s="299" t="s">
        <v>397</v>
      </c>
      <c r="E35" s="300" t="s">
        <v>368</v>
      </c>
      <c r="F35" s="301">
        <v>0</v>
      </c>
      <c r="G35" s="301">
        <v>6</v>
      </c>
      <c r="H35" s="301">
        <v>6</v>
      </c>
      <c r="I35" s="301">
        <v>6</v>
      </c>
      <c r="J35" s="301">
        <v>6</v>
      </c>
      <c r="K35" s="301">
        <v>6</v>
      </c>
    </row>
    <row r="36" spans="1:11" ht="26.25" customHeight="1">
      <c r="A36" s="298" t="s">
        <v>398</v>
      </c>
      <c r="B36" s="638" t="s">
        <v>399</v>
      </c>
      <c r="C36" s="639"/>
      <c r="D36" s="299" t="s">
        <v>400</v>
      </c>
      <c r="E36" s="300">
        <v>0.25</v>
      </c>
      <c r="F36" s="298" t="s">
        <v>244</v>
      </c>
      <c r="G36" s="298" t="s">
        <v>274</v>
      </c>
      <c r="H36" s="298" t="s">
        <v>205</v>
      </c>
      <c r="I36" s="298" t="s">
        <v>275</v>
      </c>
      <c r="J36" s="301">
        <v>12</v>
      </c>
      <c r="K36" s="298" t="s">
        <v>276</v>
      </c>
    </row>
    <row r="37" spans="1:11" ht="26.25" customHeight="1">
      <c r="A37" s="298" t="s">
        <v>401</v>
      </c>
      <c r="B37" s="638" t="s">
        <v>402</v>
      </c>
      <c r="C37" s="639"/>
      <c r="D37" s="299" t="s">
        <v>403</v>
      </c>
      <c r="E37" s="300">
        <v>0.25</v>
      </c>
      <c r="F37" s="298" t="s">
        <v>244</v>
      </c>
      <c r="G37" s="298" t="s">
        <v>404</v>
      </c>
      <c r="H37" s="301">
        <v>15</v>
      </c>
      <c r="I37" s="298" t="s">
        <v>405</v>
      </c>
      <c r="J37" s="298" t="s">
        <v>372</v>
      </c>
      <c r="K37" s="298" t="s">
        <v>406</v>
      </c>
    </row>
    <row r="38" spans="1:11" ht="26.25" customHeight="1">
      <c r="A38" s="298" t="s">
        <v>407</v>
      </c>
      <c r="B38" s="638" t="s">
        <v>408</v>
      </c>
      <c r="C38" s="639"/>
      <c r="D38" s="299" t="s">
        <v>409</v>
      </c>
      <c r="E38" s="300">
        <v>1</v>
      </c>
      <c r="F38" s="298">
        <v>1</v>
      </c>
      <c r="G38" s="298">
        <v>49</v>
      </c>
      <c r="H38" s="298">
        <v>50</v>
      </c>
      <c r="I38" s="298">
        <v>50</v>
      </c>
      <c r="J38" s="298">
        <v>51</v>
      </c>
      <c r="K38" s="298">
        <v>51</v>
      </c>
    </row>
    <row r="39" spans="1:11" ht="26.25" customHeight="1">
      <c r="A39" s="298" t="s">
        <v>410</v>
      </c>
      <c r="B39" s="638" t="s">
        <v>411</v>
      </c>
      <c r="C39" s="639"/>
      <c r="D39" s="299" t="s">
        <v>412</v>
      </c>
      <c r="E39" s="300">
        <v>0.125</v>
      </c>
      <c r="F39" s="298" t="s">
        <v>248</v>
      </c>
      <c r="G39" s="298" t="s">
        <v>413</v>
      </c>
      <c r="H39" s="298" t="s">
        <v>317</v>
      </c>
      <c r="I39" s="298" t="s">
        <v>414</v>
      </c>
      <c r="J39" s="298" t="s">
        <v>415</v>
      </c>
      <c r="K39" s="298" t="s">
        <v>416</v>
      </c>
    </row>
    <row r="40" spans="1:11" ht="26.25" customHeight="1">
      <c r="A40" s="298" t="s">
        <v>417</v>
      </c>
      <c r="B40" s="638" t="s">
        <v>418</v>
      </c>
      <c r="C40" s="639"/>
      <c r="D40" s="299" t="s">
        <v>419</v>
      </c>
      <c r="E40" s="300">
        <v>0.375</v>
      </c>
      <c r="F40" s="298" t="s">
        <v>256</v>
      </c>
      <c r="G40" s="304">
        <v>11</v>
      </c>
      <c r="H40" s="298" t="s">
        <v>205</v>
      </c>
      <c r="I40" s="298" t="s">
        <v>205</v>
      </c>
      <c r="J40" s="304">
        <v>12</v>
      </c>
      <c r="K40" s="304">
        <v>12</v>
      </c>
    </row>
    <row r="41" spans="1:11" ht="26.25" customHeight="1">
      <c r="A41" s="298" t="s">
        <v>420</v>
      </c>
      <c r="B41" s="638" t="s">
        <v>421</v>
      </c>
      <c r="C41" s="639"/>
      <c r="D41" s="299" t="s">
        <v>422</v>
      </c>
      <c r="E41" s="300">
        <v>0.375</v>
      </c>
      <c r="F41" s="298" t="s">
        <v>256</v>
      </c>
      <c r="G41" s="298" t="s">
        <v>423</v>
      </c>
      <c r="H41" s="304">
        <v>15</v>
      </c>
      <c r="I41" s="304">
        <v>15</v>
      </c>
      <c r="J41" s="298" t="s">
        <v>372</v>
      </c>
      <c r="K41" s="298" t="s">
        <v>372</v>
      </c>
    </row>
    <row r="42" spans="1:11" ht="26.25" customHeight="1">
      <c r="A42" s="298" t="s">
        <v>424</v>
      </c>
      <c r="B42" s="638" t="s">
        <v>425</v>
      </c>
      <c r="C42" s="639"/>
      <c r="D42" s="299" t="s">
        <v>426</v>
      </c>
      <c r="E42" s="300">
        <v>0.25</v>
      </c>
      <c r="F42" s="298" t="s">
        <v>248</v>
      </c>
      <c r="G42" s="298" t="s">
        <v>427</v>
      </c>
      <c r="H42" s="298" t="s">
        <v>428</v>
      </c>
      <c r="I42" s="298" t="s">
        <v>429</v>
      </c>
      <c r="J42" s="298" t="s">
        <v>430</v>
      </c>
      <c r="K42" s="298" t="s">
        <v>431</v>
      </c>
    </row>
    <row r="43" spans="1:11" ht="26.25" customHeight="1">
      <c r="A43" s="305" t="s">
        <v>432</v>
      </c>
      <c r="B43" s="305"/>
      <c r="C43" s="305"/>
      <c r="D43" s="305"/>
      <c r="E43" s="306"/>
      <c r="F43" s="306"/>
      <c r="G43" s="306"/>
      <c r="H43" s="306"/>
      <c r="I43" s="306"/>
      <c r="J43" s="306"/>
      <c r="K43" s="306"/>
    </row>
  </sheetData>
  <mergeCells count="40"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38:C38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8:C8"/>
    <mergeCell ref="A1:K1"/>
    <mergeCell ref="A2:K2"/>
    <mergeCell ref="B3:C3"/>
    <mergeCell ref="B6:C6"/>
    <mergeCell ref="B7:C7"/>
  </mergeCells>
  <pageMargins left="0.25" right="0.25" top="0.75" bottom="0.75" header="0.3" footer="0.3"/>
  <pageSetup paperSize="9"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topLeftCell="A11" zoomScale="85" zoomScaleNormal="85" zoomScaleSheetLayoutView="85" zoomScalePageLayoutView="70" workbookViewId="0">
      <selection activeCell="C14" sqref="C14:F14"/>
    </sheetView>
  </sheetViews>
  <sheetFormatPr defaultColWidth="9.90625" defaultRowHeight="18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28" t="s">
        <v>73</v>
      </c>
      <c r="G1" s="329" t="s">
        <v>185</v>
      </c>
      <c r="H1"/>
    </row>
    <row r="2" spans="1:8" s="239" customFormat="1" ht="12.75" customHeight="1">
      <c r="B2"/>
      <c r="C2"/>
      <c r="D2"/>
      <c r="E2"/>
      <c r="F2" s="328" t="s">
        <v>75</v>
      </c>
      <c r="G2" s="330" t="s">
        <v>186</v>
      </c>
      <c r="H2"/>
    </row>
    <row r="3" spans="1:8" s="239" customFormat="1" ht="12.75" customHeight="1" thickBot="1">
      <c r="B3"/>
      <c r="C3"/>
      <c r="D3"/>
      <c r="E3"/>
      <c r="F3" s="328" t="s">
        <v>77</v>
      </c>
      <c r="G3" s="331" t="s">
        <v>187</v>
      </c>
      <c r="H3"/>
    </row>
    <row r="4" spans="1:8" s="239" customFormat="1" ht="17.25" customHeight="1" thickBot="1">
      <c r="A4" s="240"/>
      <c r="B4" s="655" t="s">
        <v>188</v>
      </c>
      <c r="C4" s="655"/>
      <c r="D4" s="242">
        <v>45310</v>
      </c>
      <c r="E4"/>
      <c r="F4"/>
      <c r="G4"/>
      <c r="H4"/>
    </row>
    <row r="5" spans="1:8" s="239" customFormat="1" ht="3.9" customHeight="1" thickBot="1">
      <c r="A5" s="240"/>
      <c r="B5" s="656"/>
      <c r="C5" s="656"/>
      <c r="D5" s="243"/>
      <c r="E5"/>
      <c r="F5" s="240"/>
      <c r="G5" s="240"/>
      <c r="H5"/>
    </row>
    <row r="6" spans="1:8" s="239" customFormat="1" ht="17.25" customHeight="1" thickBot="1">
      <c r="A6" s="240"/>
      <c r="B6" s="655" t="s">
        <v>474</v>
      </c>
      <c r="C6" s="655"/>
      <c r="D6" s="244" t="s">
        <v>221</v>
      </c>
      <c r="E6"/>
      <c r="F6" s="241" t="s">
        <v>189</v>
      </c>
      <c r="G6" s="244" t="str">
        <f>'1. CUTTING DOCKET'!$D$9</f>
        <v xml:space="preserve">SS25 </v>
      </c>
      <c r="H6"/>
    </row>
    <row r="7" spans="1:8" s="239" customFormat="1" ht="3.9" customHeight="1" thickBot="1">
      <c r="A7" s="240"/>
      <c r="B7" s="657"/>
      <c r="C7" s="657"/>
      <c r="D7" s="243"/>
      <c r="E7"/>
      <c r="F7" s="245"/>
      <c r="G7" s="246"/>
      <c r="H7"/>
    </row>
    <row r="8" spans="1:8" s="239" customFormat="1" ht="17.25" customHeight="1" thickBot="1">
      <c r="A8" s="240"/>
      <c r="B8" s="655" t="s">
        <v>190</v>
      </c>
      <c r="C8" s="655"/>
      <c r="D8" s="244" t="str">
        <f>'1. CUTTING DOCKET'!$D$7</f>
        <v>H06-HD30M</v>
      </c>
      <c r="E8" s="247"/>
      <c r="F8" s="241" t="s">
        <v>191</v>
      </c>
      <c r="G8" s="244" t="str">
        <f>'1. CUTTING DOCKET'!$D$10</f>
        <v>HOODIE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654" t="s">
        <v>194</v>
      </c>
      <c r="D10" s="654"/>
      <c r="E10" s="654"/>
      <c r="F10" s="654"/>
      <c r="G10" s="250" t="s">
        <v>195</v>
      </c>
      <c r="H10" s="250" t="s">
        <v>196</v>
      </c>
    </row>
    <row r="11" spans="1:8" s="239" customFormat="1" ht="106.75" customHeight="1" thickBot="1">
      <c r="A11" s="648">
        <v>1</v>
      </c>
      <c r="B11" s="333" t="s">
        <v>475</v>
      </c>
      <c r="C11" s="649" t="str">
        <f>'1. CUTTING DOCKET'!G5</f>
        <v xml:space="preserve">TÁC NGHIỆP MAY MẪU SMS+SIZE SET: 
THAM KHẢO CÁCH MAY THEO ÁO MẪU PHOTOSHOOT MÃ H06-HD30M, 
MÀU HEATHER LIGHT GREY CHUYỂN CÙNG TÁC NGHIỆP </v>
      </c>
      <c r="D11" s="649"/>
      <c r="E11" s="649"/>
      <c r="F11" s="649"/>
      <c r="G11" s="648"/>
      <c r="H11" s="332"/>
    </row>
    <row r="12" spans="1:8" s="239" customFormat="1" ht="106.75" customHeight="1" thickBot="1">
      <c r="A12" s="648"/>
      <c r="B12" s="333" t="s">
        <v>197</v>
      </c>
      <c r="C12" s="650"/>
      <c r="D12" s="650"/>
      <c r="E12" s="650"/>
      <c r="F12" s="650"/>
      <c r="G12" s="648"/>
      <c r="H12" s="332"/>
    </row>
    <row r="13" spans="1:8" s="239" customFormat="1" ht="106.75" customHeight="1" thickBot="1">
      <c r="A13" s="332">
        <v>2</v>
      </c>
      <c r="B13" s="333" t="s">
        <v>198</v>
      </c>
      <c r="C13" s="651" t="s">
        <v>506</v>
      </c>
      <c r="D13" s="652"/>
      <c r="E13" s="652"/>
      <c r="F13" s="653"/>
      <c r="G13" s="332"/>
      <c r="H13" s="332"/>
    </row>
    <row r="14" spans="1:8" s="239" customFormat="1" ht="106.75" customHeight="1" thickBot="1">
      <c r="A14" s="332">
        <v>3</v>
      </c>
      <c r="B14" s="333" t="s">
        <v>476</v>
      </c>
      <c r="C14" s="646"/>
      <c r="D14" s="646"/>
      <c r="E14" s="646"/>
      <c r="F14" s="646"/>
      <c r="G14" s="332"/>
      <c r="H14" s="332"/>
    </row>
    <row r="15" spans="1:8" s="239" customFormat="1" ht="106.75" customHeight="1" thickBot="1">
      <c r="A15" s="332">
        <v>4</v>
      </c>
      <c r="B15" s="333" t="s">
        <v>199</v>
      </c>
      <c r="C15" s="646"/>
      <c r="D15" s="646"/>
      <c r="E15" s="646"/>
      <c r="F15" s="646"/>
      <c r="G15" s="332"/>
      <c r="H15" s="332"/>
    </row>
    <row r="16" spans="1:8" s="239" customFormat="1" ht="106.75" customHeight="1" thickBot="1">
      <c r="A16" s="332">
        <v>5</v>
      </c>
      <c r="B16" s="333" t="s">
        <v>477</v>
      </c>
      <c r="C16" s="646"/>
      <c r="D16" s="646"/>
      <c r="E16" s="646"/>
      <c r="F16" s="646"/>
      <c r="G16" s="332"/>
      <c r="H16" s="332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647" t="s">
        <v>200</v>
      </c>
      <c r="C18" s="647"/>
      <c r="D18" s="647"/>
      <c r="E18" s="251"/>
      <c r="F18" s="251"/>
      <c r="G18" s="647" t="s">
        <v>201</v>
      </c>
      <c r="H18" s="647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6A3295-3E25-4476-B8A2-C7D98730261C}"/>
</file>

<file path=customXml/itemProps2.xml><?xml version="1.0" encoding="utf-8"?>
<ds:datastoreItem xmlns:ds="http://schemas.openxmlformats.org/officeDocument/2006/customXml" ds:itemID="{C994378C-C3FA-47D3-A0FE-80A31E6A14DE}"/>
</file>

<file path=customXml/itemProps3.xml><?xml version="1.0" encoding="utf-8"?>
<ds:datastoreItem xmlns:ds="http://schemas.openxmlformats.org/officeDocument/2006/customXml" ds:itemID="{8AD7326E-617E-4409-B063-9C8C84E4E7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1. CUTTING DOCKET</vt:lpstr>
      <vt:lpstr>GREY</vt:lpstr>
      <vt:lpstr>2. TRIM CARD</vt:lpstr>
      <vt:lpstr>2. TRIM CARD (GREY)</vt:lpstr>
      <vt:lpstr>3. ĐỊNH VỊ HÌNH IN.THÊU</vt:lpstr>
      <vt:lpstr>L=4% W=0.5% adding shrinkage</vt:lpstr>
      <vt:lpstr>Sheet2</vt:lpstr>
      <vt:lpstr>FULL-SIZE SPEC</vt:lpstr>
      <vt:lpstr>MER.QT-04.BM4</vt:lpstr>
      <vt:lpstr>'1. CUTTING DOCKET'!Print_Area</vt:lpstr>
      <vt:lpstr>'2. TRIM CARD'!Print_Area</vt:lpstr>
      <vt:lpstr>'2. TRIM CARD (GREY)'!Print_Area</vt:lpstr>
      <vt:lpstr>GREY!Print_Area</vt:lpstr>
      <vt:lpstr>'L=4% W=0.5% adding shrinkage'!Print_Area</vt:lpstr>
      <vt:lpstr>'MER.QT-04.BM4'!Print_Area</vt:lpstr>
      <vt:lpstr>Sheet2!Print_Area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  <vt:lpstr>'L=4% W=0.5% adding shrinkage'!Print_Titles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2024-01-19T08:14:50Z</cp:lastPrinted>
  <dcterms:created xsi:type="dcterms:W3CDTF">2016-05-06T01:47:29Z</dcterms:created>
  <dcterms:modified xsi:type="dcterms:W3CDTF">2024-01-22T08:27:52Z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