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5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WOMEN\FLEECE\CREW NECK\"/>
    </mc:Choice>
  </mc:AlternateContent>
  <xr:revisionPtr revIDLastSave="0" documentId="13_ncr:1_{ACC556A7-9CE9-4AA7-A3EF-118FAA6C8B61}" xr6:coauthVersionLast="47" xr6:coauthVersionMax="47" xr10:uidLastSave="{00000000-0000-0000-0000-000000000000}"/>
  <bookViews>
    <workbookView xWindow="-110" yWindow="-110" windowWidth="19420" windowHeight="10300" tabRatio="753" firstSheet="2" activeTab="7" xr2:uid="{00000000-000D-0000-FFFF-FFFF00000000}"/>
  </bookViews>
  <sheets>
    <sheet name="1. CUTTING DOCKET" sheetId="1" r:id="rId1"/>
    <sheet name="GREY" sheetId="16" state="hidden" r:id="rId2"/>
    <sheet name="2. TRIM CARD" sheetId="22" r:id="rId3"/>
    <sheet name="2. TRIM CARD (GREY)" sheetId="17" state="hidden" r:id="rId4"/>
    <sheet name="3. ĐỊNH VỊ HÌNH IN.THÊU" sheetId="7" state="hidden" r:id="rId5"/>
    <sheet name="FULL-SIZE SPEC" sheetId="21" state="hidden" r:id="rId6"/>
    <sheet name="Adding shrinkage 4%" sheetId="24" state="hidden" r:id="rId7"/>
    <sheet name="WOMEN'S-CREWNECK-TANG CD + 4%" sheetId="26" r:id="rId8"/>
    <sheet name="Sheet2" sheetId="25" r:id="rId9"/>
    <sheet name="MER.QT-04.BM4" sheetId="23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SCM40" localSheetId="2">'[1]Raw material movement'!#REF!</definedName>
    <definedName name="____SCM40" localSheetId="9">'[1]Raw material movement'!#REF!</definedName>
    <definedName name="____SCM40">'[1]Raw material movement'!#REF!</definedName>
    <definedName name="___SCM40" localSheetId="2">'[2]Raw material movement'!#REF!</definedName>
    <definedName name="___SCM40" localSheetId="9">'[2]Raw material movement'!#REF!</definedName>
    <definedName name="___SCM40">'[2]Raw material movement'!#REF!</definedName>
    <definedName name="__SCM40" localSheetId="2">'[3]Raw material movement'!#REF!</definedName>
    <definedName name="__SCM40" localSheetId="9">'[3]Raw material movement'!#REF!</definedName>
    <definedName name="__SCM40">'[3]Raw material movement'!#REF!</definedName>
    <definedName name="_2DATA_DATA2_L" localSheetId="2">'[4]#REF'!#REF!</definedName>
    <definedName name="_2DATA_DATA2_L" localSheetId="9">'[4]#REF'!#REF!</definedName>
    <definedName name="_2DATA_DATA2_L">'[4]#REF'!#REF!</definedName>
    <definedName name="_DATA_DATA2_L" localSheetId="2">'[5]#REF'!#REF!</definedName>
    <definedName name="_DATA_DATA2_L" localSheetId="9">'[5]#REF'!#REF!</definedName>
    <definedName name="_DATA_DATA2_L">'[5]#REF'!#REF!</definedName>
    <definedName name="_Fill" localSheetId="2" hidden="1">#REF!</definedName>
    <definedName name="_Fill" localSheetId="3" hidden="1">#REF!</definedName>
    <definedName name="_Fill" localSheetId="9" hidden="1">#REF!</definedName>
    <definedName name="_Fill" hidden="1">#REF!</definedName>
    <definedName name="_xlnm._FilterDatabase" localSheetId="0" hidden="1">'1. CUTTING DOCKET'!$A$38:$R$78</definedName>
    <definedName name="_xlnm._FilterDatabase" localSheetId="1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0">'1. CUTTING DOCKET'!$A$1:$Q$107</definedName>
    <definedName name="_xlnm.Print_Area" localSheetId="2">'2. TRIM CARD'!$A$1:$C$50</definedName>
    <definedName name="_xlnm.Print_Area" localSheetId="3">'2. TRIM CARD (GREY)'!$A$1:$E$39</definedName>
    <definedName name="_xlnm.Print_Area" localSheetId="6">'Adding shrinkage 4%'!$A$1:$K$34</definedName>
    <definedName name="_xlnm.Print_Area" localSheetId="5">'FULL-SIZE SPEC'!$A$1:$J$34</definedName>
    <definedName name="_xlnm.Print_Area" localSheetId="1">GREY!$A$1:$P$169</definedName>
    <definedName name="_xlnm.Print_Area" localSheetId="9">'MER.QT-04.BM4'!$A$1:$H$19</definedName>
    <definedName name="_xlnm.Print_Area" localSheetId="8">Sheet2!$A$1:$T$43</definedName>
    <definedName name="_xlnm.Print_Area" localSheetId="7">'WOMEN''S-CREWNECK-TANG CD + 4%'!$A$1:$P$34</definedName>
    <definedName name="_xlnm.Print_Titles" localSheetId="0">'1. CUTTING DOCKET'!$1:$15</definedName>
    <definedName name="_xlnm.Print_Titles" localSheetId="2">'2. TRIM CARD'!$1:$5</definedName>
    <definedName name="_xlnm.Print_Titles" localSheetId="3">'2. TRIM CARD (GREY)'!$1:$5</definedName>
    <definedName name="_xlnm.Print_Titles" localSheetId="5">'FULL-SIZE SPEC'!$1:$6</definedName>
    <definedName name="_xlnm.Print_Titles" localSheetId="1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23" l="1"/>
  <c r="C82" i="1"/>
  <c r="G49" i="1"/>
  <c r="D8" i="23" l="1"/>
  <c r="A17" i="22" l="1"/>
  <c r="C16" i="22"/>
  <c r="B16" i="22"/>
  <c r="C5" i="22"/>
  <c r="C6" i="22" s="1"/>
  <c r="C9" i="22" s="1"/>
  <c r="C15" i="22" s="1"/>
  <c r="B5" i="22"/>
  <c r="B6" i="22" s="1"/>
  <c r="B9" i="22" s="1"/>
  <c r="B15" i="22" s="1"/>
  <c r="B26" i="22" s="1"/>
  <c r="B4" i="22"/>
  <c r="B3" i="22"/>
  <c r="B49" i="22"/>
  <c r="A41" i="22"/>
  <c r="A39" i="22"/>
  <c r="A37" i="22"/>
  <c r="B35" i="22"/>
  <c r="B37" i="22" s="1"/>
  <c r="A35" i="22"/>
  <c r="A33" i="22"/>
  <c r="A31" i="22"/>
  <c r="A28" i="22"/>
  <c r="A26" i="22"/>
  <c r="B24" i="22"/>
  <c r="A24" i="22"/>
  <c r="B22" i="22"/>
  <c r="A22" i="22"/>
  <c r="B19" i="22"/>
  <c r="A19" i="22"/>
  <c r="A15" i="22"/>
  <c r="A14" i="22"/>
  <c r="C13" i="22"/>
  <c r="A13" i="22"/>
  <c r="A12" i="22"/>
  <c r="C11" i="22"/>
  <c r="A11" i="22"/>
  <c r="A9" i="22"/>
  <c r="B7" i="22"/>
  <c r="A4" i="22"/>
  <c r="A3" i="22"/>
  <c r="B2" i="22"/>
  <c r="A2" i="22"/>
  <c r="M73" i="1"/>
  <c r="L72" i="1"/>
  <c r="M72" i="1" s="1"/>
  <c r="O72" i="1" s="1"/>
  <c r="M71" i="1"/>
  <c r="O71" i="1" s="1"/>
  <c r="M70" i="1"/>
  <c r="O70" i="1" s="1"/>
  <c r="M69" i="1"/>
  <c r="O69" i="1" s="1"/>
  <c r="M68" i="1"/>
  <c r="O68" i="1" s="1"/>
  <c r="M67" i="1"/>
  <c r="O67" i="1" s="1"/>
  <c r="M66" i="1"/>
  <c r="O66" i="1" s="1"/>
  <c r="M65" i="1"/>
  <c r="M63" i="1" l="1"/>
  <c r="M64" i="1" l="1"/>
  <c r="I47" i="1" l="1"/>
  <c r="I45" i="1"/>
  <c r="I43" i="1"/>
  <c r="I41" i="1"/>
  <c r="F49" i="1" l="1"/>
  <c r="H49" i="1" s="1"/>
  <c r="H54" i="1" s="1"/>
  <c r="H56" i="1" s="1"/>
  <c r="F39" i="1"/>
  <c r="H39" i="1" s="1"/>
  <c r="H41" i="1" s="1"/>
  <c r="H43" i="1" s="1"/>
  <c r="H45" i="1" s="1"/>
  <c r="H47" i="1" s="1"/>
  <c r="A33" i="1"/>
  <c r="A30" i="1"/>
  <c r="D24" i="1"/>
  <c r="D23" i="1"/>
  <c r="D20" i="1"/>
  <c r="D19" i="1"/>
  <c r="H20" i="1"/>
  <c r="G20" i="1"/>
  <c r="Q19" i="1"/>
  <c r="Q18" i="1"/>
  <c r="H24" i="1"/>
  <c r="G24" i="1"/>
  <c r="Q23" i="1"/>
  <c r="Q22" i="1"/>
  <c r="E34" i="1" l="1"/>
  <c r="E35" i="1" s="1"/>
  <c r="G50" i="1"/>
  <c r="E32" i="1"/>
  <c r="E31" i="1"/>
  <c r="G26" i="1"/>
  <c r="H26" i="1"/>
  <c r="F40" i="1"/>
  <c r="H40" i="1" s="1"/>
  <c r="H42" i="1" s="1"/>
  <c r="H44" i="1" s="1"/>
  <c r="H46" i="1" s="1"/>
  <c r="H48" i="1" s="1"/>
  <c r="Q20" i="1"/>
  <c r="G31" i="1" s="1"/>
  <c r="G32" i="1" s="1"/>
  <c r="K39" i="1" s="1"/>
  <c r="K41" i="1" s="1"/>
  <c r="K43" i="1" s="1"/>
  <c r="K45" i="1" s="1"/>
  <c r="K47" i="1" s="1"/>
  <c r="K54" i="1" s="1"/>
  <c r="F50" i="1"/>
  <c r="H50" i="1" s="1"/>
  <c r="H55" i="1" s="1"/>
  <c r="H57" i="1" s="1"/>
  <c r="Q24" i="1"/>
  <c r="G34" i="1" s="1"/>
  <c r="G35" i="1" s="1"/>
  <c r="K40" i="1" s="1"/>
  <c r="K42" i="1" s="1"/>
  <c r="K44" i="1" s="1"/>
  <c r="K46" i="1" s="1"/>
  <c r="K48" i="1" s="1"/>
  <c r="K55" i="1" s="1"/>
  <c r="M45" i="1" l="1"/>
  <c r="O45" i="1" s="1"/>
  <c r="M47" i="1"/>
  <c r="O47" i="1" s="1"/>
  <c r="M41" i="1"/>
  <c r="O41" i="1" s="1"/>
  <c r="M43" i="1"/>
  <c r="O43" i="1" s="1"/>
  <c r="Q26" i="1"/>
  <c r="I50" i="1"/>
  <c r="I49" i="1"/>
  <c r="I46" i="1"/>
  <c r="I44" i="1"/>
  <c r="I40" i="1"/>
  <c r="I48" i="1"/>
  <c r="I39" i="1"/>
  <c r="I56" i="1" l="1"/>
  <c r="C99" i="1"/>
  <c r="C81" i="1" l="1"/>
  <c r="I57" i="1"/>
  <c r="I55" i="1"/>
  <c r="I54" i="1"/>
  <c r="I42" i="1"/>
  <c r="H4" i="1" l="1"/>
  <c r="E106" i="1" l="1"/>
  <c r="F106" i="1"/>
  <c r="D106" i="1"/>
  <c r="G106" i="1"/>
  <c r="C106" i="1"/>
  <c r="H106" i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92" i="1" l="1"/>
  <c r="I106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B99" i="1" l="1"/>
  <c r="B92" i="1"/>
  <c r="B5" i="17"/>
  <c r="M50" i="1" l="1"/>
  <c r="O50" i="1" s="1"/>
  <c r="M49" i="1"/>
  <c r="O49" i="1" s="1"/>
  <c r="M40" i="1"/>
  <c r="M39" i="1"/>
  <c r="I32" i="1"/>
  <c r="J32" i="1" s="1"/>
  <c r="I31" i="1"/>
  <c r="J31" i="1" s="1"/>
  <c r="I34" i="1"/>
  <c r="J34" i="1" s="1"/>
  <c r="I35" i="1"/>
  <c r="M46" i="1"/>
  <c r="O46" i="1" s="1"/>
  <c r="M48" i="1"/>
  <c r="O48" i="1" s="1"/>
  <c r="M56" i="1"/>
  <c r="O56" i="1" s="1"/>
  <c r="M44" i="1"/>
  <c r="O44" i="1" s="1"/>
  <c r="M42" i="1"/>
  <c r="O42" i="1" s="1"/>
  <c r="B15" i="17"/>
  <c r="M31" i="1" l="1"/>
  <c r="M32" i="1"/>
  <c r="J35" i="1"/>
  <c r="M35" i="1" s="1"/>
  <c r="M34" i="1"/>
  <c r="M62" i="1"/>
  <c r="M59" i="1"/>
  <c r="O59" i="1" s="1"/>
  <c r="M61" i="1"/>
  <c r="O61" i="1" s="1"/>
  <c r="M55" i="1"/>
  <c r="O55" i="1" s="1"/>
  <c r="M58" i="1"/>
  <c r="O58" i="1" s="1"/>
  <c r="M57" i="1"/>
  <c r="O57" i="1" s="1"/>
  <c r="M54" i="1"/>
  <c r="M60" i="1"/>
  <c r="O60" i="1" s="1"/>
</calcChain>
</file>

<file path=xl/sharedStrings.xml><?xml version="1.0" encoding="utf-8"?>
<sst xmlns="http://schemas.openxmlformats.org/spreadsheetml/2006/main" count="1311" uniqueCount="482">
  <si>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</si>
  <si>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</si>
  <si>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</si>
  <si>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</si>
  <si>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</si>
  <si>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</si>
  <si>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</si>
  <si>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</si>
  <si>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</si>
  <si>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</si>
  <si>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</si>
  <si>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</si>
  <si>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</si>
  <si>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</si>
  <si>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</si>
  <si>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</si>
  <si>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</si>
  <si>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</si>
  <si>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</si>
  <si>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</si>
  <si>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</si>
  <si>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</si>
  <si>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</si>
  <si>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</si>
  <si>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</si>
  <si>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</si>
  <si>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</si>
  <si>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</si>
  <si>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</si>
  <si>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</si>
  <si>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</si>
  <si>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</si>
  <si>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</si>
  <si>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</si>
  <si>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</si>
  <si>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</si>
  <si>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</si>
  <si>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</si>
  <si>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</si>
  <si>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</si>
  <si>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</si>
  <si>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</si>
  <si>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</si>
  <si>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</si>
  <si>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</si>
  <si>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</si>
  <si>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</si>
  <si>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</si>
  <si>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</si>
  <si>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</si>
  <si>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</si>
  <si>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</si>
  <si>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</si>
  <si>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</si>
  <si>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</si>
  <si>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</si>
  <si>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</si>
  <si>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</si>
  <si>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</si>
  <si>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</si>
  <si>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</si>
  <si>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</si>
  <si>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</si>
  <si>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</si>
  <si>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</si>
  <si>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</si>
  <si>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</si>
  <si>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</si>
  <si>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</si>
  <si>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</si>
  <si>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</si>
  <si>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</si>
  <si>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</si>
  <si>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</si>
  <si>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</si>
  <si>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</si>
  <si>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</si>
  <si>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</si>
  <si>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</si>
  <si>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</si>
  <si>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</si>
  <si>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</si>
  <si>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</si>
  <si>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</si>
  <si>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</si>
  <si>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</si>
  <si>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</si>
  <si>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</si>
  <si>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</si>
  <si>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</si>
  <si>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</si>
  <si>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</si>
  <si>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</si>
  <si>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</si>
  <si>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</si>
  <si>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</si>
  <si>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</si>
  <si>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</si>
  <si>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</si>
  <si>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</si>
  <si>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</si>
  <si>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</si>
  <si>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</si>
  <si>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</si>
  <si>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</si>
  <si>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</si>
  <si>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</si>
  <si>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</si>
  <si>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</si>
  <si>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</si>
  <si>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</si>
  <si>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</si>
  <si>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</si>
  <si>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</si>
  <si>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</si>
  <si>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</si>
  <si>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</si>
  <si>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</si>
  <si>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</si>
  <si>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</si>
  <si>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</si>
  <si>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</si>
  <si>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</si>
  <si>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</si>
  <si>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</si>
  <si>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</si>
  <si>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</si>
  <si>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</si>
  <si>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</si>
  <si>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</si>
  <si>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</si>
  <si>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</si>
  <si>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</si>
  <si>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</si>
  <si>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</si>
  <si>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</si>
  <si>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</si>
  <si>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</si>
  <si>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</si>
  <si>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</si>
  <si>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</si>
  <si>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</si>
  <si>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</si>
  <si>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</si>
  <si>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</si>
  <si>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</si>
  <si>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</si>
  <si>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</si>
  <si>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</si>
  <si>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</si>
  <si>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</si>
  <si>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</si>
  <si>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</si>
  <si>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</si>
  <si>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</si>
  <si>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</si>
  <si>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</si>
  <si>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</si>
  <si>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</si>
  <si>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</si>
  <si>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</si>
  <si>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</si>
  <si>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</si>
  <si>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</si>
  <si>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</si>
  <si>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</si>
  <si>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</si>
  <si>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</si>
  <si>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</si>
  <si>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</si>
  <si>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</si>
  <si>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</si>
  <si>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</si>
  <si>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</si>
  <si>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</si>
  <si>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</si>
  <si>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</si>
  <si>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</si>
  <si>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</si>
  <si>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</si>
  <si>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</si>
  <si>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</si>
  <si>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</si>
  <si>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</si>
  <si>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</si>
  <si>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</si>
  <si>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</si>
  <si>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</si>
  <si>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</si>
  <si>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</si>
  <si>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</si>
  <si>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</si>
  <si>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</si>
  <si>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</si>
  <si>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</si>
  <si>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</si>
  <si>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</si>
  <si>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</si>
  <si>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</si>
  <si>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</si>
  <si>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</si>
  <si>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</si>
  <si>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</si>
  <si>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</si>
  <si>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</si>
  <si>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</si>
  <si>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</si>
  <si>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</si>
  <si>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</si>
  <si>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</si>
  <si>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</si>
  <si>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</si>
  <si>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</si>
  <si>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BO CỔ</t>
  </si>
  <si>
    <t>THÊU:</t>
  </si>
  <si>
    <t>WASH:</t>
  </si>
  <si>
    <t>DUYỆT CHẤT LƯỢNG, HIỆU ỨNG, HANFEEL SAU WASH NHƯ ÁO MẪU MÃ B15-TS2366 DỰ KIẾN DUYỆT NGÀY 6/10/2023</t>
  </si>
  <si>
    <t>HERSCHEL</t>
  </si>
  <si>
    <t>NHÃN HSCO SATIN
CODE: HSC-ML-0002</t>
  </si>
  <si>
    <t>KHÔNG WASH</t>
  </si>
  <si>
    <t>NHÃN GẬP ĐÔI
GẮN Ở BÊN TRONG, GIỮA CỔ NGƯỜI MẶC.
MẶT CÓ SIZE HƯỚNG LÊN =&gt; XEM HÌNH BÊN</t>
  </si>
  <si>
    <t>NHÃN GẬP ĐÔI
GẮN TẠI BÊN TRONG SƯỜN TRÁI, SÁT CẠNH TRÊN CỦA NHÃN THÀNH PHẦN.</t>
  </si>
  <si>
    <t>GẮN DƯỚI NHÃN HSCO</t>
  </si>
  <si>
    <t>CODE</t>
  </si>
  <si>
    <t>DESCRIPTION</t>
  </si>
  <si>
    <t>GRADE RULE</t>
  </si>
  <si>
    <t>NECK WIDTH HSP SEAM TO SEAM</t>
  </si>
  <si>
    <t>BACK NECK TAPE LENGTH</t>
  </si>
  <si>
    <t>NECK TRIM HEIGHT</t>
  </si>
  <si>
    <t/>
  </si>
  <si>
    <t>SHOULDER WIDTH - SET IN</t>
  </si>
  <si>
    <t>ACROSS FRONT (6" FROM HSP)</t>
  </si>
  <si>
    <t>ACROSS BACK (6" FROM HSP)</t>
  </si>
  <si>
    <t>ARMHOLE DROP FROM HSP</t>
  </si>
  <si>
    <t>SHOULDER SLOPE (FOR REF.)</t>
  </si>
  <si>
    <t>CHEST CIRCUMFERENCE  1" BELOW ARMHOLE</t>
  </si>
  <si>
    <t>BICEP CIRCUMFERENCE 1" FROM UNDERARM</t>
  </si>
  <si>
    <t>CREWNECK</t>
  </si>
  <si>
    <t>BRUSHED FLEECE 100% COTTON (30/1+8/1) HEAVY WASHING_350GSM</t>
  </si>
  <si>
    <t>BRUSHED FLEECE (30/1+8/1) HEAVY WASHING_350GSM</t>
  </si>
  <si>
    <t>RIB 2X2 COTTON SPANDEX (30/2'CM+70D))_400GSM</t>
  </si>
  <si>
    <t xml:space="preserve">BO CỔ / 
BO LAI/
BO TAY </t>
  </si>
  <si>
    <t>NHÃN THÀNH PHẦN 100% COTTON
KÍCH THƯỚC: 82.2 *20 MM
CODE: CC-0054</t>
  </si>
  <si>
    <t>DÂY TAPE XƯƠNG CÁ 1CM</t>
  </si>
  <si>
    <t>FRONT NECK DROP FROM HSP (EXCL NKBD)</t>
  </si>
  <si>
    <t>BACK NECK DROP FROM HSP (EXCL NKBD)</t>
  </si>
  <si>
    <t>COLLAR CIRCUMFERENCE AT EDGE</t>
  </si>
  <si>
    <t>VÒNG CỔ TẠI MÉP</t>
  </si>
  <si>
    <t>Placement</t>
  </si>
  <si>
    <t>SHOULDER SEAM FORWARD (FOR REF. AT LSP ONLY, 0" AT HSP)</t>
  </si>
  <si>
    <t>FRONT LENGTH (HSP TO HEM) - ABOVE LOW HIP</t>
  </si>
  <si>
    <t>FRONT LENGTH AT CF - ABOVE LOW HIP</t>
  </si>
  <si>
    <t>BACK LENGTH AT CB - ABOVE LOW HIP</t>
  </si>
  <si>
    <t>BOTTOM HEM CIRCUMFERENCE (RELAXED) RIB</t>
  </si>
  <si>
    <t>BOTTOM HEM CIRCUMFERENCE AT JOIN SEAM</t>
  </si>
  <si>
    <t>BODY CIRCUMFERENCE 1" ABOVE TRIM/RIB</t>
  </si>
  <si>
    <t>BOTTOM TRIM/RIB HEIGHT</t>
  </si>
  <si>
    <t>CB SLEEVE LENGTH - LONG SLV</t>
  </si>
  <si>
    <t>ELBOW POSTION FROM UNDERARM</t>
  </si>
  <si>
    <t>ELBOW CIRCUMFERENCE</t>
  </si>
  <si>
    <t>VÒNG KHỦY TAY</t>
  </si>
  <si>
    <t>CUFF CIRCUMFERENCE AT JOIN SEAM</t>
  </si>
  <si>
    <t>SLEEVE CIRCUMFERENCE 1" UP FROM JOIN SEAM</t>
  </si>
  <si>
    <t>CUFF HEIGHT</t>
  </si>
  <si>
    <r>
      <rPr>
        <b/>
        <sz val="13"/>
        <rFont val="Calibri"/>
        <family val="1"/>
      </rPr>
      <t>Herschel Supply Co.</t>
    </r>
  </si>
  <si>
    <r>
      <rPr>
        <b/>
        <sz val="13"/>
        <rFont val="Calibri"/>
        <family val="1"/>
      </rPr>
      <t>Base Measurements</t>
    </r>
  </si>
  <si>
    <r>
      <rPr>
        <b/>
        <sz val="13"/>
        <rFont val="Calibri"/>
        <family val="1"/>
      </rPr>
      <t>Style Name:</t>
    </r>
  </si>
  <si>
    <r>
      <rPr>
        <b/>
        <sz val="13"/>
        <rFont val="Calibri"/>
        <family val="1"/>
      </rPr>
      <t>Women's Crewneck</t>
    </r>
  </si>
  <si>
    <r>
      <rPr>
        <b/>
        <sz val="13"/>
        <rFont val="Calibri"/>
        <family val="1"/>
      </rPr>
      <t>Base Size:</t>
    </r>
  </si>
  <si>
    <r>
      <rPr>
        <b/>
        <sz val="13"/>
        <rFont val="Calibri"/>
        <family val="1"/>
      </rPr>
      <t>S</t>
    </r>
  </si>
  <si>
    <r>
      <rPr>
        <b/>
        <sz val="13"/>
        <rFont val="Calibri"/>
        <family val="1"/>
      </rPr>
      <t>Last Updated:</t>
    </r>
  </si>
  <si>
    <r>
      <rPr>
        <b/>
        <sz val="13"/>
        <rFont val="Calibri"/>
        <family val="1"/>
      </rPr>
      <t>Style Number:</t>
    </r>
  </si>
  <si>
    <t>50303|50279</t>
  </si>
  <si>
    <r>
      <rPr>
        <b/>
        <sz val="13"/>
        <rFont val="Calibri"/>
        <family val="1"/>
      </rPr>
      <t>Category:</t>
    </r>
  </si>
  <si>
    <r>
      <rPr>
        <b/>
        <sz val="13"/>
        <rFont val="Calibri"/>
        <family val="1"/>
      </rPr>
      <t>Women's Apparel</t>
    </r>
  </si>
  <si>
    <r>
      <rPr>
        <b/>
        <sz val="13"/>
        <rFont val="Calibri"/>
        <family val="1"/>
      </rPr>
      <t>Status:</t>
    </r>
  </si>
  <si>
    <r>
      <rPr>
        <b/>
        <sz val="13"/>
        <rFont val="Calibri"/>
        <family val="1"/>
      </rPr>
      <t>new</t>
    </r>
  </si>
  <si>
    <r>
      <rPr>
        <b/>
        <sz val="13"/>
        <rFont val="Calibri"/>
        <family val="1"/>
      </rPr>
      <t>Season:</t>
    </r>
  </si>
  <si>
    <r>
      <rPr>
        <b/>
        <sz val="13"/>
        <rFont val="Calibri"/>
        <family val="1"/>
      </rPr>
      <t>2024 S1</t>
    </r>
  </si>
  <si>
    <r>
      <rPr>
        <b/>
        <sz val="13"/>
        <rFont val="Calibri"/>
        <family val="1"/>
      </rPr>
      <t>Developer:</t>
    </r>
  </si>
  <si>
    <r>
      <rPr>
        <b/>
        <sz val="13"/>
        <rFont val="Calibri"/>
        <family val="1"/>
      </rPr>
      <t>Kim Taylor</t>
    </r>
  </si>
  <si>
    <t>TOL +/-</t>
  </si>
  <si>
    <r>
      <rPr>
        <sz val="13"/>
        <rFont val="Calibri"/>
        <family val="1"/>
      </rPr>
      <t>B</t>
    </r>
  </si>
  <si>
    <t>RỘNG CỔ TẠI ĐỈNH VAI TỪ ĐƯỜNG MAY ĐẾN ĐƯỜNG MAY</t>
  </si>
  <si>
    <r>
      <rPr>
        <sz val="13"/>
        <rFont val="Calibri"/>
        <family val="1"/>
      </rPr>
      <t>1/4</t>
    </r>
  </si>
  <si>
    <r>
      <rPr>
        <sz val="13"/>
        <rFont val="Calibri"/>
        <family val="1"/>
      </rPr>
      <t>C</t>
    </r>
  </si>
  <si>
    <t>HẠ CỔ TRƯỚC TỪ ĐỈNH VAI (KHÔNG BAO GỒM BO CỔ)</t>
  </si>
  <si>
    <r>
      <rPr>
        <sz val="13"/>
        <rFont val="Calibri"/>
        <family val="1"/>
      </rPr>
      <t>1/8</t>
    </r>
  </si>
  <si>
    <r>
      <rPr>
        <sz val="13"/>
        <rFont val="Calibri"/>
        <family val="1"/>
      </rPr>
      <t>3 7/8</t>
    </r>
  </si>
  <si>
    <r>
      <rPr>
        <sz val="13"/>
        <rFont val="Calibri"/>
        <family val="1"/>
      </rPr>
      <t>D</t>
    </r>
  </si>
  <si>
    <t>HẠ CỔ SAU TỪ ĐỈNH VAI (KHÔNG BAO GỒM BO CỔ)</t>
  </si>
  <si>
    <r>
      <rPr>
        <sz val="13"/>
        <rFont val="Calibri"/>
        <family val="1"/>
      </rPr>
      <t>E</t>
    </r>
  </si>
  <si>
    <r>
      <rPr>
        <sz val="13"/>
        <rFont val="Calibri"/>
        <family val="1"/>
      </rPr>
      <t>F</t>
    </r>
  </si>
  <si>
    <t>CAO RIB CỔ</t>
  </si>
  <si>
    <r>
      <rPr>
        <sz val="13"/>
        <rFont val="Calibri"/>
        <family val="1"/>
      </rPr>
      <t>G</t>
    </r>
  </si>
  <si>
    <t>RỘNG VAI - ĐO NGANG TỪ ĐIỂM HẠ VAI TRÁI QUA ĐIỂM HẠ VAI PHẢI</t>
  </si>
  <si>
    <r>
      <rPr>
        <sz val="13"/>
        <rFont val="Calibri"/>
        <family val="1"/>
      </rPr>
      <t>1/2</t>
    </r>
  </si>
  <si>
    <r>
      <rPr>
        <sz val="13"/>
        <rFont val="Calibri"/>
        <family val="1"/>
      </rPr>
      <t>18 1/2</t>
    </r>
  </si>
  <si>
    <r>
      <rPr>
        <sz val="13"/>
        <rFont val="Calibri"/>
        <family val="1"/>
      </rPr>
      <t>H</t>
    </r>
  </si>
  <si>
    <r>
      <rPr>
        <sz val="13"/>
        <rFont val="Calibri"/>
        <family val="1"/>
      </rPr>
      <t>I</t>
    </r>
  </si>
  <si>
    <t>NGANG THÂN TRƯỚC (6" TỪ ĐỈNH VAI)</t>
  </si>
  <si>
    <r>
      <rPr>
        <sz val="13"/>
        <rFont val="Calibri"/>
        <family val="1"/>
      </rPr>
      <t>17 3/4</t>
    </r>
  </si>
  <si>
    <r>
      <rPr>
        <sz val="13"/>
        <rFont val="Calibri"/>
        <family val="1"/>
      </rPr>
      <t>J</t>
    </r>
  </si>
  <si>
    <t>NGANG THÂN SAU (6" TỪ ĐỈNH VAI)</t>
  </si>
  <si>
    <r>
      <rPr>
        <sz val="13"/>
        <rFont val="Calibri"/>
        <family val="1"/>
      </rPr>
      <t>K</t>
    </r>
  </si>
  <si>
    <t>HẠ NÁCH TỪ ĐỈNH VAI - ĐO THẲNG TỪ ĐỈNH VAI ĐẾN NÁCH</t>
  </si>
  <si>
    <r>
      <rPr>
        <sz val="13"/>
        <rFont val="Calibri"/>
        <family val="1"/>
      </rPr>
      <t>L</t>
    </r>
  </si>
  <si>
    <t>XUÔI VAI - ĐO KHOẢNG CÁCH TỪ ĐỈNH VAI ĐẾN HẠ VAI</t>
  </si>
  <si>
    <r>
      <rPr>
        <sz val="13"/>
        <rFont val="Calibri"/>
        <family val="1"/>
      </rPr>
      <t>1 3/4</t>
    </r>
  </si>
  <si>
    <r>
      <rPr>
        <sz val="13"/>
        <rFont val="Calibri"/>
        <family val="1"/>
      </rPr>
      <t>M</t>
    </r>
  </si>
  <si>
    <t>CHỒM VAI TRƯỚC</t>
  </si>
  <si>
    <r>
      <rPr>
        <sz val="13"/>
        <rFont val="Calibri"/>
        <family val="1"/>
      </rPr>
      <t>N</t>
    </r>
  </si>
  <si>
    <t xml:space="preserve">DÀI THÂN TRƯỚC( ĐỈNH VAI ĐẾN LAI) </t>
  </si>
  <si>
    <r>
      <rPr>
        <sz val="13"/>
        <rFont val="Calibri"/>
        <family val="1"/>
      </rPr>
      <t>24 3/4</t>
    </r>
  </si>
  <si>
    <r>
      <rPr>
        <sz val="13"/>
        <rFont val="Calibri"/>
        <family val="1"/>
      </rPr>
      <t>O</t>
    </r>
  </si>
  <si>
    <t>DÀI THÂN TRƯỚC TẠI GIỮA TRƯỚC</t>
  </si>
  <si>
    <r>
      <rPr>
        <sz val="13"/>
        <rFont val="Calibri"/>
        <family val="1"/>
      </rPr>
      <t>P</t>
    </r>
  </si>
  <si>
    <t>DÀI THÂN SAU TẠI GIỮA SAU</t>
  </si>
  <si>
    <r>
      <rPr>
        <sz val="13"/>
        <rFont val="Calibri"/>
        <family val="1"/>
      </rPr>
      <t>Q</t>
    </r>
  </si>
  <si>
    <t>VÒNG NGỰC DƯỚI NÁCH 1"</t>
  </si>
  <si>
    <r>
      <rPr>
        <sz val="13"/>
        <rFont val="Calibri"/>
        <family val="1"/>
      </rPr>
      <t>R</t>
    </r>
  </si>
  <si>
    <t>VÒNG LAI RIB (ĐO ÊM)</t>
  </si>
  <si>
    <r>
      <rPr>
        <sz val="13"/>
        <rFont val="Calibri"/>
        <family val="1"/>
      </rPr>
      <t>S</t>
    </r>
  </si>
  <si>
    <t>VÒNG LAI TẠI ĐƯỜNG MAY VẮT SỔ (ĐO CĂNG)</t>
  </si>
  <si>
    <r>
      <rPr>
        <sz val="13"/>
        <rFont val="Calibri"/>
        <family val="1"/>
      </rPr>
      <t>37 1/2</t>
    </r>
  </si>
  <si>
    <r>
      <rPr>
        <sz val="13"/>
        <rFont val="Calibri"/>
        <family val="1"/>
      </rPr>
      <t>T</t>
    </r>
  </si>
  <si>
    <t>VÒNG THÂN TRÊN 1" RIB (ĐO CĂNG)</t>
  </si>
  <si>
    <r>
      <rPr>
        <sz val="13"/>
        <rFont val="Calibri"/>
        <family val="1"/>
      </rPr>
      <t>U</t>
    </r>
  </si>
  <si>
    <t>CAO RIB LAI</t>
  </si>
  <si>
    <r>
      <rPr>
        <sz val="13"/>
        <rFont val="Calibri"/>
        <family val="1"/>
      </rPr>
      <t>2 1/2</t>
    </r>
  </si>
  <si>
    <r>
      <rPr>
        <sz val="13"/>
        <rFont val="Calibri"/>
        <family val="1"/>
      </rPr>
      <t>V</t>
    </r>
  </si>
  <si>
    <t>DÀI TAY TỪ GIỮA SAU - TAY DÀI</t>
  </si>
  <si>
    <r>
      <rPr>
        <sz val="13"/>
        <rFont val="Calibri"/>
        <family val="1"/>
      </rPr>
      <t>W</t>
    </r>
  </si>
  <si>
    <t>VÒNG BẮP TAY DƯỚI VÒNG NÁCH 1"</t>
  </si>
  <si>
    <r>
      <rPr>
        <sz val="13"/>
        <rFont val="Calibri"/>
        <family val="1"/>
      </rPr>
      <t>X</t>
    </r>
  </si>
  <si>
    <t>VỊ TRÍ KHỦY TAY TỪ DƯỚI NÁCH</t>
  </si>
  <si>
    <r>
      <rPr>
        <sz val="13"/>
        <rFont val="Calibri"/>
        <family val="1"/>
      </rPr>
      <t>Y</t>
    </r>
  </si>
  <si>
    <r>
      <rPr>
        <sz val="13"/>
        <rFont val="Calibri"/>
        <family val="1"/>
      </rPr>
      <t>Z</t>
    </r>
  </si>
  <si>
    <t>CUFF CIRCUMFERENCE AT CENTER (RELAXED)</t>
  </si>
  <si>
    <t>VÒNG CỬA TAY TẠI GIỮA (ĐO ÊM)</t>
  </si>
  <si>
    <r>
      <rPr>
        <sz val="13"/>
        <rFont val="Calibri"/>
        <family val="1"/>
      </rPr>
      <t>7 1/4</t>
    </r>
  </si>
  <si>
    <r>
      <rPr>
        <sz val="13"/>
        <rFont val="Calibri"/>
        <family val="1"/>
      </rPr>
      <t>AA</t>
    </r>
  </si>
  <si>
    <t>VÒNG CỬA TAY TẠI ĐƯỜNG MAY TRA RIB (ĐO CĂNG)</t>
  </si>
  <si>
    <r>
      <rPr>
        <sz val="13"/>
        <rFont val="Calibri"/>
        <family val="1"/>
      </rPr>
      <t>10 1/2</t>
    </r>
  </si>
  <si>
    <r>
      <rPr>
        <sz val="13"/>
        <rFont val="Calibri"/>
        <family val="1"/>
      </rPr>
      <t>AB</t>
    </r>
  </si>
  <si>
    <t>VÒNG TAY TRÊN ĐƯỜNG TRA TAY 1" (ĐO CĂNG)</t>
  </si>
  <si>
    <r>
      <rPr>
        <sz val="13"/>
        <rFont val="Calibri"/>
        <family val="1"/>
      </rPr>
      <t>11 1/2</t>
    </r>
  </si>
  <si>
    <r>
      <rPr>
        <sz val="13"/>
        <rFont val="Calibri"/>
        <family val="1"/>
      </rPr>
      <t>AC</t>
    </r>
  </si>
  <si>
    <t>CAO RIB TAY</t>
  </si>
  <si>
    <t>NHÃN DỆT BẰNG VẢI 38MM*71MM 
(NHÃN CHÍNH-PHÂN THEO TỪNG SIZE)
CODE: HSC-ML-0075(WOMENS)</t>
  </si>
  <si>
    <t>ICEBERG GREEN</t>
  </si>
  <si>
    <t>MER: DIỆU - 204</t>
  </si>
  <si>
    <t xml:space="preserve">SS25 </t>
  </si>
  <si>
    <t>S1</t>
  </si>
  <si>
    <t>H06  SS25  S2604</t>
  </si>
  <si>
    <t>HSSS250216001T00K
L0652/10
ÁNH A CẤP ĐỦ SL</t>
  </si>
  <si>
    <t>GR9093</t>
  </si>
  <si>
    <t>NHÃN TRACKING
#240324S1</t>
  </si>
  <si>
    <t>H06-0310</t>
  </si>
  <si>
    <t>H06-0311</t>
  </si>
  <si>
    <t>H06-0313</t>
  </si>
  <si>
    <t>H06-0312</t>
  </si>
  <si>
    <t>H06-0314</t>
  </si>
  <si>
    <t>THẺ BÀI + SIZE STICKER</t>
  </si>
  <si>
    <t>ĐẠN BẮN TREO THẺ BÀI</t>
  </si>
  <si>
    <t>STICKER BARCODE TẠI THẺ BÀI
KÍCH THƯỚC: 20CMX30CM</t>
  </si>
  <si>
    <t>STICKER BARCODE TẠI POLY BAG
KÍCH THƯỚC: 35CMX55CM</t>
  </si>
  <si>
    <t>STICKER CARTON CHI TIẾT TỪNG CỬA HÀNG</t>
  </si>
  <si>
    <t>POLY BAG LỚN</t>
  </si>
  <si>
    <t>POLY BAG THÙNG</t>
  </si>
  <si>
    <t>GÓI CHỐNG ẨM LOẠI NHỎ</t>
  </si>
  <si>
    <t>GIẤY CHỐNG ẨM A3</t>
  </si>
  <si>
    <t xml:space="preserve">THÙNG CARTON </t>
  </si>
  <si>
    <t>H06-0316</t>
  </si>
  <si>
    <t>DÙNG TỒN</t>
  </si>
  <si>
    <t>H06-0326, H06-0328</t>
  </si>
  <si>
    <t>H06-0327</t>
  </si>
  <si>
    <t>H06-0317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</si>
  <si>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CỔ Ở VỊ TRÍ CHÍNH GIỮA CỔ (TRÁNH MAY LỆCH SANG MỘT BÊN)</t>
    </r>
  </si>
  <si>
    <t>CHỈ MAY CHÍNH+VẮT SỔ</t>
  </si>
  <si>
    <t xml:space="preserve">
GẮN TẠI BÊN TRONG SƯỜN TRÁI (THÂN SAU)
VỊ TRÍ: TỪ LAI LÊN 5"
1 BỘ GỒM 3 CÁI
THỨ TỰ TRÊN DƯỚI =&gt; XEM HÌNH BÊN</t>
  </si>
  <si>
    <t>CODE: 240324S1</t>
  </si>
  <si>
    <t>VÒNG CỔ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</si>
  <si>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</si>
  <si>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</si>
  <si>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</si>
  <si>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</si>
  <si>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</si>
  <si>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</si>
  <si>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</si>
  <si>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</si>
  <si>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</si>
  <si>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H06-0238</t>
  </si>
  <si>
    <t>1/2</t>
  </si>
  <si>
    <t>CUSTOMER</t>
  </si>
  <si>
    <t>SS25</t>
  </si>
  <si>
    <t>CREW NECK</t>
  </si>
  <si>
    <t>Pattern-Marker
&amp; Cutting</t>
  </si>
  <si>
    <t>Outsource</t>
  </si>
  <si>
    <t>QA/QC
(CFA)</t>
  </si>
  <si>
    <t>H06-CR20W</t>
  </si>
  <si>
    <t>GRIZZLY CREW WOMEN'S</t>
  </si>
  <si>
    <t>TÁC NGHIỆP MAY MẪU SMS+SIZE SET:
THAM KHẢO CÁCH MAY THEO ÁO MẪU PHOTO MÃ H06-CR20W MÀU ICEBERG GREEN CHUYỂN CÙNG TÁC NGHIỆP</t>
  </si>
  <si>
    <t>BLANC DE BLANC</t>
  </si>
  <si>
    <t>HSSS24S0086007T00K
L0406/8
ÁNH A CẤP ĐỦ SL</t>
  </si>
  <si>
    <t>HSSS25S0319007T00K
L1157/12
ÁNH A CẤP ĐỦ SL</t>
  </si>
  <si>
    <t>WH1347</t>
  </si>
  <si>
    <t>HSSS25S0319005T00K
L…......
DỰ KIẾN CẤP NGÀY 2/2</t>
  </si>
  <si>
    <t>IN BÁN THÀNH PHẨM THÂN TRƯỚC</t>
  </si>
  <si>
    <t>DUYỆT MÀU SẮC + CHẤT LƯỢNG HÌNH IN THEO ÁO MẪU MÃ H06-CR20W, MÀU BLANC DE BLANC CHUYỂN CÙNG TÁC NGHIỆP</t>
  </si>
  <si>
    <t>DUYỆT MÀU SẮC + CHẤT LƯỢNG HÌNH IN THEO ÁO MẪU MÃ H06-CR20W, MÀU ICEBERG GREEN CHUYỂN CÙNG TÁC NGHIỆP</t>
  </si>
  <si>
    <t>ĐỊNH VỊ HÌNH IN</t>
  </si>
  <si>
    <t>W:26CM x H: 21CM</t>
  </si>
  <si>
    <t>6CM</t>
  </si>
  <si>
    <r>
      <rPr>
        <b/>
        <sz val="24"/>
        <rFont val="Muli"/>
      </rPr>
      <t>ĐỊNH VỊ HÌNH IN THÂN TRƯỚC:</t>
    </r>
    <r>
      <rPr>
        <sz val="24"/>
        <rFont val="Muli"/>
      </rPr>
      <t xml:space="preserve">
CANH GIỮA THÂN TRƯỚC - TỪ ĐƯỜNG TRA CỔ ĐẾN ĐỈNH HÌNH IN</t>
    </r>
  </si>
  <si>
    <t>Herschel Supply Co.</t>
  </si>
  <si>
    <t>Base Measurements</t>
  </si>
  <si>
    <t>Style Name:</t>
  </si>
  <si>
    <t>Women's Crewneck</t>
  </si>
  <si>
    <t>Base Size:</t>
  </si>
  <si>
    <t>Last Updated:</t>
  </si>
  <si>
    <t>Style Number:</t>
  </si>
  <si>
    <t>Category:</t>
  </si>
  <si>
    <t>Women's Apparel</t>
  </si>
  <si>
    <t>Status:</t>
  </si>
  <si>
    <t>new</t>
  </si>
  <si>
    <t>Season:</t>
  </si>
  <si>
    <t>2025 S1</t>
  </si>
  <si>
    <t>Developer:</t>
  </si>
  <si>
    <t>Kim Taylor</t>
  </si>
  <si>
    <t>XS (TS sau khi add %)</t>
  </si>
  <si>
    <t>S (TS sau khi add %)</t>
  </si>
  <si>
    <t>M (TS sau khi add %)</t>
  </si>
  <si>
    <t>L (TS sau khi add %)</t>
  </si>
  <si>
    <t>XL (TS sau khi add %)</t>
  </si>
  <si>
    <t>UA'S COMMENTS</t>
  </si>
  <si>
    <t>B</t>
  </si>
  <si>
    <t>1/4</t>
  </si>
  <si>
    <t>C</t>
  </si>
  <si>
    <t>1/8</t>
  </si>
  <si>
    <t>4.1/2</t>
  </si>
  <si>
    <t>D</t>
  </si>
  <si>
    <t>E</t>
  </si>
  <si>
    <t>F</t>
  </si>
  <si>
    <t>G</t>
  </si>
  <si>
    <t>H</t>
  </si>
  <si>
    <t>I</t>
  </si>
  <si>
    <t>17 3/4</t>
  </si>
  <si>
    <t>J</t>
  </si>
  <si>
    <t>K</t>
  </si>
  <si>
    <t>12.3/4</t>
  </si>
  <si>
    <t>1 3/4</t>
  </si>
  <si>
    <t>N</t>
  </si>
  <si>
    <t>ADJUST TOL AS REQUEST</t>
  </si>
  <si>
    <t>O</t>
  </si>
  <si>
    <t>P</t>
  </si>
  <si>
    <t>Q</t>
  </si>
  <si>
    <t>R</t>
  </si>
  <si>
    <t>T</t>
  </si>
  <si>
    <t>U</t>
  </si>
  <si>
    <t>V</t>
  </si>
  <si>
    <t>34.1/8</t>
  </si>
  <si>
    <t>35.1/8</t>
  </si>
  <si>
    <t>W</t>
  </si>
  <si>
    <r>
      <rPr>
        <sz val="14"/>
        <color rgb="FFFF0000"/>
        <rFont val="Muli"/>
      </rPr>
      <t>1/2</t>
    </r>
  </si>
  <si>
    <t>X</t>
  </si>
  <si>
    <t>Y</t>
  </si>
  <si>
    <t>Z</t>
  </si>
  <si>
    <t>7 1/4</t>
  </si>
  <si>
    <t>AA</t>
  </si>
  <si>
    <t>10 1/2</t>
  </si>
  <si>
    <t>AB</t>
  </si>
  <si>
    <t>11 1/2</t>
  </si>
  <si>
    <t>AC</t>
  </si>
  <si>
    <t>2 1/2</t>
  </si>
  <si>
    <t>DUYỆT MÀU SẮC + CHẤT LƯỢNG HÌNH IN THEO ÁO MẪU MÃ H06-CR20W, MÀU BLANC DE BLANC VÀ ICEBERG GREEN CHUYỂN CÙNG TÁC NGHIỆP</t>
  </si>
  <si>
    <t>KÍCH THƯỚC HÌNH IN THÂN TRƯỚC</t>
  </si>
  <si>
    <t>2024 S1</t>
  </si>
  <si>
    <t>3 7/8</t>
  </si>
  <si>
    <t>18 1/2</t>
  </si>
  <si>
    <t>24 3/4</t>
  </si>
  <si>
    <t>37 1/2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</si>
</sst>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\-dd;@"/>
    <numFmt numFmtId="178" formatCode="#\ ?/2"/>
    <numFmt numFmtId="179" formatCode="#\ ?/8"/>
  </numFmts>
  <fonts count="1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0"/>
      <color rgb="FFFF0000"/>
      <name val="Muli"/>
    </font>
    <font>
      <b/>
      <sz val="24"/>
      <color theme="9"/>
      <name val="Muli"/>
    </font>
    <font>
      <b/>
      <sz val="26"/>
      <color indexed="48"/>
      <name val="Muli"/>
    </font>
    <font>
      <b/>
      <sz val="50"/>
      <name val="Muli"/>
    </font>
    <font>
      <sz val="10"/>
      <color rgb="FF000000"/>
      <name val="Times New Roman"/>
      <family val="1"/>
    </font>
    <font>
      <b/>
      <sz val="13"/>
      <name val="Calibri"/>
      <family val="2"/>
    </font>
    <font>
      <b/>
      <sz val="13"/>
      <name val="Calibri"/>
      <family val="1"/>
    </font>
    <font>
      <b/>
      <sz val="10"/>
      <color rgb="FF000000"/>
      <name val="Times New Roman"/>
      <family val="1"/>
    </font>
    <font>
      <b/>
      <sz val="13"/>
      <color rgb="FF000000"/>
      <name val="Times New Roman"/>
      <family val="1"/>
    </font>
    <font>
      <b/>
      <sz val="13"/>
      <color rgb="FF000000"/>
      <name val="Calibri"/>
      <family val="2"/>
    </font>
    <font>
      <sz val="13"/>
      <name val="Calibri"/>
      <family val="2"/>
    </font>
    <font>
      <sz val="13"/>
      <name val="Calibri"/>
      <family val="1"/>
    </font>
    <font>
      <sz val="13"/>
      <color rgb="FF000000"/>
      <name val="Calibri"/>
      <family val="2"/>
    </font>
    <font>
      <sz val="13"/>
      <color rgb="FF000000"/>
      <name val="Times New Roman"/>
      <family val="1"/>
    </font>
    <font>
      <b/>
      <sz val="35"/>
      <name val="Muli"/>
    </font>
    <font>
      <sz val="8"/>
      <name val="Calibri"/>
      <family val="2"/>
      <scheme val="minor"/>
    </font>
    <font>
      <sz val="20"/>
      <color indexed="8"/>
      <name val="Muli"/>
    </font>
    <font>
      <sz val="24"/>
      <color theme="9"/>
      <name val="Muli"/>
    </font>
    <font>
      <b/>
      <u/>
      <sz val="36"/>
      <color theme="1"/>
      <name val="Muli"/>
    </font>
    <font>
      <b/>
      <sz val="20"/>
      <color theme="1"/>
      <name val="Muli"/>
    </font>
    <font>
      <sz val="13"/>
      <color theme="1"/>
      <name val="Calibri"/>
      <family val="2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48"/>
      <name val="Muli"/>
    </font>
    <font>
      <b/>
      <sz val="13"/>
      <name val="Muli"/>
    </font>
    <font>
      <b/>
      <sz val="10"/>
      <color rgb="FF000000"/>
      <name val="Muli"/>
    </font>
    <font>
      <b/>
      <sz val="13"/>
      <color rgb="FF000000"/>
      <name val="Muli"/>
    </font>
    <font>
      <b/>
      <sz val="12"/>
      <color rgb="FFFF0000"/>
      <name val="Muli"/>
    </font>
    <font>
      <sz val="14"/>
      <name val="Muli"/>
    </font>
    <font>
      <sz val="14"/>
      <color rgb="FF000000"/>
      <name val="Muli"/>
    </font>
    <font>
      <sz val="14"/>
      <color rgb="FFFF0000"/>
      <name val="Muli"/>
    </font>
    <font>
      <b/>
      <sz val="14"/>
      <color rgb="FFFF0000"/>
      <name val="Muli"/>
    </font>
    <font>
      <sz val="10"/>
      <color rgb="FF000000"/>
      <name val="Muli"/>
    </font>
    <font>
      <sz val="26"/>
      <color theme="1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5" fillId="0" borderId="0"/>
  </cellStyleXfs>
  <cellXfs count="665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1" fontId="91" fillId="0" borderId="42" xfId="1" applyNumberFormat="1" applyFont="1" applyBorder="1" applyAlignment="1">
      <alignment horizontal="center" vertical="center" wrapText="1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52" fillId="0" borderId="42" xfId="120" applyFont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left" vertical="center" wrapText="1"/>
    </xf>
    <xf numFmtId="0" fontId="43" fillId="5" borderId="3" xfId="0" applyFont="1" applyFill="1" applyBorder="1" applyAlignment="1">
      <alignment horizontal="left" vertical="center" wrapText="1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center" vertical="top" wrapText="1"/>
    </xf>
    <xf numFmtId="177" fontId="100" fillId="0" borderId="69" xfId="128" applyNumberFormat="1" applyFont="1" applyBorder="1" applyAlignment="1">
      <alignment horizontal="left" vertical="top" indent="2" shrinkToFit="1"/>
    </xf>
    <xf numFmtId="0" fontId="96" fillId="0" borderId="71" xfId="128" applyFont="1" applyBorder="1" applyAlignment="1">
      <alignment horizontal="left" vertical="top" wrapText="1"/>
    </xf>
    <xf numFmtId="0" fontId="97" fillId="0" borderId="0" xfId="128" applyFont="1" applyAlignment="1">
      <alignment horizontal="left" vertical="top" wrapText="1"/>
    </xf>
    <xf numFmtId="0" fontId="96" fillId="0" borderId="0" xfId="128" applyFont="1" applyAlignment="1">
      <alignment horizontal="left" vertical="top" wrapText="1"/>
    </xf>
    <xf numFmtId="0" fontId="96" fillId="0" borderId="0" xfId="128" applyFont="1" applyAlignment="1">
      <alignment horizontal="center" vertical="top" wrapText="1"/>
    </xf>
    <xf numFmtId="0" fontId="96" fillId="0" borderId="60" xfId="128" applyFont="1" applyBorder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6" fillId="0" borderId="65" xfId="128" applyFont="1" applyBorder="1" applyAlignment="1">
      <alignment horizontal="center" vertical="center" wrapText="1"/>
    </xf>
    <xf numFmtId="0" fontId="96" fillId="0" borderId="42" xfId="128" applyFont="1" applyBorder="1" applyAlignment="1">
      <alignment horizontal="center" vertical="center" wrapText="1"/>
    </xf>
    <xf numFmtId="0" fontId="99" fillId="0" borderId="67" xfId="128" applyFont="1" applyBorder="1" applyAlignment="1">
      <alignment horizontal="left" vertical="center" wrapText="1"/>
    </xf>
    <xf numFmtId="0" fontId="101" fillId="0" borderId="65" xfId="128" applyFont="1" applyBorder="1" applyAlignment="1">
      <alignment horizontal="center" vertical="top" wrapText="1"/>
    </xf>
    <xf numFmtId="0" fontId="101" fillId="0" borderId="43" xfId="128" applyFont="1" applyBorder="1" applyAlignment="1">
      <alignment horizontal="left" vertical="top" wrapText="1"/>
    </xf>
    <xf numFmtId="0" fontId="101" fillId="0" borderId="42" xfId="128" applyFont="1" applyBorder="1" applyAlignment="1">
      <alignment horizontal="left" vertical="top" wrapText="1"/>
    </xf>
    <xf numFmtId="12" fontId="101" fillId="0" borderId="42" xfId="128" applyNumberFormat="1" applyFont="1" applyBorder="1" applyAlignment="1">
      <alignment horizontal="center" vertical="top" wrapText="1"/>
    </xf>
    <xf numFmtId="0" fontId="101" fillId="0" borderId="42" xfId="128" applyFont="1" applyBorder="1" applyAlignment="1">
      <alignment horizontal="center" vertical="top" wrapText="1"/>
    </xf>
    <xf numFmtId="1" fontId="103" fillId="49" borderId="42" xfId="128" applyNumberFormat="1" applyFont="1" applyFill="1" applyBorder="1" applyAlignment="1">
      <alignment horizontal="center" vertical="top" shrinkToFit="1"/>
    </xf>
    <xf numFmtId="12" fontId="103" fillId="0" borderId="42" xfId="128" applyNumberFormat="1" applyFont="1" applyBorder="1" applyAlignment="1">
      <alignment horizontal="center" vertical="top" shrinkToFit="1"/>
    </xf>
    <xf numFmtId="12" fontId="103" fillId="49" borderId="42" xfId="128" applyNumberFormat="1" applyFont="1" applyFill="1" applyBorder="1" applyAlignment="1">
      <alignment horizontal="center" vertical="top" shrinkToFit="1"/>
    </xf>
    <xf numFmtId="0" fontId="104" fillId="0" borderId="67" xfId="128" applyFont="1" applyBorder="1" applyAlignment="1">
      <alignment horizontal="center" wrapText="1"/>
    </xf>
    <xf numFmtId="0" fontId="95" fillId="0" borderId="0" xfId="128" applyAlignment="1">
      <alignment horizontal="left" vertical="top"/>
    </xf>
    <xf numFmtId="0" fontId="101" fillId="49" borderId="42" xfId="128" applyFont="1" applyFill="1" applyBorder="1" applyAlignment="1">
      <alignment horizontal="center" vertical="top" wrapText="1"/>
    </xf>
    <xf numFmtId="1" fontId="103" fillId="0" borderId="42" xfId="128" applyNumberFormat="1" applyFont="1" applyBorder="1" applyAlignment="1">
      <alignment horizontal="center" vertical="top" shrinkToFit="1"/>
    </xf>
    <xf numFmtId="0" fontId="104" fillId="0" borderId="42" xfId="128" applyFont="1" applyBorder="1" applyAlignment="1">
      <alignment horizontal="left" vertical="top"/>
    </xf>
    <xf numFmtId="12" fontId="104" fillId="0" borderId="42" xfId="128" applyNumberFormat="1" applyFont="1" applyBorder="1" applyAlignment="1">
      <alignment horizontal="center" vertical="top"/>
    </xf>
    <xf numFmtId="0" fontId="104" fillId="0" borderId="42" xfId="128" applyFont="1" applyBorder="1" applyAlignment="1">
      <alignment horizontal="center" wrapText="1"/>
    </xf>
    <xf numFmtId="12" fontId="101" fillId="49" borderId="42" xfId="128" applyNumberFormat="1" applyFont="1" applyFill="1" applyBorder="1" applyAlignment="1">
      <alignment horizontal="center" vertical="top" wrapText="1"/>
    </xf>
    <xf numFmtId="0" fontId="104" fillId="0" borderId="0" xfId="128" applyFont="1" applyAlignment="1">
      <alignment horizontal="center" vertical="top"/>
    </xf>
    <xf numFmtId="0" fontId="101" fillId="0" borderId="65" xfId="128" applyFont="1" applyBorder="1" applyAlignment="1">
      <alignment horizontal="center" vertical="center" wrapText="1"/>
    </xf>
    <xf numFmtId="0" fontId="101" fillId="0" borderId="43" xfId="128" applyFont="1" applyBorder="1" applyAlignment="1">
      <alignment horizontal="left" vertical="center" wrapText="1"/>
    </xf>
    <xf numFmtId="0" fontId="104" fillId="0" borderId="42" xfId="128" applyFont="1" applyBorder="1" applyAlignment="1">
      <alignment horizontal="left" vertical="center" wrapText="1"/>
    </xf>
    <xf numFmtId="1" fontId="103" fillId="0" borderId="42" xfId="128" applyNumberFormat="1" applyFont="1" applyBorder="1" applyAlignment="1">
      <alignment horizontal="center" vertical="center" shrinkToFit="1"/>
    </xf>
    <xf numFmtId="0" fontId="101" fillId="49" borderId="42" xfId="128" applyFont="1" applyFill="1" applyBorder="1" applyAlignment="1">
      <alignment horizontal="center" vertical="center" wrapText="1"/>
    </xf>
    <xf numFmtId="12" fontId="103" fillId="0" borderId="42" xfId="128" applyNumberFormat="1" applyFont="1" applyBorder="1" applyAlignment="1">
      <alignment horizontal="center" vertical="center" shrinkToFit="1"/>
    </xf>
    <xf numFmtId="12" fontId="103" fillId="49" borderId="42" xfId="128" applyNumberFormat="1" applyFont="1" applyFill="1" applyBorder="1" applyAlignment="1">
      <alignment horizontal="center" vertical="center" shrinkToFit="1"/>
    </xf>
    <xf numFmtId="0" fontId="104" fillId="0" borderId="67" xfId="128" applyFont="1" applyBorder="1" applyAlignment="1">
      <alignment horizontal="center" vertical="center" wrapText="1"/>
    </xf>
    <xf numFmtId="0" fontId="95" fillId="0" borderId="0" xfId="128" applyAlignment="1">
      <alignment horizontal="left" vertical="center"/>
    </xf>
    <xf numFmtId="0" fontId="95" fillId="0" borderId="0" xfId="128" applyAlignment="1">
      <alignment horizontal="center" vertical="top"/>
    </xf>
    <xf numFmtId="1" fontId="40" fillId="5" borderId="41" xfId="2" applyNumberFormat="1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43" fillId="0" borderId="2" xfId="0" quotePrefix="1" applyFont="1" applyBorder="1" applyAlignment="1">
      <alignment horizontal="center" vertical="center"/>
    </xf>
    <xf numFmtId="0" fontId="43" fillId="5" borderId="0" xfId="0" applyFont="1" applyFill="1" applyAlignment="1">
      <alignment vertical="center"/>
    </xf>
    <xf numFmtId="0" fontId="43" fillId="5" borderId="3" xfId="0" applyFont="1" applyFill="1" applyBorder="1" applyAlignment="1">
      <alignment horizontal="center" vertical="center"/>
    </xf>
    <xf numFmtId="0" fontId="85" fillId="2" borderId="2" xfId="0" applyFont="1" applyFill="1" applyBorder="1" applyAlignment="1">
      <alignment horizontal="right" vertical="center"/>
    </xf>
    <xf numFmtId="0" fontId="43" fillId="12" borderId="0" xfId="0" applyFont="1" applyFill="1" applyAlignment="1">
      <alignment vertical="center"/>
    </xf>
    <xf numFmtId="2" fontId="49" fillId="2" borderId="42" xfId="0" applyNumberFormat="1" applyFont="1" applyFill="1" applyBorder="1" applyAlignment="1">
      <alignment horizontal="center" vertical="center"/>
    </xf>
    <xf numFmtId="1" fontId="107" fillId="0" borderId="42" xfId="1" applyNumberFormat="1" applyFont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0" fontId="92" fillId="2" borderId="0" xfId="0" applyFont="1" applyFill="1" applyAlignment="1">
      <alignment vertical="center"/>
    </xf>
    <xf numFmtId="0" fontId="108" fillId="2" borderId="0" xfId="0" applyFont="1" applyFill="1" applyAlignment="1">
      <alignment horizontal="left" vertical="center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vertical="center" wrapText="1"/>
    </xf>
    <xf numFmtId="0" fontId="41" fillId="0" borderId="41" xfId="2" applyFont="1" applyBorder="1" applyAlignment="1">
      <alignment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vertical="center" wrapText="1"/>
    </xf>
    <xf numFmtId="0" fontId="0" fillId="0" borderId="43" xfId="0" applyBorder="1"/>
    <xf numFmtId="1" fontId="110" fillId="0" borderId="42" xfId="1" applyNumberFormat="1" applyFont="1" applyBorder="1" applyAlignment="1">
      <alignment horizontal="center" vertical="center" wrapText="1"/>
    </xf>
    <xf numFmtId="0" fontId="111" fillId="0" borderId="42" xfId="128" applyFont="1" applyBorder="1" applyAlignment="1">
      <alignment horizontal="center" vertical="top" wrapText="1"/>
    </xf>
    <xf numFmtId="0" fontId="112" fillId="9" borderId="42" xfId="0" applyFont="1" applyFill="1" applyBorder="1" applyAlignment="1">
      <alignment vertical="center"/>
    </xf>
    <xf numFmtId="0" fontId="113" fillId="0" borderId="42" xfId="0" applyFont="1" applyBorder="1" applyAlignment="1">
      <alignment horizontal="center"/>
    </xf>
    <xf numFmtId="0" fontId="113" fillId="0" borderId="42" xfId="0" quotePrefix="1" applyFont="1" applyBorder="1" applyAlignment="1">
      <alignment horizontal="center"/>
    </xf>
    <xf numFmtId="16" fontId="113" fillId="0" borderId="42" xfId="0" quotePrefix="1" applyNumberFormat="1" applyFont="1" applyBorder="1" applyAlignment="1">
      <alignment horizont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 wrapText="1"/>
    </xf>
    <xf numFmtId="0" fontId="53" fillId="0" borderId="0" xfId="0" quotePrefix="1" applyFont="1" applyAlignment="1">
      <alignment horizontal="left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0" fontId="43" fillId="10" borderId="42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7" fillId="10" borderId="42" xfId="0" applyFont="1" applyFill="1" applyBorder="1" applyAlignment="1">
      <alignment horizontal="center" vertical="center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105" fillId="0" borderId="23" xfId="0" applyFont="1" applyBorder="1" applyAlignment="1">
      <alignment horizontal="center" vertical="center" wrapText="1"/>
    </xf>
    <xf numFmtId="0" fontId="105" fillId="0" borderId="24" xfId="0" applyFont="1" applyBorder="1" applyAlignment="1">
      <alignment horizontal="center" vertical="center" wrapText="1"/>
    </xf>
    <xf numFmtId="0" fontId="105" fillId="0" borderId="25" xfId="0" applyFont="1" applyBorder="1" applyAlignment="1">
      <alignment horizontal="center" vertical="center" wrapText="1"/>
    </xf>
    <xf numFmtId="0" fontId="105" fillId="0" borderId="26" xfId="0" applyFont="1" applyBorder="1" applyAlignment="1">
      <alignment horizontal="center" vertical="center" wrapText="1"/>
    </xf>
    <xf numFmtId="0" fontId="105" fillId="0" borderId="0" xfId="0" applyFont="1" applyAlignment="1">
      <alignment horizontal="center" vertical="center" wrapText="1"/>
    </xf>
    <xf numFmtId="0" fontId="105" fillId="0" borderId="27" xfId="0" applyFont="1" applyBorder="1" applyAlignment="1">
      <alignment horizontal="center" vertical="center" wrapText="1"/>
    </xf>
    <xf numFmtId="0" fontId="105" fillId="0" borderId="31" xfId="0" applyFont="1" applyBorder="1" applyAlignment="1">
      <alignment horizontal="center" vertical="center" wrapText="1"/>
    </xf>
    <xf numFmtId="0" fontId="105" fillId="0" borderId="28" xfId="0" applyFont="1" applyBorder="1" applyAlignment="1">
      <alignment horizontal="center" vertical="center" wrapText="1"/>
    </xf>
    <xf numFmtId="0" fontId="105" fillId="0" borderId="32" xfId="0" applyFont="1" applyBorder="1" applyAlignment="1">
      <alignment horizontal="center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0" fontId="39" fillId="0" borderId="42" xfId="0" applyFont="1" applyBorder="1" applyAlignment="1">
      <alignment horizontal="left" vertical="center" wrapText="1"/>
    </xf>
    <xf numFmtId="0" fontId="92" fillId="2" borderId="0" xfId="0" applyFont="1" applyFill="1" applyAlignment="1">
      <alignment horizontal="left" vertical="center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0" fontId="94" fillId="2" borderId="42" xfId="0" applyFont="1" applyFill="1" applyBorder="1" applyAlignment="1">
      <alignment horizontal="center" vertical="center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0" xfId="2" applyFont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1" fontId="40" fillId="5" borderId="41" xfId="2" applyNumberFormat="1" applyFont="1" applyFill="1" applyBorder="1" applyAlignment="1">
      <alignment horizontal="center" vertical="center" wrapText="1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40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0" fillId="5" borderId="41" xfId="2" applyFont="1" applyFill="1" applyBorder="1" applyAlignment="1">
      <alignment horizontal="center" vertical="center" wrapText="1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vertical="top" wrapText="1"/>
    </xf>
    <xf numFmtId="0" fontId="99" fillId="0" borderId="0" xfId="128" applyFont="1" applyAlignment="1">
      <alignment horizontal="left" vertical="top" wrapText="1"/>
    </xf>
    <xf numFmtId="0" fontId="99" fillId="0" borderId="70" xfId="128" applyFont="1" applyBorder="1" applyAlignment="1">
      <alignment horizontal="left" vertical="top" wrapText="1"/>
    </xf>
    <xf numFmtId="0" fontId="99" fillId="0" borderId="72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vertical="top" wrapText="1"/>
    </xf>
    <xf numFmtId="0" fontId="96" fillId="0" borderId="0" xfId="128" applyFont="1" applyAlignment="1">
      <alignment horizontal="left" vertical="top" wrapText="1"/>
    </xf>
    <xf numFmtId="0" fontId="33" fillId="5" borderId="59" xfId="59" applyFont="1" applyFill="1" applyBorder="1" applyAlignment="1">
      <alignment horizontal="center" vertical="center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6" fillId="0" borderId="59" xfId="59" applyFont="1" applyBorder="1" applyAlignment="1">
      <alignment horizontal="left" vertical="center" wrapText="1"/>
    </xf>
    <xf numFmtId="0" fontId="86" fillId="0" borderId="0" xfId="59" applyFont="1" applyAlignment="1">
      <alignment horizontal="left" vertical="center" wrapText="1"/>
    </xf>
    <xf numFmtId="0" fontId="86" fillId="0" borderId="59" xfId="59" applyFont="1" applyBorder="1" applyAlignment="1">
      <alignment horizontal="center" vertical="center"/>
    </xf>
    <xf numFmtId="0" fontId="114" fillId="0" borderId="59" xfId="59" applyFont="1" applyBorder="1" applyAlignment="1">
      <alignment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1" fontId="38" fillId="2" borderId="42" xfId="0" applyNumberFormat="1" applyFont="1" applyFill="1" applyBorder="1" applyAlignment="1">
      <alignment horizontal="left" vertical="center" wrapText="1"/>
    </xf>
    <xf numFmtId="0" fontId="39" fillId="2" borderId="43" xfId="0" quotePrefix="1" applyFont="1" applyFill="1" applyBorder="1" applyAlignment="1">
      <alignment horizontal="center" vertical="center" wrapText="1"/>
    </xf>
    <xf numFmtId="0" fontId="39" fillId="2" borderId="40" xfId="0" quotePrefix="1" applyFont="1" applyFill="1" applyBorder="1" applyAlignment="1">
      <alignment horizontal="center" vertical="center" wrapText="1"/>
    </xf>
    <xf numFmtId="0" fontId="39" fillId="2" borderId="41" xfId="0" quotePrefix="1" applyFont="1" applyFill="1" applyBorder="1" applyAlignment="1">
      <alignment horizontal="center" vertical="center" wrapText="1"/>
    </xf>
    <xf numFmtId="0" fontId="38" fillId="50" borderId="43" xfId="0" applyFont="1" applyFill="1" applyBorder="1" applyAlignment="1">
      <alignment horizontal="center" vertical="center" wrapText="1"/>
    </xf>
    <xf numFmtId="0" fontId="38" fillId="50" borderId="40" xfId="0" applyFont="1" applyFill="1" applyBorder="1" applyAlignment="1">
      <alignment horizontal="center" vertical="center" wrapText="1"/>
    </xf>
    <xf numFmtId="0" fontId="38" fillId="50" borderId="41" xfId="0" applyFont="1" applyFill="1" applyBorder="1" applyAlignment="1">
      <alignment horizontal="center" vertical="center" wrapText="1"/>
    </xf>
    <xf numFmtId="12" fontId="115" fillId="0" borderId="43" xfId="0" quotePrefix="1" applyNumberFormat="1" applyFont="1" applyBorder="1" applyAlignment="1">
      <alignment horizontal="center" vertical="center" wrapText="1"/>
    </xf>
    <xf numFmtId="12" fontId="115" fillId="0" borderId="40" xfId="0" quotePrefix="1" applyNumberFormat="1" applyFont="1" applyBorder="1" applyAlignment="1">
      <alignment horizontal="center" vertical="center" wrapText="1"/>
    </xf>
    <xf numFmtId="12" fontId="115" fillId="0" borderId="41" xfId="0" quotePrefix="1" applyNumberFormat="1" applyFont="1" applyBorder="1" applyAlignment="1">
      <alignment horizontal="center" vertical="center" wrapText="1"/>
    </xf>
    <xf numFmtId="0" fontId="38" fillId="0" borderId="42" xfId="0" applyFont="1" applyBorder="1" applyAlignment="1">
      <alignment horizontal="left" vertical="center" wrapText="1"/>
    </xf>
    <xf numFmtId="0" fontId="116" fillId="0" borderId="65" xfId="128" applyFont="1" applyBorder="1" applyAlignment="1">
      <alignment horizontal="center" vertical="top" wrapText="1"/>
    </xf>
    <xf numFmtId="0" fontId="116" fillId="0" borderId="66" xfId="128" applyFont="1" applyBorder="1" applyAlignment="1">
      <alignment horizontal="center" vertical="top" wrapText="1"/>
    </xf>
    <xf numFmtId="0" fontId="116" fillId="0" borderId="67" xfId="128" applyFont="1" applyBorder="1" applyAlignment="1">
      <alignment horizontal="center" vertical="top" wrapText="1"/>
    </xf>
    <xf numFmtId="0" fontId="117" fillId="0" borderId="0" xfId="128" applyFont="1" applyAlignment="1">
      <alignment horizontal="left" vertical="top"/>
    </xf>
    <xf numFmtId="0" fontId="116" fillId="0" borderId="68" xfId="128" applyFont="1" applyBorder="1" applyAlignment="1">
      <alignment horizontal="left" vertical="top" wrapText="1"/>
    </xf>
    <xf numFmtId="0" fontId="116" fillId="0" borderId="69" xfId="128" applyFont="1" applyBorder="1" applyAlignment="1">
      <alignment horizontal="left" vertical="top" wrapText="1"/>
    </xf>
    <xf numFmtId="0" fontId="116" fillId="0" borderId="69" xfId="128" applyFont="1" applyBorder="1" applyAlignment="1">
      <alignment vertical="top" wrapText="1"/>
    </xf>
    <xf numFmtId="177" fontId="118" fillId="0" borderId="69" xfId="128" applyNumberFormat="1" applyFont="1" applyBorder="1" applyAlignment="1">
      <alignment horizontal="left" vertical="top" indent="2" shrinkToFit="1"/>
    </xf>
    <xf numFmtId="0" fontId="118" fillId="0" borderId="70" xfId="128" applyFont="1" applyBorder="1" applyAlignment="1">
      <alignment horizontal="left" vertical="top" wrapText="1"/>
    </xf>
    <xf numFmtId="0" fontId="116" fillId="0" borderId="71" xfId="128" applyFont="1" applyBorder="1" applyAlignment="1">
      <alignment horizontal="left" vertical="top" wrapText="1"/>
    </xf>
    <xf numFmtId="0" fontId="116" fillId="0" borderId="0" xfId="128" applyFont="1" applyAlignment="1">
      <alignment horizontal="left" vertical="top" wrapText="1"/>
    </xf>
    <xf numFmtId="0" fontId="116" fillId="0" borderId="0" xfId="128" applyFont="1" applyAlignment="1">
      <alignment vertical="top" wrapText="1"/>
    </xf>
    <xf numFmtId="0" fontId="118" fillId="0" borderId="72" xfId="128" applyFont="1" applyBorder="1" applyAlignment="1">
      <alignment horizontal="left" vertical="top" wrapText="1"/>
    </xf>
    <xf numFmtId="0" fontId="116" fillId="0" borderId="60" xfId="128" applyFont="1" applyBorder="1" applyAlignment="1">
      <alignment horizontal="left" vertical="top" wrapText="1"/>
    </xf>
    <xf numFmtId="0" fontId="118" fillId="0" borderId="0" xfId="128" applyFont="1" applyAlignment="1">
      <alignment horizontal="left" vertical="top" wrapText="1"/>
    </xf>
    <xf numFmtId="0" fontId="118" fillId="0" borderId="0" xfId="128" applyFont="1" applyAlignment="1">
      <alignment horizontal="left" wrapText="1"/>
    </xf>
    <xf numFmtId="0" fontId="118" fillId="0" borderId="73" xfId="128" applyFont="1" applyBorder="1" applyAlignment="1">
      <alignment horizontal="left" vertical="top" wrapText="1"/>
    </xf>
    <xf numFmtId="0" fontId="116" fillId="0" borderId="65" xfId="128" applyFont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 wrapText="1"/>
    </xf>
    <xf numFmtId="0" fontId="119" fillId="47" borderId="74" xfId="128" applyFont="1" applyFill="1" applyBorder="1" applyAlignment="1">
      <alignment horizontal="center" vertical="center" wrapText="1"/>
    </xf>
    <xf numFmtId="0" fontId="118" fillId="0" borderId="67" xfId="128" applyFont="1" applyBorder="1" applyAlignment="1">
      <alignment horizontal="left" vertical="center" wrapText="1"/>
    </xf>
    <xf numFmtId="0" fontId="120" fillId="0" borderId="65" xfId="128" applyFont="1" applyBorder="1" applyAlignment="1">
      <alignment horizontal="center" vertical="center" wrapText="1"/>
    </xf>
    <xf numFmtId="0" fontId="120" fillId="0" borderId="43" xfId="128" applyFont="1" applyBorder="1" applyAlignment="1">
      <alignment horizontal="left" vertical="center" wrapText="1"/>
    </xf>
    <xf numFmtId="0" fontId="120" fillId="0" borderId="42" xfId="128" applyFont="1" applyBorder="1" applyAlignment="1">
      <alignment horizontal="left" vertical="center" wrapText="1"/>
    </xf>
    <xf numFmtId="0" fontId="120" fillId="0" borderId="42" xfId="128" applyFont="1" applyBorder="1" applyAlignment="1">
      <alignment horizontal="center" vertical="center" wrapText="1"/>
    </xf>
    <xf numFmtId="1" fontId="121" fillId="47" borderId="42" xfId="128" applyNumberFormat="1" applyFont="1" applyFill="1" applyBorder="1" applyAlignment="1">
      <alignment horizontal="center" vertical="center" shrinkToFit="1"/>
    </xf>
    <xf numFmtId="12" fontId="121" fillId="0" borderId="42" xfId="128" applyNumberFormat="1" applyFont="1" applyBorder="1" applyAlignment="1">
      <alignment horizontal="center" vertical="center" shrinkToFit="1"/>
    </xf>
    <xf numFmtId="12" fontId="121" fillId="49" borderId="42" xfId="128" applyNumberFormat="1" applyFont="1" applyFill="1" applyBorder="1" applyAlignment="1">
      <alignment horizontal="center" vertical="center" shrinkToFit="1"/>
    </xf>
    <xf numFmtId="0" fontId="121" fillId="0" borderId="67" xfId="128" applyFont="1" applyBorder="1" applyAlignment="1">
      <alignment horizontal="center" vertical="center" wrapText="1"/>
    </xf>
    <xf numFmtId="0" fontId="121" fillId="0" borderId="0" xfId="128" applyFont="1" applyAlignment="1">
      <alignment horizontal="left" vertical="center"/>
    </xf>
    <xf numFmtId="12" fontId="122" fillId="47" borderId="42" xfId="128" applyNumberFormat="1" applyFont="1" applyFill="1" applyBorder="1" applyAlignment="1">
      <alignment horizontal="center" vertical="center" wrapText="1"/>
    </xf>
    <xf numFmtId="12" fontId="122" fillId="49" borderId="42" xfId="128" applyNumberFormat="1" applyFont="1" applyFill="1" applyBorder="1" applyAlignment="1">
      <alignment horizontal="center" vertical="center" shrinkToFit="1"/>
    </xf>
    <xf numFmtId="1" fontId="121" fillId="0" borderId="42" xfId="128" applyNumberFormat="1" applyFont="1" applyBorder="1" applyAlignment="1">
      <alignment horizontal="center" vertical="center" shrinkToFit="1"/>
    </xf>
    <xf numFmtId="0" fontId="121" fillId="0" borderId="42" xfId="128" applyFont="1" applyBorder="1" applyAlignment="1">
      <alignment horizontal="left" vertical="center"/>
    </xf>
    <xf numFmtId="0" fontId="121" fillId="0" borderId="42" xfId="128" applyFont="1" applyBorder="1" applyAlignment="1">
      <alignment horizontal="center" vertical="center" wrapText="1"/>
    </xf>
    <xf numFmtId="12" fontId="120" fillId="47" borderId="42" xfId="128" applyNumberFormat="1" applyFont="1" applyFill="1" applyBorder="1" applyAlignment="1">
      <alignment horizontal="center" vertical="center" wrapText="1"/>
    </xf>
    <xf numFmtId="0" fontId="120" fillId="47" borderId="42" xfId="128" applyFont="1" applyFill="1" applyBorder="1" applyAlignment="1">
      <alignment horizontal="center" vertical="center" wrapText="1"/>
    </xf>
    <xf numFmtId="178" fontId="122" fillId="47" borderId="42" xfId="128" applyNumberFormat="1" applyFont="1" applyFill="1" applyBorder="1" applyAlignment="1">
      <alignment horizontal="center" vertical="center" shrinkToFit="1"/>
    </xf>
    <xf numFmtId="12" fontId="122" fillId="0" borderId="42" xfId="128" applyNumberFormat="1" applyFont="1" applyBorder="1" applyAlignment="1">
      <alignment horizontal="center" vertical="center" shrinkToFit="1"/>
    </xf>
    <xf numFmtId="12" fontId="120" fillId="49" borderId="42" xfId="128" applyNumberFormat="1" applyFont="1" applyFill="1" applyBorder="1" applyAlignment="1">
      <alignment horizontal="center" vertical="center" wrapText="1"/>
    </xf>
    <xf numFmtId="0" fontId="123" fillId="47" borderId="67" xfId="128" applyFont="1" applyFill="1" applyBorder="1" applyAlignment="1">
      <alignment horizontal="center" vertical="center" wrapText="1"/>
    </xf>
    <xf numFmtId="179" fontId="122" fillId="47" borderId="42" xfId="128" applyNumberFormat="1" applyFont="1" applyFill="1" applyBorder="1" applyAlignment="1">
      <alignment horizontal="center" vertical="center" shrinkToFit="1"/>
    </xf>
    <xf numFmtId="179" fontId="122" fillId="0" borderId="42" xfId="128" applyNumberFormat="1" applyFont="1" applyBorder="1" applyAlignment="1">
      <alignment horizontal="center" vertical="center" shrinkToFit="1"/>
    </xf>
    <xf numFmtId="179" fontId="122" fillId="51" borderId="42" xfId="128" applyNumberFormat="1" applyFont="1" applyFill="1" applyBorder="1" applyAlignment="1">
      <alignment horizontal="center" vertical="center" shrinkToFit="1"/>
    </xf>
    <xf numFmtId="0" fontId="121" fillId="0" borderId="42" xfId="128" applyFont="1" applyBorder="1" applyAlignment="1">
      <alignment horizontal="left" vertical="center" wrapText="1"/>
    </xf>
    <xf numFmtId="0" fontId="124" fillId="0" borderId="0" xfId="128" applyFont="1" applyAlignment="1">
      <alignment horizontal="left" vertical="top"/>
    </xf>
    <xf numFmtId="0" fontId="86" fillId="0" borderId="59" xfId="59" applyFont="1" applyBorder="1" applyAlignment="1">
      <alignment vertical="center" wrapText="1"/>
    </xf>
    <xf numFmtId="0" fontId="125" fillId="0" borderId="0" xfId="0" applyFont="1"/>
    <xf numFmtId="0" fontId="116" fillId="0" borderId="69" xfId="128" applyFont="1" applyBorder="1" applyAlignment="1">
      <alignment horizontal="left" vertical="top" wrapText="1"/>
    </xf>
    <xf numFmtId="0" fontId="118" fillId="0" borderId="69" xfId="128" applyFont="1" applyBorder="1" applyAlignment="1">
      <alignment horizontal="left" vertical="top" wrapText="1"/>
    </xf>
    <xf numFmtId="0" fontId="118" fillId="0" borderId="69" xfId="128" applyFont="1" applyBorder="1" applyAlignment="1">
      <alignment horizontal="left" vertical="top" wrapText="1"/>
    </xf>
    <xf numFmtId="0" fontId="116" fillId="0" borderId="0" xfId="128" applyFont="1" applyAlignment="1">
      <alignment horizontal="left" vertical="top" wrapText="1"/>
    </xf>
    <xf numFmtId="0" fontId="118" fillId="0" borderId="0" xfId="128" applyFont="1" applyAlignment="1">
      <alignment horizontal="left" vertical="top" wrapText="1"/>
    </xf>
    <xf numFmtId="12" fontId="120" fillId="0" borderId="42" xfId="128" applyNumberFormat="1" applyFont="1" applyBorder="1" applyAlignment="1">
      <alignment horizontal="center" vertical="center" wrapText="1"/>
    </xf>
    <xf numFmtId="12" fontId="122" fillId="0" borderId="42" xfId="128" applyNumberFormat="1" applyFont="1" applyBorder="1" applyAlignment="1">
      <alignment horizontal="center" vertical="center" wrapText="1"/>
    </xf>
    <xf numFmtId="12" fontId="121" fillId="0" borderId="42" xfId="128" applyNumberFormat="1" applyFont="1" applyBorder="1" applyAlignment="1">
      <alignment horizontal="center" vertical="center"/>
    </xf>
    <xf numFmtId="178" fontId="122" fillId="0" borderId="42" xfId="128" applyNumberFormat="1" applyFont="1" applyBorder="1" applyAlignment="1">
      <alignment horizontal="center" vertical="center" shrinkToFit="1"/>
    </xf>
    <xf numFmtId="12" fontId="123" fillId="0" borderId="42" xfId="128" applyNumberFormat="1" applyFont="1" applyBorder="1" applyAlignment="1">
      <alignment horizontal="center" vertical="center" wrapText="1"/>
    </xf>
    <xf numFmtId="0" fontId="123" fillId="0" borderId="67" xfId="128" applyFont="1" applyBorder="1" applyAlignment="1">
      <alignment horizontal="center" vertical="center" wrapText="1"/>
    </xf>
    <xf numFmtId="0" fontId="121" fillId="0" borderId="0" xfId="128" applyFont="1" applyAlignment="1">
      <alignment horizontal="center" vertical="center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6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7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8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111125</xdr:colOff>
      <xdr:row>6</xdr:row>
      <xdr:rowOff>95250</xdr:rowOff>
    </xdr:from>
    <xdr:to>
      <xdr:col>16</xdr:col>
      <xdr:colOff>95250</xdr:colOff>
      <xdr:row>8</xdr:row>
      <xdr:rowOff>228695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5A4DED-503E-06FA-AC6A-72FE7076FA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2788"/>
        <a:stretch/>
      </xdr:blipFill>
      <xdr:spPr>
        <a:xfrm>
          <a:off x="18383250" y="3587750"/>
          <a:ext cx="2206625" cy="1847945"/>
        </a:xfrm>
        <a:prstGeom prst="rect">
          <a:avLst/>
        </a:prstGeom>
      </xdr:spPr>
    </xdr:pic>
    <xdr:clientData/>
  </xdr:twoCellAnchor>
  <xdr:twoCellAnchor editAs="oneCell">
    <xdr:from>
      <xdr:col>14</xdr:col>
      <xdr:colOff>730250</xdr:colOff>
      <xdr:row>3</xdr:row>
      <xdr:rowOff>327025</xdr:rowOff>
    </xdr:from>
    <xdr:to>
      <xdr:col>17</xdr:col>
      <xdr:colOff>16115</xdr:colOff>
      <xdr:row>6</xdr:row>
      <xdr:rowOff>206470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FFA2C24-8235-4BAF-9981-3BE7FEE514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5160"/>
        <a:stretch/>
      </xdr:blipFill>
      <xdr:spPr>
        <a:xfrm>
          <a:off x="19939000" y="1851025"/>
          <a:ext cx="2095740" cy="1847945"/>
        </a:xfrm>
        <a:prstGeom prst="rect">
          <a:avLst/>
        </a:prstGeom>
      </xdr:spPr>
    </xdr:pic>
    <xdr:clientData/>
  </xdr:twoCellAnchor>
  <xdr:twoCellAnchor editAs="oneCell">
    <xdr:from>
      <xdr:col>9</xdr:col>
      <xdr:colOff>904874</xdr:colOff>
      <xdr:row>77</xdr:row>
      <xdr:rowOff>158749</xdr:rowOff>
    </xdr:from>
    <xdr:to>
      <xdr:col>16</xdr:col>
      <xdr:colOff>926686</xdr:colOff>
      <xdr:row>83</xdr:row>
      <xdr:rowOff>31750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AA0743A-511B-D20F-1939-B8F42379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30374" y="77358874"/>
          <a:ext cx="7054437" cy="4968876"/>
        </a:xfrm>
        <a:prstGeom prst="rect">
          <a:avLst/>
        </a:prstGeom>
      </xdr:spPr>
    </xdr:pic>
    <xdr:clientData/>
  </xdr:twoCellAnchor>
  <xdr:twoCellAnchor editAs="oneCell">
    <xdr:from>
      <xdr:col>9</xdr:col>
      <xdr:colOff>825500</xdr:colOff>
      <xdr:row>84</xdr:row>
      <xdr:rowOff>15875</xdr:rowOff>
    </xdr:from>
    <xdr:to>
      <xdr:col>16</xdr:col>
      <xdr:colOff>1262605</xdr:colOff>
      <xdr:row>96</xdr:row>
      <xdr:rowOff>444500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BC1D9E8-A71E-9C7A-35D5-86978D9AE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51000" y="82661125"/>
          <a:ext cx="7469730" cy="5619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22</xdr:row>
      <xdr:rowOff>127000</xdr:rowOff>
    </xdr:from>
    <xdr:to>
      <xdr:col>2</xdr:col>
      <xdr:colOff>2016129</xdr:colOff>
      <xdr:row>22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591399-458B-4EB4-912D-54C6EC368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1689674"/>
          <a:ext cx="2349500" cy="4794252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19</xdr:row>
      <xdr:rowOff>365125</xdr:rowOff>
    </xdr:from>
    <xdr:to>
      <xdr:col>2</xdr:col>
      <xdr:colOff>1031875</xdr:colOff>
      <xdr:row>20</xdr:row>
      <xdr:rowOff>2047874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25A54DD-0B2D-4C7F-87AF-F809CED9B575}"/>
            </a:ext>
          </a:extLst>
        </xdr:cNvPr>
        <xdr:cNvGrpSpPr/>
      </xdr:nvGrpSpPr>
      <xdr:grpSpPr>
        <a:xfrm>
          <a:off x="7858124" y="27082750"/>
          <a:ext cx="6524626" cy="6889749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1E770F22-271B-9EE5-3B22-1860EFC51A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F51DA55-F12B-F37F-65D1-F356EA53DD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D2F2F67E-B08E-B1DF-03EC-0A79A92633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51C20427-68B8-F740-3EF9-7410B63620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51C0B6E-7368-E5AF-F344-3F40C8385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0E3627B9-5234-CE35-B81B-F219529984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29</xdr:row>
      <xdr:rowOff>111125</xdr:rowOff>
    </xdr:from>
    <xdr:to>
      <xdr:col>1</xdr:col>
      <xdr:colOff>3912082</xdr:colOff>
      <xdr:row>29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64A33CF-B41B-43B9-A9B0-27BD97C23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828913" y="4708207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29</xdr:row>
      <xdr:rowOff>63500</xdr:rowOff>
    </xdr:from>
    <xdr:to>
      <xdr:col>2</xdr:col>
      <xdr:colOff>4333875</xdr:colOff>
      <xdr:row>29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0D1943F-0BA3-47A8-BC53-F8D855AD2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980723" y="4703445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29</xdr:row>
      <xdr:rowOff>1968499</xdr:rowOff>
    </xdr:from>
    <xdr:to>
      <xdr:col>2</xdr:col>
      <xdr:colOff>3651250</xdr:colOff>
      <xdr:row>29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002580C3-C34A-471E-9B32-D4A8A91483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4893944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31</xdr:row>
      <xdr:rowOff>301625</xdr:rowOff>
    </xdr:from>
    <xdr:to>
      <xdr:col>2</xdr:col>
      <xdr:colOff>790986</xdr:colOff>
      <xdr:row>31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EE319F3-96B4-4B4A-825A-D2AD9FFCA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461381" y="5280342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33</xdr:row>
      <xdr:rowOff>95250</xdr:rowOff>
    </xdr:from>
    <xdr:to>
      <xdr:col>2</xdr:col>
      <xdr:colOff>1651000</xdr:colOff>
      <xdr:row>33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0DF1D9F-4D4C-42B2-B0BB-F305BD1A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461750" y="5571490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35</xdr:row>
      <xdr:rowOff>63500</xdr:rowOff>
    </xdr:from>
    <xdr:to>
      <xdr:col>2</xdr:col>
      <xdr:colOff>1588241</xdr:colOff>
      <xdr:row>35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E280EC9E-CEE3-4395-A21E-91E82319A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937875" y="5972810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37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48CECFD-C9CE-4A08-91B8-05DEE89DD37E}"/>
            </a:ext>
          </a:extLst>
        </xdr:cNvPr>
        <xdr:cNvSpPr txBox="1"/>
      </xdr:nvSpPr>
      <xdr:spPr>
        <a:xfrm>
          <a:off x="10890249" y="6397375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43</xdr:row>
      <xdr:rowOff>222250</xdr:rowOff>
    </xdr:from>
    <xdr:to>
      <xdr:col>2</xdr:col>
      <xdr:colOff>1387417</xdr:colOff>
      <xdr:row>43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3817F91-9083-45F4-AA47-4D60C12C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588749" y="7329170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1</xdr:col>
      <xdr:colOff>4540250</xdr:colOff>
      <xdr:row>17</xdr:row>
      <xdr:rowOff>127000</xdr:rowOff>
    </xdr:from>
    <xdr:to>
      <xdr:col>2</xdr:col>
      <xdr:colOff>1477358</xdr:colOff>
      <xdr:row>17</xdr:row>
      <xdr:rowOff>4487615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A21B5BC-43A5-404C-8B08-28ABCE0E2E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b="47882"/>
        <a:stretch/>
      </xdr:blipFill>
      <xdr:spPr>
        <a:xfrm>
          <a:off x="11747500" y="18653125"/>
          <a:ext cx="3080733" cy="4360615"/>
        </a:xfrm>
        <a:prstGeom prst="rect">
          <a:avLst/>
        </a:prstGeom>
      </xdr:spPr>
    </xdr:pic>
    <xdr:clientData/>
  </xdr:twoCellAnchor>
  <xdr:twoCellAnchor editAs="oneCell">
    <xdr:from>
      <xdr:col>2</xdr:col>
      <xdr:colOff>1301750</xdr:colOff>
      <xdr:row>0</xdr:row>
      <xdr:rowOff>244475</xdr:rowOff>
    </xdr:from>
    <xdr:to>
      <xdr:col>2</xdr:col>
      <xdr:colOff>3508375</xdr:colOff>
      <xdr:row>3</xdr:row>
      <xdr:rowOff>282670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F997C3-B2A8-411A-9414-5251627609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r="52788"/>
        <a:stretch/>
      </xdr:blipFill>
      <xdr:spPr>
        <a:xfrm>
          <a:off x="14652625" y="244475"/>
          <a:ext cx="2206625" cy="1847945"/>
        </a:xfrm>
        <a:prstGeom prst="rect">
          <a:avLst/>
        </a:prstGeom>
      </xdr:spPr>
    </xdr:pic>
    <xdr:clientData/>
  </xdr:twoCellAnchor>
  <xdr:twoCellAnchor editAs="oneCell">
    <xdr:from>
      <xdr:col>2</xdr:col>
      <xdr:colOff>3762375</xdr:colOff>
      <xdr:row>0</xdr:row>
      <xdr:rowOff>238125</xdr:rowOff>
    </xdr:from>
    <xdr:to>
      <xdr:col>2</xdr:col>
      <xdr:colOff>5858115</xdr:colOff>
      <xdr:row>3</xdr:row>
      <xdr:rowOff>276320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0EA35B4-25DC-45E9-A5ED-092575F42F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55160"/>
        <a:stretch/>
      </xdr:blipFill>
      <xdr:spPr>
        <a:xfrm>
          <a:off x="17113250" y="238125"/>
          <a:ext cx="2095740" cy="18479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353484</xdr:colOff>
      <xdr:row>5</xdr:row>
      <xdr:rowOff>110067</xdr:rowOff>
    </xdr:from>
    <xdr:to>
      <xdr:col>11</xdr:col>
      <xdr:colOff>33439</xdr:colOff>
      <xdr:row>32</xdr:row>
      <xdr:rowOff>116417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48FE2A-94F1-72A2-4FED-ADBE12626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484" y="1009650"/>
          <a:ext cx="6432122" cy="4864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133055</xdr:colOff>
      <xdr:row>21</xdr:row>
      <xdr:rowOff>85726</xdr:rowOff>
    </xdr:from>
    <xdr:to>
      <xdr:col>19</xdr:col>
      <xdr:colOff>359834</xdr:colOff>
      <xdr:row>41</xdr:row>
      <xdr:rowOff>32290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2E2B95-E596-4DA7-A5E4-F10E020236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2788"/>
        <a:stretch/>
      </xdr:blipFill>
      <xdr:spPr>
        <a:xfrm>
          <a:off x="7499055" y="3863976"/>
          <a:ext cx="4523612" cy="3788314"/>
        </a:xfrm>
        <a:prstGeom prst="rect">
          <a:avLst/>
        </a:prstGeom>
      </xdr:spPr>
    </xdr:pic>
    <xdr:clientData/>
  </xdr:twoCellAnchor>
  <xdr:twoCellAnchor editAs="oneCell">
    <xdr:from>
      <xdr:col>12</xdr:col>
      <xdr:colOff>412750</xdr:colOff>
      <xdr:row>1</xdr:row>
      <xdr:rowOff>10584</xdr:rowOff>
    </xdr:from>
    <xdr:to>
      <xdr:col>19</xdr:col>
      <xdr:colOff>158750</xdr:colOff>
      <xdr:row>20</xdr:row>
      <xdr:rowOff>156987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83678-7211-4253-BFA0-4848756A8F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160"/>
        <a:stretch/>
      </xdr:blipFill>
      <xdr:spPr>
        <a:xfrm>
          <a:off x="7778750" y="190501"/>
          <a:ext cx="4042833" cy="35648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HOODIE\H06-HD30M_GRIZZLY%20HOODIE%20MEN'S_BLANC%20DE%20BLANC+HEATHER%20GREY.XLSX" TargetMode="External"/><Relationship Id="rId1" Type="http://schemas.openxmlformats.org/officeDocument/2006/relationships/externalLinkPath" Target="/Merchandising/CUSTOMERS/2%20-%20NEW%20FOLDER%20SYSTEM/CUSTOMERS/HERSCHEL/2025/1%20-%20SAMPLING/1.%20STYLE%20FILE/CUTTING%20DOCKET/SMS+SIZE%20SET/S1/MEN/FLEECE/HOODIE/H06-HD30M_GRIZZLY%20HOODIE%20MEN'S_BLANC%20DE%20BLANC+HEATHER%20GRE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L=4% W=0.5% adding shrinkage"/>
      <sheetName val="Sheet2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30">
          <cell r="B30" t="str">
            <v>BRUSHED FLEECE 100% COTTON (30/1+8/1) HEAVY WASHING_350GSM</v>
          </cell>
        </row>
        <row r="31">
          <cell r="B31" t="str">
            <v>RIB 2X2 COTTON SPANDEX (30/2'CM+70D))_400GSM</v>
          </cell>
        </row>
        <row r="37">
          <cell r="B37" t="str">
            <v>CHỈ 40/2 MAY CHÍNH</v>
          </cell>
        </row>
        <row r="41">
          <cell r="B41" t="str">
            <v>NHÃN THÀNH PHẦN 100% COTTON
KÍCH THƯỚC: 82.2 *20 MM
CODE: CC-054</v>
          </cell>
          <cell r="F41" t="str">
            <v>NỀN TRẮNG CHỮ ĐEN</v>
          </cell>
        </row>
        <row r="43">
          <cell r="B43" t="str">
            <v>NHÃN HSCO SATIN
CODE: HSC-ML-0002</v>
          </cell>
        </row>
        <row r="45">
          <cell r="B45" t="str">
            <v>NHÃN TRACKING
#240324S1</v>
          </cell>
          <cell r="F45" t="str">
            <v>NỀN TRẮNG CHỮ ĐEN</v>
          </cell>
        </row>
        <row r="51">
          <cell r="B51" t="str">
            <v>DÂY TAPE XƯƠNG CÁ 1CM</v>
          </cell>
        </row>
        <row r="58">
          <cell r="B58" t="str">
            <v>ĐẠN BẮN TREO THẺ BÀI</v>
          </cell>
        </row>
        <row r="60">
          <cell r="B60" t="str">
            <v>STICKER BARCODE TẠI THẺ BÀI
KÍCH THƯỚC: 20CMX30CM</v>
          </cell>
        </row>
        <row r="62">
          <cell r="B62" t="str">
            <v>STICKER BARCODE TẠI POLY BAG
KÍCH THƯỚC: 35CMX55CM</v>
          </cell>
        </row>
        <row r="64">
          <cell r="B64" t="str">
            <v>STICKER CARTON CHI TIẾT TỪNG CỬA HÀNG</v>
          </cell>
        </row>
        <row r="66">
          <cell r="B66" t="str">
            <v>POLY BAG LỚN</v>
          </cell>
        </row>
        <row r="68">
          <cell r="B68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29"/>
  <sheetViews>
    <sheetView view="pageBreakPreview" zoomScale="40" zoomScaleNormal="10" zoomScaleSheetLayoutView="40" zoomScalePageLayoutView="25" workbookViewId="0">
      <selection activeCell="W50" sqref="W50"/>
    </sheetView>
  </sheetViews>
  <sheetFormatPr defaultColWidth="9.1796875" defaultRowHeight="16.5"/>
  <cols>
    <col min="1" max="1" width="8.453125" style="49" customWidth="1"/>
    <col min="2" max="2" width="19" style="49" customWidth="1"/>
    <col min="3" max="3" width="25.36328125" style="49" customWidth="1"/>
    <col min="4" max="4" width="36.26953125" style="49" customWidth="1"/>
    <col min="5" max="5" width="22.90625" style="49" customWidth="1"/>
    <col min="6" max="6" width="20.7265625" style="49" customWidth="1"/>
    <col min="7" max="7" width="20" style="50" customWidth="1"/>
    <col min="8" max="8" width="18.1796875" style="49" customWidth="1"/>
    <col min="9" max="9" width="22.54296875" style="49" customWidth="1"/>
    <col min="10" max="10" width="16" style="49" customWidth="1"/>
    <col min="11" max="11" width="16.8164062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4.90625" style="49" customWidth="1"/>
    <col min="17" max="17" width="21.90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97" t="s">
        <v>73</v>
      </c>
      <c r="O1" s="397" t="s">
        <v>73</v>
      </c>
      <c r="P1" s="398" t="s">
        <v>74</v>
      </c>
      <c r="Q1" s="398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97" t="s">
        <v>75</v>
      </c>
      <c r="O2" s="397" t="s">
        <v>75</v>
      </c>
      <c r="P2" s="399" t="s">
        <v>76</v>
      </c>
      <c r="Q2" s="399"/>
    </row>
    <row r="3" spans="1:17" s="1" customFormat="1" ht="40" customHeight="1">
      <c r="A3" s="53"/>
      <c r="B3" s="53"/>
      <c r="C3" s="53"/>
      <c r="D3" s="53"/>
      <c r="E3" s="270"/>
      <c r="F3" s="53"/>
      <c r="G3" s="53"/>
      <c r="H3" s="53"/>
      <c r="I3" s="53"/>
      <c r="J3" s="53"/>
      <c r="K3" s="53"/>
      <c r="L3" s="55"/>
      <c r="M3" s="55"/>
      <c r="N3" s="397" t="s">
        <v>77</v>
      </c>
      <c r="O3" s="397" t="s">
        <v>77</v>
      </c>
      <c r="P3" s="400" t="s">
        <v>79</v>
      </c>
      <c r="Q3" s="398"/>
    </row>
    <row r="4" spans="1:17" s="2" customFormat="1" ht="40.5" customHeight="1" thickBot="1">
      <c r="B4" s="3" t="s">
        <v>351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404" t="s">
        <v>402</v>
      </c>
      <c r="H5" s="405"/>
      <c r="I5" s="405"/>
      <c r="J5" s="405"/>
      <c r="K5" s="405"/>
      <c r="L5" s="405"/>
      <c r="M5" s="406"/>
    </row>
    <row r="6" spans="1:17" s="7" customFormat="1" ht="58" customHeight="1">
      <c r="B6" s="8" t="s">
        <v>43</v>
      </c>
      <c r="C6" s="8"/>
      <c r="D6" s="9" t="s">
        <v>354</v>
      </c>
      <c r="E6" s="11"/>
      <c r="F6" s="8"/>
      <c r="G6" s="407"/>
      <c r="H6" s="408"/>
      <c r="I6" s="408"/>
      <c r="J6" s="408"/>
      <c r="K6" s="408"/>
      <c r="L6" s="408"/>
      <c r="M6" s="409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400</v>
      </c>
      <c r="E7" s="9"/>
      <c r="F7" s="8"/>
      <c r="G7" s="407"/>
      <c r="H7" s="408"/>
      <c r="I7" s="408"/>
      <c r="J7" s="408"/>
      <c r="K7" s="408"/>
      <c r="L7" s="408"/>
      <c r="M7" s="409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403" t="s">
        <v>401</v>
      </c>
      <c r="E8" s="403"/>
      <c r="F8" s="403"/>
      <c r="G8" s="410"/>
      <c r="H8" s="411"/>
      <c r="I8" s="411"/>
      <c r="J8" s="411"/>
      <c r="K8" s="411"/>
      <c r="L8" s="411"/>
      <c r="M8" s="412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352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237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353</v>
      </c>
      <c r="N10" s="21"/>
      <c r="O10" s="21"/>
      <c r="P10" s="21"/>
      <c r="Q10" s="21"/>
    </row>
    <row r="11" spans="1:17" s="12" customFormat="1" ht="81" customHeight="1">
      <c r="B11" s="20" t="s">
        <v>3</v>
      </c>
      <c r="C11" s="20"/>
      <c r="D11" s="415"/>
      <c r="E11" s="416"/>
      <c r="F11" s="416"/>
      <c r="G11" s="22"/>
      <c r="H11" s="23"/>
      <c r="I11" s="20"/>
      <c r="J11" s="204" t="s">
        <v>4</v>
      </c>
      <c r="K11" s="20"/>
      <c r="L11" s="205"/>
      <c r="M11" s="413" t="s">
        <v>239</v>
      </c>
      <c r="N11" s="413"/>
      <c r="O11" s="413"/>
      <c r="P11" s="413"/>
      <c r="Q11" s="413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417"/>
      <c r="C13" s="417"/>
      <c r="D13" s="417"/>
      <c r="E13" s="417"/>
      <c r="F13" s="417"/>
      <c r="G13" s="25"/>
      <c r="H13" s="26"/>
      <c r="I13" s="20"/>
      <c r="J13" s="204" t="s">
        <v>6</v>
      </c>
      <c r="K13" s="20"/>
      <c r="L13" s="205"/>
      <c r="M13" s="20"/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217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80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323"/>
      <c r="Q17" s="326" t="s">
        <v>11</v>
      </c>
    </row>
    <row r="18" spans="1:17" s="219" customFormat="1" ht="120.5" customHeight="1">
      <c r="B18" s="220" t="s">
        <v>12</v>
      </c>
      <c r="C18" s="271"/>
      <c r="D18" s="277" t="s">
        <v>403</v>
      </c>
      <c r="E18" s="221"/>
      <c r="F18" s="222"/>
      <c r="G18" s="222">
        <v>10</v>
      </c>
      <c r="H18" s="222">
        <v>1</v>
      </c>
      <c r="I18" s="222"/>
      <c r="J18" s="222"/>
      <c r="K18" s="222"/>
      <c r="L18" s="222"/>
      <c r="M18" s="222"/>
      <c r="N18" s="222"/>
      <c r="O18" s="222"/>
      <c r="P18" s="222"/>
      <c r="Q18" s="223">
        <f>SUM(E18:P18)</f>
        <v>11</v>
      </c>
    </row>
    <row r="19" spans="1:17" s="219" customFormat="1" ht="120.5" customHeight="1">
      <c r="B19" s="220" t="s">
        <v>63</v>
      </c>
      <c r="C19" s="271"/>
      <c r="D19" s="277" t="str">
        <f>$D$18</f>
        <v>BLANC DE BLANC</v>
      </c>
      <c r="E19" s="221"/>
      <c r="F19" s="222"/>
      <c r="G19" s="222">
        <v>2</v>
      </c>
      <c r="H19" s="222">
        <v>1</v>
      </c>
      <c r="I19" s="222"/>
      <c r="J19" s="222"/>
      <c r="K19" s="222"/>
      <c r="L19" s="224"/>
      <c r="M19" s="224"/>
      <c r="N19" s="224"/>
      <c r="O19" s="224"/>
      <c r="P19" s="224"/>
      <c r="Q19" s="223">
        <f>SUM(E19:P19)</f>
        <v>3</v>
      </c>
    </row>
    <row r="20" spans="1:17" s="229" customFormat="1" ht="120.5" customHeight="1">
      <c r="A20" s="324"/>
      <c r="B20" s="325" t="s">
        <v>13</v>
      </c>
      <c r="C20" s="272"/>
      <c r="D20" s="278" t="str">
        <f>$D$18</f>
        <v>BLANC DE BLANC</v>
      </c>
      <c r="E20" s="226"/>
      <c r="F20" s="227"/>
      <c r="G20" s="227">
        <f t="shared" ref="G20:H20" si="0">SUM(G18:G19)</f>
        <v>12</v>
      </c>
      <c r="H20" s="227">
        <f t="shared" si="0"/>
        <v>2</v>
      </c>
      <c r="I20" s="227"/>
      <c r="J20" s="227"/>
      <c r="K20" s="227"/>
      <c r="L20" s="228"/>
      <c r="M20" s="227"/>
      <c r="N20" s="227"/>
      <c r="O20" s="227"/>
      <c r="P20" s="227"/>
      <c r="Q20" s="227">
        <f>SUM(Q18:Q19)</f>
        <v>14</v>
      </c>
    </row>
    <row r="21" spans="1:17" s="219" customFormat="1" ht="81.5" customHeight="1">
      <c r="B21" s="216"/>
      <c r="C21" s="217" t="s">
        <v>72</v>
      </c>
      <c r="D21" s="217" t="s">
        <v>9</v>
      </c>
      <c r="E21" s="218" t="s">
        <v>56</v>
      </c>
      <c r="F21" s="218" t="s">
        <v>182</v>
      </c>
      <c r="G21" s="218" t="s">
        <v>60</v>
      </c>
      <c r="H21" s="218" t="s">
        <v>10</v>
      </c>
      <c r="I21" s="218" t="s">
        <v>57</v>
      </c>
      <c r="J21" s="218" t="s">
        <v>58</v>
      </c>
      <c r="K21" s="218" t="s">
        <v>59</v>
      </c>
      <c r="L21" s="218"/>
      <c r="M21" s="218"/>
      <c r="N21" s="218"/>
      <c r="O21" s="218"/>
      <c r="P21" s="323"/>
      <c r="Q21" s="326" t="s">
        <v>11</v>
      </c>
    </row>
    <row r="22" spans="1:17" s="219" customFormat="1" ht="120.5" customHeight="1">
      <c r="B22" s="220" t="s">
        <v>12</v>
      </c>
      <c r="C22" s="271"/>
      <c r="D22" s="277" t="s">
        <v>350</v>
      </c>
      <c r="E22" s="221"/>
      <c r="F22" s="222"/>
      <c r="G22" s="222">
        <v>10</v>
      </c>
      <c r="H22" s="222">
        <v>1</v>
      </c>
      <c r="I22" s="222"/>
      <c r="J22" s="222"/>
      <c r="K22" s="222"/>
      <c r="L22" s="222"/>
      <c r="M22" s="222"/>
      <c r="N22" s="222"/>
      <c r="O22" s="222"/>
      <c r="P22" s="222"/>
      <c r="Q22" s="223">
        <f>SUM(E22:P22)</f>
        <v>11</v>
      </c>
    </row>
    <row r="23" spans="1:17" s="219" customFormat="1" ht="120.5" customHeight="1">
      <c r="B23" s="220" t="s">
        <v>63</v>
      </c>
      <c r="C23" s="271"/>
      <c r="D23" s="277" t="str">
        <f>$D$22</f>
        <v>ICEBERG GREEN</v>
      </c>
      <c r="E23" s="221"/>
      <c r="F23" s="222"/>
      <c r="G23" s="222">
        <v>2</v>
      </c>
      <c r="H23" s="222">
        <v>1</v>
      </c>
      <c r="I23" s="222"/>
      <c r="J23" s="222"/>
      <c r="K23" s="222"/>
      <c r="L23" s="224"/>
      <c r="M23" s="224"/>
      <c r="N23" s="224"/>
      <c r="O23" s="224"/>
      <c r="P23" s="224"/>
      <c r="Q23" s="223">
        <f>SUM(E23:P23)</f>
        <v>3</v>
      </c>
    </row>
    <row r="24" spans="1:17" s="229" customFormat="1" ht="120.5" customHeight="1">
      <c r="A24" s="324"/>
      <c r="B24" s="225" t="s">
        <v>13</v>
      </c>
      <c r="C24" s="272"/>
      <c r="D24" s="278" t="str">
        <f>$D$22</f>
        <v>ICEBERG GREEN</v>
      </c>
      <c r="E24" s="226"/>
      <c r="F24" s="227"/>
      <c r="G24" s="227">
        <f t="shared" ref="G24:H24" si="1">SUM(G22:G23)</f>
        <v>12</v>
      </c>
      <c r="H24" s="227">
        <f t="shared" si="1"/>
        <v>2</v>
      </c>
      <c r="I24" s="227"/>
      <c r="J24" s="227"/>
      <c r="K24" s="227"/>
      <c r="L24" s="228"/>
      <c r="M24" s="227"/>
      <c r="N24" s="227"/>
      <c r="O24" s="227"/>
      <c r="P24" s="227"/>
      <c r="Q24" s="227">
        <f>SUM(Q22:Q23)</f>
        <v>14</v>
      </c>
    </row>
    <row r="25" spans="1:17" s="219" customFormat="1" ht="29.5" customHeight="1">
      <c r="B25" s="230"/>
      <c r="C25" s="230"/>
      <c r="D25" s="230"/>
      <c r="E25" s="231"/>
      <c r="F25" s="231"/>
      <c r="G25" s="232"/>
      <c r="H25" s="231"/>
      <c r="I25" s="231"/>
      <c r="J25" s="231"/>
      <c r="K25" s="231"/>
      <c r="L25" s="231"/>
      <c r="M25" s="233"/>
      <c r="N25" s="233"/>
      <c r="O25" s="233"/>
      <c r="P25" s="233"/>
      <c r="Q25" s="234"/>
    </row>
    <row r="26" spans="1:17" s="229" customFormat="1" ht="68.5" customHeight="1">
      <c r="A26" s="327"/>
      <c r="B26" s="235" t="s">
        <v>121</v>
      </c>
      <c r="C26" s="236"/>
      <c r="D26" s="235"/>
      <c r="E26" s="237"/>
      <c r="F26" s="238">
        <v>0</v>
      </c>
      <c r="G26" s="238">
        <f>G24+G20</f>
        <v>24</v>
      </c>
      <c r="H26" s="238">
        <f>H24+H20</f>
        <v>4</v>
      </c>
      <c r="I26" s="238">
        <v>0</v>
      </c>
      <c r="J26" s="238">
        <v>0</v>
      </c>
      <c r="K26" s="238">
        <v>0</v>
      </c>
      <c r="L26" s="238"/>
      <c r="M26" s="238"/>
      <c r="N26" s="238"/>
      <c r="O26" s="238"/>
      <c r="P26" s="238"/>
      <c r="Q26" s="238">
        <f>SUM(F26:P26)</f>
        <v>28</v>
      </c>
    </row>
    <row r="27" spans="1:17" s="105" customFormat="1" ht="20.25" customHeight="1">
      <c r="B27" s="106"/>
      <c r="C27" s="107"/>
      <c r="D27" s="414" t="s">
        <v>184</v>
      </c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</row>
    <row r="28" spans="1:17" s="1" customFormat="1" ht="59.15" customHeight="1">
      <c r="B28" s="75" t="s">
        <v>14</v>
      </c>
      <c r="C28" s="32"/>
      <c r="D28" s="414"/>
      <c r="E28" s="414"/>
      <c r="F28" s="414"/>
      <c r="G28" s="414"/>
      <c r="H28" s="414"/>
      <c r="I28" s="414"/>
      <c r="J28" s="414"/>
      <c r="K28" s="414"/>
      <c r="L28" s="414"/>
      <c r="M28" s="414"/>
      <c r="N28" s="414"/>
      <c r="O28" s="414"/>
      <c r="P28" s="414"/>
      <c r="Q28" s="414"/>
    </row>
    <row r="29" spans="1:17" s="33" customFormat="1" ht="144">
      <c r="A29" s="402" t="s">
        <v>15</v>
      </c>
      <c r="B29" s="402"/>
      <c r="C29" s="402"/>
      <c r="D29" s="209" t="s">
        <v>16</v>
      </c>
      <c r="E29" s="209" t="s">
        <v>17</v>
      </c>
      <c r="F29" s="209" t="s">
        <v>18</v>
      </c>
      <c r="G29" s="208" t="s">
        <v>19</v>
      </c>
      <c r="H29" s="208" t="s">
        <v>20</v>
      </c>
      <c r="I29" s="208" t="s">
        <v>34</v>
      </c>
      <c r="J29" s="208" t="s">
        <v>181</v>
      </c>
      <c r="K29" s="208" t="s">
        <v>179</v>
      </c>
      <c r="L29" s="208" t="s">
        <v>180</v>
      </c>
      <c r="M29" s="208" t="s">
        <v>36</v>
      </c>
      <c r="N29" s="401" t="s">
        <v>51</v>
      </c>
      <c r="O29" s="401"/>
      <c r="P29" s="401"/>
      <c r="Q29" s="401"/>
    </row>
    <row r="30" spans="1:17" s="43" customFormat="1" ht="65.5" customHeight="1">
      <c r="A30" s="388" t="str">
        <f>$D$18</f>
        <v>BLANC DE BLANC</v>
      </c>
      <c r="B30" s="388"/>
      <c r="C30" s="388"/>
      <c r="D30" s="388"/>
      <c r="E30" s="388"/>
      <c r="F30" s="388"/>
      <c r="G30" s="388"/>
      <c r="H30" s="388"/>
      <c r="I30" s="388"/>
      <c r="J30" s="388"/>
      <c r="K30" s="388"/>
      <c r="L30" s="388"/>
      <c r="M30" s="388"/>
      <c r="N30" s="388"/>
      <c r="O30" s="388"/>
      <c r="P30" s="388"/>
      <c r="Q30" s="388"/>
    </row>
    <row r="31" spans="1:17" s="2" customFormat="1" ht="200" customHeight="1">
      <c r="A31" s="263">
        <v>1</v>
      </c>
      <c r="B31" s="358" t="s">
        <v>238</v>
      </c>
      <c r="C31" s="358"/>
      <c r="D31" s="264" t="s">
        <v>113</v>
      </c>
      <c r="E31" s="264" t="str">
        <f>A30</f>
        <v>BLANC DE BLANC</v>
      </c>
      <c r="F31" s="263" t="s">
        <v>10</v>
      </c>
      <c r="G31" s="265">
        <f>Q20</f>
        <v>14</v>
      </c>
      <c r="H31" s="266">
        <v>1.2</v>
      </c>
      <c r="I31" s="267">
        <f>H31*G31</f>
        <v>16.8</v>
      </c>
      <c r="J31" s="268">
        <f>(I31*6.8%+(I31/50)*0.5)</f>
        <v>1.3104</v>
      </c>
      <c r="K31" s="268">
        <v>2</v>
      </c>
      <c r="L31" s="268">
        <v>0</v>
      </c>
      <c r="M31" s="269">
        <f>ROUNDUP(SUM(I31:L31),0)</f>
        <v>21</v>
      </c>
      <c r="N31" s="593" t="s">
        <v>404</v>
      </c>
      <c r="O31" s="593"/>
      <c r="P31" s="593"/>
      <c r="Q31" s="593"/>
    </row>
    <row r="32" spans="1:17" s="2" customFormat="1" ht="200" customHeight="1">
      <c r="A32" s="263">
        <v>2</v>
      </c>
      <c r="B32" s="358" t="s">
        <v>240</v>
      </c>
      <c r="C32" s="358"/>
      <c r="D32" s="264" t="s">
        <v>241</v>
      </c>
      <c r="E32" s="264" t="str">
        <f>A30</f>
        <v>BLANC DE BLANC</v>
      </c>
      <c r="F32" s="263" t="s">
        <v>10</v>
      </c>
      <c r="G32" s="265">
        <f>G31</f>
        <v>14</v>
      </c>
      <c r="H32" s="266">
        <v>0.23</v>
      </c>
      <c r="I32" s="267">
        <f>H32*G32</f>
        <v>3.22</v>
      </c>
      <c r="J32" s="268">
        <f>((I32*3.6%+(I32/50)*0.5)*0)</f>
        <v>0</v>
      </c>
      <c r="K32" s="268">
        <v>0</v>
      </c>
      <c r="L32" s="268">
        <v>0</v>
      </c>
      <c r="M32" s="269">
        <f>ROUNDUP(SUM(I32:L32),0)</f>
        <v>4</v>
      </c>
      <c r="N32" s="593" t="s">
        <v>405</v>
      </c>
      <c r="O32" s="593"/>
      <c r="P32" s="593"/>
      <c r="Q32" s="593"/>
    </row>
    <row r="33" spans="1:17" s="43" customFormat="1" ht="64.5" customHeight="1">
      <c r="A33" s="388" t="str">
        <f>$D$22</f>
        <v>ICEBERG GREEN</v>
      </c>
      <c r="B33" s="388"/>
      <c r="C33" s="388"/>
      <c r="D33" s="388"/>
      <c r="E33" s="388"/>
      <c r="F33" s="388"/>
      <c r="G33" s="388"/>
      <c r="H33" s="388"/>
      <c r="I33" s="388"/>
      <c r="J33" s="388"/>
      <c r="K33" s="388"/>
      <c r="L33" s="388"/>
      <c r="M33" s="388"/>
      <c r="N33" s="388"/>
      <c r="O33" s="388"/>
      <c r="P33" s="388"/>
      <c r="Q33" s="388"/>
    </row>
    <row r="34" spans="1:17" s="2" customFormat="1" ht="207.5" customHeight="1">
      <c r="A34" s="263">
        <v>1</v>
      </c>
      <c r="B34" s="358" t="s">
        <v>238</v>
      </c>
      <c r="C34" s="358"/>
      <c r="D34" s="264" t="s">
        <v>113</v>
      </c>
      <c r="E34" s="264" t="str">
        <f>$A$33</f>
        <v>ICEBERG GREEN</v>
      </c>
      <c r="F34" s="263" t="s">
        <v>10</v>
      </c>
      <c r="G34" s="265">
        <f>Q24</f>
        <v>14</v>
      </c>
      <c r="H34" s="266">
        <v>1.2</v>
      </c>
      <c r="I34" s="267">
        <f>H34*G34</f>
        <v>16.8</v>
      </c>
      <c r="J34" s="268">
        <f>(I34*1.3%+(I34/50)*0.5)</f>
        <v>0.38640000000000008</v>
      </c>
      <c r="K34" s="268">
        <v>2</v>
      </c>
      <c r="L34" s="268">
        <v>0</v>
      </c>
      <c r="M34" s="269">
        <f>ROUNDUP(SUM(I34:L34),0)</f>
        <v>20</v>
      </c>
      <c r="N34" s="593" t="s">
        <v>355</v>
      </c>
      <c r="O34" s="593"/>
      <c r="P34" s="593"/>
      <c r="Q34" s="593"/>
    </row>
    <row r="35" spans="1:17" s="2" customFormat="1" ht="207.5" customHeight="1">
      <c r="A35" s="263">
        <v>2</v>
      </c>
      <c r="B35" s="358" t="s">
        <v>240</v>
      </c>
      <c r="C35" s="358"/>
      <c r="D35" s="264" t="s">
        <v>241</v>
      </c>
      <c r="E35" s="264" t="str">
        <f>E34</f>
        <v>ICEBERG GREEN</v>
      </c>
      <c r="F35" s="263" t="s">
        <v>10</v>
      </c>
      <c r="G35" s="265">
        <f>G34</f>
        <v>14</v>
      </c>
      <c r="H35" s="266">
        <v>0.23</v>
      </c>
      <c r="I35" s="267">
        <f>H35*G35</f>
        <v>3.22</v>
      </c>
      <c r="J35" s="268">
        <f>((I35*0%+(I35/50)*0.5)*0)</f>
        <v>0</v>
      </c>
      <c r="K35" s="268">
        <v>0</v>
      </c>
      <c r="L35" s="268">
        <v>0</v>
      </c>
      <c r="M35" s="269">
        <f>ROUNDUP(SUM(I35:L35),0)</f>
        <v>4</v>
      </c>
      <c r="N35" s="593" t="s">
        <v>407</v>
      </c>
      <c r="O35" s="593"/>
      <c r="P35" s="593"/>
      <c r="Q35" s="593"/>
    </row>
    <row r="36" spans="1:17" s="43" customFormat="1" ht="34" hidden="1" customHeight="1">
      <c r="A36" s="391"/>
      <c r="B36" s="391"/>
      <c r="C36" s="391"/>
      <c r="D36" s="391"/>
      <c r="E36" s="391"/>
      <c r="F36" s="391"/>
      <c r="G36" s="391"/>
      <c r="H36" s="391"/>
      <c r="I36" s="391"/>
      <c r="J36" s="391"/>
      <c r="K36" s="391"/>
      <c r="L36" s="391"/>
      <c r="M36" s="391"/>
      <c r="N36" s="391"/>
      <c r="O36" s="391"/>
      <c r="P36" s="391"/>
      <c r="Q36" s="391"/>
    </row>
    <row r="37" spans="1:17" s="34" customFormat="1" ht="37" customHeight="1" thickBot="1">
      <c r="B37" s="75" t="s">
        <v>21</v>
      </c>
      <c r="C37" s="35"/>
      <c r="D37" s="35"/>
      <c r="E37" s="35"/>
      <c r="G37" s="36"/>
      <c r="Q37" s="37"/>
    </row>
    <row r="38" spans="1:17" s="51" customFormat="1" ht="70.5" customHeight="1">
      <c r="A38" s="392" t="s">
        <v>22</v>
      </c>
      <c r="B38" s="393"/>
      <c r="C38" s="393"/>
      <c r="D38" s="393"/>
      <c r="E38" s="394"/>
      <c r="F38" s="273" t="s">
        <v>47</v>
      </c>
      <c r="G38" s="273" t="s">
        <v>23</v>
      </c>
      <c r="H38" s="395" t="s">
        <v>42</v>
      </c>
      <c r="I38" s="396"/>
      <c r="J38" s="275" t="s">
        <v>18</v>
      </c>
      <c r="K38" s="273" t="s">
        <v>48</v>
      </c>
      <c r="L38" s="273" t="s">
        <v>24</v>
      </c>
      <c r="M38" s="274" t="s">
        <v>25</v>
      </c>
      <c r="N38" s="274" t="s">
        <v>26</v>
      </c>
      <c r="O38" s="274" t="s">
        <v>27</v>
      </c>
      <c r="P38" s="389" t="s">
        <v>28</v>
      </c>
      <c r="Q38" s="390"/>
    </row>
    <row r="39" spans="1:17" s="12" customFormat="1" ht="91.5" customHeight="1">
      <c r="A39" s="210">
        <v>1</v>
      </c>
      <c r="B39" s="354" t="s">
        <v>211</v>
      </c>
      <c r="C39" s="354"/>
      <c r="D39" s="354"/>
      <c r="E39" s="354"/>
      <c r="F39" s="329" t="str">
        <f>$D$18</f>
        <v>BLANC DE BLANC</v>
      </c>
      <c r="G39" s="256" t="s">
        <v>406</v>
      </c>
      <c r="H39" s="355" t="str">
        <f>F39</f>
        <v>BLANC DE BLANC</v>
      </c>
      <c r="I39" s="355" t="e">
        <f>#REF!</f>
        <v>#REF!</v>
      </c>
      <c r="J39" s="206" t="s">
        <v>29</v>
      </c>
      <c r="K39" s="206">
        <f>G32</f>
        <v>14</v>
      </c>
      <c r="L39" s="328">
        <v>4.3999999999999997E-2</v>
      </c>
      <c r="M39" s="211">
        <f>ROUNDUP(K39*L39,0)</f>
        <v>1</v>
      </c>
      <c r="N39" s="211"/>
      <c r="O39" s="207">
        <v>1</v>
      </c>
      <c r="P39" s="356" t="s">
        <v>358</v>
      </c>
      <c r="Q39" s="357"/>
    </row>
    <row r="40" spans="1:17" s="12" customFormat="1" ht="91.5" customHeight="1">
      <c r="A40" s="210">
        <v>1</v>
      </c>
      <c r="B40" s="354" t="s">
        <v>211</v>
      </c>
      <c r="C40" s="354"/>
      <c r="D40" s="354"/>
      <c r="E40" s="354"/>
      <c r="F40" s="329" t="str">
        <f>$A$33</f>
        <v>ICEBERG GREEN</v>
      </c>
      <c r="G40" s="256" t="s">
        <v>356</v>
      </c>
      <c r="H40" s="355" t="str">
        <f t="shared" ref="H40" si="2">F40</f>
        <v>ICEBERG GREEN</v>
      </c>
      <c r="I40" s="355" t="e">
        <f>#REF!</f>
        <v>#REF!</v>
      </c>
      <c r="J40" s="206" t="s">
        <v>29</v>
      </c>
      <c r="K40" s="206">
        <f>G35</f>
        <v>14</v>
      </c>
      <c r="L40" s="328">
        <v>4.3999999999999997E-2</v>
      </c>
      <c r="M40" s="211">
        <f>ROUNDUP(K40*L40,0)</f>
        <v>1</v>
      </c>
      <c r="N40" s="211"/>
      <c r="O40" s="207">
        <v>1</v>
      </c>
      <c r="P40" s="356" t="s">
        <v>358</v>
      </c>
      <c r="Q40" s="357"/>
    </row>
    <row r="41" spans="1:17" s="43" customFormat="1" ht="137" customHeight="1">
      <c r="A41" s="210">
        <v>2</v>
      </c>
      <c r="B41" s="353" t="s">
        <v>349</v>
      </c>
      <c r="C41" s="354"/>
      <c r="D41" s="354"/>
      <c r="E41" s="354"/>
      <c r="F41" s="329" t="s">
        <v>107</v>
      </c>
      <c r="G41" s="201" t="s">
        <v>107</v>
      </c>
      <c r="H41" s="355" t="str">
        <f t="shared" ref="H41:H48" si="3">H39</f>
        <v>BLANC DE BLANC</v>
      </c>
      <c r="I41" s="355" t="e">
        <f>#REF!</f>
        <v>#REF!</v>
      </c>
      <c r="J41" s="206" t="s">
        <v>30</v>
      </c>
      <c r="K41" s="206">
        <f t="shared" ref="K41:K48" si="4">K39</f>
        <v>14</v>
      </c>
      <c r="L41" s="212">
        <v>1</v>
      </c>
      <c r="M41" s="206">
        <f t="shared" ref="M41" si="5">L41*K41</f>
        <v>14</v>
      </c>
      <c r="N41" s="211"/>
      <c r="O41" s="207">
        <f t="shared" ref="O41" si="6">M41+N41</f>
        <v>14</v>
      </c>
      <c r="P41" s="356" t="s">
        <v>359</v>
      </c>
      <c r="Q41" s="357"/>
    </row>
    <row r="42" spans="1:17" s="43" customFormat="1" ht="135.5" customHeight="1">
      <c r="A42" s="210">
        <v>2</v>
      </c>
      <c r="B42" s="353" t="s">
        <v>349</v>
      </c>
      <c r="C42" s="354"/>
      <c r="D42" s="354"/>
      <c r="E42" s="354"/>
      <c r="F42" s="329" t="s">
        <v>107</v>
      </c>
      <c r="G42" s="201" t="s">
        <v>107</v>
      </c>
      <c r="H42" s="355" t="str">
        <f t="shared" si="3"/>
        <v>ICEBERG GREEN</v>
      </c>
      <c r="I42" s="355" t="e">
        <f>#REF!</f>
        <v>#REF!</v>
      </c>
      <c r="J42" s="206" t="s">
        <v>30</v>
      </c>
      <c r="K42" s="206">
        <f t="shared" si="4"/>
        <v>14</v>
      </c>
      <c r="L42" s="212">
        <v>1</v>
      </c>
      <c r="M42" s="206">
        <f t="shared" ref="M42:M43" si="7">L42*K42</f>
        <v>14</v>
      </c>
      <c r="N42" s="211"/>
      <c r="O42" s="207">
        <f t="shared" ref="O42:O43" si="8">M42+N42</f>
        <v>14</v>
      </c>
      <c r="P42" s="356" t="s">
        <v>359</v>
      </c>
      <c r="Q42" s="357"/>
    </row>
    <row r="43" spans="1:17" s="43" customFormat="1" ht="104" customHeight="1">
      <c r="A43" s="210">
        <v>3</v>
      </c>
      <c r="B43" s="353" t="s">
        <v>242</v>
      </c>
      <c r="C43" s="354"/>
      <c r="D43" s="354"/>
      <c r="E43" s="354"/>
      <c r="F43" s="329" t="s">
        <v>89</v>
      </c>
      <c r="G43" s="276" t="s">
        <v>89</v>
      </c>
      <c r="H43" s="355" t="str">
        <f t="shared" si="3"/>
        <v>BLANC DE BLANC</v>
      </c>
      <c r="I43" s="355" t="e">
        <f>#REF!</f>
        <v>#REF!</v>
      </c>
      <c r="J43" s="206" t="s">
        <v>30</v>
      </c>
      <c r="K43" s="206">
        <f t="shared" si="4"/>
        <v>14</v>
      </c>
      <c r="L43" s="212">
        <v>1</v>
      </c>
      <c r="M43" s="206">
        <f t="shared" si="7"/>
        <v>14</v>
      </c>
      <c r="N43" s="211"/>
      <c r="O43" s="207">
        <f t="shared" si="8"/>
        <v>14</v>
      </c>
      <c r="P43" s="356" t="s">
        <v>360</v>
      </c>
      <c r="Q43" s="357"/>
    </row>
    <row r="44" spans="1:17" s="43" customFormat="1" ht="104" customHeight="1">
      <c r="A44" s="210">
        <v>3</v>
      </c>
      <c r="B44" s="353" t="s">
        <v>242</v>
      </c>
      <c r="C44" s="354"/>
      <c r="D44" s="354"/>
      <c r="E44" s="354"/>
      <c r="F44" s="329" t="s">
        <v>89</v>
      </c>
      <c r="G44" s="276" t="s">
        <v>89</v>
      </c>
      <c r="H44" s="355" t="str">
        <f t="shared" si="3"/>
        <v>ICEBERG GREEN</v>
      </c>
      <c r="I44" s="355" t="e">
        <f>#REF!</f>
        <v>#REF!</v>
      </c>
      <c r="J44" s="206" t="s">
        <v>30</v>
      </c>
      <c r="K44" s="206">
        <f t="shared" si="4"/>
        <v>14</v>
      </c>
      <c r="L44" s="212">
        <v>1</v>
      </c>
      <c r="M44" s="206">
        <f t="shared" ref="M44:M47" si="9">L44*K44</f>
        <v>14</v>
      </c>
      <c r="N44" s="211"/>
      <c r="O44" s="207">
        <f t="shared" ref="O44:O47" si="10">M44+N44</f>
        <v>14</v>
      </c>
      <c r="P44" s="356" t="s">
        <v>360</v>
      </c>
      <c r="Q44" s="357"/>
    </row>
    <row r="45" spans="1:17" s="43" customFormat="1" ht="108" customHeight="1">
      <c r="A45" s="210">
        <v>4</v>
      </c>
      <c r="B45" s="353" t="s">
        <v>218</v>
      </c>
      <c r="C45" s="354"/>
      <c r="D45" s="354"/>
      <c r="E45" s="354"/>
      <c r="F45" s="329" t="s">
        <v>89</v>
      </c>
      <c r="G45" s="276" t="s">
        <v>89</v>
      </c>
      <c r="H45" s="355" t="str">
        <f t="shared" si="3"/>
        <v>BLANC DE BLANC</v>
      </c>
      <c r="I45" s="355" t="e">
        <f>#REF!</f>
        <v>#REF!</v>
      </c>
      <c r="J45" s="206" t="s">
        <v>30</v>
      </c>
      <c r="K45" s="206">
        <f t="shared" si="4"/>
        <v>14</v>
      </c>
      <c r="L45" s="212">
        <v>1</v>
      </c>
      <c r="M45" s="206">
        <f t="shared" ref="M45" si="11">L45*K45</f>
        <v>14</v>
      </c>
      <c r="N45" s="211"/>
      <c r="O45" s="207">
        <f t="shared" ref="O45" si="12">M45+N45</f>
        <v>14</v>
      </c>
      <c r="P45" s="356" t="s">
        <v>361</v>
      </c>
      <c r="Q45" s="357"/>
    </row>
    <row r="46" spans="1:17" s="43" customFormat="1" ht="104" customHeight="1">
      <c r="A46" s="210">
        <v>4</v>
      </c>
      <c r="B46" s="353" t="s">
        <v>218</v>
      </c>
      <c r="C46" s="354"/>
      <c r="D46" s="354"/>
      <c r="E46" s="354"/>
      <c r="F46" s="329" t="s">
        <v>89</v>
      </c>
      <c r="G46" s="276" t="s">
        <v>89</v>
      </c>
      <c r="H46" s="355" t="str">
        <f t="shared" si="3"/>
        <v>ICEBERG GREEN</v>
      </c>
      <c r="I46" s="355" t="e">
        <f>#REF!</f>
        <v>#REF!</v>
      </c>
      <c r="J46" s="206" t="s">
        <v>30</v>
      </c>
      <c r="K46" s="206">
        <f t="shared" si="4"/>
        <v>14</v>
      </c>
      <c r="L46" s="212">
        <v>1</v>
      </c>
      <c r="M46" s="206">
        <f t="shared" si="9"/>
        <v>14</v>
      </c>
      <c r="N46" s="211"/>
      <c r="O46" s="207">
        <f t="shared" si="10"/>
        <v>14</v>
      </c>
      <c r="P46" s="356" t="s">
        <v>361</v>
      </c>
      <c r="Q46" s="357"/>
    </row>
    <row r="47" spans="1:17" s="43" customFormat="1" ht="104" customHeight="1">
      <c r="A47" s="210">
        <v>5</v>
      </c>
      <c r="B47" s="353" t="s">
        <v>357</v>
      </c>
      <c r="C47" s="354"/>
      <c r="D47" s="354"/>
      <c r="E47" s="354"/>
      <c r="F47" s="329" t="s">
        <v>89</v>
      </c>
      <c r="G47" s="276" t="s">
        <v>89</v>
      </c>
      <c r="H47" s="355" t="str">
        <f t="shared" si="3"/>
        <v>BLANC DE BLANC</v>
      </c>
      <c r="I47" s="355" t="e">
        <f>#REF!</f>
        <v>#REF!</v>
      </c>
      <c r="J47" s="206" t="s">
        <v>30</v>
      </c>
      <c r="K47" s="206">
        <f t="shared" si="4"/>
        <v>14</v>
      </c>
      <c r="L47" s="212">
        <v>1</v>
      </c>
      <c r="M47" s="206">
        <f t="shared" si="9"/>
        <v>14</v>
      </c>
      <c r="N47" s="211"/>
      <c r="O47" s="207">
        <f t="shared" si="10"/>
        <v>14</v>
      </c>
      <c r="P47" s="356" t="s">
        <v>362</v>
      </c>
      <c r="Q47" s="357"/>
    </row>
    <row r="48" spans="1:17" s="43" customFormat="1" ht="104" customHeight="1">
      <c r="A48" s="210">
        <v>5</v>
      </c>
      <c r="B48" s="353" t="s">
        <v>357</v>
      </c>
      <c r="C48" s="354"/>
      <c r="D48" s="354"/>
      <c r="E48" s="354"/>
      <c r="F48" s="329" t="s">
        <v>89</v>
      </c>
      <c r="G48" s="276" t="s">
        <v>89</v>
      </c>
      <c r="H48" s="355" t="str">
        <f t="shared" si="3"/>
        <v>ICEBERG GREEN</v>
      </c>
      <c r="I48" s="355" t="e">
        <f>#REF!</f>
        <v>#REF!</v>
      </c>
      <c r="J48" s="206" t="s">
        <v>30</v>
      </c>
      <c r="K48" s="206">
        <f t="shared" si="4"/>
        <v>14</v>
      </c>
      <c r="L48" s="212">
        <v>1</v>
      </c>
      <c r="M48" s="206">
        <f t="shared" ref="M48" si="13">L48*K48</f>
        <v>14</v>
      </c>
      <c r="N48" s="211"/>
      <c r="O48" s="207">
        <f t="shared" ref="O48" si="14">M48+N48</f>
        <v>14</v>
      </c>
      <c r="P48" s="356" t="s">
        <v>362</v>
      </c>
      <c r="Q48" s="357"/>
    </row>
    <row r="49" spans="1:17" s="43" customFormat="1" ht="77.5" customHeight="1">
      <c r="A49" s="210">
        <v>6</v>
      </c>
      <c r="B49" s="353" t="s">
        <v>243</v>
      </c>
      <c r="C49" s="354"/>
      <c r="D49" s="354"/>
      <c r="E49" s="354"/>
      <c r="F49" s="329" t="str">
        <f>$D$18</f>
        <v>BLANC DE BLANC</v>
      </c>
      <c r="G49" s="329" t="str">
        <f>$D$18</f>
        <v>BLANC DE BLANC</v>
      </c>
      <c r="H49" s="355" t="str">
        <f>F49</f>
        <v>BLANC DE BLANC</v>
      </c>
      <c r="I49" s="355" t="e">
        <f>#REF!</f>
        <v>#REF!</v>
      </c>
      <c r="J49" s="206" t="s">
        <v>10</v>
      </c>
      <c r="K49" s="206">
        <v>14</v>
      </c>
      <c r="L49" s="212">
        <v>0.35</v>
      </c>
      <c r="M49" s="206">
        <f t="shared" ref="M49" si="15">L49*K49</f>
        <v>4.8999999999999995</v>
      </c>
      <c r="N49" s="211"/>
      <c r="O49" s="207">
        <f t="shared" ref="O49" si="16">M49+N49</f>
        <v>4.8999999999999995</v>
      </c>
      <c r="P49" s="356" t="s">
        <v>392</v>
      </c>
      <c r="Q49" s="357"/>
    </row>
    <row r="50" spans="1:17" s="43" customFormat="1" ht="77.5" customHeight="1">
      <c r="A50" s="210">
        <v>6</v>
      </c>
      <c r="B50" s="353" t="s">
        <v>243</v>
      </c>
      <c r="C50" s="354"/>
      <c r="D50" s="354"/>
      <c r="E50" s="354"/>
      <c r="F50" s="329" t="str">
        <f>$A$33</f>
        <v>ICEBERG GREEN</v>
      </c>
      <c r="G50" s="329" t="str">
        <f>$A$33</f>
        <v>ICEBERG GREEN</v>
      </c>
      <c r="H50" s="355" t="str">
        <f t="shared" ref="H50" si="17">F50</f>
        <v>ICEBERG GREEN</v>
      </c>
      <c r="I50" s="355" t="e">
        <f>#REF!</f>
        <v>#REF!</v>
      </c>
      <c r="J50" s="206" t="s">
        <v>10</v>
      </c>
      <c r="K50" s="206">
        <v>14</v>
      </c>
      <c r="L50" s="212">
        <v>0.35</v>
      </c>
      <c r="M50" s="206">
        <f t="shared" ref="M50" si="18">L50*K50</f>
        <v>4.8999999999999995</v>
      </c>
      <c r="N50" s="211"/>
      <c r="O50" s="207">
        <f t="shared" ref="O50" si="19">M50+N50</f>
        <v>4.8999999999999995</v>
      </c>
      <c r="P50" s="356" t="s">
        <v>392</v>
      </c>
      <c r="Q50" s="357"/>
    </row>
    <row r="51" spans="1:17" s="43" customFormat="1" ht="20.5" customHeight="1">
      <c r="A51" s="427"/>
      <c r="B51" s="427"/>
      <c r="C51" s="427"/>
      <c r="D51" s="427"/>
      <c r="E51" s="427"/>
      <c r="F51" s="427"/>
      <c r="G51" s="427"/>
      <c r="H51" s="427"/>
      <c r="I51" s="427"/>
      <c r="J51" s="427"/>
      <c r="K51" s="427"/>
      <c r="L51" s="427"/>
      <c r="M51" s="427"/>
      <c r="N51" s="427"/>
      <c r="O51" s="427"/>
      <c r="P51" s="427"/>
      <c r="Q51" s="427"/>
    </row>
    <row r="52" spans="1:17" s="34" customFormat="1" ht="39" customHeight="1">
      <c r="B52" s="80" t="s">
        <v>65</v>
      </c>
      <c r="C52" s="35"/>
      <c r="D52" s="35"/>
      <c r="E52" s="35"/>
      <c r="G52" s="36"/>
      <c r="Q52" s="37"/>
    </row>
    <row r="53" spans="1:17" s="51" customFormat="1" ht="85.5" customHeight="1">
      <c r="A53" s="402" t="s">
        <v>22</v>
      </c>
      <c r="B53" s="402"/>
      <c r="C53" s="402"/>
      <c r="D53" s="402"/>
      <c r="E53" s="402"/>
      <c r="F53" s="208" t="s">
        <v>47</v>
      </c>
      <c r="G53" s="208" t="s">
        <v>23</v>
      </c>
      <c r="H53" s="401" t="s">
        <v>42</v>
      </c>
      <c r="I53" s="401"/>
      <c r="J53" s="209" t="s">
        <v>18</v>
      </c>
      <c r="K53" s="208" t="s">
        <v>48</v>
      </c>
      <c r="L53" s="208" t="s">
        <v>24</v>
      </c>
      <c r="M53" s="208" t="s">
        <v>25</v>
      </c>
      <c r="N53" s="208" t="s">
        <v>26</v>
      </c>
      <c r="O53" s="208" t="s">
        <v>27</v>
      </c>
      <c r="P53" s="401" t="s">
        <v>28</v>
      </c>
      <c r="Q53" s="401"/>
    </row>
    <row r="54" spans="1:17" s="259" customFormat="1" ht="103" customHeight="1">
      <c r="A54" s="257">
        <v>1</v>
      </c>
      <c r="B54" s="420" t="s">
        <v>363</v>
      </c>
      <c r="C54" s="421"/>
      <c r="D54" s="421"/>
      <c r="E54" s="422"/>
      <c r="F54" s="329" t="s">
        <v>89</v>
      </c>
      <c r="G54" s="345" t="s">
        <v>89</v>
      </c>
      <c r="H54" s="355" t="str">
        <f>H49</f>
        <v>BLANC DE BLANC</v>
      </c>
      <c r="I54" s="355" t="e">
        <f>#REF!</f>
        <v>#REF!</v>
      </c>
      <c r="J54" s="206" t="s">
        <v>30</v>
      </c>
      <c r="K54" s="206">
        <f>K49</f>
        <v>14</v>
      </c>
      <c r="L54" s="212">
        <v>1</v>
      </c>
      <c r="M54" s="206">
        <f>L54*K54</f>
        <v>14</v>
      </c>
      <c r="N54" s="211"/>
      <c r="O54" s="207">
        <v>14</v>
      </c>
      <c r="P54" s="418" t="s">
        <v>373</v>
      </c>
      <c r="Q54" s="419"/>
    </row>
    <row r="55" spans="1:17" s="259" customFormat="1" ht="93.5" customHeight="1">
      <c r="A55" s="257">
        <v>1</v>
      </c>
      <c r="B55" s="420" t="s">
        <v>363</v>
      </c>
      <c r="C55" s="421"/>
      <c r="D55" s="421"/>
      <c r="E55" s="422"/>
      <c r="F55" s="329" t="s">
        <v>89</v>
      </c>
      <c r="G55" s="345" t="s">
        <v>89</v>
      </c>
      <c r="H55" s="355" t="str">
        <f>H50</f>
        <v>ICEBERG GREEN</v>
      </c>
      <c r="I55" s="355" t="e">
        <f>#REF!</f>
        <v>#REF!</v>
      </c>
      <c r="J55" s="206" t="s">
        <v>30</v>
      </c>
      <c r="K55" s="206">
        <f>K50</f>
        <v>14</v>
      </c>
      <c r="L55" s="212">
        <v>1</v>
      </c>
      <c r="M55" s="206">
        <f t="shared" ref="M55" si="20">L55*K55</f>
        <v>14</v>
      </c>
      <c r="N55" s="211"/>
      <c r="O55" s="207">
        <f t="shared" ref="O55" si="21">N55+M55</f>
        <v>14</v>
      </c>
      <c r="P55" s="418" t="s">
        <v>373</v>
      </c>
      <c r="Q55" s="419"/>
    </row>
    <row r="56" spans="1:17" s="259" customFormat="1" ht="45" customHeight="1">
      <c r="A56" s="257">
        <v>2</v>
      </c>
      <c r="B56" s="420" t="s">
        <v>364</v>
      </c>
      <c r="C56" s="421"/>
      <c r="D56" s="421"/>
      <c r="E56" s="422"/>
      <c r="F56" s="329" t="s">
        <v>39</v>
      </c>
      <c r="G56" s="329" t="s">
        <v>39</v>
      </c>
      <c r="H56" s="355" t="str">
        <f>H54</f>
        <v>BLANC DE BLANC</v>
      </c>
      <c r="I56" s="355" t="e">
        <f>#REF!</f>
        <v>#REF!</v>
      </c>
      <c r="J56" s="206" t="s">
        <v>30</v>
      </c>
      <c r="K56" s="206">
        <v>14</v>
      </c>
      <c r="L56" s="212">
        <v>1</v>
      </c>
      <c r="M56" s="206">
        <f t="shared" ref="M56" si="22">L56*K56</f>
        <v>14</v>
      </c>
      <c r="N56" s="211"/>
      <c r="O56" s="207">
        <f t="shared" ref="O56" si="23">N56+M56</f>
        <v>14</v>
      </c>
      <c r="P56" s="418" t="s">
        <v>374</v>
      </c>
      <c r="Q56" s="419"/>
    </row>
    <row r="57" spans="1:17" s="259" customFormat="1" ht="45" customHeight="1">
      <c r="A57" s="257">
        <v>2</v>
      </c>
      <c r="B57" s="420" t="s">
        <v>364</v>
      </c>
      <c r="C57" s="421"/>
      <c r="D57" s="421"/>
      <c r="E57" s="422"/>
      <c r="F57" s="329" t="s">
        <v>39</v>
      </c>
      <c r="G57" s="329" t="s">
        <v>39</v>
      </c>
      <c r="H57" s="355" t="str">
        <f>H55</f>
        <v>ICEBERG GREEN</v>
      </c>
      <c r="I57" s="355" t="e">
        <f>#REF!</f>
        <v>#REF!</v>
      </c>
      <c r="J57" s="206" t="s">
        <v>30</v>
      </c>
      <c r="K57" s="206">
        <v>14</v>
      </c>
      <c r="L57" s="212">
        <v>1</v>
      </c>
      <c r="M57" s="206">
        <f t="shared" ref="M57" si="24">L57*K57</f>
        <v>14</v>
      </c>
      <c r="N57" s="211"/>
      <c r="O57" s="207">
        <f t="shared" ref="O57" si="25">N57+M57</f>
        <v>14</v>
      </c>
      <c r="P57" s="418" t="s">
        <v>374</v>
      </c>
      <c r="Q57" s="419"/>
    </row>
    <row r="58" spans="1:17" s="12" customFormat="1" ht="89.5" customHeight="1">
      <c r="A58" s="257">
        <v>3</v>
      </c>
      <c r="B58" s="420" t="s">
        <v>365</v>
      </c>
      <c r="C58" s="421"/>
      <c r="D58" s="421"/>
      <c r="E58" s="422"/>
      <c r="F58" s="329" t="s">
        <v>89</v>
      </c>
      <c r="G58" s="329" t="s">
        <v>89</v>
      </c>
      <c r="H58" s="425" t="s">
        <v>403</v>
      </c>
      <c r="I58" s="426" t="e">
        <v>#REF!</v>
      </c>
      <c r="J58" s="206" t="s">
        <v>30</v>
      </c>
      <c r="K58" s="206">
        <v>14</v>
      </c>
      <c r="L58" s="212">
        <v>1</v>
      </c>
      <c r="M58" s="206">
        <f t="shared" ref="M58" si="26">L58*K58</f>
        <v>14</v>
      </c>
      <c r="N58" s="211"/>
      <c r="O58" s="207">
        <f>N58+M58</f>
        <v>14</v>
      </c>
      <c r="P58" s="418" t="s">
        <v>375</v>
      </c>
      <c r="Q58" s="419"/>
    </row>
    <row r="59" spans="1:17" s="12" customFormat="1" ht="92" customHeight="1">
      <c r="A59" s="257">
        <v>3</v>
      </c>
      <c r="B59" s="420" t="s">
        <v>365</v>
      </c>
      <c r="C59" s="421"/>
      <c r="D59" s="421"/>
      <c r="E59" s="422"/>
      <c r="F59" s="329" t="s">
        <v>89</v>
      </c>
      <c r="G59" s="329" t="s">
        <v>89</v>
      </c>
      <c r="H59" s="425" t="s">
        <v>350</v>
      </c>
      <c r="I59" s="426" t="e">
        <v>#REF!</v>
      </c>
      <c r="J59" s="206" t="s">
        <v>30</v>
      </c>
      <c r="K59" s="206">
        <v>14</v>
      </c>
      <c r="L59" s="212">
        <v>1</v>
      </c>
      <c r="M59" s="206">
        <f t="shared" ref="M59" si="27">L59*K59</f>
        <v>14</v>
      </c>
      <c r="N59" s="211"/>
      <c r="O59" s="207">
        <f t="shared" ref="O59" si="28">N59+M59</f>
        <v>14</v>
      </c>
      <c r="P59" s="418" t="s">
        <v>375</v>
      </c>
      <c r="Q59" s="419"/>
    </row>
    <row r="60" spans="1:17" s="12" customFormat="1" ht="95.5" customHeight="1">
      <c r="A60" s="257">
        <v>4</v>
      </c>
      <c r="B60" s="420" t="s">
        <v>366</v>
      </c>
      <c r="C60" s="421"/>
      <c r="D60" s="421"/>
      <c r="E60" s="422"/>
      <c r="F60" s="329" t="s">
        <v>89</v>
      </c>
      <c r="G60" s="329" t="s">
        <v>89</v>
      </c>
      <c r="H60" s="425" t="s">
        <v>403</v>
      </c>
      <c r="I60" s="426" t="e">
        <v>#REF!</v>
      </c>
      <c r="J60" s="206" t="s">
        <v>30</v>
      </c>
      <c r="K60" s="206">
        <v>14</v>
      </c>
      <c r="L60" s="212">
        <v>1</v>
      </c>
      <c r="M60" s="206">
        <f t="shared" ref="M60" si="29">L60*K60</f>
        <v>14</v>
      </c>
      <c r="N60" s="211"/>
      <c r="O60" s="207">
        <f t="shared" ref="O60" si="30">N60+M60</f>
        <v>14</v>
      </c>
      <c r="P60" s="418" t="s">
        <v>375</v>
      </c>
      <c r="Q60" s="419"/>
    </row>
    <row r="61" spans="1:17" s="12" customFormat="1" ht="93" customHeight="1">
      <c r="A61" s="257">
        <v>4</v>
      </c>
      <c r="B61" s="420" t="s">
        <v>366</v>
      </c>
      <c r="C61" s="421"/>
      <c r="D61" s="421"/>
      <c r="E61" s="422"/>
      <c r="F61" s="329" t="s">
        <v>89</v>
      </c>
      <c r="G61" s="329" t="s">
        <v>89</v>
      </c>
      <c r="H61" s="425" t="s">
        <v>350</v>
      </c>
      <c r="I61" s="426" t="e">
        <v>#REF!</v>
      </c>
      <c r="J61" s="206" t="s">
        <v>30</v>
      </c>
      <c r="K61" s="206">
        <v>14</v>
      </c>
      <c r="L61" s="212">
        <v>1</v>
      </c>
      <c r="M61" s="206">
        <f>L61*K61</f>
        <v>14</v>
      </c>
      <c r="N61" s="211"/>
      <c r="O61" s="207">
        <f t="shared" ref="O61" si="31">N61+M61</f>
        <v>14</v>
      </c>
      <c r="P61" s="418" t="s">
        <v>375</v>
      </c>
      <c r="Q61" s="419"/>
    </row>
    <row r="62" spans="1:17" s="12" customFormat="1" ht="93.5" customHeight="1">
      <c r="A62" s="257">
        <v>5</v>
      </c>
      <c r="B62" s="420" t="s">
        <v>367</v>
      </c>
      <c r="C62" s="421"/>
      <c r="D62" s="421"/>
      <c r="E62" s="422"/>
      <c r="F62" s="329" t="s">
        <v>89</v>
      </c>
      <c r="G62" s="329" t="s">
        <v>89</v>
      </c>
      <c r="H62" s="425" t="s">
        <v>403</v>
      </c>
      <c r="I62" s="426" t="e">
        <v>#REF!</v>
      </c>
      <c r="J62" s="206" t="s">
        <v>30</v>
      </c>
      <c r="K62" s="206">
        <v>14</v>
      </c>
      <c r="L62" s="212">
        <v>2</v>
      </c>
      <c r="M62" s="206">
        <f t="shared" ref="M62:M63" si="32">L62*K62</f>
        <v>28</v>
      </c>
      <c r="N62" s="206"/>
      <c r="O62" s="207">
        <v>28</v>
      </c>
      <c r="P62" s="418" t="s">
        <v>376</v>
      </c>
      <c r="Q62" s="419"/>
    </row>
    <row r="63" spans="1:17" s="12" customFormat="1" ht="90.5" customHeight="1">
      <c r="A63" s="257">
        <v>5</v>
      </c>
      <c r="B63" s="420" t="s">
        <v>367</v>
      </c>
      <c r="C63" s="421"/>
      <c r="D63" s="421"/>
      <c r="E63" s="422"/>
      <c r="F63" s="329" t="s">
        <v>89</v>
      </c>
      <c r="G63" s="329" t="s">
        <v>89</v>
      </c>
      <c r="H63" s="425" t="s">
        <v>350</v>
      </c>
      <c r="I63" s="426" t="e">
        <v>#REF!</v>
      </c>
      <c r="J63" s="206" t="s">
        <v>30</v>
      </c>
      <c r="K63" s="206">
        <v>14</v>
      </c>
      <c r="L63" s="212">
        <v>2</v>
      </c>
      <c r="M63" s="206">
        <f t="shared" si="32"/>
        <v>28</v>
      </c>
      <c r="N63" s="206"/>
      <c r="O63" s="207">
        <v>28</v>
      </c>
      <c r="P63" s="418" t="s">
        <v>376</v>
      </c>
      <c r="Q63" s="419"/>
    </row>
    <row r="64" spans="1:17" s="12" customFormat="1" ht="42.5" customHeight="1">
      <c r="A64" s="257">
        <v>6</v>
      </c>
      <c r="B64" s="420" t="s">
        <v>368</v>
      </c>
      <c r="C64" s="421"/>
      <c r="D64" s="421"/>
      <c r="E64" s="422"/>
      <c r="F64" s="329" t="s">
        <v>92</v>
      </c>
      <c r="G64" s="329" t="s">
        <v>92</v>
      </c>
      <c r="H64" s="425" t="s">
        <v>403</v>
      </c>
      <c r="I64" s="426" t="e">
        <v>#REF!</v>
      </c>
      <c r="J64" s="206" t="s">
        <v>30</v>
      </c>
      <c r="K64" s="206">
        <v>14</v>
      </c>
      <c r="L64" s="212">
        <v>1</v>
      </c>
      <c r="M64" s="206">
        <f t="shared" ref="M64" si="33">L64*K64</f>
        <v>14</v>
      </c>
      <c r="N64" s="206"/>
      <c r="O64" s="207">
        <v>14</v>
      </c>
      <c r="P64" s="418" t="s">
        <v>377</v>
      </c>
      <c r="Q64" s="419"/>
    </row>
    <row r="65" spans="1:17" s="259" customFormat="1" ht="42.5" customHeight="1">
      <c r="A65" s="257">
        <v>6</v>
      </c>
      <c r="B65" s="420" t="s">
        <v>368</v>
      </c>
      <c r="C65" s="421"/>
      <c r="D65" s="421"/>
      <c r="E65" s="422"/>
      <c r="F65" s="329" t="s">
        <v>92</v>
      </c>
      <c r="G65" s="258" t="s">
        <v>92</v>
      </c>
      <c r="H65" s="425" t="s">
        <v>350</v>
      </c>
      <c r="I65" s="426" t="e">
        <v>#REF!</v>
      </c>
      <c r="J65" s="206" t="s">
        <v>30</v>
      </c>
      <c r="K65" s="206">
        <v>14</v>
      </c>
      <c r="L65" s="212">
        <v>1</v>
      </c>
      <c r="M65" s="206">
        <f>L65*K65</f>
        <v>14</v>
      </c>
      <c r="N65" s="211"/>
      <c r="O65" s="207">
        <v>14</v>
      </c>
      <c r="P65" s="418" t="s">
        <v>377</v>
      </c>
      <c r="Q65" s="419"/>
    </row>
    <row r="66" spans="1:17" s="259" customFormat="1" ht="43" customHeight="1">
      <c r="A66" s="257">
        <v>7</v>
      </c>
      <c r="B66" s="420" t="s">
        <v>369</v>
      </c>
      <c r="C66" s="421"/>
      <c r="D66" s="421"/>
      <c r="E66" s="422"/>
      <c r="F66" s="329" t="s">
        <v>92</v>
      </c>
      <c r="G66" s="329" t="s">
        <v>92</v>
      </c>
      <c r="H66" s="425" t="s">
        <v>403</v>
      </c>
      <c r="I66" s="426" t="e">
        <v>#REF!</v>
      </c>
      <c r="J66" s="206" t="s">
        <v>30</v>
      </c>
      <c r="K66" s="206">
        <v>14</v>
      </c>
      <c r="L66" s="212">
        <v>1</v>
      </c>
      <c r="M66" s="206">
        <f t="shared" ref="M66:M71" si="34">L66*K66</f>
        <v>14</v>
      </c>
      <c r="N66" s="211"/>
      <c r="O66" s="207">
        <f t="shared" ref="O66:O68" si="35">N66+M66</f>
        <v>14</v>
      </c>
      <c r="P66" s="418"/>
      <c r="Q66" s="419"/>
    </row>
    <row r="67" spans="1:17" s="259" customFormat="1" ht="43" customHeight="1">
      <c r="A67" s="257">
        <v>7</v>
      </c>
      <c r="B67" s="420" t="s">
        <v>369</v>
      </c>
      <c r="C67" s="421"/>
      <c r="D67" s="421"/>
      <c r="E67" s="422"/>
      <c r="F67" s="329" t="s">
        <v>92</v>
      </c>
      <c r="G67" s="329" t="s">
        <v>92</v>
      </c>
      <c r="H67" s="425" t="s">
        <v>350</v>
      </c>
      <c r="I67" s="426" t="e">
        <v>#REF!</v>
      </c>
      <c r="J67" s="206" t="s">
        <v>30</v>
      </c>
      <c r="K67" s="206">
        <v>14</v>
      </c>
      <c r="L67" s="212">
        <v>1</v>
      </c>
      <c r="M67" s="206">
        <f t="shared" si="34"/>
        <v>14</v>
      </c>
      <c r="N67" s="211"/>
      <c r="O67" s="207">
        <f t="shared" si="35"/>
        <v>14</v>
      </c>
      <c r="P67" s="418"/>
      <c r="Q67" s="419"/>
    </row>
    <row r="68" spans="1:17" s="259" customFormat="1" ht="51.5" customHeight="1">
      <c r="A68" s="257">
        <v>8</v>
      </c>
      <c r="B68" s="330" t="s">
        <v>370</v>
      </c>
      <c r="C68" s="331"/>
      <c r="D68" s="331"/>
      <c r="E68" s="332"/>
      <c r="F68" s="329" t="s">
        <v>55</v>
      </c>
      <c r="G68" s="329" t="s">
        <v>55</v>
      </c>
      <c r="H68" s="425" t="s">
        <v>403</v>
      </c>
      <c r="I68" s="426" t="e">
        <v>#REF!</v>
      </c>
      <c r="J68" s="206" t="s">
        <v>30</v>
      </c>
      <c r="K68" s="206">
        <v>14</v>
      </c>
      <c r="L68" s="212">
        <v>2</v>
      </c>
      <c r="M68" s="206">
        <f t="shared" si="34"/>
        <v>28</v>
      </c>
      <c r="N68" s="211"/>
      <c r="O68" s="207">
        <f t="shared" si="35"/>
        <v>28</v>
      </c>
      <c r="P68" s="418"/>
      <c r="Q68" s="419"/>
    </row>
    <row r="69" spans="1:17" s="12" customFormat="1" ht="48" customHeight="1">
      <c r="A69" s="257">
        <v>8</v>
      </c>
      <c r="B69" s="330" t="s">
        <v>370</v>
      </c>
      <c r="C69" s="331"/>
      <c r="D69" s="331"/>
      <c r="E69" s="332"/>
      <c r="F69" s="329" t="s">
        <v>55</v>
      </c>
      <c r="G69" s="329" t="s">
        <v>55</v>
      </c>
      <c r="H69" s="425" t="s">
        <v>350</v>
      </c>
      <c r="I69" s="426" t="e">
        <v>#REF!</v>
      </c>
      <c r="J69" s="206" t="s">
        <v>30</v>
      </c>
      <c r="K69" s="206">
        <v>14</v>
      </c>
      <c r="L69" s="212">
        <v>2</v>
      </c>
      <c r="M69" s="206">
        <f t="shared" si="34"/>
        <v>28</v>
      </c>
      <c r="N69" s="211"/>
      <c r="O69" s="207">
        <f>N69+M69</f>
        <v>28</v>
      </c>
      <c r="P69" s="418"/>
      <c r="Q69" s="419"/>
    </row>
    <row r="70" spans="1:17" s="12" customFormat="1" ht="55.5" customHeight="1">
      <c r="A70" s="257">
        <v>9</v>
      </c>
      <c r="B70" s="330" t="s">
        <v>371</v>
      </c>
      <c r="C70" s="331"/>
      <c r="D70" s="331"/>
      <c r="E70" s="332"/>
      <c r="F70" s="329" t="s">
        <v>55</v>
      </c>
      <c r="G70" s="329" t="s">
        <v>55</v>
      </c>
      <c r="H70" s="425" t="s">
        <v>403</v>
      </c>
      <c r="I70" s="426" t="e">
        <v>#REF!</v>
      </c>
      <c r="J70" s="206" t="s">
        <v>30</v>
      </c>
      <c r="K70" s="206">
        <v>14</v>
      </c>
      <c r="L70" s="212">
        <v>1</v>
      </c>
      <c r="M70" s="206">
        <f t="shared" si="34"/>
        <v>14</v>
      </c>
      <c r="N70" s="211"/>
      <c r="O70" s="207">
        <f t="shared" ref="O70:O72" si="36">N70+M70</f>
        <v>14</v>
      </c>
      <c r="P70" s="418"/>
      <c r="Q70" s="419"/>
    </row>
    <row r="71" spans="1:17" s="12" customFormat="1" ht="46.5" customHeight="1">
      <c r="A71" s="257">
        <v>9</v>
      </c>
      <c r="B71" s="330" t="s">
        <v>371</v>
      </c>
      <c r="C71" s="331"/>
      <c r="D71" s="331"/>
      <c r="E71" s="332"/>
      <c r="F71" s="329" t="s">
        <v>55</v>
      </c>
      <c r="G71" s="329" t="s">
        <v>55</v>
      </c>
      <c r="H71" s="425" t="s">
        <v>350</v>
      </c>
      <c r="I71" s="426" t="e">
        <v>#REF!</v>
      </c>
      <c r="J71" s="206" t="s">
        <v>30</v>
      </c>
      <c r="K71" s="206">
        <v>14</v>
      </c>
      <c r="L71" s="212">
        <v>1</v>
      </c>
      <c r="M71" s="206">
        <f t="shared" si="34"/>
        <v>14</v>
      </c>
      <c r="N71" s="211"/>
      <c r="O71" s="207">
        <f t="shared" si="36"/>
        <v>14</v>
      </c>
      <c r="P71" s="418"/>
      <c r="Q71" s="419"/>
    </row>
    <row r="72" spans="1:17" s="12" customFormat="1" ht="44" customHeight="1">
      <c r="A72" s="257">
        <v>10</v>
      </c>
      <c r="B72" s="330" t="s">
        <v>372</v>
      </c>
      <c r="C72" s="331"/>
      <c r="D72" s="331"/>
      <c r="E72" s="332"/>
      <c r="F72" s="329" t="s">
        <v>55</v>
      </c>
      <c r="G72" s="329" t="s">
        <v>55</v>
      </c>
      <c r="H72" s="425" t="s">
        <v>403</v>
      </c>
      <c r="I72" s="426" t="e">
        <v>#REF!</v>
      </c>
      <c r="J72" s="206" t="s">
        <v>30</v>
      </c>
      <c r="K72" s="206">
        <v>14</v>
      </c>
      <c r="L72" s="212">
        <f>2/50</f>
        <v>0.04</v>
      </c>
      <c r="M72" s="206">
        <f>L72*K72</f>
        <v>0.56000000000000005</v>
      </c>
      <c r="N72" s="211"/>
      <c r="O72" s="207">
        <f t="shared" si="36"/>
        <v>0.56000000000000005</v>
      </c>
      <c r="P72" s="418"/>
      <c r="Q72" s="419"/>
    </row>
    <row r="73" spans="1:17" s="12" customFormat="1" ht="53" customHeight="1">
      <c r="A73" s="257">
        <v>10</v>
      </c>
      <c r="B73" s="330" t="s">
        <v>372</v>
      </c>
      <c r="C73" s="331"/>
      <c r="D73" s="331"/>
      <c r="E73" s="332"/>
      <c r="F73" s="329" t="s">
        <v>55</v>
      </c>
      <c r="G73" s="329" t="s">
        <v>55</v>
      </c>
      <c r="H73" s="425" t="s">
        <v>350</v>
      </c>
      <c r="I73" s="426" t="e">
        <v>#REF!</v>
      </c>
      <c r="J73" s="206" t="s">
        <v>30</v>
      </c>
      <c r="K73" s="206">
        <v>14</v>
      </c>
      <c r="L73" s="212">
        <v>0.04</v>
      </c>
      <c r="M73" s="206">
        <f t="shared" ref="M73" si="37">L73*K73</f>
        <v>0.56000000000000005</v>
      </c>
      <c r="N73" s="206"/>
      <c r="O73" s="207">
        <v>1</v>
      </c>
      <c r="P73" s="418"/>
      <c r="Q73" s="419"/>
    </row>
    <row r="74" spans="1:17" s="12" customFormat="1" ht="47" customHeight="1">
      <c r="A74" s="257">
        <v>11</v>
      </c>
      <c r="B74" s="330" t="s">
        <v>203</v>
      </c>
      <c r="C74" s="331"/>
      <c r="D74" s="331"/>
      <c r="E74" s="332"/>
      <c r="F74" s="329" t="s">
        <v>55</v>
      </c>
      <c r="G74" s="329" t="s">
        <v>55</v>
      </c>
      <c r="H74" s="425" t="s">
        <v>403</v>
      </c>
      <c r="I74" s="426" t="e">
        <v>#REF!</v>
      </c>
      <c r="J74" s="206" t="s">
        <v>30</v>
      </c>
      <c r="K74" s="206">
        <v>14</v>
      </c>
      <c r="L74" s="212">
        <v>0.08</v>
      </c>
      <c r="M74" s="206">
        <v>2</v>
      </c>
      <c r="N74" s="206"/>
      <c r="O74" s="207">
        <v>2</v>
      </c>
      <c r="P74" s="418"/>
      <c r="Q74" s="419"/>
    </row>
    <row r="75" spans="1:17" s="12" customFormat="1" ht="47" customHeight="1">
      <c r="A75" s="257">
        <v>11</v>
      </c>
      <c r="B75" s="330" t="s">
        <v>203</v>
      </c>
      <c r="C75" s="331"/>
      <c r="D75" s="331"/>
      <c r="E75" s="332"/>
      <c r="F75" s="329" t="s">
        <v>55</v>
      </c>
      <c r="G75" s="329" t="s">
        <v>55</v>
      </c>
      <c r="H75" s="425" t="s">
        <v>350</v>
      </c>
      <c r="I75" s="426" t="e">
        <v>#REF!</v>
      </c>
      <c r="J75" s="206" t="s">
        <v>30</v>
      </c>
      <c r="K75" s="206">
        <v>14</v>
      </c>
      <c r="L75" s="212">
        <v>0.08</v>
      </c>
      <c r="M75" s="206">
        <v>2</v>
      </c>
      <c r="N75" s="206"/>
      <c r="O75" s="207">
        <v>2</v>
      </c>
      <c r="P75" s="418"/>
      <c r="Q75" s="419"/>
    </row>
    <row r="76" spans="1:17" s="12" customFormat="1" ht="16" customHeight="1">
      <c r="A76" s="88"/>
      <c r="B76" s="88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</row>
    <row r="77" spans="1:17" s="12" customFormat="1" ht="38" customHeight="1">
      <c r="B77" s="333" t="s">
        <v>66</v>
      </c>
      <c r="C77" s="334"/>
      <c r="D77" s="77"/>
      <c r="E77" s="77"/>
      <c r="F77" s="77"/>
      <c r="G77" s="78"/>
      <c r="H77" s="77"/>
      <c r="I77" s="77"/>
      <c r="J77" s="424" t="s">
        <v>31</v>
      </c>
      <c r="K77" s="424"/>
      <c r="L77" s="424"/>
      <c r="M77" s="424"/>
      <c r="N77" s="424"/>
      <c r="O77" s="42"/>
      <c r="P77" s="42"/>
      <c r="Q77" s="43"/>
    </row>
    <row r="78" spans="1:17" s="88" customFormat="1" ht="39.5" customHeight="1">
      <c r="A78" s="88">
        <v>1</v>
      </c>
      <c r="B78" s="255" t="s">
        <v>212</v>
      </c>
      <c r="C78" s="99" t="s">
        <v>408</v>
      </c>
      <c r="D78" s="12"/>
      <c r="E78" s="12"/>
      <c r="F78" s="12"/>
      <c r="G78" s="44"/>
      <c r="H78" s="44"/>
      <c r="I78" s="44"/>
      <c r="J78" s="44"/>
      <c r="K78" s="16"/>
      <c r="L78" s="16"/>
      <c r="M78" s="44"/>
      <c r="N78" s="44"/>
      <c r="O78" s="44"/>
      <c r="P78" s="44"/>
      <c r="Q78" s="44"/>
    </row>
    <row r="79" spans="1:17" s="12" customFormat="1" ht="39.5" customHeight="1">
      <c r="A79" s="88"/>
      <c r="B79" s="598" t="s">
        <v>49</v>
      </c>
      <c r="C79" s="599"/>
      <c r="D79" s="599"/>
      <c r="E79" s="599"/>
      <c r="F79" s="599"/>
      <c r="G79" s="599"/>
      <c r="H79" s="599"/>
      <c r="I79" s="600"/>
      <c r="J79" s="44"/>
      <c r="K79" s="16"/>
      <c r="L79" s="16"/>
      <c r="M79" s="44"/>
      <c r="N79" s="44"/>
      <c r="O79" s="44"/>
      <c r="P79" s="44"/>
      <c r="Q79" s="44"/>
    </row>
    <row r="80" spans="1:17" s="12" customFormat="1" ht="59.25" customHeight="1">
      <c r="A80" s="88"/>
      <c r="B80" s="376" t="s">
        <v>42</v>
      </c>
      <c r="C80" s="377"/>
      <c r="D80" s="378" t="s">
        <v>54</v>
      </c>
      <c r="E80" s="379"/>
      <c r="F80" s="379"/>
      <c r="G80" s="379"/>
      <c r="H80" s="379"/>
      <c r="I80" s="380"/>
      <c r="J80" s="44"/>
      <c r="K80" s="44"/>
      <c r="L80" s="44"/>
      <c r="M80" s="44"/>
      <c r="N80" s="44"/>
      <c r="O80" s="44"/>
      <c r="P80" s="44"/>
      <c r="Q80" s="44"/>
    </row>
    <row r="81" spans="1:17" s="12" customFormat="1" ht="115.5" customHeight="1">
      <c r="A81" s="88"/>
      <c r="B81" s="594" t="s">
        <v>403</v>
      </c>
      <c r="C81" s="594" t="e">
        <f>#REF!</f>
        <v>#REF!</v>
      </c>
      <c r="D81" s="595" t="s">
        <v>409</v>
      </c>
      <c r="E81" s="596"/>
      <c r="F81" s="596"/>
      <c r="G81" s="596"/>
      <c r="H81" s="596"/>
      <c r="I81" s="597"/>
      <c r="J81" s="44"/>
      <c r="K81" s="44"/>
      <c r="L81" s="44"/>
      <c r="M81" s="44"/>
      <c r="N81" s="44"/>
      <c r="O81" s="44"/>
    </row>
    <row r="82" spans="1:17" s="12" customFormat="1" ht="115.5" customHeight="1">
      <c r="A82" s="88"/>
      <c r="B82" s="594" t="s">
        <v>350</v>
      </c>
      <c r="C82" s="594" t="e">
        <f>#REF!</f>
        <v>#REF!</v>
      </c>
      <c r="D82" s="595" t="s">
        <v>410</v>
      </c>
      <c r="E82" s="596"/>
      <c r="F82" s="596"/>
      <c r="G82" s="596"/>
      <c r="H82" s="596"/>
      <c r="I82" s="597"/>
      <c r="J82" s="44"/>
      <c r="K82" s="44"/>
      <c r="L82" s="44"/>
      <c r="M82" s="44"/>
      <c r="N82" s="44"/>
      <c r="O82" s="44"/>
    </row>
    <row r="83" spans="1:17" s="12" customFormat="1" ht="32.5"/>
    <row r="84" spans="1:17" s="12" customFormat="1" ht="41.5" customHeight="1">
      <c r="A84" s="88"/>
      <c r="B84" s="598" t="s">
        <v>411</v>
      </c>
      <c r="C84" s="599"/>
      <c r="D84" s="599"/>
      <c r="E84" s="599"/>
      <c r="F84" s="599"/>
      <c r="G84" s="599"/>
      <c r="H84" s="599"/>
      <c r="I84" s="600"/>
      <c r="J84" s="44"/>
      <c r="K84" s="44"/>
      <c r="L84" s="44"/>
    </row>
    <row r="85" spans="1:17" s="12" customFormat="1" ht="40.5" customHeight="1">
      <c r="A85" s="88"/>
      <c r="B85" s="385"/>
      <c r="C85" s="386"/>
      <c r="D85" s="260" t="s">
        <v>182</v>
      </c>
      <c r="E85" s="260" t="s">
        <v>60</v>
      </c>
      <c r="F85" s="260" t="s">
        <v>10</v>
      </c>
      <c r="G85" s="260" t="s">
        <v>57</v>
      </c>
      <c r="H85" s="260" t="s">
        <v>58</v>
      </c>
      <c r="I85" s="260" t="s">
        <v>59</v>
      </c>
      <c r="J85" s="44"/>
    </row>
    <row r="86" spans="1:17" s="12" customFormat="1" ht="100.5" customHeight="1">
      <c r="A86" s="88"/>
      <c r="B86" s="604" t="s">
        <v>210</v>
      </c>
      <c r="C86" s="604"/>
      <c r="D86" s="601" t="s">
        <v>412</v>
      </c>
      <c r="E86" s="602"/>
      <c r="F86" s="602"/>
      <c r="G86" s="602"/>
      <c r="H86" s="602"/>
      <c r="I86" s="603"/>
      <c r="J86" s="44"/>
    </row>
    <row r="87" spans="1:17" s="12" customFormat="1" ht="218.5" customHeight="1">
      <c r="A87" s="88"/>
      <c r="B87" s="423" t="s">
        <v>414</v>
      </c>
      <c r="C87" s="423"/>
      <c r="D87" s="601" t="s">
        <v>413</v>
      </c>
      <c r="E87" s="602"/>
      <c r="F87" s="602"/>
      <c r="G87" s="602"/>
      <c r="H87" s="602"/>
      <c r="I87" s="603"/>
      <c r="J87" s="44"/>
    </row>
    <row r="88" spans="1:17" s="12" customFormat="1" ht="12.75" customHeight="1">
      <c r="A88" s="88"/>
      <c r="B88" s="88"/>
      <c r="C88" s="88"/>
      <c r="D88" s="88"/>
      <c r="E88" s="88"/>
      <c r="F88" s="88"/>
      <c r="G88" s="88"/>
      <c r="H88" s="88"/>
      <c r="I88" s="88"/>
      <c r="J88" s="44"/>
      <c r="K88" s="44"/>
      <c r="L88" s="44"/>
      <c r="M88" s="44"/>
      <c r="N88" s="44"/>
      <c r="O88" s="44"/>
      <c r="P88" s="44"/>
      <c r="Q88" s="44"/>
    </row>
    <row r="89" spans="1:17" s="88" customFormat="1" ht="38" customHeight="1">
      <c r="A89" s="13">
        <v>2</v>
      </c>
      <c r="B89" s="255" t="s">
        <v>214</v>
      </c>
      <c r="C89" s="360" t="s">
        <v>202</v>
      </c>
      <c r="D89" s="360"/>
      <c r="E89" s="360"/>
      <c r="F89" s="360"/>
      <c r="G89" s="44"/>
      <c r="H89" s="44"/>
      <c r="I89" s="44"/>
      <c r="J89" s="44"/>
      <c r="K89" s="16"/>
      <c r="L89" s="16"/>
      <c r="M89" s="44"/>
      <c r="N89" s="44"/>
      <c r="O89" s="44"/>
      <c r="P89" s="44"/>
      <c r="Q89" s="44"/>
    </row>
    <row r="90" spans="1:17" s="12" customFormat="1" ht="32.5" hidden="1">
      <c r="A90" s="88"/>
      <c r="B90" s="362" t="s">
        <v>49</v>
      </c>
      <c r="C90" s="363"/>
      <c r="D90" s="363"/>
      <c r="E90" s="363"/>
      <c r="F90" s="363"/>
      <c r="G90" s="363"/>
      <c r="H90" s="363"/>
      <c r="I90" s="366"/>
      <c r="J90" s="44"/>
      <c r="K90" s="16"/>
      <c r="L90" s="16"/>
      <c r="M90" s="44"/>
      <c r="N90" s="44"/>
      <c r="O90" s="44"/>
      <c r="P90" s="44"/>
      <c r="Q90" s="44"/>
    </row>
    <row r="91" spans="1:17" s="12" customFormat="1" ht="63" hidden="1" customHeight="1">
      <c r="A91" s="88"/>
      <c r="B91" s="368" t="s">
        <v>42</v>
      </c>
      <c r="C91" s="369"/>
      <c r="D91" s="370" t="s">
        <v>69</v>
      </c>
      <c r="E91" s="371"/>
      <c r="F91" s="371"/>
      <c r="G91" s="371"/>
      <c r="H91" s="371"/>
      <c r="I91" s="372"/>
      <c r="J91" s="44"/>
      <c r="K91" s="44"/>
      <c r="L91" s="44"/>
      <c r="M91" s="44"/>
      <c r="N91" s="44"/>
      <c r="O91" s="44"/>
      <c r="P91" s="44"/>
      <c r="Q91" s="44"/>
    </row>
    <row r="92" spans="1:17" s="12" customFormat="1" ht="72" hidden="1" customHeight="1">
      <c r="A92" s="88"/>
      <c r="B92" s="367" t="e">
        <f>#REF!</f>
        <v>#REF!</v>
      </c>
      <c r="C92" s="367" t="e">
        <f>#REF!</f>
        <v>#REF!</v>
      </c>
      <c r="D92" s="373" t="s">
        <v>178</v>
      </c>
      <c r="E92" s="374"/>
      <c r="F92" s="374"/>
      <c r="G92" s="374"/>
      <c r="H92" s="374"/>
      <c r="I92" s="375"/>
      <c r="J92" s="44"/>
      <c r="K92" s="44"/>
      <c r="L92" s="44"/>
      <c r="M92" s="44"/>
      <c r="N92" s="44"/>
      <c r="O92" s="44"/>
    </row>
    <row r="93" spans="1:17" s="12" customFormat="1" ht="29.15" hidden="1" customHeight="1">
      <c r="A93" s="88"/>
      <c r="B93" s="213"/>
      <c r="C93" s="214"/>
      <c r="D93" s="215"/>
      <c r="E93" s="202"/>
      <c r="F93" s="202"/>
      <c r="G93" s="202"/>
      <c r="H93" s="202"/>
      <c r="I93" s="203"/>
      <c r="J93" s="44"/>
      <c r="K93" s="44"/>
      <c r="L93" s="44"/>
      <c r="M93" s="44"/>
      <c r="N93" s="44"/>
      <c r="O93" s="44"/>
    </row>
    <row r="94" spans="1:17" s="12" customFormat="1" ht="32.5" hidden="1">
      <c r="A94" s="88"/>
      <c r="B94" s="362" t="s">
        <v>70</v>
      </c>
      <c r="C94" s="363"/>
      <c r="D94" s="364"/>
      <c r="E94" s="364"/>
      <c r="F94" s="364"/>
      <c r="G94" s="364"/>
      <c r="H94" s="364"/>
      <c r="I94" s="365"/>
      <c r="J94" s="44"/>
      <c r="K94" s="44"/>
      <c r="L94" s="44"/>
    </row>
    <row r="95" spans="1:17" s="12" customFormat="1" ht="56.25" hidden="1" customHeight="1">
      <c r="A95" s="88"/>
      <c r="B95" s="385"/>
      <c r="C95" s="386"/>
      <c r="D95" s="260" t="s">
        <v>182</v>
      </c>
      <c r="E95" s="260" t="s">
        <v>60</v>
      </c>
      <c r="F95" s="260" t="s">
        <v>10</v>
      </c>
      <c r="G95" s="260" t="s">
        <v>57</v>
      </c>
      <c r="H95" s="260" t="s">
        <v>58</v>
      </c>
      <c r="I95" s="260" t="s">
        <v>59</v>
      </c>
      <c r="J95" s="44"/>
    </row>
    <row r="96" spans="1:17" s="12" customFormat="1" ht="67.5" hidden="1" customHeight="1">
      <c r="A96" s="88"/>
      <c r="B96" s="387" t="s">
        <v>183</v>
      </c>
      <c r="C96" s="387"/>
      <c r="D96" s="195"/>
      <c r="E96" s="196"/>
      <c r="F96" s="196"/>
      <c r="G96" s="196"/>
      <c r="H96" s="196"/>
      <c r="I96" s="196"/>
      <c r="J96" s="44"/>
    </row>
    <row r="97" spans="1:17" s="88" customFormat="1" ht="48.65" customHeight="1">
      <c r="A97" s="13">
        <v>3</v>
      </c>
      <c r="B97" s="255" t="s">
        <v>215</v>
      </c>
      <c r="C97" s="99" t="s">
        <v>219</v>
      </c>
      <c r="D97" s="15"/>
      <c r="E97" s="15"/>
      <c r="F97" s="15"/>
      <c r="G97" s="44"/>
      <c r="H97" s="44"/>
      <c r="I97" s="44"/>
      <c r="J97" s="44"/>
      <c r="K97" s="16"/>
      <c r="L97" s="16"/>
      <c r="M97" s="44"/>
      <c r="N97" s="44"/>
      <c r="O97" s="44"/>
      <c r="P97" s="44"/>
      <c r="Q97" s="44"/>
    </row>
    <row r="98" spans="1:17" s="12" customFormat="1" ht="36.65" hidden="1" customHeight="1">
      <c r="A98" s="88"/>
      <c r="B98" s="376" t="s">
        <v>42</v>
      </c>
      <c r="C98" s="377"/>
      <c r="D98" s="378" t="s">
        <v>209</v>
      </c>
      <c r="E98" s="379"/>
      <c r="F98" s="379"/>
      <c r="G98" s="379"/>
      <c r="H98" s="379"/>
      <c r="I98" s="380"/>
      <c r="J98" s="44"/>
      <c r="K98" s="44"/>
      <c r="L98" s="44"/>
      <c r="M98" s="44"/>
      <c r="N98" s="44"/>
      <c r="O98" s="44"/>
      <c r="P98" s="44"/>
      <c r="Q98" s="44"/>
    </row>
    <row r="99" spans="1:17" s="12" customFormat="1" ht="182" hidden="1" customHeight="1">
      <c r="A99" s="88"/>
      <c r="B99" s="381" t="e">
        <f>#REF!</f>
        <v>#REF!</v>
      </c>
      <c r="C99" s="381" t="e">
        <f>#REF!</f>
        <v>#REF!</v>
      </c>
      <c r="D99" s="382" t="s">
        <v>216</v>
      </c>
      <c r="E99" s="383"/>
      <c r="F99" s="383"/>
      <c r="G99" s="383"/>
      <c r="H99" s="383"/>
      <c r="I99" s="384"/>
      <c r="J99" s="44"/>
    </row>
    <row r="100" spans="1:17" s="12" customFormat="1" ht="32.5">
      <c r="A100" s="88"/>
      <c r="B100" s="88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</row>
    <row r="101" spans="1:17" s="12" customFormat="1" ht="29.25" customHeight="1">
      <c r="B101" s="361" t="s">
        <v>78</v>
      </c>
      <c r="C101" s="361"/>
      <c r="D101" s="361"/>
      <c r="E101" s="361"/>
      <c r="G101" s="44"/>
      <c r="N101" s="43"/>
      <c r="O101" s="42"/>
      <c r="P101" s="42"/>
      <c r="Q101" s="43"/>
    </row>
    <row r="102" spans="1:17" s="12" customFormat="1" ht="35.25" customHeight="1">
      <c r="A102" s="88">
        <v>1</v>
      </c>
      <c r="B102" s="94" t="s">
        <v>206</v>
      </c>
      <c r="C102" s="88"/>
      <c r="D102" s="88"/>
      <c r="G102" s="44"/>
      <c r="N102" s="43"/>
      <c r="O102" s="42"/>
      <c r="P102" s="42"/>
      <c r="Q102" s="43"/>
    </row>
    <row r="103" spans="1:17" s="12" customFormat="1" ht="35.25" customHeight="1">
      <c r="A103" s="88">
        <v>2</v>
      </c>
      <c r="B103" s="94" t="s">
        <v>207</v>
      </c>
      <c r="C103" s="88"/>
      <c r="D103" s="88"/>
      <c r="G103" s="44"/>
      <c r="N103" s="43"/>
      <c r="O103" s="42"/>
      <c r="P103" s="42"/>
      <c r="Q103" s="43"/>
    </row>
    <row r="104" spans="1:17" s="12" customFormat="1" ht="35.25" customHeight="1">
      <c r="A104" s="88">
        <v>3</v>
      </c>
      <c r="B104" s="94" t="s">
        <v>208</v>
      </c>
      <c r="C104" s="88"/>
      <c r="D104" s="88"/>
      <c r="G104" s="44"/>
      <c r="N104" s="43"/>
      <c r="O104" s="42"/>
      <c r="P104" s="42"/>
      <c r="Q104" s="43"/>
    </row>
    <row r="105" spans="1:17" s="15" customFormat="1" ht="72.650000000000006" customHeight="1">
      <c r="A105" s="13"/>
      <c r="B105" s="261" t="s">
        <v>61</v>
      </c>
      <c r="C105" s="262" t="s">
        <v>182</v>
      </c>
      <c r="D105" s="262" t="s">
        <v>60</v>
      </c>
      <c r="E105" s="262" t="s">
        <v>10</v>
      </c>
      <c r="F105" s="262" t="s">
        <v>57</v>
      </c>
      <c r="G105" s="262" t="s">
        <v>58</v>
      </c>
      <c r="H105" s="262" t="s">
        <v>59</v>
      </c>
      <c r="I105" s="262" t="s">
        <v>11</v>
      </c>
      <c r="M105" s="47"/>
      <c r="N105" s="48"/>
      <c r="O105" s="48"/>
      <c r="P105" s="47"/>
    </row>
    <row r="106" spans="1:17" s="15" customFormat="1" ht="72.650000000000006" customHeight="1">
      <c r="A106" s="13"/>
      <c r="B106" s="261" t="s">
        <v>62</v>
      </c>
      <c r="C106" s="207">
        <f>F26</f>
        <v>0</v>
      </c>
      <c r="D106" s="207">
        <f t="shared" ref="D106:H106" si="38">G26</f>
        <v>24</v>
      </c>
      <c r="E106" s="207">
        <f t="shared" si="38"/>
        <v>4</v>
      </c>
      <c r="F106" s="207">
        <f t="shared" si="38"/>
        <v>0</v>
      </c>
      <c r="G106" s="207">
        <f t="shared" si="38"/>
        <v>0</v>
      </c>
      <c r="H106" s="207">
        <f t="shared" si="38"/>
        <v>0</v>
      </c>
      <c r="I106" s="207">
        <f>SUM(C106:H106)</f>
        <v>28</v>
      </c>
      <c r="M106" s="47"/>
      <c r="N106" s="48"/>
      <c r="O106" s="48"/>
      <c r="P106" s="47"/>
    </row>
    <row r="107" spans="1:17" s="95" customFormat="1" ht="219" customHeight="1">
      <c r="A107" s="359" t="s">
        <v>378</v>
      </c>
      <c r="B107" s="359"/>
      <c r="C107" s="359"/>
      <c r="D107" s="359"/>
      <c r="E107" s="359"/>
      <c r="F107" s="359"/>
      <c r="G107" s="359"/>
      <c r="H107" s="359"/>
      <c r="I107" s="359"/>
      <c r="J107" s="359"/>
      <c r="K107" s="359"/>
      <c r="L107" s="359"/>
      <c r="M107" s="359"/>
      <c r="N107" s="359"/>
      <c r="O107" s="359"/>
      <c r="P107" s="359"/>
      <c r="Q107" s="359"/>
    </row>
    <row r="108" spans="1:17" s="95" customFormat="1" ht="133" customHeight="1">
      <c r="G108" s="96"/>
    </row>
    <row r="109" spans="1:17" s="95" customFormat="1" ht="32.5">
      <c r="G109" s="96"/>
    </row>
    <row r="110" spans="1:17" s="95" customFormat="1" ht="32.5">
      <c r="G110" s="96"/>
    </row>
    <row r="111" spans="1:17" s="95" customFormat="1" ht="32.5">
      <c r="G111" s="96"/>
    </row>
    <row r="112" spans="1:17" s="95" customFormat="1" ht="32.5">
      <c r="G112" s="96"/>
    </row>
    <row r="113" spans="7:7" s="95" customFormat="1" ht="32.5">
      <c r="G113" s="96"/>
    </row>
    <row r="114" spans="7:7" s="95" customFormat="1" ht="32.5">
      <c r="G114" s="96"/>
    </row>
    <row r="115" spans="7:7" s="95" customFormat="1" ht="32.5">
      <c r="G115" s="96"/>
    </row>
    <row r="116" spans="7:7" s="95" customFormat="1" ht="32.5">
      <c r="G116" s="96"/>
    </row>
    <row r="117" spans="7:7" s="95" customFormat="1" ht="32.5">
      <c r="G117" s="96"/>
    </row>
    <row r="118" spans="7:7" s="95" customFormat="1" ht="32.5">
      <c r="G118" s="96"/>
    </row>
    <row r="119" spans="7:7" s="95" customFormat="1" ht="32.5">
      <c r="G119" s="96"/>
    </row>
    <row r="120" spans="7:7" s="95" customFormat="1" ht="32.5">
      <c r="G120" s="96"/>
    </row>
    <row r="121" spans="7:7" s="95" customFormat="1" ht="32.5">
      <c r="G121" s="96"/>
    </row>
    <row r="122" spans="7:7" s="95" customFormat="1" ht="32.5">
      <c r="G122" s="96"/>
    </row>
    <row r="123" spans="7:7" s="95" customFormat="1" ht="32.5">
      <c r="G123" s="96"/>
    </row>
    <row r="124" spans="7:7" s="95" customFormat="1" ht="32.5">
      <c r="G124" s="96"/>
    </row>
    <row r="125" spans="7:7" s="95" customFormat="1" ht="32.5">
      <c r="G125" s="96"/>
    </row>
    <row r="126" spans="7:7" s="95" customFormat="1" ht="32.5">
      <c r="G126" s="96"/>
    </row>
    <row r="127" spans="7:7" s="95" customFormat="1" ht="32.5">
      <c r="G127" s="96"/>
    </row>
    <row r="128" spans="7:7" s="95" customFormat="1" ht="32.5">
      <c r="G128" s="96"/>
    </row>
    <row r="129" spans="7:7" s="95" customFormat="1" ht="32.5">
      <c r="G129" s="96"/>
    </row>
  </sheetData>
  <autoFilter ref="A38:R7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55">
    <mergeCell ref="H74:I74"/>
    <mergeCell ref="P74:Q74"/>
    <mergeCell ref="H75:I75"/>
    <mergeCell ref="P75:Q75"/>
    <mergeCell ref="H71:I71"/>
    <mergeCell ref="P71:Q71"/>
    <mergeCell ref="H72:I72"/>
    <mergeCell ref="P72:Q72"/>
    <mergeCell ref="H73:I73"/>
    <mergeCell ref="P73:Q73"/>
    <mergeCell ref="P67:Q67"/>
    <mergeCell ref="H68:I68"/>
    <mergeCell ref="P68:Q68"/>
    <mergeCell ref="H69:I69"/>
    <mergeCell ref="P69:Q69"/>
    <mergeCell ref="H70:I70"/>
    <mergeCell ref="P70:Q70"/>
    <mergeCell ref="B45:E45"/>
    <mergeCell ref="H45:I45"/>
    <mergeCell ref="P45:Q45"/>
    <mergeCell ref="B47:E47"/>
    <mergeCell ref="H47:I47"/>
    <mergeCell ref="P47:Q47"/>
    <mergeCell ref="A51:Q51"/>
    <mergeCell ref="B58:E58"/>
    <mergeCell ref="H58:I58"/>
    <mergeCell ref="P58:Q58"/>
    <mergeCell ref="B59:E59"/>
    <mergeCell ref="H53:I53"/>
    <mergeCell ref="H59:I59"/>
    <mergeCell ref="P59:Q59"/>
    <mergeCell ref="J77:N77"/>
    <mergeCell ref="P62:Q62"/>
    <mergeCell ref="P60:Q60"/>
    <mergeCell ref="B62:E62"/>
    <mergeCell ref="H62:I62"/>
    <mergeCell ref="H60:I60"/>
    <mergeCell ref="B60:E60"/>
    <mergeCell ref="B61:E61"/>
    <mergeCell ref="H61:I61"/>
    <mergeCell ref="P61:Q61"/>
    <mergeCell ref="B64:E64"/>
    <mergeCell ref="H64:I64"/>
    <mergeCell ref="P64:Q64"/>
    <mergeCell ref="B63:E63"/>
    <mergeCell ref="H63:I63"/>
    <mergeCell ref="P63:Q63"/>
    <mergeCell ref="B65:E65"/>
    <mergeCell ref="H65:I65"/>
    <mergeCell ref="P65:Q65"/>
    <mergeCell ref="B66:E66"/>
    <mergeCell ref="H66:I66"/>
    <mergeCell ref="P66:Q66"/>
    <mergeCell ref="B67:E67"/>
    <mergeCell ref="H67:I67"/>
    <mergeCell ref="B79:I79"/>
    <mergeCell ref="B80:C80"/>
    <mergeCell ref="D80:I80"/>
    <mergeCell ref="B81:C81"/>
    <mergeCell ref="D81:I81"/>
    <mergeCell ref="B84:I84"/>
    <mergeCell ref="B86:C86"/>
    <mergeCell ref="D86:I86"/>
    <mergeCell ref="B87:C87"/>
    <mergeCell ref="D87:I87"/>
    <mergeCell ref="B85:C85"/>
    <mergeCell ref="B82:C82"/>
    <mergeCell ref="D82:I82"/>
    <mergeCell ref="P55:Q55"/>
    <mergeCell ref="B57:E57"/>
    <mergeCell ref="H57:I57"/>
    <mergeCell ref="P57:Q57"/>
    <mergeCell ref="A53:E53"/>
    <mergeCell ref="P53:Q53"/>
    <mergeCell ref="B56:E56"/>
    <mergeCell ref="H56:I56"/>
    <mergeCell ref="P56:Q56"/>
    <mergeCell ref="B54:E54"/>
    <mergeCell ref="H54:I54"/>
    <mergeCell ref="P54:Q54"/>
    <mergeCell ref="B55:E55"/>
    <mergeCell ref="H55:I55"/>
    <mergeCell ref="N1:O1"/>
    <mergeCell ref="P1:Q1"/>
    <mergeCell ref="N2:O2"/>
    <mergeCell ref="P2:Q2"/>
    <mergeCell ref="N3:O3"/>
    <mergeCell ref="P3:Q3"/>
    <mergeCell ref="N29:Q29"/>
    <mergeCell ref="A29:C29"/>
    <mergeCell ref="D8:F8"/>
    <mergeCell ref="G5:M8"/>
    <mergeCell ref="M11:Q11"/>
    <mergeCell ref="D27:Q28"/>
    <mergeCell ref="D11:F11"/>
    <mergeCell ref="B13:F13"/>
    <mergeCell ref="A33:Q33"/>
    <mergeCell ref="B34:C34"/>
    <mergeCell ref="N34:Q34"/>
    <mergeCell ref="B35:C35"/>
    <mergeCell ref="N35:Q35"/>
    <mergeCell ref="A30:Q30"/>
    <mergeCell ref="B31:C31"/>
    <mergeCell ref="B44:E44"/>
    <mergeCell ref="P38:Q38"/>
    <mergeCell ref="P41:Q41"/>
    <mergeCell ref="P42:Q42"/>
    <mergeCell ref="H42:I42"/>
    <mergeCell ref="H44:I44"/>
    <mergeCell ref="P44:Q44"/>
    <mergeCell ref="B42:E42"/>
    <mergeCell ref="A36:Q36"/>
    <mergeCell ref="H41:I41"/>
    <mergeCell ref="A38:E38"/>
    <mergeCell ref="B41:E41"/>
    <mergeCell ref="H38:I38"/>
    <mergeCell ref="B43:E43"/>
    <mergeCell ref="H43:I43"/>
    <mergeCell ref="P43:Q43"/>
    <mergeCell ref="A107:Q107"/>
    <mergeCell ref="C89:F89"/>
    <mergeCell ref="B101:E101"/>
    <mergeCell ref="B94:I94"/>
    <mergeCell ref="B90:I90"/>
    <mergeCell ref="B92:C92"/>
    <mergeCell ref="B91:C91"/>
    <mergeCell ref="D91:I91"/>
    <mergeCell ref="D92:I92"/>
    <mergeCell ref="B98:C98"/>
    <mergeCell ref="D98:I98"/>
    <mergeCell ref="B99:C99"/>
    <mergeCell ref="D99:I99"/>
    <mergeCell ref="B95:C95"/>
    <mergeCell ref="B96:C96"/>
    <mergeCell ref="B50:E50"/>
    <mergeCell ref="H50:I50"/>
    <mergeCell ref="P50:Q50"/>
    <mergeCell ref="B49:E49"/>
    <mergeCell ref="H49:I49"/>
    <mergeCell ref="P49:Q49"/>
    <mergeCell ref="N31:Q31"/>
    <mergeCell ref="B32:C32"/>
    <mergeCell ref="N32:Q32"/>
    <mergeCell ref="B40:E40"/>
    <mergeCell ref="H40:I40"/>
    <mergeCell ref="P40:Q40"/>
    <mergeCell ref="B39:E39"/>
    <mergeCell ref="H39:I39"/>
    <mergeCell ref="P39:Q39"/>
    <mergeCell ref="B46:E46"/>
    <mergeCell ref="H46:I46"/>
    <mergeCell ref="P46:Q46"/>
    <mergeCell ref="B48:E48"/>
    <mergeCell ref="H48:I48"/>
    <mergeCell ref="P48:Q48"/>
  </mergeCells>
  <phoneticPr fontId="106" type="noConversion"/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27" max="16" man="1"/>
    <brk id="35" max="16" man="1"/>
    <brk id="50" max="16" man="1"/>
    <brk id="75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FCF41-BE86-4B1D-B5B1-7C019A7C2EAD}">
  <sheetPr>
    <pageSetUpPr fitToPage="1"/>
  </sheetPr>
  <dimension ref="A1:H62"/>
  <sheetViews>
    <sheetView topLeftCell="A13" zoomScale="85" zoomScaleNormal="85" zoomScaleSheetLayoutView="85" zoomScalePageLayoutView="70" workbookViewId="0">
      <selection activeCell="C14" sqref="C14:F14"/>
    </sheetView>
  </sheetViews>
  <sheetFormatPr defaultColWidth="9.90625" defaultRowHeight="18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347" t="s">
        <v>73</v>
      </c>
      <c r="G1" s="348" t="s">
        <v>185</v>
      </c>
      <c r="H1"/>
    </row>
    <row r="2" spans="1:8" s="239" customFormat="1" ht="12.75" customHeight="1">
      <c r="B2"/>
      <c r="C2"/>
      <c r="D2"/>
      <c r="E2"/>
      <c r="F2" s="347" t="s">
        <v>75</v>
      </c>
      <c r="G2" s="349" t="s">
        <v>186</v>
      </c>
      <c r="H2"/>
    </row>
    <row r="3" spans="1:8" s="239" customFormat="1" ht="12.75" customHeight="1" thickBot="1">
      <c r="B3"/>
      <c r="C3"/>
      <c r="D3"/>
      <c r="E3"/>
      <c r="F3" s="347" t="s">
        <v>77</v>
      </c>
      <c r="G3" s="350" t="s">
        <v>187</v>
      </c>
      <c r="H3"/>
    </row>
    <row r="4" spans="1:8" s="239" customFormat="1" ht="17.25" customHeight="1" thickBot="1">
      <c r="A4" s="240"/>
      <c r="B4" s="586" t="s">
        <v>188</v>
      </c>
      <c r="C4" s="586"/>
      <c r="D4" s="242">
        <v>45310</v>
      </c>
      <c r="E4"/>
      <c r="F4"/>
      <c r="G4"/>
      <c r="H4"/>
    </row>
    <row r="5" spans="1:8" s="239" customFormat="1" ht="3.9" customHeight="1" thickBot="1">
      <c r="A5" s="240"/>
      <c r="B5" s="587"/>
      <c r="C5" s="587"/>
      <c r="D5" s="243"/>
      <c r="E5"/>
      <c r="F5" s="240"/>
      <c r="G5" s="240"/>
      <c r="H5"/>
    </row>
    <row r="6" spans="1:8" s="239" customFormat="1" ht="17.25" customHeight="1" thickBot="1">
      <c r="A6" s="240"/>
      <c r="B6" s="586" t="s">
        <v>394</v>
      </c>
      <c r="C6" s="586"/>
      <c r="D6" s="244" t="s">
        <v>217</v>
      </c>
      <c r="E6"/>
      <c r="F6" s="241" t="s">
        <v>189</v>
      </c>
      <c r="G6" s="244" t="s">
        <v>395</v>
      </c>
      <c r="H6"/>
    </row>
    <row r="7" spans="1:8" s="239" customFormat="1" ht="3.9" customHeight="1" thickBot="1">
      <c r="A7" s="240"/>
      <c r="B7" s="588"/>
      <c r="C7" s="588"/>
      <c r="D7" s="243"/>
      <c r="E7"/>
      <c r="F7" s="245"/>
      <c r="G7" s="246"/>
      <c r="H7"/>
    </row>
    <row r="8" spans="1:8" s="239" customFormat="1" ht="17.25" customHeight="1" thickBot="1">
      <c r="A8" s="240"/>
      <c r="B8" s="586" t="s">
        <v>190</v>
      </c>
      <c r="C8" s="586"/>
      <c r="D8" s="244" t="str">
        <f>'1. CUTTING DOCKET'!D7</f>
        <v>H06-CR20W</v>
      </c>
      <c r="E8" s="247"/>
      <c r="F8" s="241" t="s">
        <v>191</v>
      </c>
      <c r="G8" s="244" t="s">
        <v>396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85" t="s">
        <v>194</v>
      </c>
      <c r="D10" s="585"/>
      <c r="E10" s="585"/>
      <c r="F10" s="585"/>
      <c r="G10" s="250" t="s">
        <v>195</v>
      </c>
      <c r="H10" s="250" t="s">
        <v>196</v>
      </c>
    </row>
    <row r="11" spans="1:8" s="239" customFormat="1" ht="106.75" customHeight="1" thickBot="1">
      <c r="A11" s="591">
        <v>1</v>
      </c>
      <c r="B11" s="352" t="s">
        <v>397</v>
      </c>
      <c r="C11" s="651" t="str">
        <f>'1. CUTTING DOCKET'!$G$5</f>
        <v>TÁC NGHIỆP MAY MẪU SMS+SIZE SET:
THAM KHẢO CÁCH MAY THEO ÁO MẪU PHOTO MÃ H06-CR20W MÀU ICEBERG GREEN CHUYỂN CÙNG TÁC NGHIỆP</v>
      </c>
      <c r="D11" s="651"/>
      <c r="E11" s="651"/>
      <c r="F11" s="651"/>
      <c r="G11" s="591"/>
      <c r="H11" s="351"/>
    </row>
    <row r="12" spans="1:8" s="239" customFormat="1" ht="106.75" customHeight="1" thickBot="1">
      <c r="A12" s="591"/>
      <c r="B12" s="352" t="s">
        <v>197</v>
      </c>
      <c r="C12" s="592"/>
      <c r="D12" s="592"/>
      <c r="E12" s="592"/>
      <c r="F12" s="592"/>
      <c r="G12" s="591"/>
      <c r="H12" s="351"/>
    </row>
    <row r="13" spans="1:8" s="239" customFormat="1" ht="106.75" customHeight="1" thickBot="1">
      <c r="A13" s="351">
        <v>2</v>
      </c>
      <c r="B13" s="352" t="s">
        <v>198</v>
      </c>
      <c r="C13" s="589" t="s">
        <v>475</v>
      </c>
      <c r="D13" s="589"/>
      <c r="E13" s="589"/>
      <c r="F13" s="589"/>
      <c r="G13" s="351"/>
      <c r="H13" s="351"/>
    </row>
    <row r="14" spans="1:8" s="239" customFormat="1" ht="106.75" customHeight="1" thickBot="1">
      <c r="A14" s="351">
        <v>3</v>
      </c>
      <c r="B14" s="352" t="s">
        <v>398</v>
      </c>
      <c r="C14" s="589"/>
      <c r="D14" s="589"/>
      <c r="E14" s="589"/>
      <c r="F14" s="589"/>
      <c r="G14" s="351"/>
      <c r="H14" s="351"/>
    </row>
    <row r="15" spans="1:8" s="239" customFormat="1" ht="106.75" customHeight="1" thickBot="1">
      <c r="A15" s="351">
        <v>4</v>
      </c>
      <c r="B15" s="352" t="s">
        <v>199</v>
      </c>
      <c r="C15" s="589"/>
      <c r="D15" s="589"/>
      <c r="E15" s="589"/>
      <c r="F15" s="589"/>
      <c r="G15" s="351"/>
      <c r="H15" s="351"/>
    </row>
    <row r="16" spans="1:8" s="239" customFormat="1" ht="106.75" customHeight="1" thickBot="1">
      <c r="A16" s="351">
        <v>5</v>
      </c>
      <c r="B16" s="352" t="s">
        <v>399</v>
      </c>
      <c r="C16" s="589"/>
      <c r="D16" s="589"/>
      <c r="E16" s="589"/>
      <c r="F16" s="589"/>
      <c r="G16" s="351"/>
      <c r="H16" s="351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90" t="s">
        <v>200</v>
      </c>
      <c r="C18" s="590"/>
      <c r="D18" s="590"/>
      <c r="E18" s="251"/>
      <c r="F18" s="251"/>
      <c r="G18" s="590" t="s">
        <v>201</v>
      </c>
      <c r="H18" s="590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97" t="s">
        <v>73</v>
      </c>
      <c r="N1" s="397" t="s">
        <v>73</v>
      </c>
      <c r="O1" s="398" t="s">
        <v>74</v>
      </c>
      <c r="P1" s="398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97" t="s">
        <v>75</v>
      </c>
      <c r="N2" s="397" t="s">
        <v>75</v>
      </c>
      <c r="O2" s="399" t="s">
        <v>76</v>
      </c>
      <c r="P2" s="399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97" t="s">
        <v>77</v>
      </c>
      <c r="N3" s="397" t="s">
        <v>77</v>
      </c>
      <c r="O3" s="400" t="s">
        <v>79</v>
      </c>
      <c r="P3" s="398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506" t="s">
        <v>139</v>
      </c>
      <c r="H5" s="507"/>
      <c r="I5" s="507"/>
      <c r="J5" s="507"/>
      <c r="K5" s="507"/>
      <c r="L5" s="50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509"/>
      <c r="H6" s="510"/>
      <c r="I6" s="510"/>
      <c r="J6" s="510"/>
      <c r="K6" s="510"/>
      <c r="L6" s="51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509"/>
      <c r="H7" s="510"/>
      <c r="I7" s="510"/>
      <c r="J7" s="510"/>
      <c r="K7" s="510"/>
      <c r="L7" s="51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403" t="s">
        <v>142</v>
      </c>
      <c r="E8" s="403"/>
      <c r="F8" s="403"/>
      <c r="G8" s="512"/>
      <c r="H8" s="513"/>
      <c r="I8" s="513"/>
      <c r="J8" s="513"/>
      <c r="K8" s="513"/>
      <c r="L8" s="514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415">
        <v>44964</v>
      </c>
      <c r="E11" s="416"/>
      <c r="F11" s="416"/>
      <c r="G11" s="22"/>
      <c r="H11" s="23"/>
      <c r="I11" s="20"/>
      <c r="J11" s="20" t="s">
        <v>4</v>
      </c>
      <c r="K11" s="20"/>
      <c r="L11" s="515" t="s">
        <v>128</v>
      </c>
      <c r="M11" s="515"/>
      <c r="N11" s="515"/>
      <c r="O11" s="515"/>
      <c r="P11" s="515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417"/>
      <c r="C13" s="417"/>
      <c r="D13" s="417"/>
      <c r="E13" s="417"/>
      <c r="F13" s="41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98" t="s">
        <v>147</v>
      </c>
      <c r="E28" s="498"/>
      <c r="F28" s="49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98" t="str">
        <f>+D28</f>
        <v>WASHED BURGUNDY</v>
      </c>
      <c r="E29" s="498"/>
      <c r="F29" s="49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99" t="str">
        <f>+D29</f>
        <v>WASHED BURGUNDY</v>
      </c>
      <c r="E30" s="499"/>
      <c r="F30" s="49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414" t="s">
        <v>130</v>
      </c>
      <c r="E43" s="414"/>
      <c r="F43" s="414"/>
      <c r="G43" s="414"/>
      <c r="H43" s="414"/>
      <c r="I43" s="414"/>
      <c r="J43" s="414"/>
      <c r="K43" s="414"/>
      <c r="L43" s="414"/>
      <c r="M43" s="414"/>
      <c r="N43" s="414"/>
      <c r="O43" s="414"/>
      <c r="P43" s="414"/>
    </row>
    <row r="44" spans="1:16" s="1" customFormat="1" ht="59.15" customHeight="1" thickBot="1">
      <c r="B44" s="75" t="s">
        <v>14</v>
      </c>
      <c r="C44" s="32"/>
      <c r="D44" s="500"/>
      <c r="E44" s="500"/>
      <c r="F44" s="500"/>
      <c r="G44" s="500"/>
      <c r="H44" s="500"/>
      <c r="I44" s="500"/>
      <c r="J44" s="500"/>
      <c r="K44" s="500"/>
      <c r="L44" s="500"/>
      <c r="M44" s="500"/>
      <c r="N44" s="500"/>
      <c r="O44" s="500"/>
      <c r="P44" s="500"/>
    </row>
    <row r="45" spans="1:16" s="33" customFormat="1" ht="120.5" thickBot="1">
      <c r="A45" s="501" t="s">
        <v>15</v>
      </c>
      <c r="B45" s="502"/>
      <c r="C45" s="50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503" t="s">
        <v>51</v>
      </c>
      <c r="N45" s="504"/>
      <c r="O45" s="504"/>
      <c r="P45" s="505"/>
    </row>
    <row r="46" spans="1:16" s="43" customFormat="1" ht="45.75" hidden="1" customHeight="1">
      <c r="A46" s="495" t="str">
        <f>D18</f>
        <v>BLACK</v>
      </c>
      <c r="B46" s="496"/>
      <c r="C46" s="496"/>
      <c r="D46" s="496"/>
      <c r="E46" s="496"/>
      <c r="F46" s="496"/>
      <c r="G46" s="496"/>
      <c r="H46" s="496"/>
      <c r="I46" s="496"/>
      <c r="J46" s="496"/>
      <c r="K46" s="496"/>
      <c r="L46" s="496"/>
      <c r="M46" s="496"/>
      <c r="N46" s="496"/>
      <c r="O46" s="496"/>
      <c r="P46" s="497"/>
    </row>
    <row r="47" spans="1:16" s="139" customFormat="1" ht="120" hidden="1" customHeight="1">
      <c r="A47" s="115">
        <v>1</v>
      </c>
      <c r="B47" s="490" t="str">
        <f>$L$11</f>
        <v>100% DRY COTTON FLEECE 410GSM</v>
      </c>
      <c r="C47" s="49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91"/>
      <c r="N47" s="492"/>
      <c r="O47" s="492"/>
      <c r="P47" s="493"/>
    </row>
    <row r="48" spans="1:16" s="139" customFormat="1" ht="89.25" hidden="1" customHeight="1">
      <c r="A48" s="144">
        <v>2</v>
      </c>
      <c r="B48" s="490" t="s">
        <v>149</v>
      </c>
      <c r="C48" s="49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91"/>
      <c r="N48" s="492"/>
      <c r="O48" s="492"/>
      <c r="P48" s="493"/>
    </row>
    <row r="49" spans="1:16" s="139" customFormat="1" ht="129" hidden="1" customHeight="1">
      <c r="A49" s="115">
        <v>3</v>
      </c>
      <c r="B49" s="494" t="s">
        <v>126</v>
      </c>
      <c r="C49" s="49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91"/>
      <c r="N49" s="492"/>
      <c r="O49" s="492"/>
      <c r="P49" s="493"/>
    </row>
    <row r="50" spans="1:16" s="43" customFormat="1" ht="51.75" customHeight="1">
      <c r="A50" s="487" t="str">
        <f>D23</f>
        <v>GREY HEATHER</v>
      </c>
      <c r="B50" s="488"/>
      <c r="C50" s="488"/>
      <c r="D50" s="488"/>
      <c r="E50" s="488"/>
      <c r="F50" s="488"/>
      <c r="G50" s="488"/>
      <c r="H50" s="488"/>
      <c r="I50" s="488"/>
      <c r="J50" s="488"/>
      <c r="K50" s="488"/>
      <c r="L50" s="488"/>
      <c r="M50" s="488"/>
      <c r="N50" s="488"/>
      <c r="O50" s="488"/>
      <c r="P50" s="489"/>
    </row>
    <row r="51" spans="1:16" s="139" customFormat="1" ht="186.75" customHeight="1">
      <c r="A51" s="115">
        <v>1</v>
      </c>
      <c r="B51" s="490" t="str">
        <f>$L$11</f>
        <v>100% DRY COTTON FLEECE 410GSM</v>
      </c>
      <c r="C51" s="49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91" t="s">
        <v>177</v>
      </c>
      <c r="N51" s="492"/>
      <c r="O51" s="492"/>
      <c r="P51" s="493"/>
    </row>
    <row r="52" spans="1:16" s="139" customFormat="1" ht="186.75" customHeight="1">
      <c r="A52" s="144">
        <v>2</v>
      </c>
      <c r="B52" s="490" t="s">
        <v>149</v>
      </c>
      <c r="C52" s="49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91" t="s">
        <v>168</v>
      </c>
      <c r="N52" s="492"/>
      <c r="O52" s="492"/>
      <c r="P52" s="493"/>
    </row>
    <row r="53" spans="1:16" s="139" customFormat="1" ht="186.75" customHeight="1">
      <c r="A53" s="115">
        <v>3</v>
      </c>
      <c r="B53" s="494" t="s">
        <v>126</v>
      </c>
      <c r="C53" s="49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91" t="s">
        <v>169</v>
      </c>
      <c r="N53" s="492"/>
      <c r="O53" s="492"/>
      <c r="P53" s="493"/>
    </row>
    <row r="54" spans="1:16" s="43" customFormat="1" ht="51.75" hidden="1" customHeight="1">
      <c r="A54" s="487" t="str">
        <f>D28</f>
        <v>WASHED BURGUNDY</v>
      </c>
      <c r="B54" s="488"/>
      <c r="C54" s="488"/>
      <c r="D54" s="488"/>
      <c r="E54" s="488"/>
      <c r="F54" s="488"/>
      <c r="G54" s="488"/>
      <c r="H54" s="488"/>
      <c r="I54" s="488"/>
      <c r="J54" s="488"/>
      <c r="K54" s="488"/>
      <c r="L54" s="488"/>
      <c r="M54" s="488"/>
      <c r="N54" s="488"/>
      <c r="O54" s="488"/>
      <c r="P54" s="489"/>
    </row>
    <row r="55" spans="1:16" s="139" customFormat="1" ht="96.75" hidden="1" customHeight="1">
      <c r="A55" s="115">
        <v>1</v>
      </c>
      <c r="B55" s="490" t="str">
        <f>$L$11</f>
        <v>100% DRY COTTON FLEECE 410GSM</v>
      </c>
      <c r="C55" s="49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91"/>
      <c r="N55" s="492"/>
      <c r="O55" s="492"/>
      <c r="P55" s="493"/>
    </row>
    <row r="56" spans="1:16" s="139" customFormat="1" ht="70.5" hidden="1" customHeight="1">
      <c r="A56" s="144">
        <v>2</v>
      </c>
      <c r="B56" s="490" t="s">
        <v>149</v>
      </c>
      <c r="C56" s="49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91"/>
      <c r="N56" s="492"/>
      <c r="O56" s="492"/>
      <c r="P56" s="493"/>
    </row>
    <row r="57" spans="1:16" s="139" customFormat="1" ht="125.25" hidden="1" customHeight="1">
      <c r="A57" s="115">
        <v>3</v>
      </c>
      <c r="B57" s="494" t="s">
        <v>126</v>
      </c>
      <c r="C57" s="49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91"/>
      <c r="N57" s="492"/>
      <c r="O57" s="492"/>
      <c r="P57" s="493"/>
    </row>
    <row r="58" spans="1:16" s="43" customFormat="1" ht="51.75" hidden="1" customHeight="1">
      <c r="A58" s="487" t="str">
        <f>D33</f>
        <v>LIME</v>
      </c>
      <c r="B58" s="488"/>
      <c r="C58" s="488"/>
      <c r="D58" s="488"/>
      <c r="E58" s="488"/>
      <c r="F58" s="488"/>
      <c r="G58" s="488"/>
      <c r="H58" s="488"/>
      <c r="I58" s="488"/>
      <c r="J58" s="488"/>
      <c r="K58" s="488"/>
      <c r="L58" s="488"/>
      <c r="M58" s="488"/>
      <c r="N58" s="488"/>
      <c r="O58" s="488"/>
      <c r="P58" s="489"/>
    </row>
    <row r="59" spans="1:16" s="139" customFormat="1" ht="96.75" hidden="1" customHeight="1">
      <c r="A59" s="115">
        <v>1</v>
      </c>
      <c r="B59" s="490" t="str">
        <f>$L$11</f>
        <v>100% DRY COTTON FLEECE 410GSM</v>
      </c>
      <c r="C59" s="49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91"/>
      <c r="N59" s="492"/>
      <c r="O59" s="492"/>
      <c r="P59" s="493"/>
    </row>
    <row r="60" spans="1:16" s="139" customFormat="1" ht="70.5" hidden="1" customHeight="1">
      <c r="A60" s="144">
        <v>2</v>
      </c>
      <c r="B60" s="490" t="s">
        <v>149</v>
      </c>
      <c r="C60" s="49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91"/>
      <c r="N60" s="492"/>
      <c r="O60" s="492"/>
      <c r="P60" s="493"/>
    </row>
    <row r="61" spans="1:16" s="139" customFormat="1" ht="125.25" hidden="1" customHeight="1">
      <c r="A61" s="115">
        <v>3</v>
      </c>
      <c r="B61" s="494" t="s">
        <v>126</v>
      </c>
      <c r="C61" s="49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91"/>
      <c r="N61" s="492"/>
      <c r="O61" s="492"/>
      <c r="P61" s="493"/>
    </row>
    <row r="62" spans="1:16" s="43" customFormat="1" ht="21.75" customHeight="1">
      <c r="A62" s="487"/>
      <c r="B62" s="488"/>
      <c r="C62" s="488"/>
      <c r="D62" s="488"/>
      <c r="E62" s="488"/>
      <c r="F62" s="488"/>
      <c r="G62" s="488"/>
      <c r="H62" s="488"/>
      <c r="I62" s="488"/>
      <c r="J62" s="488"/>
      <c r="K62" s="488"/>
      <c r="L62" s="488"/>
      <c r="M62" s="488"/>
      <c r="N62" s="488"/>
      <c r="O62" s="488"/>
      <c r="P62" s="489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392" t="s">
        <v>22</v>
      </c>
      <c r="B64" s="477"/>
      <c r="C64" s="477"/>
      <c r="D64" s="477"/>
      <c r="E64" s="478"/>
      <c r="F64" s="72" t="s">
        <v>47</v>
      </c>
      <c r="G64" s="72" t="s">
        <v>23</v>
      </c>
      <c r="H64" s="479" t="s">
        <v>42</v>
      </c>
      <c r="I64" s="48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65" t="s">
        <v>41</v>
      </c>
      <c r="C65" s="465"/>
      <c r="D65" s="465"/>
      <c r="E65" s="465"/>
      <c r="F65" s="82" t="str">
        <f>H65</f>
        <v>BLACK</v>
      </c>
      <c r="G65" s="112"/>
      <c r="H65" s="469" t="str">
        <f>$D$18</f>
        <v>BLACK</v>
      </c>
      <c r="I65" s="46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65" t="s">
        <v>41</v>
      </c>
      <c r="C66" s="465"/>
      <c r="D66" s="465"/>
      <c r="E66" s="465"/>
      <c r="F66" s="82" t="str">
        <f t="shared" ref="F66:F68" si="18">H66</f>
        <v>GREY HEATHER</v>
      </c>
      <c r="G66" s="112" t="s">
        <v>176</v>
      </c>
      <c r="H66" s="469" t="str">
        <f>$D$23</f>
        <v>GREY HEATHER</v>
      </c>
      <c r="I66" s="46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65" t="s">
        <v>41</v>
      </c>
      <c r="C67" s="465"/>
      <c r="D67" s="465"/>
      <c r="E67" s="465"/>
      <c r="F67" s="82" t="str">
        <f t="shared" si="18"/>
        <v>WASHED BURGUNDY</v>
      </c>
      <c r="G67" s="112"/>
      <c r="H67" s="469" t="str">
        <f>$D$28</f>
        <v>WASHED BURGUNDY</v>
      </c>
      <c r="I67" s="46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65" t="s">
        <v>41</v>
      </c>
      <c r="C68" s="465"/>
      <c r="D68" s="465"/>
      <c r="E68" s="465"/>
      <c r="F68" s="82" t="str">
        <f t="shared" si="18"/>
        <v>LIME</v>
      </c>
      <c r="G68" s="112"/>
      <c r="H68" s="469" t="str">
        <f>$D$33</f>
        <v>LIME</v>
      </c>
      <c r="I68" s="46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65" t="s">
        <v>123</v>
      </c>
      <c r="C69" s="465"/>
      <c r="D69" s="465"/>
      <c r="E69" s="465"/>
      <c r="F69" s="471" t="s">
        <v>39</v>
      </c>
      <c r="G69" s="474" t="s">
        <v>131</v>
      </c>
      <c r="H69" s="485" t="str">
        <f t="shared" ref="H69" si="19">$D$18</f>
        <v>BLACK</v>
      </c>
      <c r="I69" s="48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65" t="s">
        <v>123</v>
      </c>
      <c r="C70" s="465"/>
      <c r="D70" s="465"/>
      <c r="E70" s="465"/>
      <c r="F70" s="483" t="s">
        <v>39</v>
      </c>
      <c r="G70" s="484" t="s">
        <v>131</v>
      </c>
      <c r="H70" s="355" t="str">
        <f t="shared" ref="H70" si="21">$D$23</f>
        <v>GREY HEATHER</v>
      </c>
      <c r="I70" s="35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65" t="s">
        <v>123</v>
      </c>
      <c r="C71" s="465"/>
      <c r="D71" s="465"/>
      <c r="E71" s="465"/>
      <c r="F71" s="472" t="s">
        <v>39</v>
      </c>
      <c r="G71" s="475" t="s">
        <v>131</v>
      </c>
      <c r="H71" s="481" t="str">
        <f t="shared" ref="H71" si="23">$D$28</f>
        <v>WASHED BURGUNDY</v>
      </c>
      <c r="I71" s="48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65" t="s">
        <v>123</v>
      </c>
      <c r="C72" s="465"/>
      <c r="D72" s="465"/>
      <c r="E72" s="465"/>
      <c r="F72" s="473" t="s">
        <v>39</v>
      </c>
      <c r="G72" s="476" t="s">
        <v>131</v>
      </c>
      <c r="H72" s="469" t="str">
        <f t="shared" ref="H72" si="25">$D$33</f>
        <v>LIME</v>
      </c>
      <c r="I72" s="46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64" t="s">
        <v>151</v>
      </c>
      <c r="C73" s="465"/>
      <c r="D73" s="465"/>
      <c r="E73" s="465"/>
      <c r="F73" s="471" t="s">
        <v>107</v>
      </c>
      <c r="G73" s="474" t="s">
        <v>152</v>
      </c>
      <c r="H73" s="485" t="str">
        <f t="shared" ref="H73" si="27">$D$18</f>
        <v>BLACK</v>
      </c>
      <c r="I73" s="48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64" t="s">
        <v>151</v>
      </c>
      <c r="C74" s="465"/>
      <c r="D74" s="465"/>
      <c r="E74" s="465"/>
      <c r="F74" s="483"/>
      <c r="G74" s="484"/>
      <c r="H74" s="355" t="str">
        <f t="shared" ref="H74" si="30">$D$23</f>
        <v>GREY HEATHER</v>
      </c>
      <c r="I74" s="35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64" t="s">
        <v>151</v>
      </c>
      <c r="C75" s="465"/>
      <c r="D75" s="465"/>
      <c r="E75" s="465"/>
      <c r="F75" s="472"/>
      <c r="G75" s="475"/>
      <c r="H75" s="481" t="str">
        <f t="shared" ref="H75" si="32">$D$28</f>
        <v>WASHED BURGUNDY</v>
      </c>
      <c r="I75" s="48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64" t="s">
        <v>151</v>
      </c>
      <c r="C76" s="465"/>
      <c r="D76" s="465"/>
      <c r="E76" s="465"/>
      <c r="F76" s="473"/>
      <c r="G76" s="476"/>
      <c r="H76" s="469" t="str">
        <f t="shared" ref="H76" si="34">$D$33</f>
        <v>LIME</v>
      </c>
      <c r="I76" s="46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64" t="s">
        <v>85</v>
      </c>
      <c r="C77" s="465"/>
      <c r="D77" s="465"/>
      <c r="E77" s="465"/>
      <c r="F77" s="471" t="s">
        <v>107</v>
      </c>
      <c r="G77" s="474" t="s">
        <v>86</v>
      </c>
      <c r="H77" s="485" t="str">
        <f t="shared" ref="H77" si="36">$D$18</f>
        <v>BLACK</v>
      </c>
      <c r="I77" s="48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64" t="s">
        <v>85</v>
      </c>
      <c r="C78" s="465"/>
      <c r="D78" s="465"/>
      <c r="E78" s="465"/>
      <c r="F78" s="483"/>
      <c r="G78" s="484"/>
      <c r="H78" s="355" t="str">
        <f t="shared" ref="H78" si="38">$D$23</f>
        <v>GREY HEATHER</v>
      </c>
      <c r="I78" s="35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64" t="s">
        <v>85</v>
      </c>
      <c r="C79" s="465"/>
      <c r="D79" s="465"/>
      <c r="E79" s="465"/>
      <c r="F79" s="472"/>
      <c r="G79" s="475"/>
      <c r="H79" s="481" t="str">
        <f t="shared" ref="H79" si="40">$D$28</f>
        <v>WASHED BURGUNDY</v>
      </c>
      <c r="I79" s="48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64" t="s">
        <v>85</v>
      </c>
      <c r="C80" s="465"/>
      <c r="D80" s="465"/>
      <c r="E80" s="465"/>
      <c r="F80" s="473"/>
      <c r="G80" s="476"/>
      <c r="H80" s="469" t="str">
        <f t="shared" ref="H80" si="42">$D$33</f>
        <v>LIME</v>
      </c>
      <c r="I80" s="46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64" t="s">
        <v>114</v>
      </c>
      <c r="C81" s="465"/>
      <c r="D81" s="465"/>
      <c r="E81" s="465"/>
      <c r="F81" s="471" t="s">
        <v>89</v>
      </c>
      <c r="G81" s="474"/>
      <c r="H81" s="485" t="str">
        <f t="shared" ref="H81" si="44">$D$18</f>
        <v>BLACK</v>
      </c>
      <c r="I81" s="48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64" t="s">
        <v>114</v>
      </c>
      <c r="C82" s="465"/>
      <c r="D82" s="465"/>
      <c r="E82" s="465"/>
      <c r="F82" s="483"/>
      <c r="G82" s="484"/>
      <c r="H82" s="355" t="str">
        <f t="shared" ref="H82" si="46">$D$23</f>
        <v>GREY HEATHER</v>
      </c>
      <c r="I82" s="35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64" t="s">
        <v>114</v>
      </c>
      <c r="C83" s="465"/>
      <c r="D83" s="465"/>
      <c r="E83" s="465"/>
      <c r="F83" s="472"/>
      <c r="G83" s="475"/>
      <c r="H83" s="481" t="str">
        <f t="shared" ref="H83" si="48">$D$28</f>
        <v>WASHED BURGUNDY</v>
      </c>
      <c r="I83" s="48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64" t="s">
        <v>114</v>
      </c>
      <c r="C84" s="465"/>
      <c r="D84" s="465"/>
      <c r="E84" s="465"/>
      <c r="F84" s="473"/>
      <c r="G84" s="476"/>
      <c r="H84" s="469" t="str">
        <f t="shared" ref="H84" si="50">$D$33</f>
        <v>LIME</v>
      </c>
      <c r="I84" s="46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65" t="s">
        <v>87</v>
      </c>
      <c r="C85" s="465"/>
      <c r="D85" s="465"/>
      <c r="E85" s="465"/>
      <c r="F85" s="471" t="s">
        <v>108</v>
      </c>
      <c r="G85" s="474" t="s">
        <v>88</v>
      </c>
      <c r="H85" s="485" t="str">
        <f t="shared" ref="H85" si="52">$D$18</f>
        <v>BLACK</v>
      </c>
      <c r="I85" s="48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65" t="s">
        <v>87</v>
      </c>
      <c r="C86" s="465"/>
      <c r="D86" s="465"/>
      <c r="E86" s="465"/>
      <c r="F86" s="483"/>
      <c r="G86" s="484"/>
      <c r="H86" s="355" t="str">
        <f t="shared" ref="H86" si="55">$D$23</f>
        <v>GREY HEATHER</v>
      </c>
      <c r="I86" s="35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465" t="s">
        <v>87</v>
      </c>
      <c r="C87" s="465"/>
      <c r="D87" s="465"/>
      <c r="E87" s="465"/>
      <c r="F87" s="472"/>
      <c r="G87" s="475"/>
      <c r="H87" s="481" t="str">
        <f t="shared" ref="H87" si="57">$D$28</f>
        <v>WASHED BURGUNDY</v>
      </c>
      <c r="I87" s="48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465" t="s">
        <v>87</v>
      </c>
      <c r="C88" s="465"/>
      <c r="D88" s="465"/>
      <c r="E88" s="465"/>
      <c r="F88" s="473"/>
      <c r="G88" s="476"/>
      <c r="H88" s="469" t="str">
        <f t="shared" ref="H88" si="59">$D$33</f>
        <v>LIME</v>
      </c>
      <c r="I88" s="46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392" t="s">
        <v>22</v>
      </c>
      <c r="B90" s="477"/>
      <c r="C90" s="477"/>
      <c r="D90" s="477"/>
      <c r="E90" s="478"/>
      <c r="F90" s="72" t="s">
        <v>47</v>
      </c>
      <c r="G90" s="72" t="s">
        <v>23</v>
      </c>
      <c r="H90" s="479" t="s">
        <v>42</v>
      </c>
      <c r="I90" s="48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464" t="s">
        <v>132</v>
      </c>
      <c r="C91" s="465"/>
      <c r="D91" s="465"/>
      <c r="E91" s="465"/>
      <c r="F91" s="471" t="s">
        <v>89</v>
      </c>
      <c r="G91" s="474" t="s">
        <v>118</v>
      </c>
      <c r="H91" s="469" t="str">
        <f t="shared" ref="H91" si="61">$D$18</f>
        <v>BLACK</v>
      </c>
      <c r="I91" s="46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64" t="s">
        <v>132</v>
      </c>
      <c r="C92" s="465"/>
      <c r="D92" s="465"/>
      <c r="E92" s="465"/>
      <c r="F92" s="472"/>
      <c r="G92" s="475"/>
      <c r="H92" s="469" t="str">
        <f t="shared" ref="H92" si="66">$D$23</f>
        <v>GREY HEATHER</v>
      </c>
      <c r="I92" s="46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464" t="s">
        <v>132</v>
      </c>
      <c r="C93" s="465"/>
      <c r="D93" s="465"/>
      <c r="E93" s="465"/>
      <c r="F93" s="472"/>
      <c r="G93" s="475"/>
      <c r="H93" s="469" t="str">
        <f t="shared" ref="H93" si="68">$D$28</f>
        <v>WASHED BURGUNDY</v>
      </c>
      <c r="I93" s="46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464" t="s">
        <v>132</v>
      </c>
      <c r="C94" s="465"/>
      <c r="D94" s="465"/>
      <c r="E94" s="465"/>
      <c r="F94" s="473"/>
      <c r="G94" s="476"/>
      <c r="H94" s="469" t="str">
        <f t="shared" ref="H94" si="70">$D$33</f>
        <v>LIME</v>
      </c>
      <c r="I94" s="46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441" t="s">
        <v>133</v>
      </c>
      <c r="C95" s="470"/>
      <c r="D95" s="470"/>
      <c r="E95" s="442"/>
      <c r="F95" s="471" t="s">
        <v>89</v>
      </c>
      <c r="G95" s="474" t="s">
        <v>118</v>
      </c>
      <c r="H95" s="469" t="str">
        <f t="shared" ref="H95:H123" si="72">$D$18</f>
        <v>BLACK</v>
      </c>
      <c r="I95" s="46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441" t="s">
        <v>133</v>
      </c>
      <c r="C96" s="470"/>
      <c r="D96" s="470"/>
      <c r="E96" s="442"/>
      <c r="F96" s="472"/>
      <c r="G96" s="475"/>
      <c r="H96" s="469" t="str">
        <f t="shared" ref="H96:H124" si="73">$D$23</f>
        <v>GREY HEATHER</v>
      </c>
      <c r="I96" s="46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441" t="s">
        <v>133</v>
      </c>
      <c r="C97" s="470"/>
      <c r="D97" s="470"/>
      <c r="E97" s="442"/>
      <c r="F97" s="472"/>
      <c r="G97" s="475"/>
      <c r="H97" s="469" t="str">
        <f t="shared" ref="H97:H121" si="74">$D$28</f>
        <v>WASHED BURGUNDY</v>
      </c>
      <c r="I97" s="46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441" t="s">
        <v>133</v>
      </c>
      <c r="C98" s="470"/>
      <c r="D98" s="470"/>
      <c r="E98" s="442"/>
      <c r="F98" s="473"/>
      <c r="G98" s="476"/>
      <c r="H98" s="469" t="str">
        <f t="shared" ref="H98:H122" si="76">$D$33</f>
        <v>LIME</v>
      </c>
      <c r="I98" s="46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441" t="s">
        <v>153</v>
      </c>
      <c r="C99" s="470"/>
      <c r="D99" s="470"/>
      <c r="E99" s="442"/>
      <c r="F99" s="471" t="s">
        <v>91</v>
      </c>
      <c r="G99" s="474" t="s">
        <v>174</v>
      </c>
      <c r="H99" s="469" t="str">
        <f t="shared" si="72"/>
        <v>BLACK</v>
      </c>
      <c r="I99" s="46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441" t="s">
        <v>153</v>
      </c>
      <c r="C100" s="470"/>
      <c r="D100" s="470"/>
      <c r="E100" s="442"/>
      <c r="F100" s="472"/>
      <c r="G100" s="475"/>
      <c r="H100" s="469" t="str">
        <f t="shared" si="73"/>
        <v>GREY HEATHER</v>
      </c>
      <c r="I100" s="46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441" t="s">
        <v>153</v>
      </c>
      <c r="C101" s="470"/>
      <c r="D101" s="470"/>
      <c r="E101" s="442"/>
      <c r="F101" s="472"/>
      <c r="G101" s="475"/>
      <c r="H101" s="469" t="str">
        <f t="shared" si="74"/>
        <v>WASHED BURGUNDY</v>
      </c>
      <c r="I101" s="46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441" t="s">
        <v>153</v>
      </c>
      <c r="C102" s="470"/>
      <c r="D102" s="470"/>
      <c r="E102" s="442"/>
      <c r="F102" s="473"/>
      <c r="G102" s="476"/>
      <c r="H102" s="469" t="str">
        <f t="shared" si="76"/>
        <v>LIME</v>
      </c>
      <c r="I102" s="46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441" t="s">
        <v>116</v>
      </c>
      <c r="C103" s="470"/>
      <c r="D103" s="470"/>
      <c r="E103" s="442"/>
      <c r="F103" s="82" t="s">
        <v>92</v>
      </c>
      <c r="G103" s="82"/>
      <c r="H103" s="469" t="str">
        <f t="shared" si="72"/>
        <v>BLACK</v>
      </c>
      <c r="I103" s="46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441" t="s">
        <v>116</v>
      </c>
      <c r="C104" s="470"/>
      <c r="D104" s="470"/>
      <c r="E104" s="442"/>
      <c r="F104" s="82" t="s">
        <v>92</v>
      </c>
      <c r="G104" s="82"/>
      <c r="H104" s="469" t="str">
        <f t="shared" si="73"/>
        <v>GREY HEATHER</v>
      </c>
      <c r="I104" s="46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441" t="s">
        <v>116</v>
      </c>
      <c r="C105" s="470"/>
      <c r="D105" s="470"/>
      <c r="E105" s="442"/>
      <c r="F105" s="82" t="s">
        <v>92</v>
      </c>
      <c r="G105" s="82"/>
      <c r="H105" s="469" t="str">
        <f t="shared" si="74"/>
        <v>WASHED BURGUNDY</v>
      </c>
      <c r="I105" s="46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441" t="s">
        <v>116</v>
      </c>
      <c r="C106" s="470"/>
      <c r="D106" s="470"/>
      <c r="E106" s="442"/>
      <c r="F106" s="82" t="s">
        <v>92</v>
      </c>
      <c r="G106" s="82"/>
      <c r="H106" s="469" t="str">
        <f t="shared" si="76"/>
        <v>LIME</v>
      </c>
      <c r="I106" s="46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464" t="s">
        <v>93</v>
      </c>
      <c r="C107" s="465"/>
      <c r="D107" s="465"/>
      <c r="E107" s="465"/>
      <c r="F107" s="82" t="s">
        <v>55</v>
      </c>
      <c r="G107" s="82"/>
      <c r="H107" s="469" t="str">
        <f t="shared" si="72"/>
        <v>BLACK</v>
      </c>
      <c r="I107" s="46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64" t="s">
        <v>93</v>
      </c>
      <c r="C108" s="465"/>
      <c r="D108" s="465"/>
      <c r="E108" s="465"/>
      <c r="F108" s="82" t="s">
        <v>55</v>
      </c>
      <c r="G108" s="82"/>
      <c r="H108" s="469" t="str">
        <f t="shared" si="73"/>
        <v>GREY HEATHER</v>
      </c>
      <c r="I108" s="46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464" t="s">
        <v>93</v>
      </c>
      <c r="C109" s="465"/>
      <c r="D109" s="465"/>
      <c r="E109" s="465"/>
      <c r="F109" s="82" t="s">
        <v>55</v>
      </c>
      <c r="G109" s="82"/>
      <c r="H109" s="469" t="str">
        <f t="shared" si="74"/>
        <v>WASHED BURGUNDY</v>
      </c>
      <c r="I109" s="46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464" t="s">
        <v>93</v>
      </c>
      <c r="C110" s="465"/>
      <c r="D110" s="465"/>
      <c r="E110" s="465"/>
      <c r="F110" s="82" t="s">
        <v>55</v>
      </c>
      <c r="G110" s="82"/>
      <c r="H110" s="469" t="str">
        <f t="shared" si="76"/>
        <v>LIME</v>
      </c>
      <c r="I110" s="46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464" t="s">
        <v>94</v>
      </c>
      <c r="C111" s="465"/>
      <c r="D111" s="465"/>
      <c r="E111" s="465"/>
      <c r="F111" s="82" t="s">
        <v>55</v>
      </c>
      <c r="G111" s="82"/>
      <c r="H111" s="469" t="str">
        <f t="shared" si="72"/>
        <v>BLACK</v>
      </c>
      <c r="I111" s="46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64" t="s">
        <v>94</v>
      </c>
      <c r="C112" s="465"/>
      <c r="D112" s="465"/>
      <c r="E112" s="465"/>
      <c r="F112" s="82" t="s">
        <v>55</v>
      </c>
      <c r="G112" s="82"/>
      <c r="H112" s="469" t="str">
        <f t="shared" si="73"/>
        <v>GREY HEATHER</v>
      </c>
      <c r="I112" s="46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464" t="s">
        <v>94</v>
      </c>
      <c r="C113" s="465"/>
      <c r="D113" s="465"/>
      <c r="E113" s="465"/>
      <c r="F113" s="82" t="s">
        <v>55</v>
      </c>
      <c r="G113" s="82"/>
      <c r="H113" s="469" t="str">
        <f t="shared" si="74"/>
        <v>WASHED BURGUNDY</v>
      </c>
      <c r="I113" s="46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464" t="s">
        <v>94</v>
      </c>
      <c r="C114" s="465"/>
      <c r="D114" s="465"/>
      <c r="E114" s="465"/>
      <c r="F114" s="82" t="s">
        <v>55</v>
      </c>
      <c r="G114" s="82"/>
      <c r="H114" s="469" t="str">
        <f t="shared" si="76"/>
        <v>LIME</v>
      </c>
      <c r="I114" s="46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464" t="s">
        <v>95</v>
      </c>
      <c r="C115" s="465"/>
      <c r="D115" s="465"/>
      <c r="E115" s="465"/>
      <c r="F115" s="82" t="s">
        <v>92</v>
      </c>
      <c r="G115" s="82"/>
      <c r="H115" s="469" t="str">
        <f t="shared" si="72"/>
        <v>BLACK</v>
      </c>
      <c r="I115" s="46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64" t="s">
        <v>95</v>
      </c>
      <c r="C116" s="465"/>
      <c r="D116" s="465"/>
      <c r="E116" s="465"/>
      <c r="F116" s="82" t="s">
        <v>92</v>
      </c>
      <c r="G116" s="82"/>
      <c r="H116" s="469" t="str">
        <f t="shared" si="73"/>
        <v>GREY HEATHER</v>
      </c>
      <c r="I116" s="46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464" t="s">
        <v>95</v>
      </c>
      <c r="C117" s="465"/>
      <c r="D117" s="465"/>
      <c r="E117" s="465"/>
      <c r="F117" s="82" t="s">
        <v>92</v>
      </c>
      <c r="G117" s="82"/>
      <c r="H117" s="469" t="str">
        <f t="shared" si="74"/>
        <v>WASHED BURGUNDY</v>
      </c>
      <c r="I117" s="46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464" t="s">
        <v>95</v>
      </c>
      <c r="C118" s="465"/>
      <c r="D118" s="465"/>
      <c r="E118" s="465"/>
      <c r="F118" s="82" t="s">
        <v>92</v>
      </c>
      <c r="G118" s="82"/>
      <c r="H118" s="469" t="str">
        <f t="shared" si="76"/>
        <v>LIME</v>
      </c>
      <c r="I118" s="46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441" t="s">
        <v>96</v>
      </c>
      <c r="C119" s="470"/>
      <c r="D119" s="470"/>
      <c r="E119" s="442"/>
      <c r="F119" s="82" t="s">
        <v>38</v>
      </c>
      <c r="G119" s="82"/>
      <c r="H119" s="469" t="str">
        <f t="shared" si="72"/>
        <v>BLACK</v>
      </c>
      <c r="I119" s="46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64" t="s">
        <v>96</v>
      </c>
      <c r="C120" s="465"/>
      <c r="D120" s="465"/>
      <c r="E120" s="465"/>
      <c r="F120" s="82" t="s">
        <v>38</v>
      </c>
      <c r="G120" s="82"/>
      <c r="H120" s="469" t="str">
        <f t="shared" si="73"/>
        <v>GREY HEATHER</v>
      </c>
      <c r="I120" s="46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464" t="s">
        <v>96</v>
      </c>
      <c r="C121" s="465"/>
      <c r="D121" s="465"/>
      <c r="E121" s="465"/>
      <c r="F121" s="82" t="s">
        <v>38</v>
      </c>
      <c r="G121" s="82"/>
      <c r="H121" s="469" t="str">
        <f t="shared" si="74"/>
        <v>WASHED BURGUNDY</v>
      </c>
      <c r="I121" s="46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464" t="s">
        <v>96</v>
      </c>
      <c r="C122" s="465"/>
      <c r="D122" s="465"/>
      <c r="E122" s="465"/>
      <c r="F122" s="82" t="s">
        <v>38</v>
      </c>
      <c r="G122" s="82"/>
      <c r="H122" s="469" t="str">
        <f t="shared" si="76"/>
        <v>LIME</v>
      </c>
      <c r="I122" s="46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464" t="s">
        <v>97</v>
      </c>
      <c r="C123" s="465"/>
      <c r="D123" s="465"/>
      <c r="E123" s="465"/>
      <c r="F123" s="82" t="s">
        <v>92</v>
      </c>
      <c r="G123" s="82"/>
      <c r="H123" s="469" t="str">
        <f t="shared" si="72"/>
        <v>BLACK</v>
      </c>
      <c r="I123" s="46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441" t="s">
        <v>97</v>
      </c>
      <c r="C124" s="470"/>
      <c r="D124" s="470"/>
      <c r="E124" s="442"/>
      <c r="F124" s="82" t="s">
        <v>92</v>
      </c>
      <c r="G124" s="82"/>
      <c r="H124" s="469" t="str">
        <f t="shared" si="73"/>
        <v>GREY HEATHER</v>
      </c>
      <c r="I124" s="46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441" t="s">
        <v>97</v>
      </c>
      <c r="C125" s="470"/>
      <c r="D125" s="470"/>
      <c r="E125" s="442"/>
      <c r="F125" s="82" t="s">
        <v>92</v>
      </c>
      <c r="G125" s="82"/>
      <c r="H125" s="469" t="str">
        <f>$D$28</f>
        <v>WASHED BURGUNDY</v>
      </c>
      <c r="I125" s="46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441" t="s">
        <v>97</v>
      </c>
      <c r="C126" s="470"/>
      <c r="D126" s="470"/>
      <c r="E126" s="442"/>
      <c r="F126" s="82" t="s">
        <v>92</v>
      </c>
      <c r="G126" s="82"/>
      <c r="H126" s="469" t="str">
        <f>$D$33</f>
        <v>LIME</v>
      </c>
      <c r="I126" s="46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64" t="s">
        <v>110</v>
      </c>
      <c r="C127" s="465"/>
      <c r="D127" s="465"/>
      <c r="E127" s="465"/>
      <c r="F127" s="466" t="s">
        <v>111</v>
      </c>
      <c r="G127" s="82"/>
      <c r="H127" s="467" t="s">
        <v>134</v>
      </c>
      <c r="I127" s="46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64" t="s">
        <v>110</v>
      </c>
      <c r="C128" s="465"/>
      <c r="D128" s="465"/>
      <c r="E128" s="465"/>
      <c r="F128" s="466"/>
      <c r="G128" s="82"/>
      <c r="H128" s="467" t="s">
        <v>135</v>
      </c>
      <c r="I128" s="46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64" t="s">
        <v>110</v>
      </c>
      <c r="C129" s="465"/>
      <c r="D129" s="465"/>
      <c r="E129" s="465"/>
      <c r="F129" s="466"/>
      <c r="G129" s="82"/>
      <c r="H129" s="467" t="s">
        <v>136</v>
      </c>
      <c r="I129" s="46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64" t="s">
        <v>110</v>
      </c>
      <c r="C130" s="465"/>
      <c r="D130" s="465"/>
      <c r="E130" s="465"/>
      <c r="F130" s="466"/>
      <c r="G130" s="82"/>
      <c r="H130" s="467">
        <v>41</v>
      </c>
      <c r="I130" s="46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64" t="s">
        <v>110</v>
      </c>
      <c r="C131" s="465"/>
      <c r="D131" s="465"/>
      <c r="E131" s="465"/>
      <c r="F131" s="466"/>
      <c r="G131" s="82"/>
      <c r="H131" s="469">
        <v>42</v>
      </c>
      <c r="I131" s="46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61" t="s">
        <v>31</v>
      </c>
      <c r="K133" s="361"/>
      <c r="L133" s="361"/>
      <c r="M133" s="361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50" t="s">
        <v>49</v>
      </c>
      <c r="C135" s="451"/>
      <c r="D135" s="451"/>
      <c r="E135" s="451"/>
      <c r="F135" s="451"/>
      <c r="G135" s="451"/>
      <c r="H135" s="451"/>
      <c r="I135" s="45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58" t="s">
        <v>99</v>
      </c>
      <c r="E136" s="458"/>
      <c r="F136" s="458" t="s">
        <v>54</v>
      </c>
      <c r="G136" s="458"/>
      <c r="H136" s="458"/>
      <c r="I136" s="45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59" t="s">
        <v>122</v>
      </c>
      <c r="D137" s="461" t="s">
        <v>124</v>
      </c>
      <c r="E137" s="462"/>
      <c r="F137" s="463" t="s">
        <v>137</v>
      </c>
      <c r="G137" s="463"/>
      <c r="H137" s="463"/>
      <c r="I137" s="463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460"/>
      <c r="D138" s="428" t="s">
        <v>125</v>
      </c>
      <c r="E138" s="430"/>
      <c r="F138" s="463" t="s">
        <v>138</v>
      </c>
      <c r="G138" s="463"/>
      <c r="H138" s="463"/>
      <c r="I138" s="463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450"/>
      <c r="C140" s="451"/>
      <c r="D140" s="364"/>
      <c r="E140" s="364"/>
      <c r="F140" s="364"/>
      <c r="G140" s="364"/>
      <c r="H140" s="364"/>
      <c r="I140" s="365"/>
      <c r="J140" s="44"/>
      <c r="K140" s="44"/>
    </row>
    <row r="141" spans="1:16" s="12" customFormat="1" ht="32.5" hidden="1">
      <c r="A141" s="88"/>
      <c r="B141" s="441"/>
      <c r="C141" s="44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52" t="s">
        <v>119</v>
      </c>
      <c r="C142" s="452"/>
      <c r="D142" s="100"/>
      <c r="E142" s="100">
        <v>2.2000000000000002</v>
      </c>
      <c r="F142" s="453">
        <v>3</v>
      </c>
      <c r="G142" s="454"/>
      <c r="H142" s="454"/>
      <c r="I142" s="45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456" t="s">
        <v>155</v>
      </c>
      <c r="D144" s="456"/>
      <c r="E144" s="456"/>
      <c r="F144" s="45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450" t="s">
        <v>49</v>
      </c>
      <c r="C145" s="451"/>
      <c r="D145" s="451"/>
      <c r="E145" s="451"/>
      <c r="F145" s="451"/>
      <c r="G145" s="451"/>
      <c r="H145" s="451"/>
      <c r="I145" s="45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70" t="s">
        <v>69</v>
      </c>
      <c r="F146" s="371"/>
      <c r="G146" s="371"/>
      <c r="H146" s="371"/>
      <c r="I146" s="372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73" t="s">
        <v>161</v>
      </c>
      <c r="F147" s="374"/>
      <c r="G147" s="374"/>
      <c r="H147" s="374"/>
      <c r="I147" s="375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73" t="s">
        <v>171</v>
      </c>
      <c r="F148" s="374"/>
      <c r="G148" s="374"/>
      <c r="H148" s="374"/>
      <c r="I148" s="375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73" t="s">
        <v>161</v>
      </c>
      <c r="F149" s="374"/>
      <c r="G149" s="374"/>
      <c r="H149" s="374"/>
      <c r="I149" s="375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73" t="s">
        <v>161</v>
      </c>
      <c r="F150" s="374"/>
      <c r="G150" s="374"/>
      <c r="H150" s="374"/>
      <c r="I150" s="375"/>
      <c r="J150" s="44"/>
      <c r="K150" s="44"/>
      <c r="L150" s="44"/>
      <c r="M150" s="44"/>
      <c r="N150" s="44"/>
    </row>
    <row r="151" spans="1:16" s="12" customFormat="1" ht="32.5">
      <c r="A151" s="88"/>
      <c r="B151" s="450" t="s">
        <v>70</v>
      </c>
      <c r="C151" s="451"/>
      <c r="D151" s="364"/>
      <c r="E151" s="364"/>
      <c r="F151" s="364"/>
      <c r="G151" s="364"/>
      <c r="H151" s="364"/>
      <c r="I151" s="365"/>
      <c r="J151" s="44"/>
      <c r="K151" s="44"/>
    </row>
    <row r="152" spans="1:16" s="12" customFormat="1" ht="56.25" customHeight="1">
      <c r="A152" s="88"/>
      <c r="B152" s="441"/>
      <c r="C152" s="44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443" t="s">
        <v>162</v>
      </c>
      <c r="C153" s="44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445" t="s">
        <v>163</v>
      </c>
      <c r="C154" s="44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447" t="s">
        <v>71</v>
      </c>
      <c r="D157" s="448"/>
      <c r="E157" s="448"/>
      <c r="F157" s="448"/>
      <c r="G157" s="448"/>
      <c r="H157" s="448"/>
      <c r="I157" s="44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428" t="s">
        <v>164</v>
      </c>
      <c r="D158" s="429"/>
      <c r="E158" s="429"/>
      <c r="F158" s="429"/>
      <c r="G158" s="429"/>
      <c r="H158" s="429"/>
      <c r="I158" s="430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428" t="s">
        <v>165</v>
      </c>
      <c r="D159" s="429"/>
      <c r="E159" s="429"/>
      <c r="F159" s="429"/>
      <c r="G159" s="429"/>
      <c r="H159" s="429"/>
      <c r="I159" s="430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431" t="s">
        <v>164</v>
      </c>
      <c r="D160" s="432"/>
      <c r="E160" s="432"/>
      <c r="F160" s="432"/>
      <c r="G160" s="432"/>
      <c r="H160" s="432"/>
      <c r="I160" s="433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434"/>
      <c r="D161" s="435"/>
      <c r="E161" s="435"/>
      <c r="F161" s="435"/>
      <c r="G161" s="435"/>
      <c r="H161" s="435"/>
      <c r="I161" s="436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437"/>
      <c r="D162" s="438"/>
      <c r="E162" s="438"/>
      <c r="F162" s="438"/>
      <c r="G162" s="438"/>
      <c r="H162" s="438"/>
      <c r="I162" s="439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61" t="s">
        <v>78</v>
      </c>
      <c r="C164" s="361"/>
      <c r="D164" s="361"/>
      <c r="E164" s="361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440"/>
      <c r="B170" s="359"/>
      <c r="C170" s="359"/>
      <c r="D170" s="359"/>
      <c r="E170" s="359"/>
      <c r="F170" s="359"/>
      <c r="G170" s="359"/>
      <c r="H170" s="359"/>
      <c r="I170" s="359"/>
      <c r="J170" s="359"/>
      <c r="K170" s="359"/>
      <c r="L170" s="359"/>
      <c r="M170" s="359"/>
      <c r="N170" s="359"/>
      <c r="O170" s="359"/>
      <c r="P170" s="359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7D71A-B26D-4928-893E-A3EDE8509260}">
  <sheetPr>
    <pageSetUpPr fitToPage="1"/>
  </sheetPr>
  <dimension ref="A1:C50"/>
  <sheetViews>
    <sheetView view="pageBreakPreview" topLeftCell="A23" zoomScale="40" zoomScaleNormal="40" zoomScaleSheetLayoutView="40" zoomScalePageLayoutView="25" workbookViewId="0">
      <selection activeCell="A27" sqref="A27"/>
    </sheetView>
  </sheetViews>
  <sheetFormatPr defaultColWidth="9.1796875" defaultRowHeight="24"/>
  <cols>
    <col min="1" max="1" width="103.1796875" style="67" customWidth="1"/>
    <col min="2" max="2" width="88" style="67" customWidth="1"/>
    <col min="3" max="3" width="87.1796875" style="68" customWidth="1"/>
    <col min="4" max="16384" width="9.1796875" style="68"/>
  </cols>
  <sheetData>
    <row r="1" spans="1:3" s="58" customFormat="1" ht="67.5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DOCKET'!$D$7</f>
        <v>H06-CR20W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DOCKET'!$D$8</f>
        <v>GRIZZLY CREW WOMEN'S</v>
      </c>
      <c r="C4" s="59"/>
    </row>
    <row r="5" spans="1:3" s="58" customFormat="1" ht="76" customHeight="1">
      <c r="A5" s="199"/>
      <c r="B5" s="159" t="str">
        <f>'1. CUTTING DOCKET'!D18</f>
        <v>BLANC DE BLANC</v>
      </c>
      <c r="C5" s="335" t="str">
        <f>'1. CUTTING DOCKET'!D22</f>
        <v>ICEBERG GREEN</v>
      </c>
    </row>
    <row r="6" spans="1:3" s="62" customFormat="1" ht="69.75" customHeight="1">
      <c r="A6" s="161" t="s">
        <v>32</v>
      </c>
      <c r="B6" s="161" t="str">
        <f>B5</f>
        <v>BLANC DE BLANC</v>
      </c>
      <c r="C6" s="321" t="str">
        <f>C5</f>
        <v>ICEBERG GREEN</v>
      </c>
    </row>
    <row r="7" spans="1:3" s="62" customFormat="1" ht="93" customHeight="1">
      <c r="A7" s="200" t="s">
        <v>33</v>
      </c>
      <c r="B7" s="524" t="str">
        <f>'[11]1. CUTTING DOCKET'!$B$30</f>
        <v>BRUSHED FLEECE 100% COTTON (30/1+8/1) HEAVY WASHING_350GSM</v>
      </c>
      <c r="C7" s="525"/>
    </row>
    <row r="8" spans="1:3" s="62" customFormat="1" ht="391" customHeight="1">
      <c r="A8" s="162" t="s">
        <v>32</v>
      </c>
      <c r="B8" s="336"/>
      <c r="C8" s="337"/>
    </row>
    <row r="9" spans="1:3" s="62" customFormat="1" ht="94.5" customHeight="1">
      <c r="A9" s="161" t="str">
        <f>'[11]1. CUTTING DOCKET'!$B$31</f>
        <v>RIB 2X2 COTTON SPANDEX (30/2'CM+70D))_400GSM</v>
      </c>
      <c r="B9" s="161" t="str">
        <f>B6</f>
        <v>BLANC DE BLANC</v>
      </c>
      <c r="C9" s="321" t="str">
        <f>C6</f>
        <v>ICEBERG GREEN</v>
      </c>
    </row>
    <row r="10" spans="1:3" s="62" customFormat="1" ht="304" customHeight="1">
      <c r="A10" s="162" t="s">
        <v>213</v>
      </c>
      <c r="B10" s="336"/>
      <c r="C10" s="337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4" hidden="1" customHeight="1">
      <c r="A14" s="162" t="e">
        <f>'[11]1. CUTTING DOCKET'!#REF!</f>
        <v>#REF!</v>
      </c>
      <c r="B14" s="162"/>
      <c r="C14" s="163"/>
    </row>
    <row r="15" spans="1:3" s="62" customFormat="1" ht="74.25" customHeight="1">
      <c r="A15" s="161" t="str">
        <f>'[11]1. CUTTING DOCKET'!B37</f>
        <v>CHỈ 40/2 MAY CHÍNH</v>
      </c>
      <c r="B15" s="165" t="str">
        <f>B9</f>
        <v>BLANC DE BLANC</v>
      </c>
      <c r="C15" s="320" t="str">
        <f>C9</f>
        <v>ICEBERG GREEN</v>
      </c>
    </row>
    <row r="16" spans="1:3" s="62" customFormat="1" ht="117.5" customHeight="1">
      <c r="A16" s="322" t="s">
        <v>379</v>
      </c>
      <c r="B16" s="160" t="str">
        <f>'1. CUTTING DOCKET'!G39</f>
        <v>WH1347</v>
      </c>
      <c r="C16" s="338" t="str">
        <f>'1. CUTTING DOCKET'!G40</f>
        <v>GR9093</v>
      </c>
    </row>
    <row r="17" spans="1:3" s="62" customFormat="1" ht="143" customHeight="1">
      <c r="A17" s="339" t="str">
        <f>'1. CUTTING DOCKET'!B41</f>
        <v>NHÃN DỆT BẰNG VẢI 38MM*71MM 
(NHÃN CHÍNH-PHÂN THEO TỪNG SIZE)
CODE: HSC-ML-0075(WOMENS)</v>
      </c>
      <c r="B17" s="526" t="s">
        <v>107</v>
      </c>
      <c r="C17" s="527"/>
    </row>
    <row r="18" spans="1:3" s="62" customFormat="1" ht="383.5" customHeight="1">
      <c r="A18" s="340" t="s">
        <v>220</v>
      </c>
      <c r="B18" s="528"/>
      <c r="C18" s="529"/>
    </row>
    <row r="19" spans="1:3" s="62" customFormat="1" ht="177.5" customHeight="1">
      <c r="A19" s="339" t="str">
        <f>'[11]1. CUTTING DOCKET'!$B$41</f>
        <v>NHÃN THÀNH PHẦN 100% COTTON
KÍCH THƯỚC: 82.2 *20 MM
CODE: CC-054</v>
      </c>
      <c r="B19" s="526" t="str">
        <f>'[11]1. CUTTING DOCKET'!$F$41</f>
        <v>NỀN TRẮNG CHỮ ĐEN</v>
      </c>
      <c r="C19" s="527"/>
    </row>
    <row r="20" spans="1:3" s="62" customFormat="1" ht="409.5" customHeight="1">
      <c r="A20" s="516" t="s">
        <v>380</v>
      </c>
      <c r="B20" s="518"/>
      <c r="C20" s="519"/>
    </row>
    <row r="21" spans="1:3" s="62" customFormat="1" ht="212" customHeight="1">
      <c r="A21" s="517"/>
      <c r="B21" s="520"/>
      <c r="C21" s="521"/>
    </row>
    <row r="22" spans="1:3" s="62" customFormat="1" ht="102" customHeight="1">
      <c r="A22" s="339" t="str">
        <f>'[11]1. CUTTING DOCKET'!$B$43</f>
        <v>NHÃN HSCO SATIN
CODE: HSC-ML-0002</v>
      </c>
      <c r="B22" s="526" t="str">
        <f>'[11]1. CUTTING DOCKET'!$F$45</f>
        <v>NỀN TRẮNG CHỮ ĐEN</v>
      </c>
      <c r="C22" s="527"/>
    </row>
    <row r="23" spans="1:3" s="62" customFormat="1" ht="253.5" customHeight="1">
      <c r="A23" s="340" t="s">
        <v>221</v>
      </c>
      <c r="B23" s="528"/>
      <c r="C23" s="529"/>
    </row>
    <row r="24" spans="1:3" s="62" customFormat="1" ht="89.5" customHeight="1">
      <c r="A24" s="339" t="str">
        <f>'[11]1. CUTTING DOCKET'!$B$45</f>
        <v>NHÃN TRACKING
#240324S1</v>
      </c>
      <c r="B24" s="526" t="str">
        <f>'[11]1. CUTTING DOCKET'!$F$45</f>
        <v>NỀN TRẮNG CHỮ ĐEN</v>
      </c>
      <c r="C24" s="527"/>
    </row>
    <row r="25" spans="1:3" s="62" customFormat="1" ht="133" customHeight="1">
      <c r="A25" s="340" t="s">
        <v>222</v>
      </c>
      <c r="B25" s="530" t="s">
        <v>381</v>
      </c>
      <c r="C25" s="531"/>
    </row>
    <row r="26" spans="1:3" s="62" customFormat="1" ht="76.5" customHeight="1">
      <c r="A26" s="339" t="str">
        <f>'[11]1. CUTTING DOCKET'!$B$51</f>
        <v>DÂY TAPE XƯƠNG CÁ 1CM</v>
      </c>
      <c r="B26" s="165" t="str">
        <f>B15</f>
        <v>BLANC DE BLANC</v>
      </c>
      <c r="C26" s="320" t="s">
        <v>350</v>
      </c>
    </row>
    <row r="27" spans="1:3" s="62" customFormat="1" ht="147.5" customHeight="1">
      <c r="A27" s="341" t="s">
        <v>382</v>
      </c>
      <c r="B27" s="336"/>
      <c r="C27" s="343"/>
    </row>
    <row r="28" spans="1:3" s="62" customFormat="1" ht="77" customHeight="1">
      <c r="A28" s="533" t="str">
        <f>'[11]1. CUTTING DOCKET'!B58</f>
        <v>ĐẠN BẮN TREO THẺ BÀI</v>
      </c>
      <c r="B28" s="535" t="s">
        <v>89</v>
      </c>
      <c r="C28" s="536"/>
    </row>
    <row r="29" spans="1:3" s="62" customFormat="1" ht="77" customHeight="1">
      <c r="A29" s="534"/>
      <c r="B29" s="161" t="s">
        <v>383</v>
      </c>
      <c r="C29" s="165" t="s">
        <v>384</v>
      </c>
    </row>
    <row r="30" spans="1:3" s="62" customFormat="1" ht="342" customHeight="1">
      <c r="A30" s="341" t="s">
        <v>385</v>
      </c>
      <c r="B30" s="342"/>
      <c r="C30" s="344"/>
    </row>
    <row r="31" spans="1:3" s="62" customFormat="1" ht="93.65" customHeight="1">
      <c r="A31" s="339" t="str">
        <f>'[11]1. CUTTING DOCKET'!B58</f>
        <v>ĐẠN BẮN TREO THẺ BÀI</v>
      </c>
      <c r="B31" s="526" t="s">
        <v>39</v>
      </c>
      <c r="C31" s="537"/>
    </row>
    <row r="32" spans="1:3" s="62" customFormat="1" ht="150.5" customHeight="1">
      <c r="A32" s="341" t="s">
        <v>386</v>
      </c>
      <c r="B32" s="522"/>
      <c r="C32" s="523"/>
    </row>
    <row r="33" spans="1:3" s="62" customFormat="1" ht="95.25" customHeight="1">
      <c r="A33" s="339" t="str">
        <f>'[11]1. CUTTING DOCKET'!B60</f>
        <v>STICKER BARCODE TẠI THẺ BÀI
KÍCH THƯỚC: 20CMX30CM</v>
      </c>
      <c r="B33" s="526" t="s">
        <v>89</v>
      </c>
      <c r="C33" s="537"/>
    </row>
    <row r="34" spans="1:3" s="62" customFormat="1" ht="213" customHeight="1">
      <c r="A34" s="341" t="s">
        <v>387</v>
      </c>
      <c r="B34" s="522"/>
      <c r="C34" s="523"/>
    </row>
    <row r="35" spans="1:3" s="62" customFormat="1" ht="105.5" customHeight="1">
      <c r="A35" s="339" t="str">
        <f>'[11]1. CUTTING DOCKET'!B62</f>
        <v>STICKER BARCODE TẠI POLY BAG
KÍCH THƯỚC: 35CMX55CM</v>
      </c>
      <c r="B35" s="526" t="str">
        <f>B33</f>
        <v>NỀN TRẮNG CHỮ ĐEN</v>
      </c>
      <c r="C35" s="537"/>
    </row>
    <row r="36" spans="1:3" s="62" customFormat="1" ht="228" customHeight="1">
      <c r="A36" s="341" t="s">
        <v>388</v>
      </c>
      <c r="B36" s="522"/>
      <c r="C36" s="532"/>
    </row>
    <row r="37" spans="1:3" s="62" customFormat="1" ht="91.5" customHeight="1">
      <c r="A37" s="339" t="str">
        <f>'[11]1. CUTTING DOCKET'!B64</f>
        <v>STICKER CARTON CHI TIẾT TỪNG CỬA HÀNG</v>
      </c>
      <c r="B37" s="526" t="str">
        <f>B35</f>
        <v>NỀN TRẮNG CHỮ ĐEN</v>
      </c>
      <c r="C37" s="537"/>
    </row>
    <row r="38" spans="1:3" s="62" customFormat="1" ht="206" customHeight="1">
      <c r="A38" s="341" t="s">
        <v>205</v>
      </c>
      <c r="B38" s="522"/>
      <c r="C38" s="532"/>
    </row>
    <row r="39" spans="1:3" s="62" customFormat="1" ht="85" customHeight="1">
      <c r="A39" s="339" t="str">
        <f>'[11]1. CUTTING DOCKET'!B66</f>
        <v>POLY BAG LỚN</v>
      </c>
      <c r="B39" s="526" t="s">
        <v>92</v>
      </c>
      <c r="C39" s="537"/>
    </row>
    <row r="40" spans="1:3" s="62" customFormat="1" ht="137" customHeight="1">
      <c r="A40" s="341" t="s">
        <v>389</v>
      </c>
      <c r="B40" s="522"/>
      <c r="C40" s="532"/>
    </row>
    <row r="41" spans="1:3" s="62" customFormat="1" ht="85" customHeight="1">
      <c r="A41" s="339" t="str">
        <f>'[11]1. CUTTING DOCKET'!B68</f>
        <v>POLY BAG THÙNG</v>
      </c>
      <c r="B41" s="526" t="s">
        <v>92</v>
      </c>
      <c r="C41" s="537"/>
    </row>
    <row r="42" spans="1:3" s="62" customFormat="1" ht="138" customHeight="1">
      <c r="A42" s="341" t="s">
        <v>390</v>
      </c>
      <c r="B42" s="522"/>
      <c r="C42" s="532"/>
    </row>
    <row r="43" spans="1:3" s="62" customFormat="1" ht="85" customHeight="1">
      <c r="A43" s="339" t="s">
        <v>370</v>
      </c>
      <c r="B43" s="526" t="s">
        <v>92</v>
      </c>
      <c r="C43" s="537"/>
    </row>
    <row r="44" spans="1:3" s="62" customFormat="1" ht="183.5" customHeight="1">
      <c r="A44" s="341" t="s">
        <v>204</v>
      </c>
      <c r="B44" s="522"/>
      <c r="C44" s="532"/>
    </row>
    <row r="45" spans="1:3" s="62" customFormat="1" ht="91.5" customHeight="1">
      <c r="A45" s="339" t="s">
        <v>371</v>
      </c>
      <c r="B45" s="526" t="s">
        <v>92</v>
      </c>
      <c r="C45" s="537"/>
    </row>
    <row r="46" spans="1:3" s="62" customFormat="1" ht="139.5" customHeight="1">
      <c r="A46" s="341" t="s">
        <v>204</v>
      </c>
      <c r="B46" s="522"/>
      <c r="C46" s="532"/>
    </row>
    <row r="47" spans="1:3" s="62" customFormat="1" ht="89" customHeight="1">
      <c r="A47" s="339" t="s">
        <v>372</v>
      </c>
      <c r="B47" s="526" t="s">
        <v>55</v>
      </c>
      <c r="C47" s="537"/>
    </row>
    <row r="48" spans="1:3" s="62" customFormat="1" ht="142" customHeight="1">
      <c r="A48" s="341" t="s">
        <v>391</v>
      </c>
      <c r="B48" s="522"/>
      <c r="C48" s="532"/>
    </row>
    <row r="49" spans="1:3" s="62" customFormat="1" ht="87.5" customHeight="1">
      <c r="A49" s="339" t="s">
        <v>203</v>
      </c>
      <c r="B49" s="526" t="str">
        <f>B47</f>
        <v>NATURAL</v>
      </c>
      <c r="C49" s="537"/>
    </row>
    <row r="50" spans="1:3" s="62" customFormat="1" ht="165.5" customHeight="1">
      <c r="A50" s="341" t="s">
        <v>390</v>
      </c>
      <c r="B50" s="522"/>
      <c r="C50" s="532"/>
    </row>
  </sheetData>
  <mergeCells count="32">
    <mergeCell ref="B47:C47"/>
    <mergeCell ref="B48:C48"/>
    <mergeCell ref="B49:C49"/>
    <mergeCell ref="B50:C50"/>
    <mergeCell ref="B41:C41"/>
    <mergeCell ref="B42:C42"/>
    <mergeCell ref="B43:C43"/>
    <mergeCell ref="B44:C44"/>
    <mergeCell ref="B45:C45"/>
    <mergeCell ref="B46:C46"/>
    <mergeCell ref="B40:C40"/>
    <mergeCell ref="A28:A29"/>
    <mergeCell ref="B28:C28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A20:A21"/>
    <mergeCell ref="B20:C21"/>
    <mergeCell ref="B7:C7"/>
    <mergeCell ref="B17:C17"/>
    <mergeCell ref="B18:C18"/>
    <mergeCell ref="B19:C19"/>
    <mergeCell ref="B22:C22"/>
    <mergeCell ref="B23:C23"/>
    <mergeCell ref="B24:C24"/>
    <mergeCell ref="B25:C25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2" man="1"/>
    <brk id="27" max="2" man="1"/>
    <brk id="38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H06-CR20W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GRIZZLY CREW WOMEN'S</v>
      </c>
      <c r="C4" s="59" t="s">
        <v>142</v>
      </c>
      <c r="D4" s="59"/>
      <c r="E4" s="59"/>
    </row>
    <row r="5" spans="1:12" s="58" customFormat="1" ht="76" customHeight="1">
      <c r="A5" s="60"/>
      <c r="B5" s="79" t="e">
        <f>'1. CUTTING DOCKET'!#REF!</f>
        <v>#REF!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524" t="str">
        <f>'1. CUTTING DOCKET'!M11</f>
        <v>BRUSHED FLEECE (30/1+8/1) HEAVY WASHING_350GSM</v>
      </c>
      <c r="C7" s="525"/>
      <c r="D7" s="525"/>
      <c r="E7" s="564"/>
    </row>
    <row r="8" spans="1:12" s="62" customFormat="1" ht="409.6" customHeight="1">
      <c r="A8" s="64" t="e">
        <f>'1. CUTTING DOCKET'!#REF!</f>
        <v>#REF!</v>
      </c>
      <c r="B8" s="565"/>
      <c r="C8" s="566"/>
      <c r="D8" s="567"/>
      <c r="E8" s="568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69" t="e">
        <f>'1. CUTTING DOCKET'!#REF!</f>
        <v>#REF!</v>
      </c>
      <c r="C13" s="525"/>
      <c r="D13" s="570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565"/>
      <c r="C14" s="566"/>
      <c r="D14" s="567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str">
        <f>'1. CUTTING DOCKET'!B42</f>
        <v>NHÃN DỆT BẰNG VẢI 38MM*71MM 
(NHÃN CHÍNH-PHÂN THEO TỪNG SIZE)
CODE: HSC-ML-0075(WOMENS)</v>
      </c>
      <c r="B17" s="571" t="str">
        <f>'1. CUTTING DOCKET'!G42</f>
        <v>NỀN ĐEN CHỮ TRẮNG</v>
      </c>
      <c r="C17" s="572"/>
      <c r="D17" s="573"/>
      <c r="E17" s="574"/>
    </row>
    <row r="18" spans="1:5" s="62" customFormat="1" ht="90" customHeight="1">
      <c r="A18" s="61" t="e">
        <f>'1. CUTTING DOCKET'!#REF!</f>
        <v>#REF!</v>
      </c>
      <c r="B18" s="526" t="e">
        <f>'1. CUTTING DOCKET'!#REF!</f>
        <v>#REF!</v>
      </c>
      <c r="C18" s="527"/>
      <c r="D18" s="527"/>
      <c r="E18" s="537"/>
    </row>
    <row r="19" spans="1:5" s="62" customFormat="1" ht="409.6" customHeight="1">
      <c r="A19" s="166" t="s">
        <v>166</v>
      </c>
      <c r="B19" s="548"/>
      <c r="C19" s="549"/>
      <c r="D19" s="550"/>
      <c r="E19" s="550"/>
    </row>
    <row r="20" spans="1:5" s="62" customFormat="1" ht="79.5" customHeight="1">
      <c r="A20" s="61" t="e">
        <f>'1. CUTTING DOCKET'!#REF!</f>
        <v>#REF!</v>
      </c>
      <c r="B20" s="526" t="e">
        <f>'1. CUTTING DOCKET'!#REF!</f>
        <v>#REF!</v>
      </c>
      <c r="C20" s="527"/>
      <c r="D20" s="527"/>
      <c r="E20" s="537"/>
    </row>
    <row r="21" spans="1:5" s="62" customFormat="1" ht="346.5" customHeight="1">
      <c r="A21" s="64" t="s">
        <v>117</v>
      </c>
      <c r="B21" s="551"/>
      <c r="C21" s="552"/>
      <c r="D21" s="553"/>
      <c r="E21" s="554"/>
    </row>
    <row r="22" spans="1:5" s="62" customFormat="1" ht="41.5">
      <c r="A22" s="61">
        <f>'1. CUTTING DOCKET'!B53</f>
        <v>0</v>
      </c>
      <c r="B22" s="546" t="str">
        <f>'1. CUTTING DOCKET'!F53</f>
        <v>MÀU PHỤ LIỆU</v>
      </c>
      <c r="C22" s="527"/>
      <c r="D22" s="547"/>
      <c r="E22" s="101"/>
    </row>
    <row r="23" spans="1:5" s="62" customFormat="1" ht="299.25" customHeight="1">
      <c r="A23" s="66" t="s">
        <v>100</v>
      </c>
      <c r="B23" s="555"/>
      <c r="C23" s="556"/>
      <c r="D23" s="557"/>
      <c r="E23" s="557"/>
    </row>
    <row r="24" spans="1:5" s="62" customFormat="1" ht="101.5" customHeight="1">
      <c r="A24" s="61" t="str">
        <f>'1. CUTTING DOCKET'!B52</f>
        <v>PHẦN C : PHỤ LIỆU ĐÓNG GÓI</v>
      </c>
      <c r="B24" s="546">
        <f>'1. CUTTING DOCKET'!F52</f>
        <v>0</v>
      </c>
      <c r="C24" s="527"/>
      <c r="D24" s="547"/>
      <c r="E24" s="101"/>
    </row>
    <row r="25" spans="1:5" s="62" customFormat="1" ht="362.25" customHeight="1">
      <c r="A25" s="66" t="s">
        <v>172</v>
      </c>
      <c r="B25" s="558" t="s">
        <v>173</v>
      </c>
      <c r="C25" s="559"/>
      <c r="D25" s="560"/>
      <c r="E25" s="113"/>
    </row>
    <row r="26" spans="1:5" s="62" customFormat="1" ht="109.5" customHeight="1">
      <c r="A26" s="61" t="s">
        <v>101</v>
      </c>
      <c r="B26" s="546" t="e">
        <f>'1. CUTTING DOCKET'!#REF!</f>
        <v>#REF!</v>
      </c>
      <c r="C26" s="527"/>
      <c r="D26" s="547"/>
      <c r="E26" s="102"/>
    </row>
    <row r="27" spans="1:5" s="62" customFormat="1" ht="282" customHeight="1">
      <c r="A27" s="66" t="s">
        <v>102</v>
      </c>
      <c r="B27" s="561" t="s">
        <v>167</v>
      </c>
      <c r="C27" s="562"/>
      <c r="D27" s="563"/>
      <c r="E27" s="563"/>
    </row>
    <row r="28" spans="1:5" s="62" customFormat="1" ht="93.65" customHeight="1">
      <c r="A28" s="61" t="e">
        <f>'1. CUTTING DOCKET'!#REF!</f>
        <v>#REF!</v>
      </c>
      <c r="B28" s="546" t="e">
        <f>'1. CUTTING DOCKET'!#REF!</f>
        <v>#REF!</v>
      </c>
      <c r="C28" s="527"/>
      <c r="D28" s="547"/>
      <c r="E28" s="102"/>
    </row>
    <row r="29" spans="1:5" s="62" customFormat="1" ht="273" customHeight="1">
      <c r="A29" s="64" t="s">
        <v>103</v>
      </c>
      <c r="B29" s="538"/>
      <c r="C29" s="539"/>
      <c r="D29" s="540"/>
      <c r="E29" s="540"/>
    </row>
    <row r="30" spans="1:5" s="62" customFormat="1" ht="95.25" customHeight="1">
      <c r="A30" s="61" t="str">
        <f>'1. CUTTING DOCKET'!B60</f>
        <v>STICKER BARCODE TẠI POLY BAG
KÍCH THƯỚC: 35CMX55CM</v>
      </c>
      <c r="B30" s="546" t="str">
        <f>'1. CUTTING DOCKET'!F60</f>
        <v>NỀN TRẮNG CHỮ ĐEN</v>
      </c>
      <c r="C30" s="527"/>
      <c r="D30" s="547"/>
      <c r="E30" s="102"/>
    </row>
    <row r="31" spans="1:5" s="62" customFormat="1" ht="324.75" customHeight="1">
      <c r="A31" s="64"/>
      <c r="B31" s="538"/>
      <c r="C31" s="539"/>
      <c r="D31" s="540"/>
      <c r="E31" s="540"/>
    </row>
    <row r="32" spans="1:5" s="62" customFormat="1" ht="119.5" customHeight="1">
      <c r="A32" s="61" t="s">
        <v>105</v>
      </c>
      <c r="B32" s="546" t="e">
        <f>'1. CUTTING DOCKET'!#REF!</f>
        <v>#REF!</v>
      </c>
      <c r="C32" s="527"/>
      <c r="D32" s="547"/>
      <c r="E32" s="102"/>
    </row>
    <row r="33" spans="1:9" s="62" customFormat="1" ht="287.25" customHeight="1">
      <c r="A33" s="64" t="s">
        <v>106</v>
      </c>
      <c r="B33" s="538"/>
      <c r="C33" s="539"/>
      <c r="D33" s="540"/>
      <c r="E33" s="540"/>
    </row>
    <row r="34" spans="1:9" s="62" customFormat="1" ht="71.5" customHeight="1">
      <c r="A34" s="61" t="s">
        <v>96</v>
      </c>
      <c r="B34" s="546" t="s">
        <v>38</v>
      </c>
      <c r="C34" s="527"/>
      <c r="D34" s="547"/>
      <c r="E34" s="102"/>
    </row>
    <row r="35" spans="1:9" s="62" customFormat="1" ht="87" customHeight="1">
      <c r="A35" s="64" t="s">
        <v>104</v>
      </c>
      <c r="B35" s="538"/>
      <c r="C35" s="539"/>
      <c r="D35" s="540"/>
      <c r="E35" s="540"/>
    </row>
    <row r="36" spans="1:9" s="62" customFormat="1" ht="63.65" customHeight="1">
      <c r="A36" s="61" t="s">
        <v>97</v>
      </c>
      <c r="B36" s="546" t="s">
        <v>92</v>
      </c>
      <c r="C36" s="527"/>
      <c r="D36" s="547"/>
      <c r="E36" s="102"/>
    </row>
    <row r="37" spans="1:9" s="62" customFormat="1" ht="97.5" customHeight="1">
      <c r="A37" s="64" t="s">
        <v>104</v>
      </c>
      <c r="B37" s="538"/>
      <c r="C37" s="539"/>
      <c r="D37" s="540"/>
      <c r="E37" s="540"/>
    </row>
    <row r="38" spans="1:9" s="62" customFormat="1" ht="97.5" customHeight="1">
      <c r="A38" s="98" t="e">
        <f>'1. CUTTING DOCKET'!#REF!</f>
        <v>#REF!</v>
      </c>
      <c r="B38" s="541" t="e">
        <f>'1. CUTTING DOCKET'!#REF!</f>
        <v>#REF!</v>
      </c>
      <c r="C38" s="542"/>
      <c r="D38" s="543"/>
      <c r="E38" s="103"/>
    </row>
    <row r="39" spans="1:9" s="62" customFormat="1" ht="221.5" customHeight="1">
      <c r="A39" s="64"/>
      <c r="B39" s="544"/>
      <c r="C39" s="545"/>
      <c r="D39" s="544"/>
      <c r="E39" s="544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0EAA7-3A23-4879-917D-3B7E59AD093C}">
  <sheetPr>
    <tabColor rgb="FFFF0000"/>
  </sheetPr>
  <dimension ref="A1:K34"/>
  <sheetViews>
    <sheetView view="pageBreakPreview" topLeftCell="A27" zoomScale="55" zoomScaleNormal="80" zoomScaleSheetLayoutView="55" zoomScalePageLayoutView="80" workbookViewId="0">
      <selection activeCell="E28" sqref="E28"/>
    </sheetView>
  </sheetViews>
  <sheetFormatPr defaultRowHeight="13"/>
  <cols>
    <col min="1" max="1" width="14.36328125" style="302" customWidth="1"/>
    <col min="2" max="2" width="55.1796875" style="302" customWidth="1"/>
    <col min="3" max="3" width="42.54296875" style="302" customWidth="1"/>
    <col min="4" max="4" width="14.7265625" style="319" customWidth="1"/>
    <col min="5" max="5" width="14.54296875" style="302" customWidth="1"/>
    <col min="6" max="6" width="14.36328125" style="302" customWidth="1"/>
    <col min="7" max="7" width="12.26953125" style="302" customWidth="1"/>
    <col min="8" max="8" width="11.1796875" style="302" customWidth="1"/>
    <col min="9" max="9" width="12.90625" style="302" customWidth="1"/>
    <col min="10" max="10" width="14.7265625" style="302" customWidth="1"/>
    <col min="11" max="11" width="14.36328125" style="302" customWidth="1"/>
    <col min="12" max="16384" width="8.7265625" style="302"/>
  </cols>
  <sheetData>
    <row r="1" spans="1:11" s="279" customFormat="1" ht="16.5" customHeight="1">
      <c r="A1" s="575" t="s">
        <v>264</v>
      </c>
      <c r="B1" s="576"/>
      <c r="C1" s="576"/>
      <c r="D1" s="576"/>
      <c r="E1" s="576"/>
      <c r="F1" s="576"/>
      <c r="G1" s="576"/>
      <c r="H1" s="576"/>
      <c r="I1" s="576"/>
      <c r="J1" s="576"/>
      <c r="K1" s="577"/>
    </row>
    <row r="2" spans="1:11" s="279" customFormat="1" ht="16.5" customHeight="1">
      <c r="A2" s="575" t="s">
        <v>265</v>
      </c>
      <c r="B2" s="576"/>
      <c r="C2" s="576"/>
      <c r="D2" s="576"/>
      <c r="E2" s="576"/>
      <c r="F2" s="576"/>
      <c r="G2" s="576"/>
      <c r="H2" s="576"/>
      <c r="I2" s="576"/>
      <c r="J2" s="576"/>
      <c r="K2" s="577"/>
    </row>
    <row r="3" spans="1:11" s="279" customFormat="1" ht="16.5" customHeight="1">
      <c r="A3" s="280" t="s">
        <v>266</v>
      </c>
      <c r="B3" s="281" t="s">
        <v>267</v>
      </c>
      <c r="C3" s="281"/>
      <c r="D3" s="282"/>
      <c r="E3" s="281" t="s">
        <v>268</v>
      </c>
      <c r="F3" s="578" t="s">
        <v>269</v>
      </c>
      <c r="G3" s="578"/>
      <c r="H3" s="579"/>
      <c r="I3" s="281" t="s">
        <v>270</v>
      </c>
      <c r="J3" s="283">
        <v>45086</v>
      </c>
      <c r="K3" s="581"/>
    </row>
    <row r="4" spans="1:11" s="279" customFormat="1" ht="16.5" customHeight="1">
      <c r="A4" s="284" t="s">
        <v>271</v>
      </c>
      <c r="B4" s="285" t="s">
        <v>272</v>
      </c>
      <c r="C4" s="286"/>
      <c r="D4" s="287"/>
      <c r="E4" s="286" t="s">
        <v>273</v>
      </c>
      <c r="F4" s="584" t="s">
        <v>274</v>
      </c>
      <c r="G4" s="584"/>
      <c r="H4" s="580"/>
      <c r="I4" s="286" t="s">
        <v>275</v>
      </c>
      <c r="J4" s="286" t="s">
        <v>276</v>
      </c>
      <c r="K4" s="582"/>
    </row>
    <row r="5" spans="1:11" s="279" customFormat="1" ht="16.5" customHeight="1">
      <c r="A5" s="288" t="s">
        <v>277</v>
      </c>
      <c r="B5" s="286" t="s">
        <v>278</v>
      </c>
      <c r="C5" s="286"/>
      <c r="D5" s="287"/>
      <c r="E5" s="286" t="s">
        <v>279</v>
      </c>
      <c r="F5" s="584" t="s">
        <v>280</v>
      </c>
      <c r="G5" s="584"/>
      <c r="H5" s="580"/>
      <c r="I5" s="289"/>
      <c r="J5" s="289"/>
      <c r="K5" s="583"/>
    </row>
    <row r="6" spans="1:11" s="279" customFormat="1" ht="40.4" customHeight="1">
      <c r="A6" s="290" t="s">
        <v>223</v>
      </c>
      <c r="B6" s="290" t="s">
        <v>224</v>
      </c>
      <c r="C6" s="291" t="s">
        <v>229</v>
      </c>
      <c r="D6" s="291" t="s">
        <v>281</v>
      </c>
      <c r="E6" s="291" t="s">
        <v>225</v>
      </c>
      <c r="F6" s="291" t="s">
        <v>182</v>
      </c>
      <c r="G6" s="291" t="s">
        <v>60</v>
      </c>
      <c r="H6" s="291" t="s">
        <v>10</v>
      </c>
      <c r="I6" s="291" t="s">
        <v>57</v>
      </c>
      <c r="J6" s="291" t="s">
        <v>58</v>
      </c>
      <c r="K6" s="292"/>
    </row>
    <row r="7" spans="1:11" ht="44.25" customHeight="1">
      <c r="A7" s="293" t="s">
        <v>282</v>
      </c>
      <c r="B7" s="294" t="s">
        <v>226</v>
      </c>
      <c r="C7" s="295" t="s">
        <v>283</v>
      </c>
      <c r="D7" s="296">
        <v>0.25</v>
      </c>
      <c r="E7" s="297" t="s">
        <v>284</v>
      </c>
      <c r="F7" s="298">
        <v>7</v>
      </c>
      <c r="G7" s="299">
        <v>7.25</v>
      </c>
      <c r="H7" s="300">
        <v>7.5</v>
      </c>
      <c r="I7" s="300">
        <v>7.75</v>
      </c>
      <c r="J7" s="300">
        <v>8</v>
      </c>
      <c r="K7" s="301"/>
    </row>
    <row r="8" spans="1:11" ht="44.25" customHeight="1">
      <c r="A8" s="293" t="s">
        <v>285</v>
      </c>
      <c r="B8" s="294" t="s">
        <v>244</v>
      </c>
      <c r="C8" s="295" t="s">
        <v>286</v>
      </c>
      <c r="D8" s="296">
        <v>0.125</v>
      </c>
      <c r="E8" s="297" t="s">
        <v>287</v>
      </c>
      <c r="F8" s="303" t="s">
        <v>288</v>
      </c>
      <c r="G8" s="304">
        <v>4</v>
      </c>
      <c r="H8" s="300">
        <v>4.125</v>
      </c>
      <c r="I8" s="300">
        <v>4.25</v>
      </c>
      <c r="J8" s="300">
        <v>4.375</v>
      </c>
      <c r="K8" s="301"/>
    </row>
    <row r="9" spans="1:11" ht="44.25" customHeight="1">
      <c r="A9" s="293" t="s">
        <v>289</v>
      </c>
      <c r="B9" s="294" t="s">
        <v>245</v>
      </c>
      <c r="C9" s="295" t="s">
        <v>290</v>
      </c>
      <c r="D9" s="296">
        <v>0.125</v>
      </c>
      <c r="E9" s="304">
        <v>0</v>
      </c>
      <c r="F9" s="298">
        <v>1</v>
      </c>
      <c r="G9" s="304">
        <v>1</v>
      </c>
      <c r="H9" s="300">
        <v>1</v>
      </c>
      <c r="I9" s="300">
        <v>1</v>
      </c>
      <c r="J9" s="300">
        <v>1</v>
      </c>
      <c r="K9" s="301"/>
    </row>
    <row r="10" spans="1:11" ht="44.25" customHeight="1">
      <c r="A10" s="293" t="s">
        <v>291</v>
      </c>
      <c r="B10" s="294" t="s">
        <v>246</v>
      </c>
      <c r="C10" s="305" t="s">
        <v>247</v>
      </c>
      <c r="D10" s="306">
        <v>0.375</v>
      </c>
      <c r="E10" s="307"/>
      <c r="F10" s="298">
        <v>0</v>
      </c>
      <c r="G10" s="307"/>
      <c r="H10" s="300">
        <v>0</v>
      </c>
      <c r="I10" s="300">
        <v>0</v>
      </c>
      <c r="J10" s="300">
        <v>0</v>
      </c>
      <c r="K10" s="301"/>
    </row>
    <row r="11" spans="1:11" ht="44.25" customHeight="1">
      <c r="A11" s="293" t="s">
        <v>292</v>
      </c>
      <c r="B11" s="294" t="s">
        <v>228</v>
      </c>
      <c r="C11" s="295" t="s">
        <v>293</v>
      </c>
      <c r="D11" s="296">
        <v>0.125</v>
      </c>
      <c r="E11" s="304">
        <v>0</v>
      </c>
      <c r="F11" s="298">
        <v>1</v>
      </c>
      <c r="G11" s="304">
        <v>1</v>
      </c>
      <c r="H11" s="300">
        <v>1</v>
      </c>
      <c r="I11" s="300">
        <v>1</v>
      </c>
      <c r="J11" s="300">
        <v>1</v>
      </c>
      <c r="K11" s="301"/>
    </row>
    <row r="12" spans="1:11" ht="44.25" customHeight="1">
      <c r="A12" s="293" t="s">
        <v>294</v>
      </c>
      <c r="B12" s="294" t="s">
        <v>230</v>
      </c>
      <c r="C12" s="295" t="s">
        <v>295</v>
      </c>
      <c r="D12" s="306">
        <v>0.375</v>
      </c>
      <c r="E12" s="297" t="s">
        <v>296</v>
      </c>
      <c r="F12" s="303" t="s">
        <v>297</v>
      </c>
      <c r="G12" s="304">
        <v>19</v>
      </c>
      <c r="H12" s="300">
        <v>19.5</v>
      </c>
      <c r="I12" s="300">
        <v>20</v>
      </c>
      <c r="J12" s="300">
        <v>20.5</v>
      </c>
      <c r="K12" s="301"/>
    </row>
    <row r="13" spans="1:11" ht="44.25" customHeight="1">
      <c r="A13" s="293" t="s">
        <v>298</v>
      </c>
      <c r="B13" s="294" t="s">
        <v>227</v>
      </c>
      <c r="C13" s="305" t="s">
        <v>229</v>
      </c>
      <c r="D13" s="306">
        <v>0.375</v>
      </c>
      <c r="E13" s="307"/>
      <c r="F13" s="298">
        <v>0</v>
      </c>
      <c r="G13" s="307"/>
      <c r="H13" s="300">
        <v>0</v>
      </c>
      <c r="I13" s="300">
        <v>0</v>
      </c>
      <c r="J13" s="300">
        <v>0</v>
      </c>
      <c r="K13" s="301"/>
    </row>
    <row r="14" spans="1:11" ht="44.25" customHeight="1">
      <c r="A14" s="293" t="s">
        <v>299</v>
      </c>
      <c r="B14" s="294" t="s">
        <v>231</v>
      </c>
      <c r="C14" s="295" t="s">
        <v>300</v>
      </c>
      <c r="D14" s="306">
        <v>0.375</v>
      </c>
      <c r="E14" s="297" t="s">
        <v>296</v>
      </c>
      <c r="F14" s="303" t="s">
        <v>301</v>
      </c>
      <c r="G14" s="299">
        <v>18.25</v>
      </c>
      <c r="H14" s="300">
        <v>18.75</v>
      </c>
      <c r="I14" s="300">
        <v>19.25</v>
      </c>
      <c r="J14" s="300">
        <v>19.75</v>
      </c>
      <c r="K14" s="301"/>
    </row>
    <row r="15" spans="1:11" ht="44.25" customHeight="1">
      <c r="A15" s="293" t="s">
        <v>302</v>
      </c>
      <c r="B15" s="294" t="s">
        <v>232</v>
      </c>
      <c r="C15" s="295" t="s">
        <v>303</v>
      </c>
      <c r="D15" s="306">
        <v>0.375</v>
      </c>
      <c r="E15" s="297" t="s">
        <v>296</v>
      </c>
      <c r="F15" s="298">
        <v>18</v>
      </c>
      <c r="G15" s="299">
        <v>18.5</v>
      </c>
      <c r="H15" s="300">
        <v>19</v>
      </c>
      <c r="I15" s="300">
        <v>19.5</v>
      </c>
      <c r="J15" s="300">
        <v>20</v>
      </c>
      <c r="K15" s="301"/>
    </row>
    <row r="16" spans="1:11" ht="44.25" customHeight="1">
      <c r="A16" s="293" t="s">
        <v>304</v>
      </c>
      <c r="B16" s="294" t="s">
        <v>233</v>
      </c>
      <c r="C16" s="295" t="s">
        <v>305</v>
      </c>
      <c r="D16" s="296">
        <v>0.25</v>
      </c>
      <c r="E16" s="297" t="s">
        <v>284</v>
      </c>
      <c r="F16" s="298">
        <v>12</v>
      </c>
      <c r="G16" s="299">
        <v>12.25</v>
      </c>
      <c r="H16" s="300">
        <v>12.5</v>
      </c>
      <c r="I16" s="300">
        <v>12.75</v>
      </c>
      <c r="J16" s="300">
        <v>13</v>
      </c>
      <c r="K16" s="301"/>
    </row>
    <row r="17" spans="1:11" ht="44.25" customHeight="1">
      <c r="A17" s="293" t="s">
        <v>306</v>
      </c>
      <c r="B17" s="294" t="s">
        <v>234</v>
      </c>
      <c r="C17" s="295" t="s">
        <v>307</v>
      </c>
      <c r="D17" s="296" t="s">
        <v>248</v>
      </c>
      <c r="E17" s="304">
        <v>0</v>
      </c>
      <c r="F17" s="303" t="s">
        <v>308</v>
      </c>
      <c r="G17" s="299">
        <v>1.75</v>
      </c>
      <c r="H17" s="300">
        <v>1.75</v>
      </c>
      <c r="I17" s="300">
        <v>1.75</v>
      </c>
      <c r="J17" s="300">
        <v>1.75</v>
      </c>
      <c r="K17" s="301"/>
    </row>
    <row r="18" spans="1:11" ht="44.25" customHeight="1">
      <c r="A18" s="293" t="s">
        <v>309</v>
      </c>
      <c r="B18" s="294" t="s">
        <v>249</v>
      </c>
      <c r="C18" s="305" t="s">
        <v>310</v>
      </c>
      <c r="D18" s="296" t="s">
        <v>248</v>
      </c>
      <c r="E18" s="304">
        <v>0</v>
      </c>
      <c r="F18" s="303" t="s">
        <v>296</v>
      </c>
      <c r="G18" s="297" t="s">
        <v>296</v>
      </c>
      <c r="H18" s="308" t="s">
        <v>296</v>
      </c>
      <c r="I18" s="308" t="s">
        <v>296</v>
      </c>
      <c r="J18" s="308">
        <v>0.5</v>
      </c>
      <c r="K18" s="301"/>
    </row>
    <row r="19" spans="1:11" ht="44.25" customHeight="1">
      <c r="A19" s="293" t="s">
        <v>311</v>
      </c>
      <c r="B19" s="294" t="s">
        <v>250</v>
      </c>
      <c r="C19" s="295" t="s">
        <v>312</v>
      </c>
      <c r="D19" s="296">
        <v>0.375</v>
      </c>
      <c r="E19" s="297" t="s">
        <v>296</v>
      </c>
      <c r="F19" s="303" t="s">
        <v>313</v>
      </c>
      <c r="G19" s="299">
        <v>25.25</v>
      </c>
      <c r="H19" s="300">
        <v>25.75</v>
      </c>
      <c r="I19" s="300">
        <v>26.25</v>
      </c>
      <c r="J19" s="300">
        <v>26.75</v>
      </c>
      <c r="K19" s="301"/>
    </row>
    <row r="20" spans="1:11" ht="44.25" customHeight="1">
      <c r="A20" s="293" t="s">
        <v>314</v>
      </c>
      <c r="B20" s="294" t="s">
        <v>251</v>
      </c>
      <c r="C20" s="295" t="s">
        <v>315</v>
      </c>
      <c r="D20" s="296">
        <v>0.25</v>
      </c>
      <c r="E20" s="307"/>
      <c r="F20" s="298">
        <v>0</v>
      </c>
      <c r="G20" s="307"/>
      <c r="H20" s="300">
        <v>0</v>
      </c>
      <c r="I20" s="300">
        <v>0</v>
      </c>
      <c r="J20" s="300">
        <v>0</v>
      </c>
      <c r="K20" s="301"/>
    </row>
    <row r="21" spans="1:11" ht="44.25" customHeight="1">
      <c r="A21" s="293" t="s">
        <v>316</v>
      </c>
      <c r="B21" s="294" t="s">
        <v>252</v>
      </c>
      <c r="C21" s="295" t="s">
        <v>317</v>
      </c>
      <c r="D21" s="296">
        <v>0.375</v>
      </c>
      <c r="E21" s="307"/>
      <c r="F21" s="298">
        <v>0</v>
      </c>
      <c r="G21" s="307"/>
      <c r="H21" s="300">
        <v>0</v>
      </c>
      <c r="I21" s="300">
        <v>0</v>
      </c>
      <c r="J21" s="300">
        <v>0</v>
      </c>
      <c r="K21" s="301"/>
    </row>
    <row r="22" spans="1:11" ht="44.25" customHeight="1">
      <c r="A22" s="293" t="s">
        <v>318</v>
      </c>
      <c r="B22" s="294" t="s">
        <v>235</v>
      </c>
      <c r="C22" s="295" t="s">
        <v>319</v>
      </c>
      <c r="D22" s="296">
        <v>1</v>
      </c>
      <c r="E22" s="304">
        <v>2</v>
      </c>
      <c r="F22" s="298">
        <v>40</v>
      </c>
      <c r="G22" s="304">
        <v>42</v>
      </c>
      <c r="H22" s="300">
        <v>44</v>
      </c>
      <c r="I22" s="300">
        <v>46</v>
      </c>
      <c r="J22" s="300">
        <v>48</v>
      </c>
      <c r="K22" s="301"/>
    </row>
    <row r="23" spans="1:11" ht="44.25" customHeight="1">
      <c r="A23" s="293" t="s">
        <v>320</v>
      </c>
      <c r="B23" s="294" t="s">
        <v>253</v>
      </c>
      <c r="C23" s="295" t="s">
        <v>321</v>
      </c>
      <c r="D23" s="296">
        <v>1</v>
      </c>
      <c r="E23" s="304">
        <v>2</v>
      </c>
      <c r="F23" s="298">
        <v>31</v>
      </c>
      <c r="G23" s="304">
        <v>33</v>
      </c>
      <c r="H23" s="300">
        <v>35</v>
      </c>
      <c r="I23" s="300">
        <v>37</v>
      </c>
      <c r="J23" s="300">
        <v>39</v>
      </c>
      <c r="K23" s="301"/>
    </row>
    <row r="24" spans="1:11" ht="44.25" customHeight="1">
      <c r="A24" s="293" t="s">
        <v>322</v>
      </c>
      <c r="B24" s="294" t="s">
        <v>254</v>
      </c>
      <c r="C24" s="295" t="s">
        <v>323</v>
      </c>
      <c r="D24" s="296">
        <v>1</v>
      </c>
      <c r="E24" s="304">
        <v>2</v>
      </c>
      <c r="F24" s="303" t="s">
        <v>324</v>
      </c>
      <c r="G24" s="299">
        <v>39.5</v>
      </c>
      <c r="H24" s="300">
        <v>41.5</v>
      </c>
      <c r="I24" s="300">
        <v>43.5</v>
      </c>
      <c r="J24" s="300">
        <v>45.5</v>
      </c>
      <c r="K24" s="301"/>
    </row>
    <row r="25" spans="1:11" ht="44.25" customHeight="1">
      <c r="A25" s="293" t="s">
        <v>325</v>
      </c>
      <c r="B25" s="294" t="s">
        <v>255</v>
      </c>
      <c r="C25" s="295" t="s">
        <v>326</v>
      </c>
      <c r="D25" s="309">
        <v>1</v>
      </c>
      <c r="E25" s="307"/>
      <c r="F25" s="298">
        <v>0</v>
      </c>
      <c r="G25" s="307"/>
      <c r="H25" s="300">
        <v>0</v>
      </c>
      <c r="I25" s="300">
        <v>0</v>
      </c>
      <c r="J25" s="300">
        <v>0</v>
      </c>
      <c r="K25" s="301"/>
    </row>
    <row r="26" spans="1:11" ht="44.25" customHeight="1">
      <c r="A26" s="293" t="s">
        <v>327</v>
      </c>
      <c r="B26" s="294" t="s">
        <v>256</v>
      </c>
      <c r="C26" s="295" t="s">
        <v>328</v>
      </c>
      <c r="D26" s="296">
        <v>0.125</v>
      </c>
      <c r="E26" s="304">
        <v>0</v>
      </c>
      <c r="F26" s="303" t="s">
        <v>329</v>
      </c>
      <c r="G26" s="299">
        <v>2.5</v>
      </c>
      <c r="H26" s="300">
        <v>2.5</v>
      </c>
      <c r="I26" s="300">
        <v>2.5</v>
      </c>
      <c r="J26" s="300">
        <v>2.5</v>
      </c>
      <c r="K26" s="301"/>
    </row>
    <row r="27" spans="1:11" ht="44.25" customHeight="1">
      <c r="A27" s="293" t="s">
        <v>330</v>
      </c>
      <c r="B27" s="294" t="s">
        <v>257</v>
      </c>
      <c r="C27" s="295" t="s">
        <v>331</v>
      </c>
      <c r="D27" s="296">
        <v>0.625</v>
      </c>
      <c r="E27" s="297" t="s">
        <v>296</v>
      </c>
      <c r="F27" s="298">
        <v>33</v>
      </c>
      <c r="G27" s="299">
        <v>33.5</v>
      </c>
      <c r="H27" s="300">
        <v>34</v>
      </c>
      <c r="I27" s="300">
        <v>34.5</v>
      </c>
      <c r="J27" s="300">
        <v>35</v>
      </c>
      <c r="K27" s="301"/>
    </row>
    <row r="28" spans="1:11" ht="44.25" customHeight="1">
      <c r="A28" s="293" t="s">
        <v>332</v>
      </c>
      <c r="B28" s="294" t="s">
        <v>236</v>
      </c>
      <c r="C28" s="295" t="s">
        <v>333</v>
      </c>
      <c r="D28" s="296">
        <v>0.375</v>
      </c>
      <c r="E28" s="346" t="s">
        <v>393</v>
      </c>
      <c r="F28" s="303" t="s">
        <v>297</v>
      </c>
      <c r="G28" s="304">
        <v>19</v>
      </c>
      <c r="H28" s="300">
        <v>19.5</v>
      </c>
      <c r="I28" s="300">
        <v>20</v>
      </c>
      <c r="J28" s="300">
        <v>20.5</v>
      </c>
      <c r="K28" s="301"/>
    </row>
    <row r="29" spans="1:11" ht="44.25" customHeight="1">
      <c r="A29" s="293" t="s">
        <v>334</v>
      </c>
      <c r="B29" s="294" t="s">
        <v>258</v>
      </c>
      <c r="C29" s="295" t="s">
        <v>335</v>
      </c>
      <c r="D29" s="296" t="s">
        <v>248</v>
      </c>
      <c r="E29" s="304">
        <v>0</v>
      </c>
      <c r="F29" s="298">
        <v>10</v>
      </c>
      <c r="G29" s="304">
        <v>10</v>
      </c>
      <c r="H29" s="300">
        <v>10</v>
      </c>
      <c r="I29" s="300">
        <v>10</v>
      </c>
      <c r="J29" s="300">
        <v>10</v>
      </c>
      <c r="K29" s="301"/>
    </row>
    <row r="30" spans="1:11" ht="44.25" customHeight="1">
      <c r="A30" s="293" t="s">
        <v>336</v>
      </c>
      <c r="B30" s="294" t="s">
        <v>259</v>
      </c>
      <c r="C30" s="295" t="s">
        <v>260</v>
      </c>
      <c r="D30" s="296">
        <v>0.375</v>
      </c>
      <c r="E30" s="297" t="s">
        <v>296</v>
      </c>
      <c r="F30" s="298">
        <v>15</v>
      </c>
      <c r="G30" s="299">
        <v>15.5</v>
      </c>
      <c r="H30" s="300">
        <v>16</v>
      </c>
      <c r="I30" s="300">
        <v>16.5</v>
      </c>
      <c r="J30" s="300">
        <v>17</v>
      </c>
      <c r="K30" s="301"/>
    </row>
    <row r="31" spans="1:11" ht="44.25" customHeight="1">
      <c r="A31" s="293" t="s">
        <v>337</v>
      </c>
      <c r="B31" s="294" t="s">
        <v>338</v>
      </c>
      <c r="C31" s="295" t="s">
        <v>339</v>
      </c>
      <c r="D31" s="296">
        <v>0.25</v>
      </c>
      <c r="E31" s="297" t="s">
        <v>284</v>
      </c>
      <c r="F31" s="303" t="s">
        <v>340</v>
      </c>
      <c r="G31" s="299">
        <v>7.5</v>
      </c>
      <c r="H31" s="300">
        <v>7.75</v>
      </c>
      <c r="I31" s="300">
        <v>8</v>
      </c>
      <c r="J31" s="300">
        <v>8.25</v>
      </c>
      <c r="K31" s="301"/>
    </row>
    <row r="32" spans="1:11" ht="44.25" customHeight="1">
      <c r="A32" s="293" t="s">
        <v>341</v>
      </c>
      <c r="B32" s="294" t="s">
        <v>261</v>
      </c>
      <c r="C32" s="295" t="s">
        <v>342</v>
      </c>
      <c r="D32" s="296">
        <v>0.25</v>
      </c>
      <c r="E32" s="297" t="s">
        <v>284</v>
      </c>
      <c r="F32" s="303" t="s">
        <v>343</v>
      </c>
      <c r="G32" s="299">
        <v>10.75</v>
      </c>
      <c r="H32" s="300">
        <v>11</v>
      </c>
      <c r="I32" s="300">
        <v>11.25</v>
      </c>
      <c r="J32" s="300">
        <v>11.5</v>
      </c>
      <c r="K32" s="301"/>
    </row>
    <row r="33" spans="1:11" ht="44.25" customHeight="1">
      <c r="A33" s="293" t="s">
        <v>344</v>
      </c>
      <c r="B33" s="294" t="s">
        <v>262</v>
      </c>
      <c r="C33" s="295" t="s">
        <v>345</v>
      </c>
      <c r="D33" s="296">
        <v>0.25</v>
      </c>
      <c r="E33" s="297" t="s">
        <v>284</v>
      </c>
      <c r="F33" s="303" t="s">
        <v>346</v>
      </c>
      <c r="G33" s="299">
        <v>11.75</v>
      </c>
      <c r="H33" s="300">
        <v>12</v>
      </c>
      <c r="I33" s="300">
        <v>12.25</v>
      </c>
      <c r="J33" s="300">
        <v>12.5</v>
      </c>
      <c r="K33" s="301"/>
    </row>
    <row r="34" spans="1:11" s="318" customFormat="1" ht="44.25" customHeight="1">
      <c r="A34" s="310" t="s">
        <v>347</v>
      </c>
      <c r="B34" s="311" t="s">
        <v>263</v>
      </c>
      <c r="C34" s="312" t="s">
        <v>348</v>
      </c>
      <c r="D34" s="296">
        <v>0.125</v>
      </c>
      <c r="E34" s="313">
        <v>0</v>
      </c>
      <c r="F34" s="314" t="s">
        <v>329</v>
      </c>
      <c r="G34" s="315">
        <v>2.5</v>
      </c>
      <c r="H34" s="316">
        <v>2.5</v>
      </c>
      <c r="I34" s="316">
        <v>2.5</v>
      </c>
      <c r="J34" s="316">
        <v>2.5</v>
      </c>
      <c r="K34" s="317"/>
    </row>
  </sheetData>
  <mergeCells count="7">
    <mergeCell ref="A1:K1"/>
    <mergeCell ref="A2:K2"/>
    <mergeCell ref="F3:G3"/>
    <mergeCell ref="H3:H5"/>
    <mergeCell ref="K3:K5"/>
    <mergeCell ref="F4:G4"/>
    <mergeCell ref="F5:G5"/>
  </mergeCells>
  <pageMargins left="0" right="0" top="0.75" bottom="0.75" header="0.3" footer="0.3"/>
  <pageSetup paperSize="9" scale="6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976CB-B772-4021-9817-8C5B20A55AFA}">
  <sheetPr>
    <tabColor rgb="FFFF0000"/>
    <pageSetUpPr fitToPage="1"/>
  </sheetPr>
  <dimension ref="A1:K34"/>
  <sheetViews>
    <sheetView view="pageBreakPreview" zoomScale="70" zoomScaleNormal="60" zoomScaleSheetLayoutView="70" zoomScalePageLayoutView="80" workbookViewId="0">
      <selection activeCell="K22" sqref="K22"/>
    </sheetView>
  </sheetViews>
  <sheetFormatPr defaultColWidth="8" defaultRowHeight="15.5"/>
  <cols>
    <col min="1" max="1" width="14.36328125" style="650" customWidth="1"/>
    <col min="2" max="2" width="55.1796875" style="650" customWidth="1"/>
    <col min="3" max="3" width="48.54296875" style="650" customWidth="1"/>
    <col min="4" max="4" width="14.6328125" style="319" customWidth="1"/>
    <col min="5" max="5" width="14.54296875" style="650" customWidth="1"/>
    <col min="6" max="6" width="14.36328125" style="650" customWidth="1"/>
    <col min="7" max="7" width="12.1796875" style="650" customWidth="1"/>
    <col min="8" max="8" width="11.1796875" style="650" customWidth="1"/>
    <col min="9" max="9" width="12.81640625" style="650" customWidth="1"/>
    <col min="10" max="10" width="14.6328125" style="650" customWidth="1"/>
    <col min="11" max="11" width="20.6328125" style="650" bestFit="1" customWidth="1"/>
    <col min="12" max="16384" width="8" style="650"/>
  </cols>
  <sheetData>
    <row r="1" spans="1:11" s="608" customFormat="1" ht="25.25" customHeight="1">
      <c r="A1" s="605" t="s">
        <v>415</v>
      </c>
      <c r="B1" s="606"/>
      <c r="C1" s="606"/>
      <c r="D1" s="606"/>
      <c r="E1" s="606"/>
      <c r="F1" s="606"/>
      <c r="G1" s="606"/>
      <c r="H1" s="606"/>
      <c r="I1" s="606"/>
      <c r="J1" s="606"/>
      <c r="K1" s="607"/>
    </row>
    <row r="2" spans="1:11" s="608" customFormat="1" ht="25.25" customHeight="1">
      <c r="A2" s="605" t="s">
        <v>416</v>
      </c>
      <c r="B2" s="606"/>
      <c r="C2" s="606"/>
      <c r="D2" s="606"/>
      <c r="E2" s="606"/>
      <c r="F2" s="606"/>
      <c r="G2" s="606"/>
      <c r="H2" s="606"/>
      <c r="I2" s="606"/>
      <c r="J2" s="606"/>
      <c r="K2" s="607"/>
    </row>
    <row r="3" spans="1:11" s="608" customFormat="1" ht="24" customHeight="1">
      <c r="A3" s="609" t="s">
        <v>417</v>
      </c>
      <c r="B3" s="610" t="s">
        <v>418</v>
      </c>
      <c r="C3" s="610"/>
      <c r="D3" s="282"/>
      <c r="E3" s="610" t="s">
        <v>419</v>
      </c>
      <c r="F3" s="611" t="s">
        <v>60</v>
      </c>
      <c r="G3" s="610"/>
      <c r="H3" s="610" t="s">
        <v>420</v>
      </c>
      <c r="I3" s="612">
        <v>45086</v>
      </c>
      <c r="J3" s="612"/>
      <c r="K3" s="613"/>
    </row>
    <row r="4" spans="1:11" s="608" customFormat="1" ht="24" customHeight="1">
      <c r="A4" s="614" t="s">
        <v>421</v>
      </c>
      <c r="B4" s="615" t="s">
        <v>272</v>
      </c>
      <c r="C4" s="615"/>
      <c r="D4" s="287"/>
      <c r="E4" s="615" t="s">
        <v>422</v>
      </c>
      <c r="F4" s="616" t="s">
        <v>423</v>
      </c>
      <c r="G4" s="615"/>
      <c r="H4" s="615" t="s">
        <v>424</v>
      </c>
      <c r="I4" s="615" t="s">
        <v>425</v>
      </c>
      <c r="J4" s="615"/>
      <c r="K4" s="617"/>
    </row>
    <row r="5" spans="1:11" s="608" customFormat="1" ht="18.75" customHeight="1">
      <c r="A5" s="618" t="s">
        <v>426</v>
      </c>
      <c r="B5" s="615" t="s">
        <v>427</v>
      </c>
      <c r="C5" s="615"/>
      <c r="D5" s="287"/>
      <c r="E5" s="615" t="s">
        <v>428</v>
      </c>
      <c r="F5" s="616" t="s">
        <v>429</v>
      </c>
      <c r="G5" s="615"/>
      <c r="H5" s="619"/>
      <c r="I5" s="620"/>
      <c r="J5" s="620"/>
      <c r="K5" s="621"/>
    </row>
    <row r="6" spans="1:11" s="608" customFormat="1" ht="67.5" customHeight="1">
      <c r="A6" s="622" t="s">
        <v>223</v>
      </c>
      <c r="B6" s="622" t="s">
        <v>224</v>
      </c>
      <c r="C6" s="623" t="s">
        <v>229</v>
      </c>
      <c r="D6" s="291" t="s">
        <v>281</v>
      </c>
      <c r="E6" s="623" t="s">
        <v>225</v>
      </c>
      <c r="F6" s="624" t="s">
        <v>430</v>
      </c>
      <c r="G6" s="624" t="s">
        <v>431</v>
      </c>
      <c r="H6" s="624" t="s">
        <v>432</v>
      </c>
      <c r="I6" s="624" t="s">
        <v>433</v>
      </c>
      <c r="J6" s="624" t="s">
        <v>434</v>
      </c>
      <c r="K6" s="625" t="s">
        <v>435</v>
      </c>
    </row>
    <row r="7" spans="1:11" s="634" customFormat="1" ht="44.25" customHeight="1">
      <c r="A7" s="626" t="s">
        <v>436</v>
      </c>
      <c r="B7" s="627" t="s">
        <v>226</v>
      </c>
      <c r="C7" s="628" t="s">
        <v>283</v>
      </c>
      <c r="D7" s="296">
        <v>0.25</v>
      </c>
      <c r="E7" s="629" t="s">
        <v>437</v>
      </c>
      <c r="F7" s="630">
        <v>7</v>
      </c>
      <c r="G7" s="631">
        <v>7.25</v>
      </c>
      <c r="H7" s="632">
        <v>7.5</v>
      </c>
      <c r="I7" s="632">
        <v>7.75</v>
      </c>
      <c r="J7" s="632">
        <v>8</v>
      </c>
      <c r="K7" s="633"/>
    </row>
    <row r="8" spans="1:11" s="634" customFormat="1" ht="44.25" customHeight="1">
      <c r="A8" s="626" t="s">
        <v>438</v>
      </c>
      <c r="B8" s="627" t="s">
        <v>244</v>
      </c>
      <c r="C8" s="628" t="s">
        <v>286</v>
      </c>
      <c r="D8" s="296">
        <v>0.125</v>
      </c>
      <c r="E8" s="629" t="s">
        <v>439</v>
      </c>
      <c r="F8" s="635">
        <v>4</v>
      </c>
      <c r="G8" s="636">
        <v>4.125</v>
      </c>
      <c r="H8" s="636">
        <v>4.25</v>
      </c>
      <c r="I8" s="636">
        <v>4.375</v>
      </c>
      <c r="J8" s="636" t="s">
        <v>440</v>
      </c>
      <c r="K8" s="633"/>
    </row>
    <row r="9" spans="1:11" s="634" customFormat="1" ht="44.25" customHeight="1">
      <c r="A9" s="626" t="s">
        <v>441</v>
      </c>
      <c r="B9" s="627" t="s">
        <v>245</v>
      </c>
      <c r="C9" s="628" t="s">
        <v>290</v>
      </c>
      <c r="D9" s="296">
        <v>0.125</v>
      </c>
      <c r="E9" s="637">
        <v>0</v>
      </c>
      <c r="F9" s="630">
        <v>1</v>
      </c>
      <c r="G9" s="637">
        <v>1</v>
      </c>
      <c r="H9" s="632">
        <v>1</v>
      </c>
      <c r="I9" s="632">
        <v>1</v>
      </c>
      <c r="J9" s="632">
        <v>1</v>
      </c>
      <c r="K9" s="633"/>
    </row>
    <row r="10" spans="1:11" s="634" customFormat="1" ht="44.25" customHeight="1">
      <c r="A10" s="626" t="s">
        <v>442</v>
      </c>
      <c r="B10" s="627" t="s">
        <v>246</v>
      </c>
      <c r="C10" s="638" t="s">
        <v>247</v>
      </c>
      <c r="D10" s="306">
        <v>0.375</v>
      </c>
      <c r="E10" s="639"/>
      <c r="F10" s="630">
        <v>0</v>
      </c>
      <c r="G10" s="639"/>
      <c r="H10" s="632">
        <v>0</v>
      </c>
      <c r="I10" s="632">
        <v>0</v>
      </c>
      <c r="J10" s="632">
        <v>0</v>
      </c>
      <c r="K10" s="633"/>
    </row>
    <row r="11" spans="1:11" s="634" customFormat="1" ht="44.25" customHeight="1">
      <c r="A11" s="626" t="s">
        <v>443</v>
      </c>
      <c r="B11" s="627" t="s">
        <v>228</v>
      </c>
      <c r="C11" s="628" t="s">
        <v>293</v>
      </c>
      <c r="D11" s="296">
        <v>0.125</v>
      </c>
      <c r="E11" s="637">
        <v>0</v>
      </c>
      <c r="F11" s="630">
        <v>1</v>
      </c>
      <c r="G11" s="637">
        <v>1</v>
      </c>
      <c r="H11" s="632">
        <v>1</v>
      </c>
      <c r="I11" s="632">
        <v>1</v>
      </c>
      <c r="J11" s="632">
        <v>1</v>
      </c>
      <c r="K11" s="633"/>
    </row>
    <row r="12" spans="1:11" s="634" customFormat="1" ht="44.25" customHeight="1">
      <c r="A12" s="626" t="s">
        <v>444</v>
      </c>
      <c r="B12" s="627" t="s">
        <v>230</v>
      </c>
      <c r="C12" s="628" t="s">
        <v>295</v>
      </c>
      <c r="D12" s="306">
        <v>0.375</v>
      </c>
      <c r="E12" s="629" t="s">
        <v>393</v>
      </c>
      <c r="F12" s="640">
        <v>18.5</v>
      </c>
      <c r="G12" s="637">
        <v>19</v>
      </c>
      <c r="H12" s="632">
        <v>19.5</v>
      </c>
      <c r="I12" s="632">
        <v>20</v>
      </c>
      <c r="J12" s="632">
        <v>20.5</v>
      </c>
      <c r="K12" s="633"/>
    </row>
    <row r="13" spans="1:11" s="634" customFormat="1" ht="44.25" customHeight="1">
      <c r="A13" s="626" t="s">
        <v>445</v>
      </c>
      <c r="B13" s="627" t="s">
        <v>227</v>
      </c>
      <c r="C13" s="638" t="s">
        <v>229</v>
      </c>
      <c r="D13" s="306">
        <v>0.375</v>
      </c>
      <c r="E13" s="639"/>
      <c r="F13" s="630">
        <v>0</v>
      </c>
      <c r="G13" s="639"/>
      <c r="H13" s="632">
        <v>0</v>
      </c>
      <c r="I13" s="632">
        <v>0</v>
      </c>
      <c r="J13" s="632">
        <v>0</v>
      </c>
      <c r="K13" s="633"/>
    </row>
    <row r="14" spans="1:11" s="634" customFormat="1" ht="44.25" customHeight="1">
      <c r="A14" s="626" t="s">
        <v>446</v>
      </c>
      <c r="B14" s="627" t="s">
        <v>231</v>
      </c>
      <c r="C14" s="628" t="s">
        <v>300</v>
      </c>
      <c r="D14" s="306">
        <v>0.375</v>
      </c>
      <c r="E14" s="629" t="s">
        <v>393</v>
      </c>
      <c r="F14" s="641" t="s">
        <v>447</v>
      </c>
      <c r="G14" s="631">
        <v>18.25</v>
      </c>
      <c r="H14" s="632">
        <v>18.75</v>
      </c>
      <c r="I14" s="632">
        <v>19.25</v>
      </c>
      <c r="J14" s="632">
        <v>19.75</v>
      </c>
      <c r="K14" s="633"/>
    </row>
    <row r="15" spans="1:11" s="634" customFormat="1" ht="44.25" customHeight="1">
      <c r="A15" s="626" t="s">
        <v>448</v>
      </c>
      <c r="B15" s="627" t="s">
        <v>232</v>
      </c>
      <c r="C15" s="628" t="s">
        <v>303</v>
      </c>
      <c r="D15" s="306">
        <v>0.375</v>
      </c>
      <c r="E15" s="629" t="s">
        <v>393</v>
      </c>
      <c r="F15" s="630">
        <v>18</v>
      </c>
      <c r="G15" s="631">
        <v>18.5</v>
      </c>
      <c r="H15" s="632">
        <v>19</v>
      </c>
      <c r="I15" s="632">
        <v>19.5</v>
      </c>
      <c r="J15" s="632">
        <v>20</v>
      </c>
      <c r="K15" s="633"/>
    </row>
    <row r="16" spans="1:11" s="634" customFormat="1" ht="44.25" customHeight="1">
      <c r="A16" s="626" t="s">
        <v>449</v>
      </c>
      <c r="B16" s="627" t="s">
        <v>233</v>
      </c>
      <c r="C16" s="628" t="s">
        <v>305</v>
      </c>
      <c r="D16" s="296">
        <v>0.25</v>
      </c>
      <c r="E16" s="629" t="s">
        <v>437</v>
      </c>
      <c r="F16" s="642">
        <v>12.5</v>
      </c>
      <c r="G16" s="643" t="s">
        <v>450</v>
      </c>
      <c r="H16" s="636">
        <v>13</v>
      </c>
      <c r="I16" s="636">
        <v>13.25</v>
      </c>
      <c r="J16" s="636">
        <v>13.5</v>
      </c>
      <c r="K16" s="633"/>
    </row>
    <row r="17" spans="1:11" s="634" customFormat="1" ht="44.25" customHeight="1">
      <c r="A17" s="626" t="s">
        <v>57</v>
      </c>
      <c r="B17" s="627" t="s">
        <v>234</v>
      </c>
      <c r="C17" s="628" t="s">
        <v>307</v>
      </c>
      <c r="D17" s="296" t="s">
        <v>248</v>
      </c>
      <c r="E17" s="637">
        <v>0</v>
      </c>
      <c r="F17" s="641" t="s">
        <v>451</v>
      </c>
      <c r="G17" s="631">
        <v>1.75</v>
      </c>
      <c r="H17" s="632">
        <v>1.75</v>
      </c>
      <c r="I17" s="632">
        <v>1.75</v>
      </c>
      <c r="J17" s="632">
        <v>1.75</v>
      </c>
      <c r="K17" s="633"/>
    </row>
    <row r="18" spans="1:11" s="634" customFormat="1" ht="44.25" customHeight="1">
      <c r="A18" s="626" t="s">
        <v>10</v>
      </c>
      <c r="B18" s="627" t="s">
        <v>249</v>
      </c>
      <c r="C18" s="638" t="s">
        <v>310</v>
      </c>
      <c r="D18" s="296" t="s">
        <v>248</v>
      </c>
      <c r="E18" s="637">
        <v>0</v>
      </c>
      <c r="F18" s="641" t="s">
        <v>393</v>
      </c>
      <c r="G18" s="629" t="s">
        <v>393</v>
      </c>
      <c r="H18" s="644" t="s">
        <v>393</v>
      </c>
      <c r="I18" s="644" t="s">
        <v>393</v>
      </c>
      <c r="J18" s="644">
        <v>0.5</v>
      </c>
      <c r="K18" s="633"/>
    </row>
    <row r="19" spans="1:11" s="634" customFormat="1" ht="44.25" customHeight="1">
      <c r="A19" s="626" t="s">
        <v>452</v>
      </c>
      <c r="B19" s="627" t="s">
        <v>250</v>
      </c>
      <c r="C19" s="628" t="s">
        <v>312</v>
      </c>
      <c r="D19" s="296">
        <v>0.375</v>
      </c>
      <c r="E19" s="629" t="s">
        <v>393</v>
      </c>
      <c r="F19" s="635">
        <v>25.75</v>
      </c>
      <c r="G19" s="643">
        <v>26.25</v>
      </c>
      <c r="H19" s="636">
        <v>26.75</v>
      </c>
      <c r="I19" s="636">
        <v>27.25</v>
      </c>
      <c r="J19" s="636">
        <v>27.75</v>
      </c>
      <c r="K19" s="645" t="s">
        <v>453</v>
      </c>
    </row>
    <row r="20" spans="1:11" s="634" customFormat="1" ht="44.25" customHeight="1">
      <c r="A20" s="626" t="s">
        <v>454</v>
      </c>
      <c r="B20" s="627" t="s">
        <v>251</v>
      </c>
      <c r="C20" s="628" t="s">
        <v>315</v>
      </c>
      <c r="D20" s="296">
        <v>0.25</v>
      </c>
      <c r="E20" s="639"/>
      <c r="F20" s="630">
        <v>0</v>
      </c>
      <c r="G20" s="639"/>
      <c r="H20" s="632">
        <v>0</v>
      </c>
      <c r="I20" s="632">
        <v>0</v>
      </c>
      <c r="J20" s="632">
        <v>0</v>
      </c>
      <c r="K20" s="633"/>
    </row>
    <row r="21" spans="1:11" s="634" customFormat="1" ht="44.25" customHeight="1">
      <c r="A21" s="626" t="s">
        <v>455</v>
      </c>
      <c r="B21" s="627" t="s">
        <v>252</v>
      </c>
      <c r="C21" s="628" t="s">
        <v>317</v>
      </c>
      <c r="D21" s="296">
        <v>0.375</v>
      </c>
      <c r="E21" s="639"/>
      <c r="F21" s="630">
        <v>0</v>
      </c>
      <c r="G21" s="639"/>
      <c r="H21" s="632">
        <v>0</v>
      </c>
      <c r="I21" s="632">
        <v>0</v>
      </c>
      <c r="J21" s="632">
        <v>0</v>
      </c>
      <c r="K21" s="633"/>
    </row>
    <row r="22" spans="1:11" s="634" customFormat="1" ht="44.25" customHeight="1">
      <c r="A22" s="626" t="s">
        <v>456</v>
      </c>
      <c r="B22" s="627" t="s">
        <v>235</v>
      </c>
      <c r="C22" s="628" t="s">
        <v>319</v>
      </c>
      <c r="D22" s="296">
        <v>1</v>
      </c>
      <c r="E22" s="637">
        <v>2</v>
      </c>
      <c r="F22" s="630">
        <v>40</v>
      </c>
      <c r="G22" s="637">
        <v>42</v>
      </c>
      <c r="H22" s="632">
        <v>44</v>
      </c>
      <c r="I22" s="632">
        <v>46</v>
      </c>
      <c r="J22" s="632">
        <v>48</v>
      </c>
      <c r="K22" s="633"/>
    </row>
    <row r="23" spans="1:11" s="634" customFormat="1" ht="44.25" customHeight="1">
      <c r="A23" s="626" t="s">
        <v>457</v>
      </c>
      <c r="B23" s="627" t="s">
        <v>253</v>
      </c>
      <c r="C23" s="628" t="s">
        <v>321</v>
      </c>
      <c r="D23" s="296">
        <v>1</v>
      </c>
      <c r="E23" s="637">
        <v>2</v>
      </c>
      <c r="F23" s="630">
        <v>31</v>
      </c>
      <c r="G23" s="637">
        <v>33</v>
      </c>
      <c r="H23" s="632">
        <v>35</v>
      </c>
      <c r="I23" s="632">
        <v>37</v>
      </c>
      <c r="J23" s="632">
        <v>39</v>
      </c>
      <c r="K23" s="633"/>
    </row>
    <row r="24" spans="1:11" s="634" customFormat="1" ht="44.25" customHeight="1">
      <c r="A24" s="626" t="s">
        <v>60</v>
      </c>
      <c r="B24" s="627" t="s">
        <v>254</v>
      </c>
      <c r="C24" s="628" t="s">
        <v>323</v>
      </c>
      <c r="D24" s="296">
        <v>1</v>
      </c>
      <c r="E24" s="637">
        <v>2</v>
      </c>
      <c r="F24" s="640">
        <v>37.5</v>
      </c>
      <c r="G24" s="631">
        <v>39.5</v>
      </c>
      <c r="H24" s="632">
        <v>41.5</v>
      </c>
      <c r="I24" s="632">
        <v>43.5</v>
      </c>
      <c r="J24" s="632">
        <v>45.5</v>
      </c>
      <c r="K24" s="633"/>
    </row>
    <row r="25" spans="1:11" s="634" customFormat="1" ht="44.25" customHeight="1">
      <c r="A25" s="626" t="s">
        <v>458</v>
      </c>
      <c r="B25" s="627" t="s">
        <v>255</v>
      </c>
      <c r="C25" s="628" t="s">
        <v>326</v>
      </c>
      <c r="D25" s="309">
        <v>1</v>
      </c>
      <c r="E25" s="639"/>
      <c r="F25" s="630">
        <v>0</v>
      </c>
      <c r="G25" s="639"/>
      <c r="H25" s="632">
        <v>0</v>
      </c>
      <c r="I25" s="632">
        <v>0</v>
      </c>
      <c r="J25" s="632">
        <v>0</v>
      </c>
      <c r="K25" s="633"/>
    </row>
    <row r="26" spans="1:11" s="634" customFormat="1" ht="44.25" customHeight="1">
      <c r="A26" s="626" t="s">
        <v>459</v>
      </c>
      <c r="B26" s="627" t="s">
        <v>256</v>
      </c>
      <c r="C26" s="628" t="s">
        <v>328</v>
      </c>
      <c r="D26" s="296">
        <v>0.125</v>
      </c>
      <c r="E26" s="637">
        <v>0</v>
      </c>
      <c r="F26" s="640">
        <v>2.5</v>
      </c>
      <c r="G26" s="631">
        <v>2.5</v>
      </c>
      <c r="H26" s="632">
        <v>2.5</v>
      </c>
      <c r="I26" s="632">
        <v>2.5</v>
      </c>
      <c r="J26" s="632">
        <v>2.5</v>
      </c>
      <c r="K26" s="633"/>
    </row>
    <row r="27" spans="1:11" s="634" customFormat="1" ht="44.25" customHeight="1">
      <c r="A27" s="626" t="s">
        <v>460</v>
      </c>
      <c r="B27" s="627" t="s">
        <v>257</v>
      </c>
      <c r="C27" s="628" t="s">
        <v>331</v>
      </c>
      <c r="D27" s="296">
        <v>0.625</v>
      </c>
      <c r="E27" s="629" t="s">
        <v>393</v>
      </c>
      <c r="F27" s="646">
        <v>33.625</v>
      </c>
      <c r="G27" s="643" t="s">
        <v>461</v>
      </c>
      <c r="H27" s="636">
        <v>34.625</v>
      </c>
      <c r="I27" s="636" t="s">
        <v>462</v>
      </c>
      <c r="J27" s="636">
        <v>35.625</v>
      </c>
      <c r="K27" s="645" t="s">
        <v>453</v>
      </c>
    </row>
    <row r="28" spans="1:11" s="634" customFormat="1" ht="44.25" customHeight="1">
      <c r="A28" s="626" t="s">
        <v>463</v>
      </c>
      <c r="B28" s="627" t="s">
        <v>236</v>
      </c>
      <c r="C28" s="628" t="s">
        <v>333</v>
      </c>
      <c r="D28" s="296">
        <v>0.375</v>
      </c>
      <c r="E28" s="629" t="s">
        <v>464</v>
      </c>
      <c r="F28" s="640">
        <v>18.5</v>
      </c>
      <c r="G28" s="637">
        <v>19</v>
      </c>
      <c r="H28" s="632">
        <v>19.5</v>
      </c>
      <c r="I28" s="632">
        <v>20</v>
      </c>
      <c r="J28" s="632">
        <v>20.5</v>
      </c>
      <c r="K28" s="633"/>
    </row>
    <row r="29" spans="1:11" s="634" customFormat="1" ht="44.25" customHeight="1">
      <c r="A29" s="626" t="s">
        <v>465</v>
      </c>
      <c r="B29" s="627" t="s">
        <v>258</v>
      </c>
      <c r="C29" s="628" t="s">
        <v>335</v>
      </c>
      <c r="D29" s="296" t="s">
        <v>248</v>
      </c>
      <c r="E29" s="637">
        <v>0</v>
      </c>
      <c r="F29" s="646">
        <v>10.375</v>
      </c>
      <c r="G29" s="647">
        <v>10.375</v>
      </c>
      <c r="H29" s="648">
        <v>10.375</v>
      </c>
      <c r="I29" s="648">
        <v>10.375</v>
      </c>
      <c r="J29" s="648">
        <v>10.375</v>
      </c>
      <c r="K29" s="633"/>
    </row>
    <row r="30" spans="1:11" s="634" customFormat="1" ht="44.25" customHeight="1">
      <c r="A30" s="626" t="s">
        <v>466</v>
      </c>
      <c r="B30" s="627" t="s">
        <v>259</v>
      </c>
      <c r="C30" s="628" t="s">
        <v>260</v>
      </c>
      <c r="D30" s="296">
        <v>0.375</v>
      </c>
      <c r="E30" s="629" t="s">
        <v>393</v>
      </c>
      <c r="F30" s="630">
        <v>15</v>
      </c>
      <c r="G30" s="631">
        <v>15.5</v>
      </c>
      <c r="H30" s="632">
        <v>16</v>
      </c>
      <c r="I30" s="632">
        <v>16.5</v>
      </c>
      <c r="J30" s="632">
        <v>17</v>
      </c>
      <c r="K30" s="633"/>
    </row>
    <row r="31" spans="1:11" s="634" customFormat="1" ht="44.25" customHeight="1">
      <c r="A31" s="626" t="s">
        <v>467</v>
      </c>
      <c r="B31" s="627" t="s">
        <v>338</v>
      </c>
      <c r="C31" s="628" t="s">
        <v>339</v>
      </c>
      <c r="D31" s="296">
        <v>0.25</v>
      </c>
      <c r="E31" s="629" t="s">
        <v>437</v>
      </c>
      <c r="F31" s="641" t="s">
        <v>468</v>
      </c>
      <c r="G31" s="631">
        <v>7.5</v>
      </c>
      <c r="H31" s="632">
        <v>7.75</v>
      </c>
      <c r="I31" s="632">
        <v>8</v>
      </c>
      <c r="J31" s="632">
        <v>8.25</v>
      </c>
      <c r="K31" s="633"/>
    </row>
    <row r="32" spans="1:11" s="634" customFormat="1" ht="44.25" customHeight="1">
      <c r="A32" s="626" t="s">
        <v>469</v>
      </c>
      <c r="B32" s="627" t="s">
        <v>261</v>
      </c>
      <c r="C32" s="628" t="s">
        <v>342</v>
      </c>
      <c r="D32" s="296">
        <v>0.25</v>
      </c>
      <c r="E32" s="629" t="s">
        <v>437</v>
      </c>
      <c r="F32" s="641" t="s">
        <v>470</v>
      </c>
      <c r="G32" s="631">
        <v>10.75</v>
      </c>
      <c r="H32" s="632">
        <v>11</v>
      </c>
      <c r="I32" s="632">
        <v>11.25</v>
      </c>
      <c r="J32" s="632">
        <v>11.5</v>
      </c>
      <c r="K32" s="633"/>
    </row>
    <row r="33" spans="1:11" s="634" customFormat="1" ht="44.25" customHeight="1">
      <c r="A33" s="626" t="s">
        <v>471</v>
      </c>
      <c r="B33" s="627" t="s">
        <v>262</v>
      </c>
      <c r="C33" s="628" t="s">
        <v>345</v>
      </c>
      <c r="D33" s="296">
        <v>0.25</v>
      </c>
      <c r="E33" s="629" t="s">
        <v>437</v>
      </c>
      <c r="F33" s="641" t="s">
        <v>472</v>
      </c>
      <c r="G33" s="631">
        <v>11.75</v>
      </c>
      <c r="H33" s="632">
        <v>12</v>
      </c>
      <c r="I33" s="632">
        <v>12.25</v>
      </c>
      <c r="J33" s="632">
        <v>12.5</v>
      </c>
      <c r="K33" s="633"/>
    </row>
    <row r="34" spans="1:11" s="634" customFormat="1" ht="44.25" customHeight="1">
      <c r="A34" s="626" t="s">
        <v>473</v>
      </c>
      <c r="B34" s="627" t="s">
        <v>263</v>
      </c>
      <c r="C34" s="649" t="s">
        <v>348</v>
      </c>
      <c r="D34" s="296">
        <v>0.125</v>
      </c>
      <c r="E34" s="637">
        <v>0</v>
      </c>
      <c r="F34" s="641" t="s">
        <v>474</v>
      </c>
      <c r="G34" s="631">
        <v>2.5</v>
      </c>
      <c r="H34" s="632">
        <v>2.5</v>
      </c>
      <c r="I34" s="632">
        <v>2.5</v>
      </c>
      <c r="J34" s="632">
        <v>2.5</v>
      </c>
      <c r="K34" s="633"/>
    </row>
  </sheetData>
  <mergeCells count="3">
    <mergeCell ref="A1:K1"/>
    <mergeCell ref="A2:K2"/>
    <mergeCell ref="K3:K5"/>
  </mergeCells>
  <pageMargins left="0" right="0" top="0.75" bottom="0.75" header="0.3" footer="0.3"/>
  <pageSetup paperSize="9" scale="6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F3BF4-71AB-4F32-8D2B-EC6BFAB55BDC}">
  <sheetPr>
    <tabColor rgb="FFFF0000"/>
  </sheetPr>
  <dimension ref="A1:P34"/>
  <sheetViews>
    <sheetView tabSelected="1" view="pageBreakPreview" topLeftCell="A29" zoomScale="70" zoomScaleNormal="60" zoomScaleSheetLayoutView="70" zoomScalePageLayoutView="80" workbookViewId="0">
      <selection activeCell="G15" sqref="G15"/>
    </sheetView>
  </sheetViews>
  <sheetFormatPr defaultColWidth="8" defaultRowHeight="15.5"/>
  <cols>
    <col min="1" max="1" width="14.36328125" style="650" customWidth="1"/>
    <col min="2" max="2" width="55.1796875" style="650" customWidth="1"/>
    <col min="3" max="3" width="48.6328125" style="650" customWidth="1"/>
    <col min="4" max="5" width="14.54296875" style="650" customWidth="1"/>
    <col min="6" max="6" width="14.36328125" style="650" hidden="1" customWidth="1"/>
    <col min="7" max="7" width="14.36328125" style="650" customWidth="1"/>
    <col min="8" max="8" width="12.26953125" style="650" hidden="1" customWidth="1"/>
    <col min="9" max="9" width="12.26953125" style="650" customWidth="1"/>
    <col min="10" max="10" width="11.1796875" style="650" hidden="1" customWidth="1"/>
    <col min="11" max="11" width="11.1796875" style="650" customWidth="1"/>
    <col min="12" max="12" width="12.90625" style="650" hidden="1" customWidth="1"/>
    <col min="13" max="13" width="12.90625" style="650" customWidth="1"/>
    <col min="14" max="14" width="14.7265625" style="650" hidden="1" customWidth="1"/>
    <col min="15" max="15" width="14.7265625" style="650" customWidth="1"/>
    <col min="16" max="16" width="20.6328125" style="650" bestFit="1" customWidth="1"/>
    <col min="17" max="16384" width="8" style="650"/>
  </cols>
  <sheetData>
    <row r="1" spans="1:16" s="608" customFormat="1" ht="25.15" customHeight="1">
      <c r="A1" s="605" t="s">
        <v>415</v>
      </c>
      <c r="B1" s="606"/>
      <c r="C1" s="606"/>
      <c r="D1" s="606"/>
      <c r="E1" s="606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7"/>
    </row>
    <row r="2" spans="1:16" s="608" customFormat="1" ht="25.15" customHeight="1">
      <c r="A2" s="605" t="s">
        <v>416</v>
      </c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7"/>
    </row>
    <row r="3" spans="1:16" s="608" customFormat="1" ht="24" customHeight="1">
      <c r="A3" s="609" t="s">
        <v>417</v>
      </c>
      <c r="B3" s="610" t="s">
        <v>418</v>
      </c>
      <c r="C3" s="610"/>
      <c r="D3" s="610"/>
      <c r="E3" s="610" t="s">
        <v>419</v>
      </c>
      <c r="F3" s="653" t="s">
        <v>60</v>
      </c>
      <c r="G3" s="653"/>
      <c r="H3" s="653"/>
      <c r="I3" s="610"/>
      <c r="J3" s="654"/>
      <c r="K3" s="655"/>
      <c r="L3" s="610" t="s">
        <v>420</v>
      </c>
      <c r="M3" s="610"/>
      <c r="N3" s="612">
        <v>45086</v>
      </c>
      <c r="O3" s="612"/>
      <c r="P3" s="613"/>
    </row>
    <row r="4" spans="1:16" s="608" customFormat="1" ht="24" customHeight="1">
      <c r="A4" s="614" t="s">
        <v>421</v>
      </c>
      <c r="B4" s="615" t="s">
        <v>272</v>
      </c>
      <c r="C4" s="615"/>
      <c r="D4" s="615"/>
      <c r="E4" s="615" t="s">
        <v>422</v>
      </c>
      <c r="F4" s="656" t="s">
        <v>423</v>
      </c>
      <c r="G4" s="656"/>
      <c r="H4" s="656"/>
      <c r="I4" s="615"/>
      <c r="J4" s="657"/>
      <c r="K4" s="619"/>
      <c r="L4" s="615" t="s">
        <v>424</v>
      </c>
      <c r="M4" s="615"/>
      <c r="N4" s="615" t="s">
        <v>425</v>
      </c>
      <c r="O4" s="615"/>
      <c r="P4" s="617"/>
    </row>
    <row r="5" spans="1:16" s="608" customFormat="1" ht="18.75" customHeight="1">
      <c r="A5" s="618" t="s">
        <v>426</v>
      </c>
      <c r="B5" s="615" t="s">
        <v>477</v>
      </c>
      <c r="C5" s="615"/>
      <c r="D5" s="615"/>
      <c r="E5" s="615" t="s">
        <v>428</v>
      </c>
      <c r="F5" s="656" t="s">
        <v>429</v>
      </c>
      <c r="G5" s="656"/>
      <c r="H5" s="656"/>
      <c r="I5" s="615"/>
      <c r="J5" s="657"/>
      <c r="K5" s="619"/>
      <c r="L5" s="620"/>
      <c r="M5" s="620"/>
      <c r="N5" s="620"/>
      <c r="O5" s="620"/>
      <c r="P5" s="621"/>
    </row>
    <row r="6" spans="1:16" s="608" customFormat="1" ht="67.5" customHeight="1">
      <c r="A6" s="622" t="s">
        <v>223</v>
      </c>
      <c r="B6" s="622" t="s">
        <v>224</v>
      </c>
      <c r="C6" s="623" t="s">
        <v>229</v>
      </c>
      <c r="D6" s="623" t="s">
        <v>281</v>
      </c>
      <c r="E6" s="623" t="s">
        <v>225</v>
      </c>
      <c r="F6" s="623" t="s">
        <v>182</v>
      </c>
      <c r="G6" s="624" t="s">
        <v>430</v>
      </c>
      <c r="H6" s="623" t="s">
        <v>60</v>
      </c>
      <c r="I6" s="624" t="s">
        <v>431</v>
      </c>
      <c r="J6" s="623" t="s">
        <v>10</v>
      </c>
      <c r="K6" s="624" t="s">
        <v>432</v>
      </c>
      <c r="L6" s="623" t="s">
        <v>57</v>
      </c>
      <c r="M6" s="624" t="s">
        <v>433</v>
      </c>
      <c r="N6" s="623" t="s">
        <v>58</v>
      </c>
      <c r="O6" s="624" t="s">
        <v>434</v>
      </c>
      <c r="P6" s="625" t="s">
        <v>435</v>
      </c>
    </row>
    <row r="7" spans="1:16" s="634" customFormat="1" ht="44.25" customHeight="1">
      <c r="A7" s="626" t="s">
        <v>436</v>
      </c>
      <c r="B7" s="627" t="s">
        <v>226</v>
      </c>
      <c r="C7" s="628" t="s">
        <v>283</v>
      </c>
      <c r="D7" s="658">
        <v>0.25</v>
      </c>
      <c r="E7" s="629" t="s">
        <v>437</v>
      </c>
      <c r="F7" s="637">
        <v>7</v>
      </c>
      <c r="G7" s="637">
        <v>7</v>
      </c>
      <c r="H7" s="631">
        <v>7.25</v>
      </c>
      <c r="I7" s="631">
        <v>7.25</v>
      </c>
      <c r="J7" s="631">
        <v>7.5</v>
      </c>
      <c r="K7" s="631">
        <v>7.5</v>
      </c>
      <c r="L7" s="631">
        <v>7.75</v>
      </c>
      <c r="M7" s="631">
        <v>7.75</v>
      </c>
      <c r="N7" s="631">
        <v>8</v>
      </c>
      <c r="O7" s="631">
        <v>8</v>
      </c>
      <c r="P7" s="633"/>
    </row>
    <row r="8" spans="1:16" s="634" customFormat="1" ht="44.25" customHeight="1">
      <c r="A8" s="626" t="s">
        <v>438</v>
      </c>
      <c r="B8" s="627" t="s">
        <v>244</v>
      </c>
      <c r="C8" s="628" t="s">
        <v>286</v>
      </c>
      <c r="D8" s="659">
        <v>0.25</v>
      </c>
      <c r="E8" s="629" t="s">
        <v>439</v>
      </c>
      <c r="F8" s="629" t="s">
        <v>478</v>
      </c>
      <c r="G8" s="659">
        <v>4</v>
      </c>
      <c r="H8" s="637">
        <v>4</v>
      </c>
      <c r="I8" s="643">
        <v>4.125</v>
      </c>
      <c r="J8" s="631">
        <v>4.125</v>
      </c>
      <c r="K8" s="643">
        <v>4.25</v>
      </c>
      <c r="L8" s="631">
        <v>4.25</v>
      </c>
      <c r="M8" s="643">
        <v>4.375</v>
      </c>
      <c r="N8" s="631">
        <v>4.375</v>
      </c>
      <c r="O8" s="643" t="s">
        <v>440</v>
      </c>
      <c r="P8" s="633"/>
    </row>
    <row r="9" spans="1:16" s="634" customFormat="1" ht="44.25" customHeight="1">
      <c r="A9" s="626" t="s">
        <v>441</v>
      </c>
      <c r="B9" s="627" t="s">
        <v>245</v>
      </c>
      <c r="C9" s="628" t="s">
        <v>290</v>
      </c>
      <c r="D9" s="658">
        <v>0.125</v>
      </c>
      <c r="E9" s="637">
        <v>0</v>
      </c>
      <c r="F9" s="637">
        <v>1</v>
      </c>
      <c r="G9" s="637">
        <v>1</v>
      </c>
      <c r="H9" s="637">
        <v>1</v>
      </c>
      <c r="I9" s="637">
        <v>1</v>
      </c>
      <c r="J9" s="631">
        <v>1</v>
      </c>
      <c r="K9" s="631">
        <v>1</v>
      </c>
      <c r="L9" s="631">
        <v>1</v>
      </c>
      <c r="M9" s="631">
        <v>1</v>
      </c>
      <c r="N9" s="631">
        <v>1</v>
      </c>
      <c r="O9" s="631">
        <v>1</v>
      </c>
      <c r="P9" s="633"/>
    </row>
    <row r="10" spans="1:16" s="634" customFormat="1" ht="44.25" hidden="1" customHeight="1">
      <c r="A10" s="626" t="s">
        <v>442</v>
      </c>
      <c r="B10" s="627" t="s">
        <v>246</v>
      </c>
      <c r="C10" s="638" t="s">
        <v>247</v>
      </c>
      <c r="D10" s="660">
        <v>0</v>
      </c>
      <c r="E10" s="639"/>
      <c r="F10" s="637">
        <v>0</v>
      </c>
      <c r="G10" s="637">
        <v>0</v>
      </c>
      <c r="H10" s="639"/>
      <c r="I10" s="639"/>
      <c r="J10" s="631">
        <v>0</v>
      </c>
      <c r="K10" s="631">
        <v>0</v>
      </c>
      <c r="L10" s="631">
        <v>0</v>
      </c>
      <c r="M10" s="631">
        <v>0</v>
      </c>
      <c r="N10" s="631">
        <v>0</v>
      </c>
      <c r="O10" s="631">
        <v>0</v>
      </c>
      <c r="P10" s="633"/>
    </row>
    <row r="11" spans="1:16" s="634" customFormat="1" ht="44.25" customHeight="1">
      <c r="A11" s="626" t="s">
        <v>443</v>
      </c>
      <c r="B11" s="627" t="s">
        <v>228</v>
      </c>
      <c r="C11" s="628" t="s">
        <v>293</v>
      </c>
      <c r="D11" s="658">
        <v>0.125</v>
      </c>
      <c r="E11" s="637">
        <v>0</v>
      </c>
      <c r="F11" s="637">
        <v>1</v>
      </c>
      <c r="G11" s="637">
        <v>1</v>
      </c>
      <c r="H11" s="637">
        <v>1</v>
      </c>
      <c r="I11" s="637">
        <v>1</v>
      </c>
      <c r="J11" s="631">
        <v>1</v>
      </c>
      <c r="K11" s="631">
        <v>1</v>
      </c>
      <c r="L11" s="631">
        <v>1</v>
      </c>
      <c r="M11" s="631">
        <v>1</v>
      </c>
      <c r="N11" s="631">
        <v>1</v>
      </c>
      <c r="O11" s="631">
        <v>1</v>
      </c>
      <c r="P11" s="633"/>
    </row>
    <row r="12" spans="1:16" s="634" customFormat="1" ht="44.25" customHeight="1">
      <c r="A12" s="626" t="s">
        <v>444</v>
      </c>
      <c r="B12" s="627" t="s">
        <v>230</v>
      </c>
      <c r="C12" s="628" t="s">
        <v>295</v>
      </c>
      <c r="D12" s="660">
        <v>0.375</v>
      </c>
      <c r="E12" s="629" t="s">
        <v>393</v>
      </c>
      <c r="F12" s="629" t="s">
        <v>479</v>
      </c>
      <c r="G12" s="658">
        <v>18.5</v>
      </c>
      <c r="H12" s="637">
        <v>19</v>
      </c>
      <c r="I12" s="637">
        <v>19</v>
      </c>
      <c r="J12" s="631">
        <v>19.5</v>
      </c>
      <c r="K12" s="631">
        <v>19.5</v>
      </c>
      <c r="L12" s="631">
        <v>20</v>
      </c>
      <c r="M12" s="631">
        <v>20</v>
      </c>
      <c r="N12" s="631">
        <v>20.5</v>
      </c>
      <c r="O12" s="631">
        <v>20.5</v>
      </c>
      <c r="P12" s="633"/>
    </row>
    <row r="13" spans="1:16" s="634" customFormat="1" ht="44.25" hidden="1" customHeight="1">
      <c r="A13" s="626" t="s">
        <v>445</v>
      </c>
      <c r="B13" s="627" t="s">
        <v>227</v>
      </c>
      <c r="C13" s="638" t="s">
        <v>229</v>
      </c>
      <c r="D13" s="660">
        <v>0</v>
      </c>
      <c r="E13" s="639"/>
      <c r="F13" s="637">
        <v>0</v>
      </c>
      <c r="G13" s="637">
        <v>0</v>
      </c>
      <c r="H13" s="639"/>
      <c r="I13" s="639"/>
      <c r="J13" s="631">
        <v>0</v>
      </c>
      <c r="K13" s="631">
        <v>0</v>
      </c>
      <c r="L13" s="631">
        <v>0</v>
      </c>
      <c r="M13" s="631">
        <v>0</v>
      </c>
      <c r="N13" s="631">
        <v>0</v>
      </c>
      <c r="O13" s="631">
        <v>0</v>
      </c>
      <c r="P13" s="633"/>
    </row>
    <row r="14" spans="1:16" s="634" customFormat="1" ht="44.25" customHeight="1">
      <c r="A14" s="626" t="s">
        <v>446</v>
      </c>
      <c r="B14" s="627" t="s">
        <v>231</v>
      </c>
      <c r="C14" s="628" t="s">
        <v>300</v>
      </c>
      <c r="D14" s="660">
        <v>0.375</v>
      </c>
      <c r="E14" s="629" t="s">
        <v>393</v>
      </c>
      <c r="F14" s="629" t="s">
        <v>447</v>
      </c>
      <c r="G14" s="629" t="s">
        <v>447</v>
      </c>
      <c r="H14" s="631">
        <v>18.25</v>
      </c>
      <c r="I14" s="631">
        <v>18.25</v>
      </c>
      <c r="J14" s="631">
        <v>18.75</v>
      </c>
      <c r="K14" s="631">
        <v>18.75</v>
      </c>
      <c r="L14" s="631">
        <v>19.25</v>
      </c>
      <c r="M14" s="631">
        <v>19.25</v>
      </c>
      <c r="N14" s="631">
        <v>19.75</v>
      </c>
      <c r="O14" s="631">
        <v>19.75</v>
      </c>
      <c r="P14" s="633"/>
    </row>
    <row r="15" spans="1:16" s="634" customFormat="1" ht="44.25" customHeight="1">
      <c r="A15" s="626" t="s">
        <v>448</v>
      </c>
      <c r="B15" s="627" t="s">
        <v>232</v>
      </c>
      <c r="C15" s="628" t="s">
        <v>303</v>
      </c>
      <c r="D15" s="660">
        <v>0.375</v>
      </c>
      <c r="E15" s="629" t="s">
        <v>393</v>
      </c>
      <c r="F15" s="637">
        <v>18</v>
      </c>
      <c r="G15" s="637">
        <v>18</v>
      </c>
      <c r="H15" s="631">
        <v>18.5</v>
      </c>
      <c r="I15" s="631">
        <v>18.5</v>
      </c>
      <c r="J15" s="631">
        <v>19</v>
      </c>
      <c r="K15" s="631">
        <v>19</v>
      </c>
      <c r="L15" s="631">
        <v>19.5</v>
      </c>
      <c r="M15" s="631">
        <v>19.5</v>
      </c>
      <c r="N15" s="631">
        <v>20</v>
      </c>
      <c r="O15" s="631">
        <v>20</v>
      </c>
      <c r="P15" s="633"/>
    </row>
    <row r="16" spans="1:16" s="634" customFormat="1" ht="44.25" customHeight="1">
      <c r="A16" s="626" t="s">
        <v>449</v>
      </c>
      <c r="B16" s="627" t="s">
        <v>233</v>
      </c>
      <c r="C16" s="628" t="s">
        <v>305</v>
      </c>
      <c r="D16" s="659">
        <v>0.375</v>
      </c>
      <c r="E16" s="629" t="s">
        <v>437</v>
      </c>
      <c r="F16" s="637">
        <v>12</v>
      </c>
      <c r="G16" s="661">
        <v>12.5</v>
      </c>
      <c r="H16" s="631">
        <v>12.25</v>
      </c>
      <c r="I16" s="643" t="s">
        <v>450</v>
      </c>
      <c r="J16" s="631">
        <v>12.5</v>
      </c>
      <c r="K16" s="643">
        <v>13</v>
      </c>
      <c r="L16" s="631">
        <v>12.75</v>
      </c>
      <c r="M16" s="643">
        <v>13.25</v>
      </c>
      <c r="N16" s="631">
        <v>13</v>
      </c>
      <c r="O16" s="643">
        <v>13.5</v>
      </c>
      <c r="P16" s="633"/>
    </row>
    <row r="17" spans="1:16" s="634" customFormat="1" ht="44.25" customHeight="1">
      <c r="A17" s="626" t="s">
        <v>57</v>
      </c>
      <c r="B17" s="627" t="s">
        <v>234</v>
      </c>
      <c r="C17" s="628" t="s">
        <v>307</v>
      </c>
      <c r="D17" s="658">
        <v>0.125</v>
      </c>
      <c r="E17" s="637">
        <v>0</v>
      </c>
      <c r="F17" s="629" t="s">
        <v>451</v>
      </c>
      <c r="G17" s="629" t="s">
        <v>451</v>
      </c>
      <c r="H17" s="631">
        <v>1.75</v>
      </c>
      <c r="I17" s="631">
        <v>1.75</v>
      </c>
      <c r="J17" s="631">
        <v>1.75</v>
      </c>
      <c r="K17" s="631">
        <v>1.75</v>
      </c>
      <c r="L17" s="631">
        <v>1.75</v>
      </c>
      <c r="M17" s="631">
        <v>1.75</v>
      </c>
      <c r="N17" s="631">
        <v>1.75</v>
      </c>
      <c r="O17" s="631">
        <v>1.75</v>
      </c>
      <c r="P17" s="633"/>
    </row>
    <row r="18" spans="1:16" s="634" customFormat="1" ht="44.25" customHeight="1">
      <c r="A18" s="626" t="s">
        <v>10</v>
      </c>
      <c r="B18" s="627" t="s">
        <v>249</v>
      </c>
      <c r="C18" s="638" t="s">
        <v>310</v>
      </c>
      <c r="D18" s="658">
        <v>0.125</v>
      </c>
      <c r="E18" s="637">
        <v>0</v>
      </c>
      <c r="F18" s="629" t="s">
        <v>393</v>
      </c>
      <c r="G18" s="629" t="s">
        <v>393</v>
      </c>
      <c r="H18" s="629" t="s">
        <v>393</v>
      </c>
      <c r="I18" s="629" t="s">
        <v>393</v>
      </c>
      <c r="J18" s="658" t="s">
        <v>393</v>
      </c>
      <c r="K18" s="658" t="s">
        <v>393</v>
      </c>
      <c r="L18" s="658" t="s">
        <v>393</v>
      </c>
      <c r="M18" s="658" t="s">
        <v>393</v>
      </c>
      <c r="N18" s="658">
        <v>0.5</v>
      </c>
      <c r="O18" s="658">
        <v>0.5</v>
      </c>
      <c r="P18" s="633"/>
    </row>
    <row r="19" spans="1:16" s="634" customFormat="1" ht="44.25" customHeight="1">
      <c r="A19" s="626" t="s">
        <v>452</v>
      </c>
      <c r="B19" s="627" t="s">
        <v>250</v>
      </c>
      <c r="C19" s="628" t="s">
        <v>312</v>
      </c>
      <c r="D19" s="662">
        <v>0.5</v>
      </c>
      <c r="E19" s="629" t="s">
        <v>393</v>
      </c>
      <c r="F19" s="629" t="s">
        <v>480</v>
      </c>
      <c r="G19" s="659">
        <v>25.75</v>
      </c>
      <c r="H19" s="631">
        <v>25.25</v>
      </c>
      <c r="I19" s="643">
        <v>26.25</v>
      </c>
      <c r="J19" s="631">
        <v>25.75</v>
      </c>
      <c r="K19" s="643">
        <v>26.75</v>
      </c>
      <c r="L19" s="631">
        <v>26.25</v>
      </c>
      <c r="M19" s="643">
        <v>27.25</v>
      </c>
      <c r="N19" s="631">
        <v>26.75</v>
      </c>
      <c r="O19" s="643">
        <v>27.75</v>
      </c>
      <c r="P19" s="663"/>
    </row>
    <row r="20" spans="1:16" s="634" customFormat="1" ht="44.25" hidden="1" customHeight="1">
      <c r="A20" s="626" t="s">
        <v>454</v>
      </c>
      <c r="B20" s="627" t="s">
        <v>251</v>
      </c>
      <c r="C20" s="628" t="s">
        <v>315</v>
      </c>
      <c r="D20" s="658">
        <v>0</v>
      </c>
      <c r="E20" s="639"/>
      <c r="F20" s="637">
        <v>0</v>
      </c>
      <c r="G20" s="637">
        <v>0</v>
      </c>
      <c r="H20" s="639"/>
      <c r="I20" s="639"/>
      <c r="J20" s="631">
        <v>0</v>
      </c>
      <c r="K20" s="631">
        <v>0</v>
      </c>
      <c r="L20" s="631">
        <v>0</v>
      </c>
      <c r="M20" s="631">
        <v>0</v>
      </c>
      <c r="N20" s="631">
        <v>0</v>
      </c>
      <c r="O20" s="631">
        <v>0</v>
      </c>
      <c r="P20" s="633"/>
    </row>
    <row r="21" spans="1:16" s="634" customFormat="1" ht="44.25" hidden="1" customHeight="1">
      <c r="A21" s="626" t="s">
        <v>455</v>
      </c>
      <c r="B21" s="627" t="s">
        <v>252</v>
      </c>
      <c r="C21" s="628" t="s">
        <v>317</v>
      </c>
      <c r="D21" s="658">
        <v>0</v>
      </c>
      <c r="E21" s="639"/>
      <c r="F21" s="637">
        <v>0</v>
      </c>
      <c r="G21" s="637">
        <v>0</v>
      </c>
      <c r="H21" s="639"/>
      <c r="I21" s="639"/>
      <c r="J21" s="631">
        <v>0</v>
      </c>
      <c r="K21" s="631">
        <v>0</v>
      </c>
      <c r="L21" s="631">
        <v>0</v>
      </c>
      <c r="M21" s="631">
        <v>0</v>
      </c>
      <c r="N21" s="631">
        <v>0</v>
      </c>
      <c r="O21" s="631">
        <v>0</v>
      </c>
      <c r="P21" s="633"/>
    </row>
    <row r="22" spans="1:16" s="634" customFormat="1" ht="44.25" customHeight="1">
      <c r="A22" s="626" t="s">
        <v>456</v>
      </c>
      <c r="B22" s="627" t="s">
        <v>235</v>
      </c>
      <c r="C22" s="628" t="s">
        <v>319</v>
      </c>
      <c r="D22" s="658">
        <v>1</v>
      </c>
      <c r="E22" s="637">
        <v>2</v>
      </c>
      <c r="F22" s="637">
        <v>40</v>
      </c>
      <c r="G22" s="637">
        <v>40</v>
      </c>
      <c r="H22" s="637">
        <v>42</v>
      </c>
      <c r="I22" s="637">
        <v>42</v>
      </c>
      <c r="J22" s="631">
        <v>44</v>
      </c>
      <c r="K22" s="631">
        <v>44</v>
      </c>
      <c r="L22" s="631">
        <v>46</v>
      </c>
      <c r="M22" s="631">
        <v>46</v>
      </c>
      <c r="N22" s="631">
        <v>48</v>
      </c>
      <c r="O22" s="631">
        <v>48</v>
      </c>
      <c r="P22" s="633"/>
    </row>
    <row r="23" spans="1:16" s="634" customFormat="1" ht="44.25" customHeight="1">
      <c r="A23" s="626" t="s">
        <v>457</v>
      </c>
      <c r="B23" s="627" t="s">
        <v>253</v>
      </c>
      <c r="C23" s="628" t="s">
        <v>321</v>
      </c>
      <c r="D23" s="658">
        <v>1</v>
      </c>
      <c r="E23" s="637">
        <v>2</v>
      </c>
      <c r="F23" s="637">
        <v>31</v>
      </c>
      <c r="G23" s="637">
        <v>31</v>
      </c>
      <c r="H23" s="637">
        <v>33</v>
      </c>
      <c r="I23" s="637">
        <v>33</v>
      </c>
      <c r="J23" s="631">
        <v>35</v>
      </c>
      <c r="K23" s="631">
        <v>35</v>
      </c>
      <c r="L23" s="631">
        <v>37</v>
      </c>
      <c r="M23" s="631">
        <v>37</v>
      </c>
      <c r="N23" s="631">
        <v>39</v>
      </c>
      <c r="O23" s="631">
        <v>39</v>
      </c>
      <c r="P23" s="633"/>
    </row>
    <row r="24" spans="1:16" s="634" customFormat="1" ht="44.25" customHeight="1">
      <c r="A24" s="626" t="s">
        <v>60</v>
      </c>
      <c r="B24" s="627" t="s">
        <v>254</v>
      </c>
      <c r="C24" s="628" t="s">
        <v>323</v>
      </c>
      <c r="D24" s="658">
        <v>1</v>
      </c>
      <c r="E24" s="637">
        <v>2</v>
      </c>
      <c r="F24" s="629" t="s">
        <v>481</v>
      </c>
      <c r="G24" s="658">
        <v>37.5</v>
      </c>
      <c r="H24" s="631">
        <v>39.5</v>
      </c>
      <c r="I24" s="631">
        <v>39.5</v>
      </c>
      <c r="J24" s="631">
        <v>41.5</v>
      </c>
      <c r="K24" s="631">
        <v>41.5</v>
      </c>
      <c r="L24" s="631">
        <v>43.5</v>
      </c>
      <c r="M24" s="631">
        <v>43.5</v>
      </c>
      <c r="N24" s="631">
        <v>45.5</v>
      </c>
      <c r="O24" s="631">
        <v>45.5</v>
      </c>
      <c r="P24" s="633"/>
    </row>
    <row r="25" spans="1:16" s="634" customFormat="1" ht="44.25" hidden="1" customHeight="1">
      <c r="A25" s="626" t="s">
        <v>458</v>
      </c>
      <c r="B25" s="627" t="s">
        <v>255</v>
      </c>
      <c r="C25" s="628" t="s">
        <v>326</v>
      </c>
      <c r="D25" s="664">
        <v>1</v>
      </c>
      <c r="E25" s="639"/>
      <c r="F25" s="637">
        <v>0</v>
      </c>
      <c r="G25" s="637">
        <v>0</v>
      </c>
      <c r="H25" s="639"/>
      <c r="I25" s="639"/>
      <c r="J25" s="631">
        <v>0</v>
      </c>
      <c r="K25" s="631">
        <v>0</v>
      </c>
      <c r="L25" s="631">
        <v>0</v>
      </c>
      <c r="M25" s="631">
        <v>0</v>
      </c>
      <c r="N25" s="631">
        <v>0</v>
      </c>
      <c r="O25" s="631">
        <v>0</v>
      </c>
      <c r="P25" s="633"/>
    </row>
    <row r="26" spans="1:16" s="634" customFormat="1" ht="44.25" customHeight="1">
      <c r="A26" s="626" t="s">
        <v>459</v>
      </c>
      <c r="B26" s="627" t="s">
        <v>256</v>
      </c>
      <c r="C26" s="628" t="s">
        <v>328</v>
      </c>
      <c r="D26" s="658">
        <v>0.125</v>
      </c>
      <c r="E26" s="637">
        <v>0</v>
      </c>
      <c r="F26" s="629" t="s">
        <v>474</v>
      </c>
      <c r="G26" s="658">
        <v>2.5</v>
      </c>
      <c r="H26" s="631">
        <v>2.5</v>
      </c>
      <c r="I26" s="631">
        <v>2.5</v>
      </c>
      <c r="J26" s="631">
        <v>2.5</v>
      </c>
      <c r="K26" s="631">
        <v>2.5</v>
      </c>
      <c r="L26" s="631">
        <v>2.5</v>
      </c>
      <c r="M26" s="631">
        <v>2.5</v>
      </c>
      <c r="N26" s="631">
        <v>2.5</v>
      </c>
      <c r="O26" s="631">
        <v>2.5</v>
      </c>
      <c r="P26" s="633"/>
    </row>
    <row r="27" spans="1:16" s="634" customFormat="1" ht="44.25" customHeight="1">
      <c r="A27" s="626" t="s">
        <v>460</v>
      </c>
      <c r="B27" s="627" t="s">
        <v>257</v>
      </c>
      <c r="C27" s="628" t="s">
        <v>331</v>
      </c>
      <c r="D27" s="662">
        <v>0.625</v>
      </c>
      <c r="E27" s="629" t="s">
        <v>393</v>
      </c>
      <c r="F27" s="637">
        <v>33</v>
      </c>
      <c r="G27" s="647">
        <v>34</v>
      </c>
      <c r="H27" s="631">
        <v>33.5</v>
      </c>
      <c r="I27" s="643">
        <v>34.5</v>
      </c>
      <c r="J27" s="631">
        <v>34</v>
      </c>
      <c r="K27" s="643">
        <v>35</v>
      </c>
      <c r="L27" s="631">
        <v>34.5</v>
      </c>
      <c r="M27" s="643">
        <v>35.5</v>
      </c>
      <c r="N27" s="631">
        <v>35</v>
      </c>
      <c r="O27" s="643">
        <v>36</v>
      </c>
      <c r="P27" s="663"/>
    </row>
    <row r="28" spans="1:16" s="634" customFormat="1" ht="44.25" customHeight="1">
      <c r="A28" s="626" t="s">
        <v>463</v>
      </c>
      <c r="B28" s="627" t="s">
        <v>236</v>
      </c>
      <c r="C28" s="628" t="s">
        <v>333</v>
      </c>
      <c r="D28" s="659">
        <v>0.5</v>
      </c>
      <c r="E28" s="629" t="s">
        <v>464</v>
      </c>
      <c r="F28" s="629" t="s">
        <v>479</v>
      </c>
      <c r="G28" s="658">
        <v>18.5</v>
      </c>
      <c r="H28" s="637">
        <v>19</v>
      </c>
      <c r="I28" s="637">
        <v>19</v>
      </c>
      <c r="J28" s="631">
        <v>19.5</v>
      </c>
      <c r="K28" s="631">
        <v>19.5</v>
      </c>
      <c r="L28" s="631">
        <v>20</v>
      </c>
      <c r="M28" s="631">
        <v>20</v>
      </c>
      <c r="N28" s="631">
        <v>20.5</v>
      </c>
      <c r="O28" s="631">
        <v>20.5</v>
      </c>
      <c r="P28" s="633"/>
    </row>
    <row r="29" spans="1:16" s="634" customFormat="1" ht="44.25" customHeight="1">
      <c r="A29" s="626" t="s">
        <v>465</v>
      </c>
      <c r="B29" s="627" t="s">
        <v>258</v>
      </c>
      <c r="C29" s="628" t="s">
        <v>335</v>
      </c>
      <c r="D29" s="658">
        <v>0.125</v>
      </c>
      <c r="E29" s="637">
        <v>0</v>
      </c>
      <c r="F29" s="637">
        <v>10</v>
      </c>
      <c r="G29" s="647">
        <v>10.375</v>
      </c>
      <c r="H29" s="637">
        <v>10</v>
      </c>
      <c r="I29" s="647">
        <v>10.375</v>
      </c>
      <c r="J29" s="631">
        <v>10</v>
      </c>
      <c r="K29" s="647">
        <v>10.375</v>
      </c>
      <c r="L29" s="631">
        <v>10</v>
      </c>
      <c r="M29" s="647">
        <v>10.375</v>
      </c>
      <c r="N29" s="631">
        <v>10</v>
      </c>
      <c r="O29" s="647">
        <v>10.375</v>
      </c>
      <c r="P29" s="633"/>
    </row>
    <row r="30" spans="1:16" s="634" customFormat="1" ht="44.25" customHeight="1">
      <c r="A30" s="626" t="s">
        <v>466</v>
      </c>
      <c r="B30" s="627" t="s">
        <v>259</v>
      </c>
      <c r="C30" s="628" t="s">
        <v>260</v>
      </c>
      <c r="D30" s="658">
        <v>0.375</v>
      </c>
      <c r="E30" s="629" t="s">
        <v>393</v>
      </c>
      <c r="F30" s="637">
        <v>15</v>
      </c>
      <c r="G30" s="637">
        <v>15</v>
      </c>
      <c r="H30" s="631">
        <v>15.5</v>
      </c>
      <c r="I30" s="631">
        <v>15.5</v>
      </c>
      <c r="J30" s="631">
        <v>16</v>
      </c>
      <c r="K30" s="631">
        <v>16</v>
      </c>
      <c r="L30" s="631">
        <v>16.5</v>
      </c>
      <c r="M30" s="631">
        <v>16.5</v>
      </c>
      <c r="N30" s="631">
        <v>17</v>
      </c>
      <c r="O30" s="631">
        <v>17</v>
      </c>
      <c r="P30" s="633"/>
    </row>
    <row r="31" spans="1:16" s="634" customFormat="1" ht="44.25" customHeight="1">
      <c r="A31" s="626" t="s">
        <v>467</v>
      </c>
      <c r="B31" s="627" t="s">
        <v>338</v>
      </c>
      <c r="C31" s="628" t="s">
        <v>339</v>
      </c>
      <c r="D31" s="658">
        <v>0.25</v>
      </c>
      <c r="E31" s="629" t="s">
        <v>437</v>
      </c>
      <c r="F31" s="629" t="s">
        <v>468</v>
      </c>
      <c r="G31" s="629" t="s">
        <v>468</v>
      </c>
      <c r="H31" s="631">
        <v>7.5</v>
      </c>
      <c r="I31" s="631">
        <v>7.5</v>
      </c>
      <c r="J31" s="631">
        <v>7.75</v>
      </c>
      <c r="K31" s="631">
        <v>7.75</v>
      </c>
      <c r="L31" s="631">
        <v>8</v>
      </c>
      <c r="M31" s="631">
        <v>8</v>
      </c>
      <c r="N31" s="631">
        <v>8.25</v>
      </c>
      <c r="O31" s="631">
        <v>8.25</v>
      </c>
      <c r="P31" s="633"/>
    </row>
    <row r="32" spans="1:16" s="634" customFormat="1" ht="44.25" customHeight="1">
      <c r="A32" s="626" t="s">
        <v>469</v>
      </c>
      <c r="B32" s="627" t="s">
        <v>261</v>
      </c>
      <c r="C32" s="628" t="s">
        <v>342</v>
      </c>
      <c r="D32" s="658">
        <v>0.25</v>
      </c>
      <c r="E32" s="629" t="s">
        <v>437</v>
      </c>
      <c r="F32" s="629" t="s">
        <v>470</v>
      </c>
      <c r="G32" s="629" t="s">
        <v>470</v>
      </c>
      <c r="H32" s="631">
        <v>10.75</v>
      </c>
      <c r="I32" s="631">
        <v>10.75</v>
      </c>
      <c r="J32" s="631">
        <v>11</v>
      </c>
      <c r="K32" s="631">
        <v>11</v>
      </c>
      <c r="L32" s="631">
        <v>11.25</v>
      </c>
      <c r="M32" s="631">
        <v>11.25</v>
      </c>
      <c r="N32" s="631">
        <v>11.5</v>
      </c>
      <c r="O32" s="631">
        <v>11.5</v>
      </c>
      <c r="P32" s="633"/>
    </row>
    <row r="33" spans="1:16" s="634" customFormat="1" ht="44.25" customHeight="1">
      <c r="A33" s="626" t="s">
        <v>471</v>
      </c>
      <c r="B33" s="627" t="s">
        <v>262</v>
      </c>
      <c r="C33" s="628" t="s">
        <v>345</v>
      </c>
      <c r="D33" s="658">
        <v>0.25</v>
      </c>
      <c r="E33" s="629" t="s">
        <v>437</v>
      </c>
      <c r="F33" s="629" t="s">
        <v>472</v>
      </c>
      <c r="G33" s="629" t="s">
        <v>472</v>
      </c>
      <c r="H33" s="631">
        <v>11.75</v>
      </c>
      <c r="I33" s="631">
        <v>11.75</v>
      </c>
      <c r="J33" s="631">
        <v>12</v>
      </c>
      <c r="K33" s="631">
        <v>12</v>
      </c>
      <c r="L33" s="631">
        <v>12.25</v>
      </c>
      <c r="M33" s="631">
        <v>12.25</v>
      </c>
      <c r="N33" s="631">
        <v>12.5</v>
      </c>
      <c r="O33" s="631">
        <v>12.5</v>
      </c>
      <c r="P33" s="633"/>
    </row>
    <row r="34" spans="1:16" s="634" customFormat="1" ht="44.25" customHeight="1">
      <c r="A34" s="626" t="s">
        <v>473</v>
      </c>
      <c r="B34" s="627" t="s">
        <v>263</v>
      </c>
      <c r="C34" s="649" t="s">
        <v>348</v>
      </c>
      <c r="D34" s="658">
        <v>0.125</v>
      </c>
      <c r="E34" s="637">
        <v>0</v>
      </c>
      <c r="F34" s="629" t="s">
        <v>474</v>
      </c>
      <c r="G34" s="629" t="s">
        <v>474</v>
      </c>
      <c r="H34" s="631">
        <v>2.5</v>
      </c>
      <c r="I34" s="631">
        <v>2.5</v>
      </c>
      <c r="J34" s="631">
        <v>2.5</v>
      </c>
      <c r="K34" s="631">
        <v>2.5</v>
      </c>
      <c r="L34" s="631">
        <v>2.5</v>
      </c>
      <c r="M34" s="631">
        <v>2.5</v>
      </c>
      <c r="N34" s="631">
        <v>2.5</v>
      </c>
      <c r="O34" s="631">
        <v>2.5</v>
      </c>
      <c r="P34" s="633"/>
    </row>
  </sheetData>
  <mergeCells count="7">
    <mergeCell ref="A1:P1"/>
    <mergeCell ref="A2:P2"/>
    <mergeCell ref="F3:H3"/>
    <mergeCell ref="J3:J5"/>
    <mergeCell ref="P3:P5"/>
    <mergeCell ref="F4:H4"/>
    <mergeCell ref="F5:H5"/>
  </mergeCells>
  <pageMargins left="0" right="0" top="0.75" bottom="0.75" header="0.3" footer="0.3"/>
  <pageSetup paperSize="9" scale="5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F422C-7CAC-4101-A082-949209DEEA2E}">
  <sheetPr>
    <pageSetUpPr fitToPage="1"/>
  </sheetPr>
  <dimension ref="C35"/>
  <sheetViews>
    <sheetView view="pageBreakPreview" zoomScale="60" zoomScaleNormal="100" workbookViewId="0">
      <selection activeCell="Y35" sqref="Y35"/>
    </sheetView>
  </sheetViews>
  <sheetFormatPr defaultRowHeight="14.5"/>
  <sheetData>
    <row r="35" spans="3:3" ht="33.5">
      <c r="C35" s="652" t="s">
        <v>476</v>
      </c>
    </row>
  </sheetData>
  <pageMargins left="0.7" right="0.7" top="0.75" bottom="0.75" header="0.3" footer="0.3"/>
  <pageSetup paperSize="9" scale="75" fitToHeight="0" orientation="landscape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9DED147-3E4C-4678-A295-EB319CE68C1E}"/>
</file>

<file path=customXml/itemProps2.xml><?xml version="1.0" encoding="utf-8"?>
<ds:datastoreItem xmlns:ds="http://schemas.openxmlformats.org/officeDocument/2006/customXml" ds:itemID="{8DCCDB13-AFB2-4289-B9AA-E26946A3C469}"/>
</file>

<file path=customXml/itemProps3.xml><?xml version="1.0" encoding="utf-8"?>
<ds:datastoreItem xmlns:ds="http://schemas.openxmlformats.org/officeDocument/2006/customXml" ds:itemID="{B1D6BAB3-53A6-4287-A7C1-6ACCA58437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</vt:i4>
      </vt:variant>
    </vt:vector>
  </HeadingPairs>
  <TitlesOfParts>
    <vt:vector size="24" baseType="lpstr">
      <vt:lpstr>1. CUTTING DOCKET</vt:lpstr>
      <vt:lpstr>GREY</vt:lpstr>
      <vt:lpstr>2. TRIM CARD</vt:lpstr>
      <vt:lpstr>2. TRIM CARD (GREY)</vt:lpstr>
      <vt:lpstr>3. ĐỊNH VỊ HÌNH IN.THÊU</vt:lpstr>
      <vt:lpstr>FULL-SIZE SPEC</vt:lpstr>
      <vt:lpstr>Adding shrinkage 4%</vt:lpstr>
      <vt:lpstr>WOMEN'S-CREWNECK-TANG CD + 4%</vt:lpstr>
      <vt:lpstr>Sheet2</vt:lpstr>
      <vt:lpstr>MER.QT-04.BM4</vt:lpstr>
      <vt:lpstr>'1. CUTTING DOCKET'!Print_Area</vt:lpstr>
      <vt:lpstr>'2. TRIM CARD'!Print_Area</vt:lpstr>
      <vt:lpstr>'2. TRIM CARD (GREY)'!Print_Area</vt:lpstr>
      <vt:lpstr>'Adding shrinkage 4%'!Print_Area</vt:lpstr>
      <vt:lpstr>'FULL-SIZE SPEC'!Print_Area</vt:lpstr>
      <vt:lpstr>GREY!Print_Area</vt:lpstr>
      <vt:lpstr>'MER.QT-04.BM4'!Print_Area</vt:lpstr>
      <vt:lpstr>Sheet2!Print_Area</vt:lpstr>
      <vt:lpstr>'WOMEN''S-CREWNECK-TANG CD + 4%'!Print_Area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2024-01-19T08:19:47Z</cp:lastPrinted>
  <dcterms:created xsi:type="dcterms:W3CDTF">2016-05-06T01:47:29Z</dcterms:created>
  <dcterms:modified xsi:type="dcterms:W3CDTF">2024-01-19T08:19:56Z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