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CREW NECK/"/>
    </mc:Choice>
  </mc:AlternateContent>
  <xr:revisionPtr revIDLastSave="0" documentId="13_ncr:1_{480EDD55-1641-4207-9DBF-3AE8D5074170}" xr6:coauthVersionLast="47" xr6:coauthVersionMax="47" xr10:uidLastSave="{00000000-0000-0000-0000-000000000000}"/>
  <bookViews>
    <workbookView xWindow="-110" yWindow="-110" windowWidth="19420" windowHeight="10300" tabRatio="753" activeTab="5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4% adding shrinkage" sheetId="25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DOCKET'!$A$30:$R$51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DOCKET'!$A$1:$Q$82</definedName>
    <definedName name="_xlnm.Print_Area" localSheetId="2">'2. TRIM CARD'!$A$1:$C$50</definedName>
    <definedName name="_xlnm.Print_Area" localSheetId="3">'2. TRIM CARD (GREY)'!$A$1:$E$39</definedName>
    <definedName name="_xlnm.Print_Area" localSheetId="5">'4% adding shrinkage'!$A$1:$K$36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style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1" l="1"/>
  <c r="B16" i="22"/>
  <c r="B5" i="22"/>
  <c r="B6" i="22"/>
  <c r="B9" i="22"/>
  <c r="B15" i="22"/>
  <c r="D8" i="21"/>
  <c r="A19" i="22"/>
  <c r="A9" i="22"/>
  <c r="B4" i="22"/>
  <c r="B3" i="22"/>
  <c r="B49" i="22"/>
  <c r="A41" i="22"/>
  <c r="A39" i="22"/>
  <c r="A37" i="22"/>
  <c r="B35" i="22"/>
  <c r="B37" i="22"/>
  <c r="A35" i="22"/>
  <c r="A33" i="22"/>
  <c r="A31" i="22"/>
  <c r="A28" i="22"/>
  <c r="A26" i="22"/>
  <c r="A22" i="22"/>
  <c r="A17" i="22"/>
  <c r="A14" i="22"/>
  <c r="C13" i="22"/>
  <c r="A13" i="22"/>
  <c r="A12" i="22"/>
  <c r="C11" i="22"/>
  <c r="A11" i="22"/>
  <c r="B7" i="22"/>
  <c r="A4" i="22"/>
  <c r="A3" i="22"/>
  <c r="B2" i="22"/>
  <c r="A2" i="22"/>
  <c r="I32" i="1"/>
  <c r="I33" i="1"/>
  <c r="I34" i="1"/>
  <c r="I35" i="1"/>
  <c r="I36" i="1"/>
  <c r="B27" i="1"/>
  <c r="D19" i="1"/>
  <c r="D20" i="1"/>
  <c r="B54" i="1"/>
  <c r="A26" i="1"/>
  <c r="E27" i="1"/>
  <c r="E28" i="1"/>
  <c r="H49" i="1"/>
  <c r="H48" i="1"/>
  <c r="H35" i="1"/>
  <c r="H31" i="1"/>
  <c r="H36" i="1"/>
  <c r="F36" i="1"/>
  <c r="H33" i="1"/>
  <c r="H34" i="1"/>
  <c r="H32" i="1"/>
  <c r="C54" i="1"/>
  <c r="I31" i="1"/>
  <c r="I41" i="1"/>
  <c r="C75" i="1"/>
  <c r="I46" i="1"/>
  <c r="I45" i="1"/>
  <c r="I44" i="1"/>
  <c r="I43" i="1"/>
  <c r="I42" i="1"/>
  <c r="I40" i="1"/>
  <c r="I39" i="1"/>
  <c r="H22" i="1"/>
  <c r="I20" i="1"/>
  <c r="E81" i="1"/>
  <c r="H4" i="1"/>
  <c r="I22" i="1"/>
  <c r="G22" i="1"/>
  <c r="D81" i="1"/>
  <c r="J22" i="1"/>
  <c r="C81" i="1"/>
  <c r="K22" i="1"/>
  <c r="H81" i="1"/>
  <c r="L45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7" i="1"/>
  <c r="I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1" i="1"/>
  <c r="B75" i="1"/>
  <c r="H46" i="1"/>
  <c r="H44" i="1"/>
  <c r="H42" i="1"/>
  <c r="H47" i="1"/>
  <c r="H45" i="1"/>
  <c r="H43" i="1"/>
  <c r="H40" i="1"/>
  <c r="H39" i="1"/>
  <c r="Q20" i="1"/>
  <c r="B67" i="1"/>
  <c r="B5" i="17"/>
  <c r="Q22" i="1"/>
  <c r="K48" i="1"/>
  <c r="M48" i="1"/>
  <c r="O48" i="1"/>
  <c r="K49" i="1"/>
  <c r="M49" i="1"/>
  <c r="K36" i="1"/>
  <c r="M36" i="1"/>
  <c r="O36" i="1"/>
  <c r="K35" i="1"/>
  <c r="M35" i="1"/>
  <c r="O35" i="1"/>
  <c r="K33" i="1"/>
  <c r="M33" i="1"/>
  <c r="O33" i="1"/>
  <c r="K34" i="1"/>
  <c r="M34" i="1"/>
  <c r="O34" i="1"/>
  <c r="K31" i="1"/>
  <c r="M31" i="1"/>
  <c r="O31" i="1"/>
  <c r="K32" i="1"/>
  <c r="M32" i="1"/>
  <c r="O32" i="1"/>
  <c r="G28" i="1"/>
  <c r="I28" i="1"/>
  <c r="J28" i="1"/>
  <c r="G27" i="1"/>
  <c r="I27" i="1"/>
  <c r="J27" i="1"/>
  <c r="K41" i="1"/>
  <c r="M41" i="1"/>
  <c r="O41" i="1"/>
  <c r="K39" i="1"/>
  <c r="K46" i="1"/>
  <c r="K42" i="1"/>
  <c r="K45" i="1"/>
  <c r="K40" i="1"/>
  <c r="K44" i="1"/>
  <c r="K47" i="1"/>
  <c r="K43" i="1"/>
  <c r="B15" i="17"/>
  <c r="M27" i="1"/>
  <c r="M28" i="1"/>
  <c r="M47" i="1"/>
  <c r="O47" i="1"/>
  <c r="M44" i="1"/>
  <c r="O44" i="1"/>
  <c r="M46" i="1"/>
  <c r="O46" i="1"/>
  <c r="M40" i="1"/>
  <c r="O40" i="1"/>
  <c r="M43" i="1"/>
  <c r="O43" i="1"/>
  <c r="M42" i="1"/>
  <c r="O42" i="1"/>
  <c r="M39" i="1"/>
  <c r="O39" i="1"/>
  <c r="M45" i="1"/>
  <c r="O45" i="1"/>
</calcChain>
</file>

<file path=xl/sharedStrings.xml><?xml version="1.0" encoding="utf-8"?>
<sst xmlns="http://schemas.openxmlformats.org/spreadsheetml/2006/main" count="946" uniqueCount="447">
  <si>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</si>
  <si>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</si>
  <si>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</si>
  <si>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</si>
  <si>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</si>
  <si>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</si>
  <si>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</si>
  <si>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</si>
  <si>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</si>
  <si>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</si>
  <si>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</si>
  <si>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</si>
  <si>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</si>
  <si>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</si>
  <si>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</si>
  <si>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</si>
  <si>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</si>
  <si>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</si>
  <si>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</si>
  <si>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</si>
  <si>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</si>
  <si>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</si>
  <si>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</si>
  <si>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</si>
  <si>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</si>
  <si>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</si>
  <si>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</si>
  <si>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</si>
  <si>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</si>
  <si>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</si>
  <si>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</si>
  <si>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</si>
  <si>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</si>
  <si>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</si>
  <si>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</si>
  <si>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</si>
  <si>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</si>
  <si>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</si>
  <si>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</si>
  <si>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</si>
  <si>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</si>
  <si>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</si>
  <si>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</si>
  <si>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</si>
  <si>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</si>
  <si>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</si>
  <si>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</si>
  <si>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</si>
  <si>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</si>
  <si>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</si>
  <si>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</si>
  <si>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</si>
  <si>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</si>
  <si>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</si>
  <si>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</si>
  <si>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</si>
  <si>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</si>
  <si>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</si>
  <si>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</si>
  <si>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</si>
  <si>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</si>
  <si>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</si>
  <si>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</si>
  <si>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</si>
  <si>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</si>
  <si>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</si>
  <si>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</si>
  <si>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</si>
  <si>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</si>
  <si>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</si>
  <si>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</si>
  <si>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</si>
  <si>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</si>
  <si>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</si>
  <si>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</si>
  <si>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</si>
  <si>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</si>
  <si>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</si>
  <si>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</si>
  <si>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</si>
  <si>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</si>
  <si>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</si>
  <si>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</si>
  <si>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</si>
  <si>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</si>
  <si>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</si>
  <si>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</si>
  <si>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</si>
  <si>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</si>
  <si>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</si>
  <si>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</si>
  <si>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</si>
  <si>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</si>
  <si>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</si>
  <si>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</si>
  <si>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</si>
  <si>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</si>
  <si>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</si>
  <si>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</si>
  <si>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</si>
  <si>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</si>
  <si>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</si>
  <si>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</si>
  <si>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</si>
  <si>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</si>
  <si>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</si>
  <si>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</si>
  <si>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</si>
  <si>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</si>
  <si>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</si>
  <si>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</si>
  <si>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</si>
  <si>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</si>
  <si>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</si>
  <si>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</si>
  <si>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</si>
  <si>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</si>
  <si>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</si>
  <si>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</si>
  <si>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</si>
  <si>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</si>
  <si>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</si>
  <si>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</si>
  <si>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</si>
  <si>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</si>
  <si>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</si>
  <si>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</si>
  <si>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</si>
  <si>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</si>
  <si>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</si>
  <si>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</si>
  <si>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</si>
  <si>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</si>
  <si>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</si>
  <si>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</si>
  <si>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</si>
  <si>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</si>
  <si>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</si>
  <si>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</si>
  <si>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</si>
  <si>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</si>
  <si>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</si>
  <si>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</si>
  <si>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</si>
  <si>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</si>
  <si>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</si>
  <si>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</si>
  <si>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</si>
  <si>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</si>
  <si>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</si>
  <si>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</si>
  <si>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</si>
  <si>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</si>
  <si>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</si>
  <si>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</si>
  <si>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</si>
  <si>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</si>
  <si>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</si>
  <si>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</si>
  <si>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</si>
  <si>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</si>
  <si>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</si>
  <si>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</si>
  <si>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</si>
  <si>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</si>
  <si>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</si>
  <si>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</si>
  <si>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</si>
  <si>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</si>
  <si>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</si>
  <si>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</si>
  <si>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</si>
  <si>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</si>
  <si>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</si>
  <si>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</si>
  <si>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</si>
  <si>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</si>
  <si>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</si>
  <si>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</si>
  <si>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</si>
  <si>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</si>
  <si>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</si>
  <si>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</si>
  <si>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</si>
  <si>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</si>
  <si>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</si>
  <si>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</si>
  <si>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</si>
  <si>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</si>
  <si>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</si>
  <si>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</si>
  <si>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</si>
  <si>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</si>
  <si>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</si>
  <si>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</si>
  <si>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</si>
  <si>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</si>
  <si>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</si>
  <si>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</si>
  <si>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</si>
  <si>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</si>
  <si>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</si>
  <si>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</si>
  <si>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</si>
  <si>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</si>
  <si>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</si>
  <si>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</si>
  <si>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</si>
  <si>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</si>
  <si>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</si>
  <si>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</si>
  <si>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</si>
  <si>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</si>
  <si>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</si>
  <si>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</si>
  <si>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</si>
  <si>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</si>
  <si>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</si>
  <si>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</si>
  <si>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</si>
  <si>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</si>
  <si>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</si>
  <si>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</si>
  <si>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</si>
  <si>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</si>
  <si>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</si>
  <si>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</si>
  <si>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</si>
  <si>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</si>
  <si>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</si>
  <si>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</si>
  <si>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</si>
  <si>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</si>
  <si>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</si>
  <si>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</si>
  <si>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</si>
  <si>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</si>
  <si>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H06-0320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</si>
  <si>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</si>
  <si>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</si>
  <si>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</si>
  <si>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</si>
  <si>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</si>
  <si>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</si>
  <si>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</si>
  <si>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</si>
  <si>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</si>
  <si>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</si>
  <si>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</si>
  <si>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</si>
  <si>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</si>
  <si>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</si>
  <si>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</si>
  <si>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</si>
  <si>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</si>
  <si>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</si>
  <si>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</si>
  <si>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</si>
  <si>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</si>
  <si>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</si>
  <si>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</si>
  <si>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</si>
  <si>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</si>
  <si>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</si>
  <si>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</si>
  <si>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</si>
  <si>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</si>
  <si>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</si>
  <si>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</si>
  <si>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</si>
  <si>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TRACKING</t>
  </si>
  <si>
    <t>CHỈ MAY CHÍNH+VẮT SỔ</t>
  </si>
  <si>
    <t>TO BẢN RIB CỔ</t>
  </si>
  <si>
    <t>RỘNG VAI</t>
  </si>
  <si>
    <t>XUÔI VAI</t>
  </si>
  <si>
    <t>SS25</t>
  </si>
  <si>
    <t>TÁC NGHIỆP MAY MẪU SMS+SIZE SET:
 THAM KHẢO CÁCH MAY THEO ÁO MẪU PHOTO MÃ H06-CR27M-DYE, MÀU ABBEY STONE CHUYỂN CÙNG TÁC NGHIỆP</t>
  </si>
  <si>
    <t>CREW NECK</t>
  </si>
  <si>
    <t>RIB 2X2 COTTON SPANDEX 400GSM</t>
  </si>
  <si>
    <t>NHÃN THÀNH PHẦN 100% COTTON
KÍCH THƯỚC: 82.2 *20 MM
CODE: CC-054</t>
  </si>
  <si>
    <t>DUYỆT CHẤT LƯỢNG, HIỆU ỨNG, HANFEEL SAU WASH NHƯ ÁO MẪU PHOTOSHOOT MÃ H06-CR27M-DYE, MÀU ABBEY STONE CHUYỂN CÙNG TÁC NGHIỆP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</si>
  <si>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</si>
  <si>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</si>
  <si>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</si>
  <si>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</si>
  <si>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</si>
  <si>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</si>
  <si>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</si>
  <si>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</si>
  <si>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</si>
  <si>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</si>
  <si>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</si>
  <si>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</si>
  <si>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</si>
  <si>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</si>
  <si>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</si>
  <si>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</si>
  <si>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</si>
  <si>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</si>
  <si>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</si>
  <si>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</si>
  <si>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</si>
  <si>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</si>
  <si>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</si>
  <si>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</si>
  <si>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Placement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</si>
  <si>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</si>
  <si>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</si>
  <si>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</si>
  <si>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</si>
  <si>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</si>
  <si>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</si>
  <si>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</si>
  <si>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</si>
  <si>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</si>
  <si>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</si>
  <si>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</si>
  <si>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</si>
  <si>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</si>
  <si>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</si>
  <si>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</si>
  <si>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</si>
  <si>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</si>
  <si>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</si>
  <si>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</si>
  <si>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</si>
  <si>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</si>
  <si>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</si>
  <si>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</si>
  <si>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</si>
  <si>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</si>
  <si>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</si>
  <si>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</si>
  <si>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</si>
  <si>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</si>
  <si>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</si>
  <si>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H06-CR35M</t>
  </si>
  <si>
    <t>TC COLLAB CREW MEN'S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</si>
  <si>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</si>
  <si>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</si>
  <si>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</si>
  <si>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</si>
  <si>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</si>
  <si>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</si>
  <si>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</si>
  <si>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</si>
  <si>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</si>
  <si>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</si>
  <si>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</si>
  <si>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</si>
  <si>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</si>
  <si>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</si>
  <si>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</si>
  <si>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</si>
  <si>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</si>
  <si>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</si>
  <si>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</si>
  <si>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</si>
  <si>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</si>
  <si>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</si>
  <si>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</si>
  <si>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</si>
  <si>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</si>
  <si>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</si>
  <si>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</si>
  <si>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</si>
  <si>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</si>
  <si>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</si>
  <si>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</si>
  <si>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</si>
  <si>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</si>
  <si>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</si>
  <si>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</si>
  <si>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</si>
  <si>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</si>
  <si>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</si>
  <si>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</si>
  <si>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</si>
  <si>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</si>
  <si>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</si>
  <si>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</si>
  <si>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</si>
  <si>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</si>
  <si>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</si>
  <si>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</si>
  <si>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</si>
  <si>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</si>
  <si>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</si>
  <si>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</si>
  <si>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</si>
  <si>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</si>
  <si>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ADJUST TOLERANCE AS REQUEST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</si>
  <si>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</si>
  <si>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</si>
  <si>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</si>
  <si>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</si>
  <si>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</si>
  <si>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</si>
  <si>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</si>
  <si>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</si>
  <si>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</si>
  <si>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</si>
  <si>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</si>
  <si>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</si>
  <si>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</si>
  <si>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</si>
  <si>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</si>
  <si>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35.3/4</t>
  </si>
  <si>
    <t>36.3/8</t>
  </si>
  <si>
    <t>37.1/4</t>
  </si>
  <si>
    <t>38.1/8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</si>
  <si>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</si>
  <si>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</si>
  <si>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</si>
  <si>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</si>
  <si>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</si>
  <si>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</si>
  <si>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</si>
  <si>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</si>
  <si>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</si>
  <si>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</si>
  <si>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</si>
  <si>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</si>
  <si>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</si>
  <si>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</si>
  <si>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</si>
  <si>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</si>
  <si>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</si>
  <si>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BLANC DE BLANC</t>
  </si>
  <si>
    <t>HSSS24S0086007T00K
L0406/8
ÁNH A CẤP ĐỦ SL</t>
  </si>
  <si>
    <t>HSSS25S0319007T00K
L1157/12
ÁNH A CẤP ĐỦ SL</t>
  </si>
  <si>
    <t>WH1347</t>
  </si>
  <si>
    <t>H06-0310</t>
  </si>
  <si>
    <t>DUYỆT MÀU SẮC + CHẤT LƯỢNG HÌNH IN THEO S/O MÃ H06-CR35M, MÀU BLANC DE BLANC CHUYỂN CHO NHÀ IN</t>
  </si>
  <si>
    <t>KHÔNG WASH</t>
  </si>
  <si>
    <t>IN BÁN THÀNH PHẨM THÂN TRƯỚC + THÂN SAU</t>
  </si>
  <si>
    <t>W: 20CM</t>
  </si>
  <si>
    <t>KÍCH THƯỚC HÌNH IN THÂN SAU: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</si>
  <si>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</si>
  <si>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8CM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</si>
  <si>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</si>
  <si>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</si>
  <si>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37CM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</si>
  <si>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 HÌNH IN</t>
    </r>
  </si>
  <si>
    <t>14CM</t>
  </si>
  <si>
    <t xml:space="preserve">NỀN TRẮNG CHỮ ĐEN </t>
  </si>
  <si>
    <t>THAM KHẢO CÁCH MAY THEO ÁO MẪU H06-CR27M-DYE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</si>
</sst>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FF0000"/>
      <name val="Muli"/>
    </font>
    <font>
      <b/>
      <sz val="12"/>
      <color rgb="FF000000"/>
      <name val="Muli"/>
    </font>
    <font>
      <strike/>
      <sz val="11"/>
      <color theme="1"/>
      <name val="Muli"/>
    </font>
    <font>
      <sz val="11"/>
      <color rgb="FFFF0000"/>
      <name val="Muli"/>
    </font>
    <font>
      <b/>
      <sz val="11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61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3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6" fillId="0" borderId="68" xfId="129" applyFont="1" applyBorder="1" applyAlignment="1">
      <alignment horizontal="center" vertical="top" wrapText="1"/>
    </xf>
    <xf numFmtId="1" fontId="106" fillId="0" borderId="0" xfId="129" applyNumberFormat="1" applyFont="1" applyAlignment="1">
      <alignment horizontal="center" vertical="top" shrinkToFit="1"/>
    </xf>
    <xf numFmtId="0" fontId="106" fillId="0" borderId="73" xfId="129" applyFont="1" applyBorder="1" applyAlignment="1">
      <alignment horizontal="center" vertical="top" wrapText="1"/>
    </xf>
    <xf numFmtId="0" fontId="106" fillId="0" borderId="75" xfId="129" applyFont="1" applyBorder="1" applyAlignment="1">
      <alignment horizontal="center" vertical="center" wrapText="1"/>
    </xf>
    <xf numFmtId="12" fontId="108" fillId="0" borderId="75" xfId="129" applyNumberFormat="1" applyFont="1" applyBorder="1" applyAlignment="1">
      <alignment horizontal="center" vertical="top" wrapText="1"/>
    </xf>
    <xf numFmtId="0" fontId="107" fillId="0" borderId="0" xfId="129" applyFont="1" applyAlignment="1">
      <alignment horizontal="center" vertical="top"/>
    </xf>
    <xf numFmtId="0" fontId="110" fillId="0" borderId="0" xfId="129" applyFont="1" applyAlignment="1">
      <alignment horizontal="left" vertical="top"/>
    </xf>
    <xf numFmtId="0" fontId="109" fillId="0" borderId="67" xfId="129" applyFont="1" applyBorder="1" applyAlignment="1">
      <alignment horizontal="left" vertical="top" wrapText="1"/>
    </xf>
    <xf numFmtId="0" fontId="109" fillId="0" borderId="68" xfId="129" applyFont="1" applyBorder="1" applyAlignment="1">
      <alignment horizontal="left" vertical="top" wrapText="1"/>
    </xf>
    <xf numFmtId="0" fontId="109" fillId="0" borderId="68" xfId="129" applyFont="1" applyBorder="1" applyAlignment="1">
      <alignment horizontal="center" vertical="top" wrapText="1"/>
    </xf>
    <xf numFmtId="0" fontId="109" fillId="0" borderId="68" xfId="129" applyFont="1" applyBorder="1" applyAlignment="1">
      <alignment horizontal="center" wrapText="1"/>
    </xf>
    <xf numFmtId="178" fontId="109" fillId="0" borderId="68" xfId="129" applyNumberFormat="1" applyFont="1" applyBorder="1" applyAlignment="1">
      <alignment horizontal="center" vertical="top" shrinkToFit="1"/>
    </xf>
    <xf numFmtId="0" fontId="109" fillId="0" borderId="69" xfId="129" applyFont="1" applyBorder="1" applyAlignment="1">
      <alignment horizontal="center" wrapText="1"/>
    </xf>
    <xf numFmtId="0" fontId="109" fillId="0" borderId="70" xfId="129" applyFont="1" applyBorder="1" applyAlignment="1">
      <alignment horizontal="left" vertical="top" wrapText="1"/>
    </xf>
    <xf numFmtId="1" fontId="109" fillId="0" borderId="0" xfId="129" applyNumberFormat="1" applyFont="1" applyAlignment="1">
      <alignment horizontal="left" vertical="top" indent="5" shrinkToFit="1"/>
    </xf>
    <xf numFmtId="0" fontId="109" fillId="0" borderId="0" xfId="129" applyFont="1" applyAlignment="1">
      <alignment horizontal="center" vertical="top" wrapText="1"/>
    </xf>
    <xf numFmtId="0" fontId="109" fillId="0" borderId="0" xfId="129" applyFont="1" applyAlignment="1">
      <alignment horizontal="center" wrapText="1"/>
    </xf>
    <xf numFmtId="0" fontId="109" fillId="0" borderId="71" xfId="129" applyFont="1" applyBorder="1" applyAlignment="1">
      <alignment horizontal="center" wrapText="1"/>
    </xf>
    <xf numFmtId="0" fontId="109" fillId="0" borderId="72" xfId="129" applyFont="1" applyBorder="1" applyAlignment="1">
      <alignment horizontal="left" vertical="top" wrapText="1"/>
    </xf>
    <xf numFmtId="0" fontId="109" fillId="0" borderId="73" xfId="129" applyFont="1" applyBorder="1" applyAlignment="1">
      <alignment horizontal="left" vertical="top" wrapText="1"/>
    </xf>
    <xf numFmtId="0" fontId="109" fillId="0" borderId="73" xfId="129" applyFont="1" applyBorder="1" applyAlignment="1">
      <alignment horizontal="center" vertical="top" wrapText="1"/>
    </xf>
    <xf numFmtId="0" fontId="109" fillId="0" borderId="73" xfId="129" applyFont="1" applyBorder="1" applyAlignment="1">
      <alignment horizontal="center" wrapText="1"/>
    </xf>
    <xf numFmtId="0" fontId="109" fillId="0" borderId="74" xfId="129" applyFont="1" applyBorder="1" applyAlignment="1">
      <alignment horizontal="center" wrapText="1"/>
    </xf>
    <xf numFmtId="0" fontId="111" fillId="0" borderId="75" xfId="129" applyFont="1" applyBorder="1" applyAlignment="1">
      <alignment horizontal="center" vertical="center" wrapText="1"/>
    </xf>
    <xf numFmtId="0" fontId="112" fillId="47" borderId="75" xfId="129" applyFont="1" applyFill="1" applyBorder="1" applyAlignment="1">
      <alignment horizontal="center" vertical="center" wrapText="1"/>
    </xf>
    <xf numFmtId="12" fontId="113" fillId="0" borderId="42" xfId="129" applyNumberFormat="1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14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0" fontId="110" fillId="0" borderId="42" xfId="129" applyFont="1" applyBorder="1" applyAlignment="1">
      <alignment horizontal="left" vertical="top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115" fillId="0" borderId="75" xfId="129" applyNumberFormat="1" applyFont="1" applyBorder="1" applyAlignment="1">
      <alignment horizontal="center" vertical="top" wrapText="1"/>
    </xf>
    <xf numFmtId="12" fontId="115" fillId="0" borderId="75" xfId="129" applyNumberFormat="1" applyFont="1" applyBorder="1" applyAlignment="1">
      <alignment horizontal="center" vertical="top" shrinkToFit="1"/>
    </xf>
    <xf numFmtId="179" fontId="115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12" fontId="115" fillId="0" borderId="64" xfId="129" applyNumberFormat="1" applyFont="1" applyBorder="1" applyAlignment="1">
      <alignment horizontal="center" vertical="top" shrinkToFit="1"/>
    </xf>
    <xf numFmtId="0" fontId="116" fillId="47" borderId="42" xfId="129" applyFont="1" applyFill="1" applyBorder="1" applyAlignment="1">
      <alignment horizontal="left" vertical="top"/>
    </xf>
    <xf numFmtId="12" fontId="115" fillId="0" borderId="64" xfId="129" applyNumberFormat="1" applyFont="1" applyBorder="1" applyAlignment="1">
      <alignment horizontal="center" vertical="top" wrapText="1"/>
    </xf>
    <xf numFmtId="0" fontId="109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10" fillId="0" borderId="0" xfId="129" applyFont="1" applyAlignment="1">
      <alignment horizontal="center" vertical="top"/>
    </xf>
    <xf numFmtId="0" fontId="39" fillId="0" borderId="42" xfId="0" applyFont="1" applyBorder="1" applyAlignment="1">
      <alignment horizontal="left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104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2" fillId="0" borderId="23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28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9" fillId="0" borderId="64" xfId="129" applyFont="1" applyBorder="1" applyAlignment="1">
      <alignment horizontal="center" vertical="top" wrapText="1"/>
    </xf>
    <xf numFmtId="0" fontId="109" fillId="0" borderId="65" xfId="129" applyFont="1" applyBorder="1" applyAlignment="1">
      <alignment horizontal="center" vertical="top" wrapText="1"/>
    </xf>
    <xf numFmtId="0" fontId="109" fillId="0" borderId="66" xfId="129" applyFont="1" applyBorder="1" applyAlignment="1">
      <alignment horizontal="center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image" Target="../media/image12.png"/><Relationship Id="rId16" Type="http://schemas.openxmlformats.org/officeDocument/2006/relationships/image" Target="../media/image1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8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269876</xdr:colOff>
      <xdr:row>4</xdr:row>
      <xdr:rowOff>476250</xdr:rowOff>
    </xdr:from>
    <xdr:to>
      <xdr:col>16</xdr:col>
      <xdr:colOff>1111251</xdr:colOff>
      <xdr:row>7</xdr:row>
      <xdr:rowOff>584193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F93F634-8A8E-78CE-9FCC-F89BDB34C306}"/>
            </a:ext>
          </a:extLst>
        </xdr:cNvPr>
        <xdr:cNvGrpSpPr/>
      </xdr:nvGrpSpPr>
      <xdr:grpSpPr>
        <a:xfrm>
          <a:off x="18494376" y="2413000"/>
          <a:ext cx="3238500" cy="2298693"/>
          <a:chOff x="18494376" y="2413000"/>
          <a:chExt cx="3238500" cy="2298693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C018459-417B-F768-A2B2-5F0C5ADCE5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494376" y="2571751"/>
            <a:ext cx="3238500" cy="2139942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280EA560-1A94-F447-6875-BBF62FFB16CF}"/>
              </a:ext>
            </a:extLst>
          </xdr:cNvPr>
          <xdr:cNvSpPr/>
        </xdr:nvSpPr>
        <xdr:spPr>
          <a:xfrm>
            <a:off x="18621375" y="2413000"/>
            <a:ext cx="635000" cy="4286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9</xdr:col>
      <xdr:colOff>47625</xdr:colOff>
      <xdr:row>50</xdr:row>
      <xdr:rowOff>301625</xdr:rowOff>
    </xdr:from>
    <xdr:to>
      <xdr:col>13</xdr:col>
      <xdr:colOff>171708</xdr:colOff>
      <xdr:row>57</xdr:row>
      <xdr:rowOff>251007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FDC68BB-2135-D232-AE6E-8CE13D77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66750" y="46815375"/>
          <a:ext cx="5029458" cy="3537132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52</xdr:row>
      <xdr:rowOff>222250</xdr:rowOff>
    </xdr:from>
    <xdr:to>
      <xdr:col>16</xdr:col>
      <xdr:colOff>1296228</xdr:colOff>
      <xdr:row>56</xdr:row>
      <xdr:rowOff>79375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F882C2-769A-1AE1-E2E9-631391FF2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72125" y="47752000"/>
          <a:ext cx="3645728" cy="2111375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57</xdr:row>
      <xdr:rowOff>333375</xdr:rowOff>
    </xdr:from>
    <xdr:to>
      <xdr:col>16</xdr:col>
      <xdr:colOff>1320636</xdr:colOff>
      <xdr:row>60</xdr:row>
      <xdr:rowOff>1000125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3A621C-11A6-CAD9-3765-FA9A82779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199"/>
        <a:stretch/>
      </xdr:blipFill>
      <xdr:spPr>
        <a:xfrm>
          <a:off x="13382625" y="49291875"/>
          <a:ext cx="8559636" cy="5286375"/>
        </a:xfrm>
        <a:prstGeom prst="rect">
          <a:avLst/>
        </a:prstGeom>
      </xdr:spPr>
    </xdr:pic>
    <xdr:clientData/>
  </xdr:twoCellAnchor>
  <xdr:twoCellAnchor>
    <xdr:from>
      <xdr:col>9</xdr:col>
      <xdr:colOff>587372</xdr:colOff>
      <xdr:row>60</xdr:row>
      <xdr:rowOff>1269998</xdr:rowOff>
    </xdr:from>
    <xdr:to>
      <xdr:col>16</xdr:col>
      <xdr:colOff>920749</xdr:colOff>
      <xdr:row>76</xdr:row>
      <xdr:rowOff>317500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633E5C6F-DF65-4CEA-B259-B2711A71D683}"/>
            </a:ext>
          </a:extLst>
        </xdr:cNvPr>
        <xdr:cNvGrpSpPr/>
      </xdr:nvGrpSpPr>
      <xdr:grpSpPr>
        <a:xfrm>
          <a:off x="13906497" y="54848123"/>
          <a:ext cx="7635877" cy="5064127"/>
          <a:chOff x="18494376" y="2413000"/>
          <a:chExt cx="3238500" cy="2298693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871C384D-ADF1-F35C-D2E0-02D59B7FF2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494376" y="2571751"/>
            <a:ext cx="3238500" cy="2139942"/>
          </a:xfrm>
          <a:prstGeom prst="rect">
            <a:avLst/>
          </a:prstGeom>
        </xdr:spPr>
      </xdr:pic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BC86123B-B467-90EE-D8DA-FB245B30561D}"/>
              </a:ext>
            </a:extLst>
          </xdr:cNvPr>
          <xdr:cNvSpPr/>
        </xdr:nvSpPr>
        <xdr:spPr>
          <a:xfrm>
            <a:off x="18621375" y="2413000"/>
            <a:ext cx="635000" cy="4286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22</xdr:row>
      <xdr:rowOff>63500</xdr:rowOff>
    </xdr:from>
    <xdr:to>
      <xdr:col>2</xdr:col>
      <xdr:colOff>2492379</xdr:colOff>
      <xdr:row>22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381000</xdr:rowOff>
    </xdr:from>
    <xdr:to>
      <xdr:col>2</xdr:col>
      <xdr:colOff>2500312</xdr:colOff>
      <xdr:row>17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53150"/>
          <a:ext cx="3769116" cy="362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29</xdr:row>
      <xdr:rowOff>111125</xdr:rowOff>
    </xdr:from>
    <xdr:to>
      <xdr:col>1</xdr:col>
      <xdr:colOff>3912082</xdr:colOff>
      <xdr:row>29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6C0E7D-C9C0-4EE6-B40B-20E3258B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82949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29</xdr:row>
      <xdr:rowOff>63500</xdr:rowOff>
    </xdr:from>
    <xdr:to>
      <xdr:col>2</xdr:col>
      <xdr:colOff>4333875</xdr:colOff>
      <xdr:row>29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DC9AB8-08E1-41FF-8451-12FB7277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82473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29</xdr:row>
      <xdr:rowOff>1968499</xdr:rowOff>
    </xdr:from>
    <xdr:to>
      <xdr:col>2</xdr:col>
      <xdr:colOff>3651250</xdr:colOff>
      <xdr:row>29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8FF5B4E-B70E-4F25-8171-CEB148E4A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1522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5175250</xdr:colOff>
      <xdr:row>31</xdr:row>
      <xdr:rowOff>47626</xdr:rowOff>
    </xdr:from>
    <xdr:to>
      <xdr:col>2</xdr:col>
      <xdr:colOff>1013236</xdr:colOff>
      <xdr:row>31</xdr:row>
      <xdr:rowOff>1355852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2D5994-1CAE-47F1-A690-3E11EF09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00" y="45672376"/>
          <a:ext cx="1457736" cy="13082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4524375</xdr:colOff>
      <xdr:row>33</xdr:row>
      <xdr:rowOff>63500</xdr:rowOff>
    </xdr:from>
    <xdr:to>
      <xdr:col>2</xdr:col>
      <xdr:colOff>2143125</xdr:colOff>
      <xdr:row>33</xdr:row>
      <xdr:rowOff>2253319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C97FD7-9B91-4B1B-B731-5B7A5CF3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731625" y="48180625"/>
          <a:ext cx="3238500" cy="218981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4000500</xdr:colOff>
      <xdr:row>35</xdr:row>
      <xdr:rowOff>63501</xdr:rowOff>
    </xdr:from>
    <xdr:to>
      <xdr:col>2</xdr:col>
      <xdr:colOff>2112116</xdr:colOff>
      <xdr:row>36</xdr:row>
      <xdr:rowOff>16217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4AA701-1D8F-4A7A-964E-C251F41E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7750" y="52212876"/>
          <a:ext cx="3731366" cy="2524466"/>
        </a:xfrm>
        <a:prstGeom prst="rect">
          <a:avLst/>
        </a:prstGeom>
      </xdr:spPr>
    </xdr:pic>
    <xdr:clientData/>
  </xdr:twoCellAnchor>
  <xdr:oneCellAnchor>
    <xdr:from>
      <xdr:col>1</xdr:col>
      <xdr:colOff>3937000</xdr:colOff>
      <xdr:row>37</xdr:row>
      <xdr:rowOff>140380</xdr:rowOff>
    </xdr:from>
    <xdr:ext cx="3841749" cy="1796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C1DF51-C186-47C9-A84B-ACEDF3CCDABF}"/>
            </a:ext>
          </a:extLst>
        </xdr:cNvPr>
        <xdr:cNvSpPr txBox="1"/>
      </xdr:nvSpPr>
      <xdr:spPr>
        <a:xfrm>
          <a:off x="11144250" y="56337880"/>
          <a:ext cx="3841749" cy="1796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4524374</xdr:colOff>
      <xdr:row>43</xdr:row>
      <xdr:rowOff>31751</xdr:rowOff>
    </xdr:from>
    <xdr:to>
      <xdr:col>2</xdr:col>
      <xdr:colOff>1435041</xdr:colOff>
      <xdr:row>43</xdr:row>
      <xdr:rowOff>1370957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C2056B-0268-4335-BA1A-3E63B1F5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31624" y="62245876"/>
          <a:ext cx="2530417" cy="1339206"/>
        </a:xfrm>
        <a:prstGeom prst="rect">
          <a:avLst/>
        </a:prstGeom>
      </xdr:spPr>
    </xdr:pic>
    <xdr:clientData/>
  </xdr:twoCellAnchor>
  <xdr:twoCellAnchor>
    <xdr:from>
      <xdr:col>1</xdr:col>
      <xdr:colOff>253999</xdr:colOff>
      <xdr:row>19</xdr:row>
      <xdr:rowOff>158749</xdr:rowOff>
    </xdr:from>
    <xdr:to>
      <xdr:col>2</xdr:col>
      <xdr:colOff>492124</xdr:colOff>
      <xdr:row>20</xdr:row>
      <xdr:rowOff>809624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461249" y="25050749"/>
          <a:ext cx="5857875" cy="58578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2016124</xdr:colOff>
      <xdr:row>0</xdr:row>
      <xdr:rowOff>31750</xdr:rowOff>
    </xdr:from>
    <xdr:to>
      <xdr:col>2</xdr:col>
      <xdr:colOff>5079999</xdr:colOff>
      <xdr:row>3</xdr:row>
      <xdr:rowOff>365125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DE7FBB37-1FD6-4400-A490-D119C98A7820}"/>
            </a:ext>
          </a:extLst>
        </xdr:cNvPr>
        <xdr:cNvGrpSpPr/>
      </xdr:nvGrpSpPr>
      <xdr:grpSpPr>
        <a:xfrm>
          <a:off x="14843124" y="31750"/>
          <a:ext cx="3063875" cy="2143125"/>
          <a:chOff x="18494376" y="2413000"/>
          <a:chExt cx="3238500" cy="2298693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39C077FA-D3BE-FCA8-1674-D1980663AD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8494376" y="2571751"/>
            <a:ext cx="3238500" cy="2139942"/>
          </a:xfrm>
          <a:prstGeom prst="rect">
            <a:avLst/>
          </a:prstGeom>
        </xdr:spPr>
      </xdr:pic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7417448-B7D2-FC50-88DC-73249591BFAC}"/>
              </a:ext>
            </a:extLst>
          </xdr:cNvPr>
          <xdr:cNvSpPr/>
        </xdr:nvSpPr>
        <xdr:spPr>
          <a:xfrm>
            <a:off x="18621375" y="2413000"/>
            <a:ext cx="635000" cy="428625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4"/>
  <sheetViews>
    <sheetView view="pageBreakPreview" zoomScale="40" zoomScaleNormal="10" zoomScaleSheetLayoutView="40" zoomScalePageLayoutView="25" workbookViewId="0">
      <selection activeCell="A82" sqref="A82:Q8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05" t="s">
        <v>73</v>
      </c>
      <c r="O1" s="405" t="s">
        <v>73</v>
      </c>
      <c r="P1" s="406" t="s">
        <v>74</v>
      </c>
      <c r="Q1" s="406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05" t="s">
        <v>75</v>
      </c>
      <c r="O2" s="405" t="s">
        <v>75</v>
      </c>
      <c r="P2" s="407" t="s">
        <v>76</v>
      </c>
      <c r="Q2" s="407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05" t="s">
        <v>77</v>
      </c>
      <c r="O3" s="405" t="s">
        <v>77</v>
      </c>
      <c r="P3" s="408" t="s">
        <v>79</v>
      </c>
      <c r="Q3" s="406"/>
    </row>
    <row r="4" spans="1:25" s="2" customFormat="1" ht="33" customHeight="1" thickBot="1">
      <c r="B4" s="3" t="s">
        <v>229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10" t="s">
        <v>276</v>
      </c>
      <c r="H5" s="411"/>
      <c r="I5" s="411"/>
      <c r="J5" s="411"/>
      <c r="K5" s="411"/>
      <c r="L5" s="411"/>
      <c r="M5" s="412"/>
    </row>
    <row r="6" spans="1:25" s="7" customFormat="1" ht="58" customHeight="1">
      <c r="B6" s="8" t="s">
        <v>43</v>
      </c>
      <c r="C6" s="8"/>
      <c r="D6" s="9" t="s">
        <v>228</v>
      </c>
      <c r="E6" s="11"/>
      <c r="F6" s="8"/>
      <c r="G6" s="413"/>
      <c r="H6" s="414"/>
      <c r="I6" s="414"/>
      <c r="J6" s="414"/>
      <c r="K6" s="414"/>
      <c r="L6" s="414"/>
      <c r="M6" s="415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336</v>
      </c>
      <c r="E7" s="9"/>
      <c r="F7" s="8"/>
      <c r="G7" s="413"/>
      <c r="H7" s="414"/>
      <c r="I7" s="414"/>
      <c r="J7" s="414"/>
      <c r="K7" s="414"/>
      <c r="L7" s="414"/>
      <c r="M7" s="415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09" t="s">
        <v>337</v>
      </c>
      <c r="E8" s="409"/>
      <c r="F8" s="409"/>
      <c r="G8" s="416"/>
      <c r="H8" s="417"/>
      <c r="I8" s="417"/>
      <c r="J8" s="417"/>
      <c r="K8" s="417"/>
      <c r="L8" s="417"/>
      <c r="M8" s="418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230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277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231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21"/>
      <c r="E11" s="422"/>
      <c r="F11" s="422"/>
      <c r="G11" s="22"/>
      <c r="H11" s="23"/>
      <c r="I11" s="20"/>
      <c r="J11" s="203" t="s">
        <v>4</v>
      </c>
      <c r="K11" s="20"/>
      <c r="L11" s="204"/>
      <c r="M11" s="419" t="s">
        <v>223</v>
      </c>
      <c r="N11" s="419"/>
      <c r="O11" s="419"/>
      <c r="P11" s="419"/>
      <c r="Q11" s="419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23"/>
      <c r="C13" s="423"/>
      <c r="D13" s="423"/>
      <c r="E13" s="423"/>
      <c r="F13" s="423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9"/>
      <c r="F17" s="217" t="s">
        <v>56</v>
      </c>
      <c r="G17" s="217" t="s">
        <v>182</v>
      </c>
      <c r="H17" s="217" t="s">
        <v>60</v>
      </c>
      <c r="I17" s="217" t="s">
        <v>10</v>
      </c>
      <c r="J17" s="217" t="s">
        <v>57</v>
      </c>
      <c r="K17" s="217" t="s">
        <v>58</v>
      </c>
      <c r="L17" s="217" t="s">
        <v>59</v>
      </c>
      <c r="M17" s="217"/>
      <c r="N17" s="217"/>
      <c r="O17" s="217"/>
      <c r="P17" s="279"/>
      <c r="Q17" s="280" t="s">
        <v>11</v>
      </c>
    </row>
    <row r="18" spans="1:17" s="218" customFormat="1" ht="104" customHeight="1">
      <c r="B18" s="219" t="s">
        <v>12</v>
      </c>
      <c r="C18" s="269"/>
      <c r="D18" s="275" t="s">
        <v>428</v>
      </c>
      <c r="E18" s="220"/>
      <c r="F18" s="221"/>
      <c r="G18" s="221"/>
      <c r="H18" s="221"/>
      <c r="I18" s="221">
        <v>37</v>
      </c>
      <c r="J18" s="221"/>
      <c r="K18" s="221"/>
      <c r="L18" s="221"/>
      <c r="M18" s="221"/>
      <c r="N18" s="221"/>
      <c r="O18" s="221"/>
      <c r="P18" s="221"/>
      <c r="Q18" s="222">
        <f>SUM(E18:P18)</f>
        <v>37</v>
      </c>
    </row>
    <row r="19" spans="1:17" s="218" customFormat="1" ht="104" customHeight="1">
      <c r="B19" s="219" t="s">
        <v>63</v>
      </c>
      <c r="C19" s="269"/>
      <c r="D19" s="275" t="str">
        <f>D18</f>
        <v>BLANC DE BLANC</v>
      </c>
      <c r="E19" s="220"/>
      <c r="F19" s="221"/>
      <c r="G19" s="221"/>
      <c r="H19" s="221"/>
      <c r="I19" s="221">
        <v>4</v>
      </c>
      <c r="J19" s="221"/>
      <c r="K19" s="221"/>
      <c r="L19" s="223"/>
      <c r="M19" s="223"/>
      <c r="N19" s="223"/>
      <c r="O19" s="223"/>
      <c r="P19" s="223"/>
      <c r="Q19" s="222">
        <f>SUM(E19:P19)</f>
        <v>4</v>
      </c>
    </row>
    <row r="20" spans="1:17" s="228" customFormat="1" ht="104" customHeight="1">
      <c r="B20" s="224" t="s">
        <v>13</v>
      </c>
      <c r="C20" s="270"/>
      <c r="D20" s="276" t="str">
        <f>D18</f>
        <v>BLANC DE BLANC</v>
      </c>
      <c r="E20" s="225"/>
      <c r="F20" s="226"/>
      <c r="G20" s="226"/>
      <c r="H20" s="226"/>
      <c r="I20" s="226">
        <f t="shared" ref="I20" si="0">SUM(I18:I19)</f>
        <v>41</v>
      </c>
      <c r="J20" s="226"/>
      <c r="K20" s="226"/>
      <c r="L20" s="227"/>
      <c r="M20" s="226"/>
      <c r="N20" s="226"/>
      <c r="O20" s="226"/>
      <c r="P20" s="226"/>
      <c r="Q20" s="226">
        <f>SUM(Q18:Q19)</f>
        <v>41</v>
      </c>
    </row>
    <row r="21" spans="1:17" s="218" customFormat="1" ht="3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5" customHeight="1">
      <c r="B22" s="234" t="s">
        <v>121</v>
      </c>
      <c r="C22" s="235"/>
      <c r="D22" s="234"/>
      <c r="E22" s="236"/>
      <c r="F22" s="237"/>
      <c r="G22" s="237">
        <f t="shared" ref="G22:K22" si="1">G20</f>
        <v>0</v>
      </c>
      <c r="H22" s="237">
        <f t="shared" si="1"/>
        <v>0</v>
      </c>
      <c r="I22" s="237">
        <f t="shared" si="1"/>
        <v>41</v>
      </c>
      <c r="J22" s="237">
        <f t="shared" si="1"/>
        <v>0</v>
      </c>
      <c r="K22" s="237">
        <f t="shared" si="1"/>
        <v>0</v>
      </c>
      <c r="L22" s="237"/>
      <c r="M22" s="237"/>
      <c r="N22" s="237"/>
      <c r="O22" s="237"/>
      <c r="P22" s="237"/>
      <c r="Q22" s="237">
        <f>Q20</f>
        <v>41</v>
      </c>
    </row>
    <row r="23" spans="1:17" s="105" customFormat="1" ht="20.25" customHeight="1">
      <c r="B23" s="106"/>
      <c r="C23" s="107"/>
      <c r="D23" s="420" t="s">
        <v>184</v>
      </c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</row>
    <row r="24" spans="1:17" s="1" customFormat="1" ht="55" customHeight="1">
      <c r="B24" s="298" t="s">
        <v>14</v>
      </c>
      <c r="C24" s="32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</row>
    <row r="25" spans="1:17" s="33" customFormat="1" ht="173" customHeight="1">
      <c r="A25" s="365" t="s">
        <v>15</v>
      </c>
      <c r="B25" s="365"/>
      <c r="C25" s="365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62" t="s">
        <v>51</v>
      </c>
      <c r="O25" s="362"/>
      <c r="P25" s="362"/>
      <c r="Q25" s="362"/>
    </row>
    <row r="26" spans="1:17" s="43" customFormat="1" ht="62" customHeight="1">
      <c r="A26" s="395" t="str">
        <f>$D$18</f>
        <v>BLANC DE BLANC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</row>
    <row r="27" spans="1:17" s="2" customFormat="1" ht="212" customHeight="1">
      <c r="A27" s="261">
        <v>1</v>
      </c>
      <c r="B27" s="396" t="str">
        <f>$M$11</f>
        <v>BRUSHED FLEECE 100% COTTON (30/1+8/1) HEAVY WASHING_350GSM</v>
      </c>
      <c r="C27" s="396"/>
      <c r="D27" s="262" t="s">
        <v>113</v>
      </c>
      <c r="E27" s="262" t="str">
        <f>A26</f>
        <v>BLANC DE BLANC</v>
      </c>
      <c r="F27" s="261" t="s">
        <v>10</v>
      </c>
      <c r="G27" s="263">
        <f>$Q$20</f>
        <v>41</v>
      </c>
      <c r="H27" s="264">
        <v>1.2</v>
      </c>
      <c r="I27" s="265">
        <f>H27*G27</f>
        <v>49.199999999999996</v>
      </c>
      <c r="J27" s="266">
        <f>(I27*6.8%+(I27/50)*0.5)</f>
        <v>3.8376000000000001</v>
      </c>
      <c r="K27" s="266">
        <v>3</v>
      </c>
      <c r="L27" s="266">
        <v>0</v>
      </c>
      <c r="M27" s="267">
        <f>ROUNDUP(SUM(I27:L27),0)</f>
        <v>57</v>
      </c>
      <c r="N27" s="397" t="s">
        <v>429</v>
      </c>
      <c r="O27" s="397"/>
      <c r="P27" s="397"/>
      <c r="Q27" s="397"/>
    </row>
    <row r="28" spans="1:17" s="2" customFormat="1" ht="188.5" customHeight="1">
      <c r="A28" s="261">
        <v>2</v>
      </c>
      <c r="B28" s="396" t="s">
        <v>278</v>
      </c>
      <c r="C28" s="396"/>
      <c r="D28" s="262" t="s">
        <v>268</v>
      </c>
      <c r="E28" s="262" t="str">
        <f>E27</f>
        <v>BLANC DE BLANC</v>
      </c>
      <c r="F28" s="261" t="s">
        <v>10</v>
      </c>
      <c r="G28" s="263">
        <f>$Q$20</f>
        <v>41</v>
      </c>
      <c r="H28" s="264">
        <v>0.27</v>
      </c>
      <c r="I28" s="265">
        <f>H28*G28</f>
        <v>11.07</v>
      </c>
      <c r="J28" s="266">
        <f>(I28*3.6%+(I28/50)*0.5)</f>
        <v>0.50922000000000001</v>
      </c>
      <c r="K28" s="266">
        <v>0</v>
      </c>
      <c r="L28" s="266">
        <v>0</v>
      </c>
      <c r="M28" s="267">
        <f>ROUNDUP(SUM(I28:L28),0)</f>
        <v>12</v>
      </c>
      <c r="N28" s="397" t="s">
        <v>430</v>
      </c>
      <c r="O28" s="397"/>
      <c r="P28" s="397"/>
      <c r="Q28" s="397"/>
    </row>
    <row r="29" spans="1:17" s="34" customFormat="1" ht="56" customHeight="1" thickBot="1">
      <c r="B29" s="298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400" t="s">
        <v>22</v>
      </c>
      <c r="B30" s="401"/>
      <c r="C30" s="401"/>
      <c r="D30" s="401"/>
      <c r="E30" s="402"/>
      <c r="F30" s="271" t="s">
        <v>47</v>
      </c>
      <c r="G30" s="271" t="s">
        <v>23</v>
      </c>
      <c r="H30" s="403" t="s">
        <v>42</v>
      </c>
      <c r="I30" s="404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98" t="s">
        <v>28</v>
      </c>
      <c r="Q30" s="399"/>
    </row>
    <row r="31" spans="1:17" s="12" customFormat="1" ht="74" customHeight="1">
      <c r="A31" s="209">
        <v>1</v>
      </c>
      <c r="B31" s="354" t="s">
        <v>211</v>
      </c>
      <c r="C31" s="355"/>
      <c r="D31" s="355"/>
      <c r="E31" s="355"/>
      <c r="F31" s="284" t="s">
        <v>428</v>
      </c>
      <c r="G31" s="281" t="s">
        <v>431</v>
      </c>
      <c r="H31" s="356" t="str">
        <f>$A$26</f>
        <v>BLANC DE BLANC</v>
      </c>
      <c r="I31" s="356" t="e">
        <f>#REF!</f>
        <v>#REF!</v>
      </c>
      <c r="J31" s="205" t="s">
        <v>29</v>
      </c>
      <c r="K31" s="205">
        <f t="shared" ref="K31:K36" si="2">$Q$20</f>
        <v>41</v>
      </c>
      <c r="L31" s="285">
        <v>6.5000000000000002E-2</v>
      </c>
      <c r="M31" s="210">
        <f>ROUNDUP(K31*L31,0)</f>
        <v>3</v>
      </c>
      <c r="N31" s="210"/>
      <c r="O31" s="206">
        <f>M31</f>
        <v>3</v>
      </c>
      <c r="P31" s="357" t="s">
        <v>432</v>
      </c>
      <c r="Q31" s="358"/>
    </row>
    <row r="32" spans="1:17" s="43" customFormat="1" ht="105" customHeight="1">
      <c r="A32" s="209">
        <v>2</v>
      </c>
      <c r="B32" s="354" t="s">
        <v>217</v>
      </c>
      <c r="C32" s="355"/>
      <c r="D32" s="355"/>
      <c r="E32" s="355"/>
      <c r="F32" s="284" t="s">
        <v>89</v>
      </c>
      <c r="G32" s="274" t="s">
        <v>89</v>
      </c>
      <c r="H32" s="356" t="str">
        <f t="shared" ref="H32:H36" si="3">$A$26</f>
        <v>BLANC DE BLANC</v>
      </c>
      <c r="I32" s="356" t="e">
        <f>#REF!</f>
        <v>#REF!</v>
      </c>
      <c r="J32" s="205" t="s">
        <v>30</v>
      </c>
      <c r="K32" s="205">
        <f t="shared" si="2"/>
        <v>41</v>
      </c>
      <c r="L32" s="211">
        <v>1</v>
      </c>
      <c r="M32" s="205">
        <f t="shared" ref="M32" si="4">L32*K32</f>
        <v>41</v>
      </c>
      <c r="N32" s="210"/>
      <c r="O32" s="206">
        <f t="shared" ref="O32" si="5">M32+N32</f>
        <v>41</v>
      </c>
      <c r="P32" s="357" t="s">
        <v>232</v>
      </c>
      <c r="Q32" s="358"/>
    </row>
    <row r="33" spans="1:17" s="43" customFormat="1" ht="102.5" customHeight="1">
      <c r="A33" s="209">
        <v>3</v>
      </c>
      <c r="B33" s="354" t="s">
        <v>279</v>
      </c>
      <c r="C33" s="355"/>
      <c r="D33" s="355"/>
      <c r="E33" s="355"/>
      <c r="F33" s="284" t="s">
        <v>89</v>
      </c>
      <c r="G33" s="274" t="s">
        <v>89</v>
      </c>
      <c r="H33" s="356" t="str">
        <f t="shared" si="3"/>
        <v>BLANC DE BLANC</v>
      </c>
      <c r="I33" s="356" t="e">
        <f>#REF!</f>
        <v>#REF!</v>
      </c>
      <c r="J33" s="205" t="s">
        <v>30</v>
      </c>
      <c r="K33" s="205">
        <f t="shared" si="2"/>
        <v>41</v>
      </c>
      <c r="L33" s="211">
        <v>1</v>
      </c>
      <c r="M33" s="205">
        <f t="shared" ref="M33" si="6">L33*K33</f>
        <v>41</v>
      </c>
      <c r="N33" s="210"/>
      <c r="O33" s="206">
        <f t="shared" ref="O33" si="7">M33+N33</f>
        <v>41</v>
      </c>
      <c r="P33" s="357" t="s">
        <v>233</v>
      </c>
      <c r="Q33" s="358"/>
    </row>
    <row r="34" spans="1:17" s="43" customFormat="1" ht="101.5" customHeight="1">
      <c r="A34" s="209">
        <v>4</v>
      </c>
      <c r="B34" s="354" t="s">
        <v>218</v>
      </c>
      <c r="C34" s="355"/>
      <c r="D34" s="355"/>
      <c r="E34" s="355"/>
      <c r="F34" s="284" t="s">
        <v>89</v>
      </c>
      <c r="G34" s="274" t="s">
        <v>89</v>
      </c>
      <c r="H34" s="356" t="str">
        <f t="shared" si="3"/>
        <v>BLANC DE BLANC</v>
      </c>
      <c r="I34" s="356" t="e">
        <f>#REF!</f>
        <v>#REF!</v>
      </c>
      <c r="J34" s="205" t="s">
        <v>30</v>
      </c>
      <c r="K34" s="205">
        <f t="shared" si="2"/>
        <v>41</v>
      </c>
      <c r="L34" s="211">
        <v>1</v>
      </c>
      <c r="M34" s="205">
        <f t="shared" ref="M34" si="8">L34*K34</f>
        <v>41</v>
      </c>
      <c r="N34" s="210"/>
      <c r="O34" s="206">
        <f t="shared" ref="O34" si="9">M34+N34</f>
        <v>41</v>
      </c>
      <c r="P34" s="357" t="s">
        <v>234</v>
      </c>
      <c r="Q34" s="358"/>
    </row>
    <row r="35" spans="1:17" s="43" customFormat="1" ht="88.5" customHeight="1">
      <c r="A35" s="209">
        <v>5</v>
      </c>
      <c r="B35" s="354" t="s">
        <v>235</v>
      </c>
      <c r="C35" s="355"/>
      <c r="D35" s="355"/>
      <c r="E35" s="355"/>
      <c r="F35" s="284" t="s">
        <v>89</v>
      </c>
      <c r="G35" s="274" t="s">
        <v>89</v>
      </c>
      <c r="H35" s="356" t="str">
        <f t="shared" si="3"/>
        <v>BLANC DE BLANC</v>
      </c>
      <c r="I35" s="356" t="e">
        <f>#REF!</f>
        <v>#REF!</v>
      </c>
      <c r="J35" s="205" t="s">
        <v>30</v>
      </c>
      <c r="K35" s="205">
        <f t="shared" si="2"/>
        <v>41</v>
      </c>
      <c r="L35" s="211">
        <v>1</v>
      </c>
      <c r="M35" s="205">
        <f t="shared" ref="M35" si="10">L35*K35</f>
        <v>41</v>
      </c>
      <c r="N35" s="210"/>
      <c r="O35" s="206">
        <f t="shared" ref="O35" si="11">M35+N35</f>
        <v>41</v>
      </c>
      <c r="P35" s="357" t="s">
        <v>236</v>
      </c>
      <c r="Q35" s="358"/>
    </row>
    <row r="36" spans="1:17" s="43" customFormat="1" ht="69" customHeight="1">
      <c r="A36" s="209">
        <v>6</v>
      </c>
      <c r="B36" s="354" t="s">
        <v>224</v>
      </c>
      <c r="C36" s="355"/>
      <c r="D36" s="355"/>
      <c r="E36" s="355"/>
      <c r="F36" s="284" t="str">
        <f>H36</f>
        <v>BLANC DE BLANC</v>
      </c>
      <c r="G36" s="284" t="s">
        <v>428</v>
      </c>
      <c r="H36" s="356" t="str">
        <f t="shared" si="3"/>
        <v>BLANC DE BLANC</v>
      </c>
      <c r="I36" s="356" t="e">
        <f>#REF!</f>
        <v>#REF!</v>
      </c>
      <c r="J36" s="205" t="s">
        <v>10</v>
      </c>
      <c r="K36" s="205">
        <f t="shared" si="2"/>
        <v>41</v>
      </c>
      <c r="L36" s="211">
        <v>0.35</v>
      </c>
      <c r="M36" s="205">
        <f t="shared" ref="M36" si="12">L36*K36</f>
        <v>14.35</v>
      </c>
      <c r="N36" s="210"/>
      <c r="O36" s="206">
        <f t="shared" ref="O36" si="13">M36+N36</f>
        <v>14.35</v>
      </c>
      <c r="P36" s="357" t="s">
        <v>237</v>
      </c>
      <c r="Q36" s="358"/>
    </row>
    <row r="37" spans="1:17" s="34" customFormat="1" ht="44" customHeight="1">
      <c r="B37" s="282" t="s">
        <v>65</v>
      </c>
      <c r="C37" s="35"/>
      <c r="D37" s="35"/>
      <c r="E37" s="35"/>
      <c r="G37" s="36"/>
      <c r="Q37" s="37"/>
    </row>
    <row r="38" spans="1:17" s="51" customFormat="1" ht="97" customHeight="1">
      <c r="A38" s="365" t="s">
        <v>22</v>
      </c>
      <c r="B38" s="365"/>
      <c r="C38" s="365"/>
      <c r="D38" s="365"/>
      <c r="E38" s="365"/>
      <c r="F38" s="207" t="s">
        <v>47</v>
      </c>
      <c r="G38" s="207" t="s">
        <v>23</v>
      </c>
      <c r="H38" s="362" t="s">
        <v>42</v>
      </c>
      <c r="I38" s="362"/>
      <c r="J38" s="208" t="s">
        <v>18</v>
      </c>
      <c r="K38" s="207" t="s">
        <v>48</v>
      </c>
      <c r="L38" s="207" t="s">
        <v>24</v>
      </c>
      <c r="M38" s="207" t="s">
        <v>25</v>
      </c>
      <c r="N38" s="207" t="s">
        <v>26</v>
      </c>
      <c r="O38" s="207" t="s">
        <v>27</v>
      </c>
      <c r="P38" s="362" t="s">
        <v>28</v>
      </c>
      <c r="Q38" s="362"/>
    </row>
    <row r="39" spans="1:17" s="257" customFormat="1" ht="97.5" customHeight="1">
      <c r="A39" s="255">
        <v>1</v>
      </c>
      <c r="B39" s="359" t="s">
        <v>247</v>
      </c>
      <c r="C39" s="360"/>
      <c r="D39" s="360"/>
      <c r="E39" s="361"/>
      <c r="F39" s="284" t="s">
        <v>89</v>
      </c>
      <c r="G39" s="256" t="s">
        <v>89</v>
      </c>
      <c r="H39" s="356" t="str">
        <f t="shared" ref="H39:H49" si="14">$D$20</f>
        <v>BLANC DE BLANC</v>
      </c>
      <c r="I39" s="356" t="e">
        <f>#REF!</f>
        <v>#REF!</v>
      </c>
      <c r="J39" s="205" t="s">
        <v>30</v>
      </c>
      <c r="K39" s="205">
        <f>$Q$20</f>
        <v>41</v>
      </c>
      <c r="L39" s="211">
        <v>1</v>
      </c>
      <c r="M39" s="205">
        <f>L39*K39</f>
        <v>41</v>
      </c>
      <c r="N39" s="210"/>
      <c r="O39" s="206">
        <f>M39</f>
        <v>41</v>
      </c>
      <c r="P39" s="357" t="s">
        <v>246</v>
      </c>
      <c r="Q39" s="358"/>
    </row>
    <row r="40" spans="1:17" s="257" customFormat="1" ht="65.5" customHeight="1">
      <c r="A40" s="255">
        <v>2</v>
      </c>
      <c r="B40" s="359" t="s">
        <v>238</v>
      </c>
      <c r="C40" s="360"/>
      <c r="D40" s="360"/>
      <c r="E40" s="361"/>
      <c r="F40" s="284" t="s">
        <v>39</v>
      </c>
      <c r="G40" s="284" t="s">
        <v>39</v>
      </c>
      <c r="H40" s="356" t="str">
        <f t="shared" si="14"/>
        <v>BLANC DE BLANC</v>
      </c>
      <c r="I40" s="356" t="e">
        <f>#REF!</f>
        <v>#REF!</v>
      </c>
      <c r="J40" s="205" t="s">
        <v>30</v>
      </c>
      <c r="K40" s="205">
        <f t="shared" ref="K40" si="15">$Q$20</f>
        <v>41</v>
      </c>
      <c r="L40" s="211">
        <v>1</v>
      </c>
      <c r="M40" s="205">
        <f t="shared" ref="M40" si="16">L40*K40</f>
        <v>41</v>
      </c>
      <c r="N40" s="210"/>
      <c r="O40" s="206">
        <f t="shared" ref="O40" si="17">N40+M40</f>
        <v>41</v>
      </c>
      <c r="P40" s="363" t="s">
        <v>253</v>
      </c>
      <c r="Q40" s="363"/>
    </row>
    <row r="41" spans="1:17" s="257" customFormat="1" ht="97.5" customHeight="1">
      <c r="A41" s="255">
        <v>3</v>
      </c>
      <c r="B41" s="359" t="s">
        <v>239</v>
      </c>
      <c r="C41" s="360"/>
      <c r="D41" s="360"/>
      <c r="E41" s="361"/>
      <c r="F41" s="284" t="s">
        <v>89</v>
      </c>
      <c r="G41" s="284" t="s">
        <v>89</v>
      </c>
      <c r="H41" s="356" t="str">
        <f t="shared" si="14"/>
        <v>BLANC DE BLANC</v>
      </c>
      <c r="I41" s="356" t="e">
        <f>#REF!</f>
        <v>#REF!</v>
      </c>
      <c r="J41" s="205" t="s">
        <v>30</v>
      </c>
      <c r="K41" s="205">
        <f t="shared" ref="K41:K42" si="18">$Q$20</f>
        <v>41</v>
      </c>
      <c r="L41" s="211">
        <v>1</v>
      </c>
      <c r="M41" s="205">
        <f t="shared" ref="M41" si="19">L41*K41</f>
        <v>41</v>
      </c>
      <c r="N41" s="210"/>
      <c r="O41" s="206">
        <f t="shared" ref="O41" si="20">N41+M41</f>
        <v>41</v>
      </c>
      <c r="P41" s="363" t="s">
        <v>248</v>
      </c>
      <c r="Q41" s="364"/>
    </row>
    <row r="42" spans="1:17" s="257" customFormat="1" ht="100" customHeight="1">
      <c r="A42" s="255">
        <v>4</v>
      </c>
      <c r="B42" s="359" t="s">
        <v>240</v>
      </c>
      <c r="C42" s="360"/>
      <c r="D42" s="360"/>
      <c r="E42" s="361"/>
      <c r="F42" s="284" t="s">
        <v>89</v>
      </c>
      <c r="G42" s="284" t="s">
        <v>89</v>
      </c>
      <c r="H42" s="356" t="str">
        <f t="shared" si="14"/>
        <v>BLANC DE BLANC</v>
      </c>
      <c r="I42" s="356" t="e">
        <f>#REF!</f>
        <v>#REF!</v>
      </c>
      <c r="J42" s="205" t="s">
        <v>30</v>
      </c>
      <c r="K42" s="205">
        <f t="shared" si="18"/>
        <v>41</v>
      </c>
      <c r="L42" s="211">
        <v>1</v>
      </c>
      <c r="M42" s="205">
        <f t="shared" ref="M42" si="21">L42*K42</f>
        <v>41</v>
      </c>
      <c r="N42" s="210"/>
      <c r="O42" s="206">
        <f t="shared" ref="O42" si="22">N42+M42</f>
        <v>41</v>
      </c>
      <c r="P42" s="363" t="s">
        <v>248</v>
      </c>
      <c r="Q42" s="364"/>
    </row>
    <row r="43" spans="1:17" s="12" customFormat="1" ht="100.5" customHeight="1">
      <c r="A43" s="255">
        <v>5</v>
      </c>
      <c r="B43" s="359" t="s">
        <v>241</v>
      </c>
      <c r="C43" s="360"/>
      <c r="D43" s="360"/>
      <c r="E43" s="361"/>
      <c r="F43" s="284" t="s">
        <v>89</v>
      </c>
      <c r="G43" s="284" t="s">
        <v>89</v>
      </c>
      <c r="H43" s="356" t="str">
        <f t="shared" si="14"/>
        <v>BLANC DE BLANC</v>
      </c>
      <c r="I43" s="356" t="e">
        <f>#REF!</f>
        <v>#REF!</v>
      </c>
      <c r="J43" s="205" t="s">
        <v>30</v>
      </c>
      <c r="K43" s="205">
        <f t="shared" ref="K43" si="23">$Q$20</f>
        <v>41</v>
      </c>
      <c r="L43" s="211">
        <v>2</v>
      </c>
      <c r="M43" s="205">
        <f t="shared" ref="M43" si="24">L43*K43</f>
        <v>82</v>
      </c>
      <c r="N43" s="210"/>
      <c r="O43" s="206">
        <f>N43+M43</f>
        <v>82</v>
      </c>
      <c r="P43" s="357" t="s">
        <v>249</v>
      </c>
      <c r="Q43" s="358"/>
    </row>
    <row r="44" spans="1:17" s="12" customFormat="1" ht="50.5" customHeight="1">
      <c r="A44" s="255">
        <v>6</v>
      </c>
      <c r="B44" s="359" t="s">
        <v>251</v>
      </c>
      <c r="C44" s="360"/>
      <c r="D44" s="360"/>
      <c r="E44" s="361"/>
      <c r="F44" s="284" t="s">
        <v>92</v>
      </c>
      <c r="G44" s="284" t="s">
        <v>92</v>
      </c>
      <c r="H44" s="356" t="str">
        <f t="shared" si="14"/>
        <v>BLANC DE BLANC</v>
      </c>
      <c r="I44" s="356" t="e">
        <f>#REF!</f>
        <v>#REF!</v>
      </c>
      <c r="J44" s="205" t="s">
        <v>30</v>
      </c>
      <c r="K44" s="205">
        <f t="shared" ref="K44" si="25">$Q$20</f>
        <v>41</v>
      </c>
      <c r="L44" s="211">
        <v>1</v>
      </c>
      <c r="M44" s="205">
        <f t="shared" ref="M44" si="26">L44*K44</f>
        <v>41</v>
      </c>
      <c r="N44" s="210"/>
      <c r="O44" s="206">
        <f t="shared" ref="O44" si="27">N44+M44</f>
        <v>41</v>
      </c>
      <c r="P44" s="357" t="s">
        <v>250</v>
      </c>
      <c r="Q44" s="358"/>
    </row>
    <row r="45" spans="1:17" s="12" customFormat="1" ht="35" customHeight="1">
      <c r="A45" s="255">
        <v>7</v>
      </c>
      <c r="B45" s="359" t="s">
        <v>242</v>
      </c>
      <c r="C45" s="360"/>
      <c r="D45" s="360"/>
      <c r="E45" s="361"/>
      <c r="F45" s="284" t="s">
        <v>92</v>
      </c>
      <c r="G45" s="284" t="s">
        <v>92</v>
      </c>
      <c r="H45" s="356" t="str">
        <f t="shared" si="14"/>
        <v>BLANC DE BLANC</v>
      </c>
      <c r="I45" s="356" t="e">
        <f>#REF!</f>
        <v>#REF!</v>
      </c>
      <c r="J45" s="205" t="s">
        <v>30</v>
      </c>
      <c r="K45" s="205">
        <f t="shared" ref="K45" si="28">$Q$20</f>
        <v>41</v>
      </c>
      <c r="L45" s="211">
        <f>1/50</f>
        <v>0.02</v>
      </c>
      <c r="M45" s="205">
        <f t="shared" ref="M45" si="29">L45*K45</f>
        <v>0.82000000000000006</v>
      </c>
      <c r="N45" s="210"/>
      <c r="O45" s="206">
        <f t="shared" ref="O45" si="30">N45+M45</f>
        <v>0.82000000000000006</v>
      </c>
      <c r="P45" s="363"/>
      <c r="Q45" s="363"/>
    </row>
    <row r="46" spans="1:17" s="12" customFormat="1" ht="41.5" customHeight="1">
      <c r="A46" s="255">
        <v>8</v>
      </c>
      <c r="B46" s="299" t="s">
        <v>243</v>
      </c>
      <c r="C46" s="300"/>
      <c r="D46" s="300"/>
      <c r="E46" s="301"/>
      <c r="F46" s="284" t="s">
        <v>55</v>
      </c>
      <c r="G46" s="284" t="s">
        <v>55</v>
      </c>
      <c r="H46" s="356" t="str">
        <f t="shared" si="14"/>
        <v>BLANC DE BLANC</v>
      </c>
      <c r="I46" s="356" t="e">
        <f>#REF!</f>
        <v>#REF!</v>
      </c>
      <c r="J46" s="205" t="s">
        <v>30</v>
      </c>
      <c r="K46" s="205">
        <f t="shared" ref="K46" si="31">$Q$20</f>
        <v>41</v>
      </c>
      <c r="L46" s="211">
        <v>2</v>
      </c>
      <c r="M46" s="205">
        <f>L46*K46</f>
        <v>82</v>
      </c>
      <c r="N46" s="210"/>
      <c r="O46" s="206">
        <f t="shared" ref="O46" si="32">N46+M46</f>
        <v>82</v>
      </c>
      <c r="P46" s="363"/>
      <c r="Q46" s="363"/>
    </row>
    <row r="47" spans="1:17" s="12" customFormat="1" ht="44.5" customHeight="1">
      <c r="A47" s="255">
        <v>9</v>
      </c>
      <c r="B47" s="299" t="s">
        <v>252</v>
      </c>
      <c r="C47" s="300"/>
      <c r="D47" s="300"/>
      <c r="E47" s="301"/>
      <c r="F47" s="284" t="s">
        <v>55</v>
      </c>
      <c r="G47" s="284" t="s">
        <v>55</v>
      </c>
      <c r="H47" s="437" t="str">
        <f t="shared" si="14"/>
        <v>BLANC DE BLANC</v>
      </c>
      <c r="I47" s="438"/>
      <c r="J47" s="205" t="s">
        <v>30</v>
      </c>
      <c r="K47" s="205">
        <f t="shared" ref="K47:K49" si="33">$Q$20</f>
        <v>41</v>
      </c>
      <c r="L47" s="211">
        <v>1</v>
      </c>
      <c r="M47" s="205">
        <f t="shared" ref="M47:M49" si="34">L47*K47</f>
        <v>41</v>
      </c>
      <c r="N47" s="205"/>
      <c r="O47" s="206">
        <f>M47</f>
        <v>41</v>
      </c>
      <c r="P47" s="443"/>
      <c r="Q47" s="444"/>
    </row>
    <row r="48" spans="1:17" s="12" customFormat="1" ht="39.5" customHeight="1">
      <c r="A48" s="283">
        <v>10</v>
      </c>
      <c r="B48" s="299" t="s">
        <v>244</v>
      </c>
      <c r="C48" s="300"/>
      <c r="D48" s="300"/>
      <c r="E48" s="301"/>
      <c r="F48" s="284" t="s">
        <v>55</v>
      </c>
      <c r="G48" s="284" t="s">
        <v>55</v>
      </c>
      <c r="H48" s="437" t="str">
        <f t="shared" si="14"/>
        <v>BLANC DE BLANC</v>
      </c>
      <c r="I48" s="438"/>
      <c r="J48" s="205" t="s">
        <v>30</v>
      </c>
      <c r="K48" s="205">
        <f t="shared" si="33"/>
        <v>41</v>
      </c>
      <c r="L48" s="211">
        <v>0.04</v>
      </c>
      <c r="M48" s="205">
        <f t="shared" si="34"/>
        <v>1.6400000000000001</v>
      </c>
      <c r="N48" s="205"/>
      <c r="O48" s="206">
        <f>M48</f>
        <v>1.6400000000000001</v>
      </c>
      <c r="P48" s="443"/>
      <c r="Q48" s="444"/>
    </row>
    <row r="49" spans="1:17" s="12" customFormat="1" ht="39" customHeight="1">
      <c r="A49" s="283">
        <v>11</v>
      </c>
      <c r="B49" s="299" t="s">
        <v>203</v>
      </c>
      <c r="C49" s="300"/>
      <c r="D49" s="300"/>
      <c r="E49" s="301"/>
      <c r="F49" s="284" t="s">
        <v>55</v>
      </c>
      <c r="G49" s="284" t="s">
        <v>55</v>
      </c>
      <c r="H49" s="437" t="str">
        <f t="shared" si="14"/>
        <v>BLANC DE BLANC</v>
      </c>
      <c r="I49" s="438"/>
      <c r="J49" s="205" t="s">
        <v>30</v>
      </c>
      <c r="K49" s="205">
        <f t="shared" si="33"/>
        <v>41</v>
      </c>
      <c r="L49" s="211">
        <v>0.1</v>
      </c>
      <c r="M49" s="205">
        <f t="shared" si="34"/>
        <v>4.1000000000000005</v>
      </c>
      <c r="N49" s="205"/>
      <c r="O49" s="206">
        <v>4</v>
      </c>
      <c r="P49" s="443"/>
      <c r="Q49" s="444"/>
    </row>
    <row r="50" spans="1:17" s="12" customFormat="1" ht="50.5" customHeight="1">
      <c r="B50" s="286" t="s">
        <v>66</v>
      </c>
      <c r="C50" s="76"/>
      <c r="D50" s="77"/>
      <c r="E50" s="77"/>
      <c r="F50" s="77"/>
      <c r="G50" s="78"/>
      <c r="H50" s="77"/>
      <c r="I50" s="77"/>
      <c r="J50" s="428" t="s">
        <v>31</v>
      </c>
      <c r="K50" s="428"/>
      <c r="L50" s="428"/>
      <c r="M50" s="428"/>
      <c r="N50" s="428"/>
      <c r="O50" s="42"/>
      <c r="P50" s="42"/>
      <c r="Q50" s="43"/>
    </row>
    <row r="51" spans="1:17" s="88" customFormat="1" ht="35.5" customHeight="1">
      <c r="A51" s="88">
        <v>1</v>
      </c>
      <c r="B51" s="254" t="s">
        <v>212</v>
      </c>
      <c r="C51" s="3" t="s">
        <v>435</v>
      </c>
      <c r="D51" s="12"/>
      <c r="E51" s="12"/>
      <c r="F51" s="12"/>
      <c r="G51" s="44"/>
      <c r="H51" s="44"/>
      <c r="I51" s="44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34.5" customHeight="1">
      <c r="A52" s="88"/>
      <c r="B52" s="429" t="s">
        <v>49</v>
      </c>
      <c r="C52" s="430"/>
      <c r="D52" s="430"/>
      <c r="E52" s="430"/>
      <c r="F52" s="430"/>
      <c r="G52" s="430"/>
      <c r="H52" s="430"/>
      <c r="I52" s="431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47.5" customHeight="1">
      <c r="A53" s="88"/>
      <c r="B53" s="432" t="s">
        <v>42</v>
      </c>
      <c r="C53" s="433"/>
      <c r="D53" s="434" t="s">
        <v>54</v>
      </c>
      <c r="E53" s="435"/>
      <c r="F53" s="435"/>
      <c r="G53" s="435"/>
      <c r="H53" s="435"/>
      <c r="I53" s="436"/>
      <c r="J53" s="44"/>
      <c r="K53" s="44"/>
      <c r="L53" s="44"/>
      <c r="M53" s="44"/>
      <c r="N53" s="44"/>
      <c r="O53" s="44"/>
      <c r="P53" s="44"/>
      <c r="Q53" s="44"/>
    </row>
    <row r="54" spans="1:17" s="12" customFormat="1" ht="80" customHeight="1">
      <c r="A54" s="88"/>
      <c r="B54" s="424" t="str">
        <f>$D$18</f>
        <v>BLANC DE BLANC</v>
      </c>
      <c r="C54" s="424" t="e">
        <f>#REF!</f>
        <v>#REF!</v>
      </c>
      <c r="D54" s="425" t="s">
        <v>433</v>
      </c>
      <c r="E54" s="426"/>
      <c r="F54" s="426"/>
      <c r="G54" s="426"/>
      <c r="H54" s="426"/>
      <c r="I54" s="427"/>
      <c r="J54" s="44"/>
      <c r="K54" s="44"/>
      <c r="L54" s="44"/>
      <c r="M54" s="44"/>
      <c r="N54" s="44"/>
      <c r="O54" s="44"/>
    </row>
    <row r="55" spans="1:17" s="12" customFormat="1" ht="17.5" customHeight="1"/>
    <row r="56" spans="1:17" s="12" customFormat="1" ht="32.5" customHeight="1">
      <c r="A56" s="88"/>
      <c r="B56" s="439" t="s">
        <v>245</v>
      </c>
      <c r="C56" s="440"/>
      <c r="D56" s="441"/>
      <c r="E56" s="441"/>
      <c r="F56" s="441"/>
      <c r="G56" s="441"/>
      <c r="H56" s="441"/>
      <c r="I56" s="442"/>
      <c r="J56" s="44"/>
      <c r="K56" s="44"/>
      <c r="L56" s="44"/>
    </row>
    <row r="57" spans="1:17" s="12" customFormat="1" ht="35.5" customHeight="1">
      <c r="A57" s="88"/>
      <c r="B57" s="392"/>
      <c r="C57" s="393"/>
      <c r="D57" s="258" t="s">
        <v>182</v>
      </c>
      <c r="E57" s="258" t="s">
        <v>60</v>
      </c>
      <c r="F57" s="258" t="s">
        <v>10</v>
      </c>
      <c r="G57" s="258" t="s">
        <v>57</v>
      </c>
      <c r="H57" s="258" t="s">
        <v>58</v>
      </c>
      <c r="I57" s="258" t="s">
        <v>59</v>
      </c>
      <c r="J57" s="44"/>
    </row>
    <row r="58" spans="1:17" s="12" customFormat="1" ht="81.5" customHeight="1">
      <c r="A58" s="88"/>
      <c r="B58" s="348" t="s">
        <v>210</v>
      </c>
      <c r="C58" s="348"/>
      <c r="D58" s="349" t="s">
        <v>436</v>
      </c>
      <c r="E58" s="350"/>
      <c r="F58" s="350"/>
      <c r="G58" s="350"/>
      <c r="H58" s="350"/>
      <c r="I58" s="351"/>
      <c r="J58" s="44"/>
    </row>
    <row r="59" spans="1:17" s="12" customFormat="1" ht="209.5" customHeight="1">
      <c r="A59" s="88"/>
      <c r="B59" s="352" t="s">
        <v>438</v>
      </c>
      <c r="C59" s="353"/>
      <c r="D59" s="349" t="s">
        <v>439</v>
      </c>
      <c r="E59" s="350"/>
      <c r="F59" s="350"/>
      <c r="G59" s="350"/>
      <c r="H59" s="350"/>
      <c r="I59" s="351"/>
      <c r="J59" s="44"/>
    </row>
    <row r="60" spans="1:17" s="12" customFormat="1" ht="72.5" customHeight="1">
      <c r="A60" s="88"/>
      <c r="B60" s="348" t="s">
        <v>437</v>
      </c>
      <c r="C60" s="348"/>
      <c r="D60" s="349" t="s">
        <v>440</v>
      </c>
      <c r="E60" s="350"/>
      <c r="F60" s="350"/>
      <c r="G60" s="350"/>
      <c r="H60" s="350"/>
      <c r="I60" s="351"/>
      <c r="J60" s="44"/>
    </row>
    <row r="61" spans="1:17" s="12" customFormat="1" ht="174.5" customHeight="1">
      <c r="A61" s="88"/>
      <c r="B61" s="352" t="s">
        <v>441</v>
      </c>
      <c r="C61" s="353"/>
      <c r="D61" s="349" t="s">
        <v>442</v>
      </c>
      <c r="E61" s="350"/>
      <c r="F61" s="350"/>
      <c r="G61" s="350"/>
      <c r="H61" s="350"/>
      <c r="I61" s="351"/>
      <c r="J61" s="44"/>
    </row>
    <row r="62" spans="1:17" s="12" customFormat="1" ht="173.5" customHeight="1">
      <c r="A62" s="88"/>
      <c r="B62" s="352" t="s">
        <v>443</v>
      </c>
      <c r="C62" s="353"/>
      <c r="D62" s="349" t="s">
        <v>444</v>
      </c>
      <c r="E62" s="350"/>
      <c r="F62" s="350"/>
      <c r="G62" s="350"/>
      <c r="H62" s="350"/>
      <c r="I62" s="351"/>
      <c r="J62" s="44"/>
    </row>
    <row r="63" spans="1:17" s="12" customFormat="1" ht="7.5" customHeight="1">
      <c r="A63" s="88"/>
      <c r="B63" s="88"/>
      <c r="C63" s="88"/>
      <c r="D63" s="88"/>
      <c r="E63" s="88"/>
      <c r="F63" s="88"/>
      <c r="G63" s="88"/>
      <c r="H63" s="88"/>
      <c r="I63" s="88"/>
      <c r="J63" s="44"/>
      <c r="K63" s="44"/>
      <c r="L63" s="44"/>
      <c r="M63" s="44"/>
      <c r="N63" s="44"/>
      <c r="O63" s="44"/>
      <c r="P63" s="44"/>
      <c r="Q63" s="44"/>
    </row>
    <row r="64" spans="1:17" s="88" customFormat="1" ht="40.5" customHeight="1">
      <c r="A64" s="13">
        <v>2</v>
      </c>
      <c r="B64" s="254" t="s">
        <v>214</v>
      </c>
      <c r="C64" s="367" t="s">
        <v>202</v>
      </c>
      <c r="D64" s="367"/>
      <c r="E64" s="367"/>
      <c r="F64" s="367"/>
      <c r="G64" s="44"/>
      <c r="H64" s="44"/>
      <c r="I64" s="4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28" hidden="1">
      <c r="A65" s="88"/>
      <c r="B65" s="369" t="s">
        <v>49</v>
      </c>
      <c r="C65" s="370"/>
      <c r="D65" s="370"/>
      <c r="E65" s="370"/>
      <c r="F65" s="370"/>
      <c r="G65" s="370"/>
      <c r="H65" s="370"/>
      <c r="I65" s="373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375" t="s">
        <v>42</v>
      </c>
      <c r="C66" s="376"/>
      <c r="D66" s="377" t="s">
        <v>69</v>
      </c>
      <c r="E66" s="378"/>
      <c r="F66" s="378"/>
      <c r="G66" s="378"/>
      <c r="H66" s="378"/>
      <c r="I66" s="379"/>
      <c r="J66" s="44"/>
      <c r="K66" s="44"/>
      <c r="L66" s="44"/>
      <c r="M66" s="44"/>
      <c r="N66" s="44"/>
      <c r="O66" s="44"/>
      <c r="P66" s="44"/>
      <c r="Q66" s="44"/>
    </row>
    <row r="67" spans="1:17" s="12" customFormat="1" ht="72" hidden="1" customHeight="1">
      <c r="A67" s="88"/>
      <c r="B67" s="374" t="str">
        <f>$D$20</f>
        <v>BLANC DE BLANC</v>
      </c>
      <c r="C67" s="374" t="e">
        <f>#REF!</f>
        <v>#REF!</v>
      </c>
      <c r="D67" s="380" t="s">
        <v>178</v>
      </c>
      <c r="E67" s="381"/>
      <c r="F67" s="381"/>
      <c r="G67" s="381"/>
      <c r="H67" s="381"/>
      <c r="I67" s="382"/>
      <c r="J67" s="44"/>
      <c r="K67" s="44"/>
      <c r="L67" s="44"/>
      <c r="M67" s="44"/>
      <c r="N67" s="44"/>
      <c r="O67" s="44"/>
    </row>
    <row r="68" spans="1:17" s="12" customFormat="1" ht="29.15" hidden="1" customHeight="1">
      <c r="A68" s="88"/>
      <c r="B68" s="212"/>
      <c r="C68" s="213"/>
      <c r="D68" s="214"/>
      <c r="E68" s="201"/>
      <c r="F68" s="201"/>
      <c r="G68" s="201"/>
      <c r="H68" s="201"/>
      <c r="I68" s="202"/>
      <c r="J68" s="44"/>
      <c r="K68" s="44"/>
      <c r="L68" s="44"/>
      <c r="M68" s="44"/>
      <c r="N68" s="44"/>
      <c r="O68" s="44"/>
    </row>
    <row r="69" spans="1:17" s="12" customFormat="1" ht="28" hidden="1">
      <c r="A69" s="88"/>
      <c r="B69" s="369" t="s">
        <v>70</v>
      </c>
      <c r="C69" s="370"/>
      <c r="D69" s="371"/>
      <c r="E69" s="371"/>
      <c r="F69" s="371"/>
      <c r="G69" s="371"/>
      <c r="H69" s="371"/>
      <c r="I69" s="372"/>
      <c r="J69" s="44"/>
      <c r="K69" s="44"/>
      <c r="L69" s="44"/>
    </row>
    <row r="70" spans="1:17" s="12" customFormat="1" ht="56.25" hidden="1" customHeight="1">
      <c r="A70" s="88"/>
      <c r="B70" s="392"/>
      <c r="C70" s="393"/>
      <c r="D70" s="258" t="s">
        <v>182</v>
      </c>
      <c r="E70" s="258" t="s">
        <v>60</v>
      </c>
      <c r="F70" s="258" t="s">
        <v>10</v>
      </c>
      <c r="G70" s="258" t="s">
        <v>57</v>
      </c>
      <c r="H70" s="258" t="s">
        <v>58</v>
      </c>
      <c r="I70" s="258" t="s">
        <v>59</v>
      </c>
      <c r="J70" s="44"/>
    </row>
    <row r="71" spans="1:17" s="12" customFormat="1" ht="67.5" hidden="1" customHeight="1">
      <c r="A71" s="88"/>
      <c r="B71" s="394" t="s">
        <v>183</v>
      </c>
      <c r="C71" s="394"/>
      <c r="D71" s="195"/>
      <c r="E71" s="196"/>
      <c r="F71" s="196"/>
      <c r="G71" s="196"/>
      <c r="H71" s="196"/>
      <c r="I71" s="196"/>
      <c r="J71" s="44"/>
    </row>
    <row r="72" spans="1:17" s="12" customFormat="1" ht="27.5" hidden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38.5" customHeight="1">
      <c r="A73" s="13">
        <v>3</v>
      </c>
      <c r="B73" s="254" t="s">
        <v>215</v>
      </c>
      <c r="C73" s="99" t="s">
        <v>434</v>
      </c>
      <c r="D73" s="15"/>
      <c r="E73" s="15"/>
      <c r="F73" s="1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36.65" hidden="1" customHeight="1">
      <c r="A74" s="88"/>
      <c r="B74" s="383" t="s">
        <v>42</v>
      </c>
      <c r="C74" s="384"/>
      <c r="D74" s="385" t="s">
        <v>209</v>
      </c>
      <c r="E74" s="386"/>
      <c r="F74" s="386"/>
      <c r="G74" s="386"/>
      <c r="H74" s="386"/>
      <c r="I74" s="387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124.5" hidden="1" customHeight="1">
      <c r="A75" s="88"/>
      <c r="B75" s="388" t="str">
        <f>$D$20</f>
        <v>BLANC DE BLANC</v>
      </c>
      <c r="C75" s="388" t="e">
        <f>#REF!</f>
        <v>#REF!</v>
      </c>
      <c r="D75" s="389" t="s">
        <v>280</v>
      </c>
      <c r="E75" s="390"/>
      <c r="F75" s="390"/>
      <c r="G75" s="390"/>
      <c r="H75" s="390"/>
      <c r="I75" s="391"/>
      <c r="J75" s="44"/>
    </row>
    <row r="76" spans="1:17" s="12" customFormat="1" ht="39" customHeight="1">
      <c r="B76" s="368" t="s">
        <v>78</v>
      </c>
      <c r="C76" s="368"/>
      <c r="D76" s="368"/>
      <c r="E76" s="368"/>
      <c r="G76" s="44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206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207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208</v>
      </c>
      <c r="C79" s="88"/>
      <c r="D79" s="88"/>
      <c r="G79" s="44"/>
      <c r="N79" s="43"/>
      <c r="O79" s="42"/>
      <c r="P79" s="42"/>
      <c r="Q79" s="43"/>
    </row>
    <row r="80" spans="1:17" s="15" customFormat="1" ht="41" customHeight="1">
      <c r="A80" s="13"/>
      <c r="B80" s="259" t="s">
        <v>61</v>
      </c>
      <c r="C80" s="260" t="s">
        <v>182</v>
      </c>
      <c r="D80" s="260" t="s">
        <v>60</v>
      </c>
      <c r="E80" s="260" t="s">
        <v>10</v>
      </c>
      <c r="F80" s="260" t="s">
        <v>57</v>
      </c>
      <c r="G80" s="260" t="s">
        <v>58</v>
      </c>
      <c r="H80" s="260" t="s">
        <v>59</v>
      </c>
      <c r="I80" s="260" t="s">
        <v>11</v>
      </c>
      <c r="M80" s="47"/>
      <c r="N80" s="48"/>
      <c r="O80" s="48"/>
      <c r="P80" s="47"/>
    </row>
    <row r="81" spans="1:17" s="15" customFormat="1" ht="41" customHeight="1">
      <c r="A81" s="13"/>
      <c r="B81" s="259" t="s">
        <v>62</v>
      </c>
      <c r="C81" s="206">
        <f>F22</f>
        <v>0</v>
      </c>
      <c r="D81" s="206">
        <f t="shared" ref="D81:H81" si="35">G22</f>
        <v>0</v>
      </c>
      <c r="E81" s="206">
        <f>I20</f>
        <v>41</v>
      </c>
      <c r="F81" s="206">
        <v>0</v>
      </c>
      <c r="G81" s="206">
        <v>0</v>
      </c>
      <c r="H81" s="206">
        <f t="shared" si="35"/>
        <v>0</v>
      </c>
      <c r="I81" s="206">
        <f>SUM(C81:H81)</f>
        <v>41</v>
      </c>
      <c r="M81" s="47"/>
      <c r="N81" s="48"/>
      <c r="O81" s="48"/>
      <c r="P81" s="47"/>
    </row>
    <row r="82" spans="1:17" s="95" customFormat="1" ht="159" customHeight="1">
      <c r="A82" s="366" t="s">
        <v>269</v>
      </c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B36:E36"/>
    <mergeCell ref="P36:Q36"/>
    <mergeCell ref="B34:E34"/>
    <mergeCell ref="H34:I34"/>
    <mergeCell ref="P34:Q34"/>
    <mergeCell ref="B35:E35"/>
    <mergeCell ref="H35:I35"/>
    <mergeCell ref="P35:Q35"/>
    <mergeCell ref="B56:I56"/>
    <mergeCell ref="P41:Q41"/>
    <mergeCell ref="B39:E39"/>
    <mergeCell ref="H39:I39"/>
    <mergeCell ref="P39:Q39"/>
    <mergeCell ref="B40:E40"/>
    <mergeCell ref="H40:I40"/>
    <mergeCell ref="P47:Q47"/>
    <mergeCell ref="P45:Q45"/>
    <mergeCell ref="P46:Q46"/>
    <mergeCell ref="P48:Q48"/>
    <mergeCell ref="P49:Q49"/>
    <mergeCell ref="B57:C57"/>
    <mergeCell ref="B58:C58"/>
    <mergeCell ref="D58:I58"/>
    <mergeCell ref="B59:C59"/>
    <mergeCell ref="D59:I59"/>
    <mergeCell ref="B54:C54"/>
    <mergeCell ref="D54:I54"/>
    <mergeCell ref="J50:N50"/>
    <mergeCell ref="H41:I41"/>
    <mergeCell ref="B52:I52"/>
    <mergeCell ref="B53:C53"/>
    <mergeCell ref="D53:I53"/>
    <mergeCell ref="H47:I47"/>
    <mergeCell ref="H45:I45"/>
    <mergeCell ref="B45:E45"/>
    <mergeCell ref="H46:I46"/>
    <mergeCell ref="H48:I48"/>
    <mergeCell ref="H49:I49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1:E31"/>
    <mergeCell ref="H31:I31"/>
    <mergeCell ref="P31:Q31"/>
    <mergeCell ref="B32:E32"/>
    <mergeCell ref="P32:Q32"/>
    <mergeCell ref="A82:Q82"/>
    <mergeCell ref="C64:F64"/>
    <mergeCell ref="B76:E76"/>
    <mergeCell ref="B69:I69"/>
    <mergeCell ref="B65:I65"/>
    <mergeCell ref="B67:C67"/>
    <mergeCell ref="B66:C66"/>
    <mergeCell ref="D66:I66"/>
    <mergeCell ref="D67:I67"/>
    <mergeCell ref="B74:C74"/>
    <mergeCell ref="D74:I74"/>
    <mergeCell ref="B75:C75"/>
    <mergeCell ref="D75:I75"/>
    <mergeCell ref="B70:C70"/>
    <mergeCell ref="B71:C71"/>
    <mergeCell ref="B60:C60"/>
    <mergeCell ref="D60:I60"/>
    <mergeCell ref="B61:C61"/>
    <mergeCell ref="D61:I61"/>
    <mergeCell ref="D62:I62"/>
    <mergeCell ref="B62:C62"/>
    <mergeCell ref="B33:E33"/>
    <mergeCell ref="H33:I33"/>
    <mergeCell ref="P33:Q33"/>
    <mergeCell ref="H36:I36"/>
    <mergeCell ref="B43:E43"/>
    <mergeCell ref="H43:I43"/>
    <mergeCell ref="P43:Q43"/>
    <mergeCell ref="B44:E4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05" t="s">
        <v>73</v>
      </c>
      <c r="N1" s="405" t="s">
        <v>73</v>
      </c>
      <c r="O1" s="406" t="s">
        <v>74</v>
      </c>
      <c r="P1" s="40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05" t="s">
        <v>75</v>
      </c>
      <c r="N2" s="405" t="s">
        <v>75</v>
      </c>
      <c r="O2" s="407" t="s">
        <v>76</v>
      </c>
      <c r="P2" s="40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05" t="s">
        <v>77</v>
      </c>
      <c r="N3" s="405" t="s">
        <v>77</v>
      </c>
      <c r="O3" s="408" t="s">
        <v>79</v>
      </c>
      <c r="P3" s="40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25" t="s">
        <v>139</v>
      </c>
      <c r="H5" s="526"/>
      <c r="I5" s="526"/>
      <c r="J5" s="526"/>
      <c r="K5" s="526"/>
      <c r="L5" s="527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28"/>
      <c r="H6" s="529"/>
      <c r="I6" s="529"/>
      <c r="J6" s="529"/>
      <c r="K6" s="529"/>
      <c r="L6" s="530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28"/>
      <c r="H7" s="529"/>
      <c r="I7" s="529"/>
      <c r="J7" s="529"/>
      <c r="K7" s="529"/>
      <c r="L7" s="530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09" t="s">
        <v>142</v>
      </c>
      <c r="E8" s="409"/>
      <c r="F8" s="409"/>
      <c r="G8" s="531"/>
      <c r="H8" s="532"/>
      <c r="I8" s="532"/>
      <c r="J8" s="532"/>
      <c r="K8" s="532"/>
      <c r="L8" s="533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1">
        <v>44964</v>
      </c>
      <c r="E11" s="422"/>
      <c r="F11" s="422"/>
      <c r="G11" s="22"/>
      <c r="H11" s="23"/>
      <c r="I11" s="20"/>
      <c r="J11" s="20" t="s">
        <v>4</v>
      </c>
      <c r="K11" s="20"/>
      <c r="L11" s="534" t="s">
        <v>128</v>
      </c>
      <c r="M11" s="534"/>
      <c r="N11" s="534"/>
      <c r="O11" s="534"/>
      <c r="P11" s="534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23"/>
      <c r="C13" s="423"/>
      <c r="D13" s="423"/>
      <c r="E13" s="423"/>
      <c r="F13" s="42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6" t="s">
        <v>147</v>
      </c>
      <c r="E28" s="516"/>
      <c r="F28" s="516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6" t="str">
        <f>+D28</f>
        <v>WASHED BURGUNDY</v>
      </c>
      <c r="E29" s="516"/>
      <c r="F29" s="516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7" t="str">
        <f>+D29</f>
        <v>WASHED BURGUNDY</v>
      </c>
      <c r="E30" s="517"/>
      <c r="F30" s="517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18" t="s">
        <v>130</v>
      </c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</row>
    <row r="44" spans="1:16" s="1" customFormat="1" ht="59.15" customHeight="1" thickBot="1">
      <c r="B44" s="75" t="s">
        <v>14</v>
      </c>
      <c r="C44" s="32"/>
      <c r="D44" s="519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</row>
    <row r="45" spans="1:16" s="33" customFormat="1" ht="100.5" thickBot="1">
      <c r="A45" s="520" t="s">
        <v>15</v>
      </c>
      <c r="B45" s="521"/>
      <c r="C45" s="521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22" t="s">
        <v>51</v>
      </c>
      <c r="N45" s="523"/>
      <c r="O45" s="523"/>
      <c r="P45" s="524"/>
    </row>
    <row r="46" spans="1:16" s="43" customFormat="1" ht="45.75" hidden="1" customHeight="1">
      <c r="A46" s="513" t="str">
        <f>D18</f>
        <v>BLACK</v>
      </c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5"/>
    </row>
    <row r="47" spans="1:16" s="139" customFormat="1" ht="120" hidden="1" customHeight="1">
      <c r="A47" s="115">
        <v>1</v>
      </c>
      <c r="B47" s="508" t="str">
        <f>$L$11</f>
        <v>100% DRY COTTON FLEECE 410GSM</v>
      </c>
      <c r="C47" s="508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09"/>
      <c r="N47" s="510"/>
      <c r="O47" s="510"/>
      <c r="P47" s="511"/>
    </row>
    <row r="48" spans="1:16" s="139" customFormat="1" ht="89.25" hidden="1" customHeight="1">
      <c r="A48" s="144">
        <v>2</v>
      </c>
      <c r="B48" s="508" t="s">
        <v>149</v>
      </c>
      <c r="C48" s="508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09"/>
      <c r="N48" s="510"/>
      <c r="O48" s="510"/>
      <c r="P48" s="511"/>
    </row>
    <row r="49" spans="1:16" s="139" customFormat="1" ht="129" hidden="1" customHeight="1">
      <c r="A49" s="115">
        <v>3</v>
      </c>
      <c r="B49" s="512" t="s">
        <v>126</v>
      </c>
      <c r="C49" s="512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09"/>
      <c r="N49" s="510"/>
      <c r="O49" s="510"/>
      <c r="P49" s="511"/>
    </row>
    <row r="50" spans="1:16" s="43" customFormat="1" ht="51.75" customHeight="1">
      <c r="A50" s="505" t="str">
        <f>D23</f>
        <v>GREY HEATHER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7"/>
    </row>
    <row r="51" spans="1:16" s="139" customFormat="1" ht="186.75" customHeight="1">
      <c r="A51" s="115">
        <v>1</v>
      </c>
      <c r="B51" s="508" t="str">
        <f>$L$11</f>
        <v>100% DRY COTTON FLEECE 410GSM</v>
      </c>
      <c r="C51" s="508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09" t="s">
        <v>177</v>
      </c>
      <c r="N51" s="510"/>
      <c r="O51" s="510"/>
      <c r="P51" s="511"/>
    </row>
    <row r="52" spans="1:16" s="139" customFormat="1" ht="186.75" customHeight="1">
      <c r="A52" s="144">
        <v>2</v>
      </c>
      <c r="B52" s="508" t="s">
        <v>149</v>
      </c>
      <c r="C52" s="508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09" t="s">
        <v>168</v>
      </c>
      <c r="N52" s="510"/>
      <c r="O52" s="510"/>
      <c r="P52" s="511"/>
    </row>
    <row r="53" spans="1:16" s="139" customFormat="1" ht="186.75" customHeight="1">
      <c r="A53" s="115">
        <v>3</v>
      </c>
      <c r="B53" s="512" t="s">
        <v>126</v>
      </c>
      <c r="C53" s="512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09" t="s">
        <v>169</v>
      </c>
      <c r="N53" s="510"/>
      <c r="O53" s="510"/>
      <c r="P53" s="511"/>
    </row>
    <row r="54" spans="1:16" s="43" customFormat="1" ht="51.75" hidden="1" customHeight="1">
      <c r="A54" s="505" t="str">
        <f>D28</f>
        <v>WASHED BURGUNDY</v>
      </c>
      <c r="B54" s="506"/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7"/>
    </row>
    <row r="55" spans="1:16" s="139" customFormat="1" ht="96.75" hidden="1" customHeight="1">
      <c r="A55" s="115">
        <v>1</v>
      </c>
      <c r="B55" s="508" t="str">
        <f>$L$11</f>
        <v>100% DRY COTTON FLEECE 410GSM</v>
      </c>
      <c r="C55" s="508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09"/>
      <c r="N55" s="510"/>
      <c r="O55" s="510"/>
      <c r="P55" s="511"/>
    </row>
    <row r="56" spans="1:16" s="139" customFormat="1" ht="70.5" hidden="1" customHeight="1">
      <c r="A56" s="144">
        <v>2</v>
      </c>
      <c r="B56" s="508" t="s">
        <v>149</v>
      </c>
      <c r="C56" s="508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09"/>
      <c r="N56" s="510"/>
      <c r="O56" s="510"/>
      <c r="P56" s="511"/>
    </row>
    <row r="57" spans="1:16" s="139" customFormat="1" ht="125.25" hidden="1" customHeight="1">
      <c r="A57" s="115">
        <v>3</v>
      </c>
      <c r="B57" s="512" t="s">
        <v>126</v>
      </c>
      <c r="C57" s="512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09"/>
      <c r="N57" s="510"/>
      <c r="O57" s="510"/>
      <c r="P57" s="511"/>
    </row>
    <row r="58" spans="1:16" s="43" customFormat="1" ht="51.75" hidden="1" customHeight="1">
      <c r="A58" s="505" t="str">
        <f>D33</f>
        <v>LIME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7"/>
    </row>
    <row r="59" spans="1:16" s="139" customFormat="1" ht="96.75" hidden="1" customHeight="1">
      <c r="A59" s="115">
        <v>1</v>
      </c>
      <c r="B59" s="508" t="str">
        <f>$L$11</f>
        <v>100% DRY COTTON FLEECE 410GSM</v>
      </c>
      <c r="C59" s="508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09"/>
      <c r="N59" s="510"/>
      <c r="O59" s="510"/>
      <c r="P59" s="511"/>
    </row>
    <row r="60" spans="1:16" s="139" customFormat="1" ht="70.5" hidden="1" customHeight="1">
      <c r="A60" s="144">
        <v>2</v>
      </c>
      <c r="B60" s="508" t="s">
        <v>149</v>
      </c>
      <c r="C60" s="508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09"/>
      <c r="N60" s="510"/>
      <c r="O60" s="510"/>
      <c r="P60" s="511"/>
    </row>
    <row r="61" spans="1:16" s="139" customFormat="1" ht="125.25" hidden="1" customHeight="1">
      <c r="A61" s="115">
        <v>3</v>
      </c>
      <c r="B61" s="512" t="s">
        <v>126</v>
      </c>
      <c r="C61" s="512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09"/>
      <c r="N61" s="510"/>
      <c r="O61" s="510"/>
      <c r="P61" s="511"/>
    </row>
    <row r="62" spans="1:16" s="43" customFormat="1" ht="21.75" customHeight="1">
      <c r="A62" s="505"/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7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00" t="s">
        <v>22</v>
      </c>
      <c r="B64" s="495"/>
      <c r="C64" s="495"/>
      <c r="D64" s="495"/>
      <c r="E64" s="496"/>
      <c r="F64" s="72" t="s">
        <v>47</v>
      </c>
      <c r="G64" s="72" t="s">
        <v>23</v>
      </c>
      <c r="H64" s="497" t="s">
        <v>42</v>
      </c>
      <c r="I64" s="49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83" t="s">
        <v>41</v>
      </c>
      <c r="C65" s="483"/>
      <c r="D65" s="483"/>
      <c r="E65" s="483"/>
      <c r="F65" s="82" t="str">
        <f>H65</f>
        <v>BLACK</v>
      </c>
      <c r="G65" s="112"/>
      <c r="H65" s="487" t="str">
        <f>$D$18</f>
        <v>BLACK</v>
      </c>
      <c r="I65" s="48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83" t="s">
        <v>41</v>
      </c>
      <c r="C66" s="483"/>
      <c r="D66" s="483"/>
      <c r="E66" s="483"/>
      <c r="F66" s="82" t="str">
        <f t="shared" ref="F66:F68" si="18">H66</f>
        <v>GREY HEATHER</v>
      </c>
      <c r="G66" s="112" t="s">
        <v>176</v>
      </c>
      <c r="H66" s="487" t="str">
        <f>$D$23</f>
        <v>GREY HEATHER</v>
      </c>
      <c r="I66" s="48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83" t="s">
        <v>41</v>
      </c>
      <c r="C67" s="483"/>
      <c r="D67" s="483"/>
      <c r="E67" s="483"/>
      <c r="F67" s="82" t="str">
        <f t="shared" si="18"/>
        <v>WASHED BURGUNDY</v>
      </c>
      <c r="G67" s="112"/>
      <c r="H67" s="487" t="str">
        <f>$D$28</f>
        <v>WASHED BURGUNDY</v>
      </c>
      <c r="I67" s="48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83" t="s">
        <v>41</v>
      </c>
      <c r="C68" s="483"/>
      <c r="D68" s="483"/>
      <c r="E68" s="483"/>
      <c r="F68" s="82" t="str">
        <f t="shared" si="18"/>
        <v>LIME</v>
      </c>
      <c r="G68" s="112"/>
      <c r="H68" s="487" t="str">
        <f>$D$33</f>
        <v>LIME</v>
      </c>
      <c r="I68" s="48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83" t="s">
        <v>123</v>
      </c>
      <c r="C69" s="483"/>
      <c r="D69" s="483"/>
      <c r="E69" s="483"/>
      <c r="F69" s="489" t="s">
        <v>39</v>
      </c>
      <c r="G69" s="492" t="s">
        <v>131</v>
      </c>
      <c r="H69" s="503" t="str">
        <f t="shared" ref="H69" si="19">$D$18</f>
        <v>BLACK</v>
      </c>
      <c r="I69" s="504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83" t="s">
        <v>123</v>
      </c>
      <c r="C70" s="483"/>
      <c r="D70" s="483"/>
      <c r="E70" s="483"/>
      <c r="F70" s="501" t="s">
        <v>39</v>
      </c>
      <c r="G70" s="502" t="s">
        <v>131</v>
      </c>
      <c r="H70" s="356" t="str">
        <f t="shared" ref="H70" si="21">$D$23</f>
        <v>GREY HEATHER</v>
      </c>
      <c r="I70" s="35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83" t="s">
        <v>123</v>
      </c>
      <c r="C71" s="483"/>
      <c r="D71" s="483"/>
      <c r="E71" s="483"/>
      <c r="F71" s="490" t="s">
        <v>39</v>
      </c>
      <c r="G71" s="493" t="s">
        <v>131</v>
      </c>
      <c r="H71" s="499" t="str">
        <f t="shared" ref="H71" si="23">$D$28</f>
        <v>WASHED BURGUNDY</v>
      </c>
      <c r="I71" s="500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83" t="s">
        <v>123</v>
      </c>
      <c r="C72" s="483"/>
      <c r="D72" s="483"/>
      <c r="E72" s="483"/>
      <c r="F72" s="491" t="s">
        <v>39</v>
      </c>
      <c r="G72" s="494" t="s">
        <v>131</v>
      </c>
      <c r="H72" s="487" t="str">
        <f t="shared" ref="H72" si="25">$D$33</f>
        <v>LIME</v>
      </c>
      <c r="I72" s="48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2" t="s">
        <v>151</v>
      </c>
      <c r="C73" s="483"/>
      <c r="D73" s="483"/>
      <c r="E73" s="483"/>
      <c r="F73" s="489" t="s">
        <v>107</v>
      </c>
      <c r="G73" s="492" t="s">
        <v>152</v>
      </c>
      <c r="H73" s="503" t="str">
        <f t="shared" ref="H73" si="27">$D$18</f>
        <v>BLACK</v>
      </c>
      <c r="I73" s="504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2" t="s">
        <v>151</v>
      </c>
      <c r="C74" s="483"/>
      <c r="D74" s="483"/>
      <c r="E74" s="483"/>
      <c r="F74" s="501"/>
      <c r="G74" s="502"/>
      <c r="H74" s="356" t="str">
        <f t="shared" ref="H74" si="30">$D$23</f>
        <v>GREY HEATHER</v>
      </c>
      <c r="I74" s="35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2" t="s">
        <v>151</v>
      </c>
      <c r="C75" s="483"/>
      <c r="D75" s="483"/>
      <c r="E75" s="483"/>
      <c r="F75" s="490"/>
      <c r="G75" s="493"/>
      <c r="H75" s="499" t="str">
        <f t="shared" ref="H75" si="32">$D$28</f>
        <v>WASHED BURGUNDY</v>
      </c>
      <c r="I75" s="500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2" t="s">
        <v>151</v>
      </c>
      <c r="C76" s="483"/>
      <c r="D76" s="483"/>
      <c r="E76" s="483"/>
      <c r="F76" s="491"/>
      <c r="G76" s="494"/>
      <c r="H76" s="487" t="str">
        <f t="shared" ref="H76" si="34">$D$33</f>
        <v>LIME</v>
      </c>
      <c r="I76" s="48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2" t="s">
        <v>85</v>
      </c>
      <c r="C77" s="483"/>
      <c r="D77" s="483"/>
      <c r="E77" s="483"/>
      <c r="F77" s="489" t="s">
        <v>107</v>
      </c>
      <c r="G77" s="492" t="s">
        <v>86</v>
      </c>
      <c r="H77" s="503" t="str">
        <f t="shared" ref="H77" si="36">$D$18</f>
        <v>BLACK</v>
      </c>
      <c r="I77" s="504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2" t="s">
        <v>85</v>
      </c>
      <c r="C78" s="483"/>
      <c r="D78" s="483"/>
      <c r="E78" s="483"/>
      <c r="F78" s="501"/>
      <c r="G78" s="502"/>
      <c r="H78" s="356" t="str">
        <f t="shared" ref="H78" si="38">$D$23</f>
        <v>GREY HEATHER</v>
      </c>
      <c r="I78" s="35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2" t="s">
        <v>85</v>
      </c>
      <c r="C79" s="483"/>
      <c r="D79" s="483"/>
      <c r="E79" s="483"/>
      <c r="F79" s="490"/>
      <c r="G79" s="493"/>
      <c r="H79" s="499" t="str">
        <f t="shared" ref="H79" si="40">$D$28</f>
        <v>WASHED BURGUNDY</v>
      </c>
      <c r="I79" s="500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2" t="s">
        <v>85</v>
      </c>
      <c r="C80" s="483"/>
      <c r="D80" s="483"/>
      <c r="E80" s="483"/>
      <c r="F80" s="491"/>
      <c r="G80" s="494"/>
      <c r="H80" s="487" t="str">
        <f t="shared" ref="H80" si="42">$D$33</f>
        <v>LIME</v>
      </c>
      <c r="I80" s="48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2" t="s">
        <v>114</v>
      </c>
      <c r="C81" s="483"/>
      <c r="D81" s="483"/>
      <c r="E81" s="483"/>
      <c r="F81" s="489" t="s">
        <v>89</v>
      </c>
      <c r="G81" s="492"/>
      <c r="H81" s="503" t="str">
        <f t="shared" ref="H81" si="44">$D$18</f>
        <v>BLACK</v>
      </c>
      <c r="I81" s="504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2" t="s">
        <v>114</v>
      </c>
      <c r="C82" s="483"/>
      <c r="D82" s="483"/>
      <c r="E82" s="483"/>
      <c r="F82" s="501"/>
      <c r="G82" s="502"/>
      <c r="H82" s="356" t="str">
        <f t="shared" ref="H82" si="46">$D$23</f>
        <v>GREY HEATHER</v>
      </c>
      <c r="I82" s="35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2" t="s">
        <v>114</v>
      </c>
      <c r="C83" s="483"/>
      <c r="D83" s="483"/>
      <c r="E83" s="483"/>
      <c r="F83" s="490"/>
      <c r="G83" s="493"/>
      <c r="H83" s="499" t="str">
        <f t="shared" ref="H83" si="48">$D$28</f>
        <v>WASHED BURGUNDY</v>
      </c>
      <c r="I83" s="500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2" t="s">
        <v>114</v>
      </c>
      <c r="C84" s="483"/>
      <c r="D84" s="483"/>
      <c r="E84" s="483"/>
      <c r="F84" s="491"/>
      <c r="G84" s="494"/>
      <c r="H84" s="487" t="str">
        <f t="shared" ref="H84" si="50">$D$33</f>
        <v>LIME</v>
      </c>
      <c r="I84" s="48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83" t="s">
        <v>87</v>
      </c>
      <c r="C85" s="483"/>
      <c r="D85" s="483"/>
      <c r="E85" s="483"/>
      <c r="F85" s="489" t="s">
        <v>108</v>
      </c>
      <c r="G85" s="492" t="s">
        <v>88</v>
      </c>
      <c r="H85" s="503" t="str">
        <f t="shared" ref="H85" si="52">$D$18</f>
        <v>BLACK</v>
      </c>
      <c r="I85" s="504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83" t="s">
        <v>87</v>
      </c>
      <c r="C86" s="483"/>
      <c r="D86" s="483"/>
      <c r="E86" s="483"/>
      <c r="F86" s="501"/>
      <c r="G86" s="502"/>
      <c r="H86" s="356" t="str">
        <f t="shared" ref="H86" si="55">$D$23</f>
        <v>GREY HEATHER</v>
      </c>
      <c r="I86" s="35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83" t="s">
        <v>87</v>
      </c>
      <c r="C87" s="483"/>
      <c r="D87" s="483"/>
      <c r="E87" s="483"/>
      <c r="F87" s="490"/>
      <c r="G87" s="493"/>
      <c r="H87" s="499" t="str">
        <f t="shared" ref="H87" si="57">$D$28</f>
        <v>WASHED BURGUNDY</v>
      </c>
      <c r="I87" s="500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83" t="s">
        <v>87</v>
      </c>
      <c r="C88" s="483"/>
      <c r="D88" s="483"/>
      <c r="E88" s="483"/>
      <c r="F88" s="491"/>
      <c r="G88" s="494"/>
      <c r="H88" s="487" t="str">
        <f t="shared" ref="H88" si="59">$D$33</f>
        <v>LIME</v>
      </c>
      <c r="I88" s="48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00" t="s">
        <v>22</v>
      </c>
      <c r="B90" s="495"/>
      <c r="C90" s="495"/>
      <c r="D90" s="495"/>
      <c r="E90" s="496"/>
      <c r="F90" s="72" t="s">
        <v>47</v>
      </c>
      <c r="G90" s="72" t="s">
        <v>23</v>
      </c>
      <c r="H90" s="497" t="s">
        <v>42</v>
      </c>
      <c r="I90" s="49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82" t="s">
        <v>132</v>
      </c>
      <c r="C91" s="483"/>
      <c r="D91" s="483"/>
      <c r="E91" s="483"/>
      <c r="F91" s="489" t="s">
        <v>89</v>
      </c>
      <c r="G91" s="492" t="s">
        <v>118</v>
      </c>
      <c r="H91" s="487" t="str">
        <f t="shared" ref="H91" si="61">$D$18</f>
        <v>BLACK</v>
      </c>
      <c r="I91" s="48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2" t="s">
        <v>132</v>
      </c>
      <c r="C92" s="483"/>
      <c r="D92" s="483"/>
      <c r="E92" s="483"/>
      <c r="F92" s="490"/>
      <c r="G92" s="493"/>
      <c r="H92" s="487" t="str">
        <f t="shared" ref="H92" si="66">$D$23</f>
        <v>GREY HEATHER</v>
      </c>
      <c r="I92" s="48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82" t="s">
        <v>132</v>
      </c>
      <c r="C93" s="483"/>
      <c r="D93" s="483"/>
      <c r="E93" s="483"/>
      <c r="F93" s="490"/>
      <c r="G93" s="493"/>
      <c r="H93" s="487" t="str">
        <f t="shared" ref="H93" si="68">$D$28</f>
        <v>WASHED BURGUNDY</v>
      </c>
      <c r="I93" s="48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82" t="s">
        <v>132</v>
      </c>
      <c r="C94" s="483"/>
      <c r="D94" s="483"/>
      <c r="E94" s="483"/>
      <c r="F94" s="491"/>
      <c r="G94" s="494"/>
      <c r="H94" s="487" t="str">
        <f t="shared" ref="H94" si="70">$D$33</f>
        <v>LIME</v>
      </c>
      <c r="I94" s="48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9" t="s">
        <v>133</v>
      </c>
      <c r="C95" s="488"/>
      <c r="D95" s="488"/>
      <c r="E95" s="460"/>
      <c r="F95" s="489" t="s">
        <v>89</v>
      </c>
      <c r="G95" s="492" t="s">
        <v>118</v>
      </c>
      <c r="H95" s="487" t="str">
        <f t="shared" ref="H95:H123" si="72">$D$18</f>
        <v>BLACK</v>
      </c>
      <c r="I95" s="48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9" t="s">
        <v>133</v>
      </c>
      <c r="C96" s="488"/>
      <c r="D96" s="488"/>
      <c r="E96" s="460"/>
      <c r="F96" s="490"/>
      <c r="G96" s="493"/>
      <c r="H96" s="487" t="str">
        <f t="shared" ref="H96:H124" si="73">$D$23</f>
        <v>GREY HEATHER</v>
      </c>
      <c r="I96" s="48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9" t="s">
        <v>133</v>
      </c>
      <c r="C97" s="488"/>
      <c r="D97" s="488"/>
      <c r="E97" s="460"/>
      <c r="F97" s="490"/>
      <c r="G97" s="493"/>
      <c r="H97" s="487" t="str">
        <f t="shared" ref="H97:H121" si="74">$D$28</f>
        <v>WASHED BURGUNDY</v>
      </c>
      <c r="I97" s="48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9" t="s">
        <v>133</v>
      </c>
      <c r="C98" s="488"/>
      <c r="D98" s="488"/>
      <c r="E98" s="460"/>
      <c r="F98" s="491"/>
      <c r="G98" s="494"/>
      <c r="H98" s="487" t="str">
        <f t="shared" ref="H98:H122" si="76">$D$33</f>
        <v>LIME</v>
      </c>
      <c r="I98" s="48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9" t="s">
        <v>153</v>
      </c>
      <c r="C99" s="488"/>
      <c r="D99" s="488"/>
      <c r="E99" s="460"/>
      <c r="F99" s="489" t="s">
        <v>91</v>
      </c>
      <c r="G99" s="492" t="s">
        <v>174</v>
      </c>
      <c r="H99" s="487" t="str">
        <f t="shared" si="72"/>
        <v>BLACK</v>
      </c>
      <c r="I99" s="48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9" t="s">
        <v>153</v>
      </c>
      <c r="C100" s="488"/>
      <c r="D100" s="488"/>
      <c r="E100" s="460"/>
      <c r="F100" s="490"/>
      <c r="G100" s="493"/>
      <c r="H100" s="487" t="str">
        <f t="shared" si="73"/>
        <v>GREY HEATHER</v>
      </c>
      <c r="I100" s="48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9" t="s">
        <v>153</v>
      </c>
      <c r="C101" s="488"/>
      <c r="D101" s="488"/>
      <c r="E101" s="460"/>
      <c r="F101" s="490"/>
      <c r="G101" s="493"/>
      <c r="H101" s="487" t="str">
        <f t="shared" si="74"/>
        <v>WASHED BURGUNDY</v>
      </c>
      <c r="I101" s="48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9" t="s">
        <v>153</v>
      </c>
      <c r="C102" s="488"/>
      <c r="D102" s="488"/>
      <c r="E102" s="460"/>
      <c r="F102" s="491"/>
      <c r="G102" s="494"/>
      <c r="H102" s="487" t="str">
        <f t="shared" si="76"/>
        <v>LIME</v>
      </c>
      <c r="I102" s="48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9" t="s">
        <v>116</v>
      </c>
      <c r="C103" s="488"/>
      <c r="D103" s="488"/>
      <c r="E103" s="460"/>
      <c r="F103" s="82" t="s">
        <v>92</v>
      </c>
      <c r="G103" s="82"/>
      <c r="H103" s="487" t="str">
        <f t="shared" si="72"/>
        <v>BLACK</v>
      </c>
      <c r="I103" s="48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9" t="s">
        <v>116</v>
      </c>
      <c r="C104" s="488"/>
      <c r="D104" s="488"/>
      <c r="E104" s="460"/>
      <c r="F104" s="82" t="s">
        <v>92</v>
      </c>
      <c r="G104" s="82"/>
      <c r="H104" s="487" t="str">
        <f t="shared" si="73"/>
        <v>GREY HEATHER</v>
      </c>
      <c r="I104" s="48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9" t="s">
        <v>116</v>
      </c>
      <c r="C105" s="488"/>
      <c r="D105" s="488"/>
      <c r="E105" s="460"/>
      <c r="F105" s="82" t="s">
        <v>92</v>
      </c>
      <c r="G105" s="82"/>
      <c r="H105" s="487" t="str">
        <f t="shared" si="74"/>
        <v>WASHED BURGUNDY</v>
      </c>
      <c r="I105" s="48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9" t="s">
        <v>116</v>
      </c>
      <c r="C106" s="488"/>
      <c r="D106" s="488"/>
      <c r="E106" s="460"/>
      <c r="F106" s="82" t="s">
        <v>92</v>
      </c>
      <c r="G106" s="82"/>
      <c r="H106" s="487" t="str">
        <f t="shared" si="76"/>
        <v>LIME</v>
      </c>
      <c r="I106" s="48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82" t="s">
        <v>93</v>
      </c>
      <c r="C107" s="483"/>
      <c r="D107" s="483"/>
      <c r="E107" s="483"/>
      <c r="F107" s="82" t="s">
        <v>55</v>
      </c>
      <c r="G107" s="82"/>
      <c r="H107" s="487" t="str">
        <f t="shared" si="72"/>
        <v>BLACK</v>
      </c>
      <c r="I107" s="48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2" t="s">
        <v>93</v>
      </c>
      <c r="C108" s="483"/>
      <c r="D108" s="483"/>
      <c r="E108" s="483"/>
      <c r="F108" s="82" t="s">
        <v>55</v>
      </c>
      <c r="G108" s="82"/>
      <c r="H108" s="487" t="str">
        <f t="shared" si="73"/>
        <v>GREY HEATHER</v>
      </c>
      <c r="I108" s="48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82" t="s">
        <v>93</v>
      </c>
      <c r="C109" s="483"/>
      <c r="D109" s="483"/>
      <c r="E109" s="483"/>
      <c r="F109" s="82" t="s">
        <v>55</v>
      </c>
      <c r="G109" s="82"/>
      <c r="H109" s="487" t="str">
        <f t="shared" si="74"/>
        <v>WASHED BURGUNDY</v>
      </c>
      <c r="I109" s="48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82" t="s">
        <v>93</v>
      </c>
      <c r="C110" s="483"/>
      <c r="D110" s="483"/>
      <c r="E110" s="483"/>
      <c r="F110" s="82" t="s">
        <v>55</v>
      </c>
      <c r="G110" s="82"/>
      <c r="H110" s="487" t="str">
        <f t="shared" si="76"/>
        <v>LIME</v>
      </c>
      <c r="I110" s="48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82" t="s">
        <v>94</v>
      </c>
      <c r="C111" s="483"/>
      <c r="D111" s="483"/>
      <c r="E111" s="483"/>
      <c r="F111" s="82" t="s">
        <v>55</v>
      </c>
      <c r="G111" s="82"/>
      <c r="H111" s="487" t="str">
        <f t="shared" si="72"/>
        <v>BLACK</v>
      </c>
      <c r="I111" s="48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2" t="s">
        <v>94</v>
      </c>
      <c r="C112" s="483"/>
      <c r="D112" s="483"/>
      <c r="E112" s="483"/>
      <c r="F112" s="82" t="s">
        <v>55</v>
      </c>
      <c r="G112" s="82"/>
      <c r="H112" s="487" t="str">
        <f t="shared" si="73"/>
        <v>GREY HEATHER</v>
      </c>
      <c r="I112" s="48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82" t="s">
        <v>94</v>
      </c>
      <c r="C113" s="483"/>
      <c r="D113" s="483"/>
      <c r="E113" s="483"/>
      <c r="F113" s="82" t="s">
        <v>55</v>
      </c>
      <c r="G113" s="82"/>
      <c r="H113" s="487" t="str">
        <f t="shared" si="74"/>
        <v>WASHED BURGUNDY</v>
      </c>
      <c r="I113" s="48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82" t="s">
        <v>94</v>
      </c>
      <c r="C114" s="483"/>
      <c r="D114" s="483"/>
      <c r="E114" s="483"/>
      <c r="F114" s="82" t="s">
        <v>55</v>
      </c>
      <c r="G114" s="82"/>
      <c r="H114" s="487" t="str">
        <f t="shared" si="76"/>
        <v>LIME</v>
      </c>
      <c r="I114" s="48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82" t="s">
        <v>95</v>
      </c>
      <c r="C115" s="483"/>
      <c r="D115" s="483"/>
      <c r="E115" s="483"/>
      <c r="F115" s="82" t="s">
        <v>92</v>
      </c>
      <c r="G115" s="82"/>
      <c r="H115" s="487" t="str">
        <f t="shared" si="72"/>
        <v>BLACK</v>
      </c>
      <c r="I115" s="48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2" t="s">
        <v>95</v>
      </c>
      <c r="C116" s="483"/>
      <c r="D116" s="483"/>
      <c r="E116" s="483"/>
      <c r="F116" s="82" t="s">
        <v>92</v>
      </c>
      <c r="G116" s="82"/>
      <c r="H116" s="487" t="str">
        <f t="shared" si="73"/>
        <v>GREY HEATHER</v>
      </c>
      <c r="I116" s="48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82" t="s">
        <v>95</v>
      </c>
      <c r="C117" s="483"/>
      <c r="D117" s="483"/>
      <c r="E117" s="483"/>
      <c r="F117" s="82" t="s">
        <v>92</v>
      </c>
      <c r="G117" s="82"/>
      <c r="H117" s="487" t="str">
        <f t="shared" si="74"/>
        <v>WASHED BURGUNDY</v>
      </c>
      <c r="I117" s="48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82" t="s">
        <v>95</v>
      </c>
      <c r="C118" s="483"/>
      <c r="D118" s="483"/>
      <c r="E118" s="483"/>
      <c r="F118" s="82" t="s">
        <v>92</v>
      </c>
      <c r="G118" s="82"/>
      <c r="H118" s="487" t="str">
        <f t="shared" si="76"/>
        <v>LIME</v>
      </c>
      <c r="I118" s="48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9" t="s">
        <v>96</v>
      </c>
      <c r="C119" s="488"/>
      <c r="D119" s="488"/>
      <c r="E119" s="460"/>
      <c r="F119" s="82" t="s">
        <v>38</v>
      </c>
      <c r="G119" s="82"/>
      <c r="H119" s="487" t="str">
        <f t="shared" si="72"/>
        <v>BLACK</v>
      </c>
      <c r="I119" s="48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2" t="s">
        <v>96</v>
      </c>
      <c r="C120" s="483"/>
      <c r="D120" s="483"/>
      <c r="E120" s="483"/>
      <c r="F120" s="82" t="s">
        <v>38</v>
      </c>
      <c r="G120" s="82"/>
      <c r="H120" s="487" t="str">
        <f t="shared" si="73"/>
        <v>GREY HEATHER</v>
      </c>
      <c r="I120" s="48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82" t="s">
        <v>96</v>
      </c>
      <c r="C121" s="483"/>
      <c r="D121" s="483"/>
      <c r="E121" s="483"/>
      <c r="F121" s="82" t="s">
        <v>38</v>
      </c>
      <c r="G121" s="82"/>
      <c r="H121" s="487" t="str">
        <f t="shared" si="74"/>
        <v>WASHED BURGUNDY</v>
      </c>
      <c r="I121" s="48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82" t="s">
        <v>96</v>
      </c>
      <c r="C122" s="483"/>
      <c r="D122" s="483"/>
      <c r="E122" s="483"/>
      <c r="F122" s="82" t="s">
        <v>38</v>
      </c>
      <c r="G122" s="82"/>
      <c r="H122" s="487" t="str">
        <f t="shared" si="76"/>
        <v>LIME</v>
      </c>
      <c r="I122" s="48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82" t="s">
        <v>97</v>
      </c>
      <c r="C123" s="483"/>
      <c r="D123" s="483"/>
      <c r="E123" s="483"/>
      <c r="F123" s="82" t="s">
        <v>92</v>
      </c>
      <c r="G123" s="82"/>
      <c r="H123" s="487" t="str">
        <f t="shared" si="72"/>
        <v>BLACK</v>
      </c>
      <c r="I123" s="48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9" t="s">
        <v>97</v>
      </c>
      <c r="C124" s="488"/>
      <c r="D124" s="488"/>
      <c r="E124" s="460"/>
      <c r="F124" s="82" t="s">
        <v>92</v>
      </c>
      <c r="G124" s="82"/>
      <c r="H124" s="487" t="str">
        <f t="shared" si="73"/>
        <v>GREY HEATHER</v>
      </c>
      <c r="I124" s="48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9" t="s">
        <v>97</v>
      </c>
      <c r="C125" s="488"/>
      <c r="D125" s="488"/>
      <c r="E125" s="460"/>
      <c r="F125" s="82" t="s">
        <v>92</v>
      </c>
      <c r="G125" s="82"/>
      <c r="H125" s="487" t="str">
        <f>$D$28</f>
        <v>WASHED BURGUNDY</v>
      </c>
      <c r="I125" s="48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9" t="s">
        <v>97</v>
      </c>
      <c r="C126" s="488"/>
      <c r="D126" s="488"/>
      <c r="E126" s="460"/>
      <c r="F126" s="82" t="s">
        <v>92</v>
      </c>
      <c r="G126" s="82"/>
      <c r="H126" s="487" t="str">
        <f>$D$33</f>
        <v>LIME</v>
      </c>
      <c r="I126" s="48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2" t="s">
        <v>110</v>
      </c>
      <c r="C127" s="483"/>
      <c r="D127" s="483"/>
      <c r="E127" s="483"/>
      <c r="F127" s="484" t="s">
        <v>111</v>
      </c>
      <c r="G127" s="82"/>
      <c r="H127" s="485" t="s">
        <v>134</v>
      </c>
      <c r="I127" s="48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2" t="s">
        <v>110</v>
      </c>
      <c r="C128" s="483"/>
      <c r="D128" s="483"/>
      <c r="E128" s="483"/>
      <c r="F128" s="484"/>
      <c r="G128" s="82"/>
      <c r="H128" s="485" t="s">
        <v>135</v>
      </c>
      <c r="I128" s="48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2" t="s">
        <v>110</v>
      </c>
      <c r="C129" s="483"/>
      <c r="D129" s="483"/>
      <c r="E129" s="483"/>
      <c r="F129" s="484"/>
      <c r="G129" s="82"/>
      <c r="H129" s="485" t="s">
        <v>136</v>
      </c>
      <c r="I129" s="48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2" t="s">
        <v>110</v>
      </c>
      <c r="C130" s="483"/>
      <c r="D130" s="483"/>
      <c r="E130" s="483"/>
      <c r="F130" s="484"/>
      <c r="G130" s="82"/>
      <c r="H130" s="485">
        <v>41</v>
      </c>
      <c r="I130" s="48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2" t="s">
        <v>110</v>
      </c>
      <c r="C131" s="483"/>
      <c r="D131" s="483"/>
      <c r="E131" s="483"/>
      <c r="F131" s="484"/>
      <c r="G131" s="82"/>
      <c r="H131" s="487">
        <v>42</v>
      </c>
      <c r="I131" s="48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68" t="s">
        <v>31</v>
      </c>
      <c r="K133" s="368"/>
      <c r="L133" s="368"/>
      <c r="M133" s="36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8" t="s">
        <v>49</v>
      </c>
      <c r="C135" s="469"/>
      <c r="D135" s="469"/>
      <c r="E135" s="469"/>
      <c r="F135" s="469"/>
      <c r="G135" s="469"/>
      <c r="H135" s="469"/>
      <c r="I135" s="47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6" t="s">
        <v>99</v>
      </c>
      <c r="E136" s="476"/>
      <c r="F136" s="476" t="s">
        <v>54</v>
      </c>
      <c r="G136" s="476"/>
      <c r="H136" s="476"/>
      <c r="I136" s="47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7" t="s">
        <v>122</v>
      </c>
      <c r="D137" s="479" t="s">
        <v>124</v>
      </c>
      <c r="E137" s="480"/>
      <c r="F137" s="481" t="s">
        <v>137</v>
      </c>
      <c r="G137" s="481"/>
      <c r="H137" s="481"/>
      <c r="I137" s="481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8"/>
      <c r="D138" s="445" t="s">
        <v>125</v>
      </c>
      <c r="E138" s="447"/>
      <c r="F138" s="481" t="s">
        <v>138</v>
      </c>
      <c r="G138" s="481"/>
      <c r="H138" s="481"/>
      <c r="I138" s="481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8"/>
      <c r="C140" s="469"/>
      <c r="D140" s="371"/>
      <c r="E140" s="371"/>
      <c r="F140" s="371"/>
      <c r="G140" s="371"/>
      <c r="H140" s="371"/>
      <c r="I140" s="372"/>
      <c r="J140" s="44"/>
      <c r="K140" s="44"/>
    </row>
    <row r="141" spans="1:16" s="12" customFormat="1" ht="28" hidden="1">
      <c r="A141" s="88"/>
      <c r="B141" s="459"/>
      <c r="C141" s="46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70" t="s">
        <v>119</v>
      </c>
      <c r="C142" s="470"/>
      <c r="D142" s="100"/>
      <c r="E142" s="100">
        <v>2.2000000000000002</v>
      </c>
      <c r="F142" s="471">
        <v>3</v>
      </c>
      <c r="G142" s="472"/>
      <c r="H142" s="472"/>
      <c r="I142" s="47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4" t="s">
        <v>155</v>
      </c>
      <c r="D144" s="474"/>
      <c r="E144" s="474"/>
      <c r="F144" s="47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8" t="s">
        <v>49</v>
      </c>
      <c r="C145" s="469"/>
      <c r="D145" s="469"/>
      <c r="E145" s="469"/>
      <c r="F145" s="469"/>
      <c r="G145" s="469"/>
      <c r="H145" s="469"/>
      <c r="I145" s="47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77" t="s">
        <v>69</v>
      </c>
      <c r="F146" s="378"/>
      <c r="G146" s="378"/>
      <c r="H146" s="378"/>
      <c r="I146" s="37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0" t="s">
        <v>161</v>
      </c>
      <c r="F147" s="381"/>
      <c r="G147" s="381"/>
      <c r="H147" s="381"/>
      <c r="I147" s="382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0" t="s">
        <v>171</v>
      </c>
      <c r="F148" s="381"/>
      <c r="G148" s="381"/>
      <c r="H148" s="381"/>
      <c r="I148" s="382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0" t="s">
        <v>161</v>
      </c>
      <c r="F149" s="381"/>
      <c r="G149" s="381"/>
      <c r="H149" s="381"/>
      <c r="I149" s="382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0" t="s">
        <v>161</v>
      </c>
      <c r="F150" s="381"/>
      <c r="G150" s="381"/>
      <c r="H150" s="381"/>
      <c r="I150" s="382"/>
      <c r="J150" s="44"/>
      <c r="K150" s="44"/>
      <c r="L150" s="44"/>
      <c r="M150" s="44"/>
      <c r="N150" s="44"/>
    </row>
    <row r="151" spans="1:16" s="12" customFormat="1" ht="28">
      <c r="A151" s="88"/>
      <c r="B151" s="468" t="s">
        <v>70</v>
      </c>
      <c r="C151" s="469"/>
      <c r="D151" s="371"/>
      <c r="E151" s="371"/>
      <c r="F151" s="371"/>
      <c r="G151" s="371"/>
      <c r="H151" s="371"/>
      <c r="I151" s="372"/>
      <c r="J151" s="44"/>
      <c r="K151" s="44"/>
    </row>
    <row r="152" spans="1:16" s="12" customFormat="1" ht="56.25" customHeight="1">
      <c r="A152" s="88"/>
      <c r="B152" s="459"/>
      <c r="C152" s="46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61" t="s">
        <v>162</v>
      </c>
      <c r="C153" s="462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63" t="s">
        <v>163</v>
      </c>
      <c r="C154" s="464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65" t="s">
        <v>71</v>
      </c>
      <c r="D157" s="466"/>
      <c r="E157" s="466"/>
      <c r="F157" s="466"/>
      <c r="G157" s="466"/>
      <c r="H157" s="466"/>
      <c r="I157" s="467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5" t="s">
        <v>164</v>
      </c>
      <c r="D158" s="446"/>
      <c r="E158" s="446"/>
      <c r="F158" s="446"/>
      <c r="G158" s="446"/>
      <c r="H158" s="446"/>
      <c r="I158" s="44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5" t="s">
        <v>165</v>
      </c>
      <c r="D159" s="446"/>
      <c r="E159" s="446"/>
      <c r="F159" s="446"/>
      <c r="G159" s="446"/>
      <c r="H159" s="446"/>
      <c r="I159" s="44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48" t="s">
        <v>164</v>
      </c>
      <c r="D160" s="449"/>
      <c r="E160" s="449"/>
      <c r="F160" s="449"/>
      <c r="G160" s="449"/>
      <c r="H160" s="449"/>
      <c r="I160" s="45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51"/>
      <c r="D161" s="452"/>
      <c r="E161" s="452"/>
      <c r="F161" s="452"/>
      <c r="G161" s="452"/>
      <c r="H161" s="452"/>
      <c r="I161" s="45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54"/>
      <c r="D162" s="455"/>
      <c r="E162" s="455"/>
      <c r="F162" s="455"/>
      <c r="G162" s="455"/>
      <c r="H162" s="455"/>
      <c r="I162" s="45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68" t="s">
        <v>78</v>
      </c>
      <c r="C164" s="368"/>
      <c r="D164" s="368"/>
      <c r="E164" s="36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7"/>
      <c r="B170" s="458"/>
      <c r="C170" s="458"/>
      <c r="D170" s="458"/>
      <c r="E170" s="458"/>
      <c r="F170" s="458"/>
      <c r="G170" s="458"/>
      <c r="H170" s="458"/>
      <c r="I170" s="458"/>
      <c r="J170" s="458"/>
      <c r="K170" s="458"/>
      <c r="L170" s="458"/>
      <c r="M170" s="458"/>
      <c r="N170" s="458"/>
      <c r="O170" s="458"/>
      <c r="P170" s="45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0"/>
  <sheetViews>
    <sheetView view="pageBreakPreview" topLeftCell="A41" zoomScale="40" zoomScaleNormal="40" zoomScaleSheetLayoutView="40" zoomScalePageLayoutView="25" workbookViewId="0">
      <selection activeCell="F48" sqref="F48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H06-CR35M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TC COLLAB CREW MEN'S</v>
      </c>
      <c r="C4" s="59"/>
    </row>
    <row r="5" spans="1:3" s="58" customFormat="1" ht="76" customHeight="1">
      <c r="A5" s="199"/>
      <c r="B5" s="541" t="str">
        <f>'1. CUTTING DOCKET'!$D$18</f>
        <v>BLANC DE BLANC</v>
      </c>
      <c r="C5" s="542"/>
    </row>
    <row r="6" spans="1:3" s="62" customFormat="1" ht="69.75" customHeight="1">
      <c r="A6" s="161" t="s">
        <v>32</v>
      </c>
      <c r="B6" s="543" t="str">
        <f>B5</f>
        <v>BLANC DE BLANC</v>
      </c>
      <c r="C6" s="544"/>
    </row>
    <row r="7" spans="1:3" s="62" customFormat="1" ht="93" customHeight="1">
      <c r="A7" s="200" t="s">
        <v>33</v>
      </c>
      <c r="B7" s="543" t="str">
        <f>'[11]1. CUTTING DOCKET'!$B$27</f>
        <v>BRUSHED FLEECE 100% COTTON (30/1+8/1) HEAVY WASHING_350GSM</v>
      </c>
      <c r="C7" s="545"/>
    </row>
    <row r="8" spans="1:3" s="62" customFormat="1" ht="357" customHeight="1">
      <c r="A8" s="162" t="s">
        <v>32</v>
      </c>
      <c r="B8" s="546"/>
      <c r="C8" s="547"/>
    </row>
    <row r="9" spans="1:3" s="62" customFormat="1" ht="94.5" customHeight="1">
      <c r="A9" s="161" t="str">
        <f>'1. CUTTING DOCKET'!B28</f>
        <v>RIB 2X2 COTTON SPANDEX 400GSM</v>
      </c>
      <c r="B9" s="543" t="str">
        <f>B6</f>
        <v>BLANC DE BLANC</v>
      </c>
      <c r="C9" s="544"/>
    </row>
    <row r="10" spans="1:3" s="62" customFormat="1" ht="254" customHeight="1">
      <c r="A10" s="162" t="s">
        <v>213</v>
      </c>
      <c r="B10" s="546"/>
      <c r="C10" s="54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50" customHeight="1">
      <c r="A15" s="161" t="s">
        <v>211</v>
      </c>
      <c r="B15" s="548" t="str">
        <f>B9</f>
        <v>BLANC DE BLANC</v>
      </c>
      <c r="C15" s="549"/>
    </row>
    <row r="16" spans="1:3" s="62" customFormat="1" ht="117.5" customHeight="1">
      <c r="A16" s="277" t="s">
        <v>271</v>
      </c>
      <c r="B16" s="550" t="str">
        <f>'1. CUTTING DOCKET'!$G$31</f>
        <v>WH1347</v>
      </c>
      <c r="C16" s="551"/>
    </row>
    <row r="17" spans="1:3" s="62" customFormat="1" ht="133" customHeight="1">
      <c r="A17" s="287" t="str">
        <f>'[11]1. CUTTING DOCKET'!$B$33</f>
        <v>NHÃN DỆT BẰNG VẢI 38MM*71MM 
(NHÃN CHÍNH-PHÂN THEO TỪNG SIZE)
CODE: HSC-ML-0047(MENS)</v>
      </c>
      <c r="B17" s="548" t="s">
        <v>89</v>
      </c>
      <c r="C17" s="552"/>
    </row>
    <row r="18" spans="1:3" s="62" customFormat="1" ht="383.5" customHeight="1">
      <c r="A18" s="288" t="s">
        <v>219</v>
      </c>
      <c r="B18" s="553"/>
      <c r="C18" s="554"/>
    </row>
    <row r="19" spans="1:3" s="62" customFormat="1" ht="151.5" customHeight="1">
      <c r="A19" s="287" t="str">
        <f>'1. CUTTING DOCKET'!B33</f>
        <v>NHÃN THÀNH PHẦN 100% COTTON
KÍCH THƯỚC: 82.2 *20 MM
CODE: CC-054</v>
      </c>
      <c r="B19" s="548" t="s">
        <v>445</v>
      </c>
      <c r="C19" s="552"/>
    </row>
    <row r="20" spans="1:3" s="62" customFormat="1" ht="409.5" customHeight="1">
      <c r="A20" s="535" t="s">
        <v>225</v>
      </c>
      <c r="B20" s="537"/>
      <c r="C20" s="538"/>
    </row>
    <row r="21" spans="1:3" s="62" customFormat="1" ht="95.5" customHeight="1">
      <c r="A21" s="536"/>
      <c r="B21" s="539"/>
      <c r="C21" s="540"/>
    </row>
    <row r="22" spans="1:3" s="62" customFormat="1" ht="83" customHeight="1">
      <c r="A22" s="287" t="str">
        <f>'[11]1. CUTTING DOCKET'!$B$35</f>
        <v>NHÃN HSCO SATIN
CODE: HSC-ML-0002</v>
      </c>
      <c r="B22" s="548" t="s">
        <v>89</v>
      </c>
      <c r="C22" s="552"/>
    </row>
    <row r="23" spans="1:3" s="62" customFormat="1" ht="196" customHeight="1">
      <c r="A23" s="288" t="s">
        <v>220</v>
      </c>
      <c r="B23" s="553"/>
      <c r="C23" s="554"/>
    </row>
    <row r="24" spans="1:3" s="62" customFormat="1" ht="54.5" customHeight="1">
      <c r="A24" s="287" t="s">
        <v>270</v>
      </c>
      <c r="B24" s="548" t="s">
        <v>445</v>
      </c>
      <c r="C24" s="552"/>
    </row>
    <row r="25" spans="1:3" s="62" customFormat="1" ht="66.5" customHeight="1">
      <c r="A25" s="288" t="s">
        <v>221</v>
      </c>
      <c r="B25" s="556" t="s">
        <v>254</v>
      </c>
      <c r="C25" s="557"/>
    </row>
    <row r="26" spans="1:3" s="62" customFormat="1" ht="52.5" customHeight="1">
      <c r="A26" s="287" t="str">
        <f>'[11]1. CUTTING DOCKET'!$B$41</f>
        <v>DÂY TAPE XƯƠNG CÁ 1CM</v>
      </c>
      <c r="B26" s="548" t="s">
        <v>428</v>
      </c>
      <c r="C26" s="549"/>
    </row>
    <row r="27" spans="1:3" s="62" customFormat="1" ht="122" customHeight="1">
      <c r="A27" s="289" t="s">
        <v>226</v>
      </c>
      <c r="B27" s="546"/>
      <c r="C27" s="555"/>
    </row>
    <row r="28" spans="1:3" s="62" customFormat="1" ht="77" customHeight="1">
      <c r="A28" s="558" t="str">
        <f>'[11]1. CUTTING DOCKET'!B46</f>
        <v>ĐẠN BẮN TREO THẺ BÀI</v>
      </c>
      <c r="B28" s="560" t="s">
        <v>89</v>
      </c>
      <c r="C28" s="561"/>
    </row>
    <row r="29" spans="1:3" s="62" customFormat="1" ht="77" customHeight="1">
      <c r="A29" s="559"/>
      <c r="B29" s="161" t="s">
        <v>255</v>
      </c>
      <c r="C29" s="165" t="s">
        <v>256</v>
      </c>
    </row>
    <row r="30" spans="1:3" s="62" customFormat="1" ht="342" customHeight="1">
      <c r="A30" s="289" t="s">
        <v>257</v>
      </c>
      <c r="B30" s="290"/>
      <c r="C30" s="291"/>
    </row>
    <row r="31" spans="1:3" s="62" customFormat="1" ht="54.5" customHeight="1">
      <c r="A31" s="287" t="str">
        <f>'[11]1. CUTTING DOCKET'!B46</f>
        <v>ĐẠN BẮN TREO THẺ BÀI</v>
      </c>
      <c r="B31" s="548" t="s">
        <v>39</v>
      </c>
      <c r="C31" s="549"/>
    </row>
    <row r="32" spans="1:3" s="62" customFormat="1" ht="109" customHeight="1">
      <c r="A32" s="289" t="s">
        <v>258</v>
      </c>
      <c r="B32" s="546"/>
      <c r="C32" s="555"/>
    </row>
    <row r="33" spans="1:3" s="62" customFormat="1" ht="87.5" customHeight="1">
      <c r="A33" s="287" t="str">
        <f>'[11]1. CUTTING DOCKET'!B47</f>
        <v>STICKER BARCODE TẠI THẺ BÀI
KÍCH THƯỚC: 20CMX30CM</v>
      </c>
      <c r="B33" s="548" t="s">
        <v>89</v>
      </c>
      <c r="C33" s="549"/>
    </row>
    <row r="34" spans="1:3" s="62" customFormat="1" ht="180.5" customHeight="1">
      <c r="A34" s="289" t="s">
        <v>259</v>
      </c>
      <c r="B34" s="546"/>
      <c r="C34" s="555"/>
    </row>
    <row r="35" spans="1:3" s="62" customFormat="1" ht="105.5" customHeight="1">
      <c r="A35" s="287" t="str">
        <f>'[11]1. CUTTING DOCKET'!B48</f>
        <v>STICKER BARCODE TẠI POLY BAG
KÍCH THƯỚC: 35CMX55CM</v>
      </c>
      <c r="B35" s="548" t="str">
        <f>B33</f>
        <v>NỀN TRẮNG CHỮ ĐEN</v>
      </c>
      <c r="C35" s="549"/>
    </row>
    <row r="36" spans="1:3" s="62" customFormat="1" ht="203" customHeight="1">
      <c r="A36" s="289" t="s">
        <v>260</v>
      </c>
      <c r="B36" s="546"/>
      <c r="C36" s="547"/>
    </row>
    <row r="37" spans="1:3" s="62" customFormat="1" ht="91.5" customHeight="1">
      <c r="A37" s="287" t="str">
        <f>'[11]1. CUTTING DOCKET'!B49</f>
        <v>STICKER CARTON CHI TIẾT TỪNG CỬA HÀNG</v>
      </c>
      <c r="B37" s="548" t="str">
        <f>B35</f>
        <v>NỀN TRẮNG CHỮ ĐEN</v>
      </c>
      <c r="C37" s="549"/>
    </row>
    <row r="38" spans="1:3" s="62" customFormat="1" ht="164.5" customHeight="1">
      <c r="A38" s="289" t="s">
        <v>205</v>
      </c>
      <c r="B38" s="546"/>
      <c r="C38" s="547"/>
    </row>
    <row r="39" spans="1:3" s="62" customFormat="1" ht="51" customHeight="1">
      <c r="A39" s="287" t="str">
        <f>'[11]1. CUTTING DOCKET'!B50</f>
        <v>POLY BAG LỚN</v>
      </c>
      <c r="B39" s="548" t="s">
        <v>92</v>
      </c>
      <c r="C39" s="549"/>
    </row>
    <row r="40" spans="1:3" s="62" customFormat="1" ht="60.5" customHeight="1">
      <c r="A40" s="289" t="s">
        <v>261</v>
      </c>
      <c r="B40" s="546"/>
      <c r="C40" s="547"/>
    </row>
    <row r="41" spans="1:3" s="62" customFormat="1" ht="47.5" customHeight="1">
      <c r="A41" s="287" t="str">
        <f>'[11]1. CUTTING DOCKET'!B51</f>
        <v>POLY BAG THÙNG</v>
      </c>
      <c r="B41" s="548" t="s">
        <v>92</v>
      </c>
      <c r="C41" s="549"/>
    </row>
    <row r="42" spans="1:3" s="62" customFormat="1" ht="46.5" customHeight="1">
      <c r="A42" s="289" t="s">
        <v>262</v>
      </c>
      <c r="B42" s="546"/>
      <c r="C42" s="547"/>
    </row>
    <row r="43" spans="1:3" s="62" customFormat="1" ht="47.5" customHeight="1">
      <c r="A43" s="287" t="s">
        <v>243</v>
      </c>
      <c r="B43" s="548" t="s">
        <v>92</v>
      </c>
      <c r="C43" s="549"/>
    </row>
    <row r="44" spans="1:3" s="62" customFormat="1" ht="109.5" customHeight="1">
      <c r="A44" s="289" t="s">
        <v>204</v>
      </c>
      <c r="B44" s="546"/>
      <c r="C44" s="547"/>
    </row>
    <row r="45" spans="1:3" s="62" customFormat="1" ht="46.5" customHeight="1">
      <c r="A45" s="287" t="s">
        <v>252</v>
      </c>
      <c r="B45" s="548" t="s">
        <v>92</v>
      </c>
      <c r="C45" s="549"/>
    </row>
    <row r="46" spans="1:3" s="62" customFormat="1" ht="75.5" customHeight="1">
      <c r="A46" s="289" t="s">
        <v>204</v>
      </c>
      <c r="B46" s="546"/>
      <c r="C46" s="547"/>
    </row>
    <row r="47" spans="1:3" s="62" customFormat="1" ht="44" customHeight="1">
      <c r="A47" s="287" t="s">
        <v>244</v>
      </c>
      <c r="B47" s="548" t="s">
        <v>55</v>
      </c>
      <c r="C47" s="549"/>
    </row>
    <row r="48" spans="1:3" s="62" customFormat="1" ht="64.5" customHeight="1">
      <c r="A48" s="289" t="s">
        <v>263</v>
      </c>
      <c r="B48" s="546"/>
      <c r="C48" s="547"/>
    </row>
    <row r="49" spans="1:3" s="62" customFormat="1" ht="43.5" customHeight="1">
      <c r="A49" s="287" t="s">
        <v>203</v>
      </c>
      <c r="B49" s="548" t="str">
        <f>B47</f>
        <v>NATURAL</v>
      </c>
      <c r="C49" s="549"/>
    </row>
    <row r="50" spans="1:3" s="62" customFormat="1" ht="64" customHeight="1">
      <c r="A50" s="289" t="s">
        <v>262</v>
      </c>
      <c r="B50" s="546"/>
      <c r="C50" s="547"/>
    </row>
  </sheetData>
  <mergeCells count="41"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46:C46"/>
    <mergeCell ref="B39:C39"/>
    <mergeCell ref="B40:C40"/>
    <mergeCell ref="A28:A29"/>
    <mergeCell ref="B28:C28"/>
    <mergeCell ref="B31:C31"/>
    <mergeCell ref="B32:C32"/>
    <mergeCell ref="B33:C33"/>
    <mergeCell ref="B34:C34"/>
    <mergeCell ref="B35:C35"/>
    <mergeCell ref="B36:C36"/>
    <mergeCell ref="B37:C37"/>
    <mergeCell ref="B38:C38"/>
    <mergeCell ref="B26:C26"/>
    <mergeCell ref="B27:C27"/>
    <mergeCell ref="B22:C22"/>
    <mergeCell ref="B23:C23"/>
    <mergeCell ref="B24:C24"/>
    <mergeCell ref="B25:C25"/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3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H06-CR35M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TC COLLAB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BLANC DE BLANC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3" t="str">
        <f>'1. CUTTING DOCKET'!M11</f>
        <v>BRUSHED FLEECE 100% COTTON (30/1+8/1) HEAVY WASHING_350GSM</v>
      </c>
      <c r="C7" s="545"/>
      <c r="D7" s="545"/>
      <c r="E7" s="544"/>
    </row>
    <row r="8" spans="1:12" s="62" customFormat="1" ht="409.6" customHeight="1">
      <c r="A8" s="64" t="e">
        <f>'1. CUTTING DOCKET'!#REF!</f>
        <v>#REF!</v>
      </c>
      <c r="B8" s="588"/>
      <c r="C8" s="589"/>
      <c r="D8" s="590"/>
      <c r="E8" s="59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92" t="e">
        <f>'1. CUTTING DOCKET'!#REF!</f>
        <v>#REF!</v>
      </c>
      <c r="C13" s="545"/>
      <c r="D13" s="59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88"/>
      <c r="C14" s="589"/>
      <c r="D14" s="59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94" t="e">
        <f>'1. CUTTING DOCKET'!#REF!</f>
        <v>#REF!</v>
      </c>
      <c r="C17" s="595"/>
      <c r="D17" s="596"/>
      <c r="E17" s="597"/>
    </row>
    <row r="18" spans="1:5" s="62" customFormat="1" ht="90" customHeight="1">
      <c r="A18" s="61" t="e">
        <f>'1. CUTTING DOCKET'!#REF!</f>
        <v>#REF!</v>
      </c>
      <c r="B18" s="548" t="e">
        <f>'1. CUTTING DOCKET'!#REF!</f>
        <v>#REF!</v>
      </c>
      <c r="C18" s="552"/>
      <c r="D18" s="552"/>
      <c r="E18" s="549"/>
    </row>
    <row r="19" spans="1:5" s="62" customFormat="1" ht="409.6" customHeight="1">
      <c r="A19" s="166" t="s">
        <v>166</v>
      </c>
      <c r="B19" s="572"/>
      <c r="C19" s="573"/>
      <c r="D19" s="574"/>
      <c r="E19" s="574"/>
    </row>
    <row r="20" spans="1:5" s="62" customFormat="1" ht="79.5" customHeight="1">
      <c r="A20" s="61" t="e">
        <f>'1. CUTTING DOCKET'!#REF!</f>
        <v>#REF!</v>
      </c>
      <c r="B20" s="548" t="e">
        <f>'1. CUTTING DOCKET'!#REF!</f>
        <v>#REF!</v>
      </c>
      <c r="C20" s="552"/>
      <c r="D20" s="552"/>
      <c r="E20" s="549"/>
    </row>
    <row r="21" spans="1:5" s="62" customFormat="1" ht="346.5" customHeight="1">
      <c r="A21" s="64" t="s">
        <v>117</v>
      </c>
      <c r="B21" s="575"/>
      <c r="C21" s="576"/>
      <c r="D21" s="577"/>
      <c r="E21" s="578"/>
    </row>
    <row r="22" spans="1:5" s="62" customFormat="1" ht="35">
      <c r="A22" s="61">
        <f>'1. CUTTING DOCKET'!B38</f>
        <v>0</v>
      </c>
      <c r="B22" s="570" t="str">
        <f>'1. CUTTING DOCKET'!F38</f>
        <v>MÀU PHỤ LIỆU</v>
      </c>
      <c r="C22" s="552"/>
      <c r="D22" s="571"/>
      <c r="E22" s="101"/>
    </row>
    <row r="23" spans="1:5" s="62" customFormat="1" ht="299.25" customHeight="1">
      <c r="A23" s="66" t="s">
        <v>100</v>
      </c>
      <c r="B23" s="579"/>
      <c r="C23" s="580"/>
      <c r="D23" s="581"/>
      <c r="E23" s="581"/>
    </row>
    <row r="24" spans="1:5" s="62" customFormat="1" ht="101.5" customHeight="1">
      <c r="A24" s="61" t="str">
        <f>'1. CUTTING DOCKET'!B37</f>
        <v>PHẦN C : PHỤ LIỆU ĐÓNG GÓI</v>
      </c>
      <c r="B24" s="570">
        <f>'1. CUTTING DOCKET'!F37</f>
        <v>0</v>
      </c>
      <c r="C24" s="552"/>
      <c r="D24" s="571"/>
      <c r="E24" s="101"/>
    </row>
    <row r="25" spans="1:5" s="62" customFormat="1" ht="362.25" customHeight="1">
      <c r="A25" s="66" t="s">
        <v>172</v>
      </c>
      <c r="B25" s="582" t="s">
        <v>173</v>
      </c>
      <c r="C25" s="583"/>
      <c r="D25" s="584"/>
      <c r="E25" s="113"/>
    </row>
    <row r="26" spans="1:5" s="62" customFormat="1" ht="109.5" customHeight="1">
      <c r="A26" s="61" t="s">
        <v>101</v>
      </c>
      <c r="B26" s="570" t="e">
        <f>'1. CUTTING DOCKET'!#REF!</f>
        <v>#REF!</v>
      </c>
      <c r="C26" s="552"/>
      <c r="D26" s="571"/>
      <c r="E26" s="102"/>
    </row>
    <row r="27" spans="1:5" s="62" customFormat="1" ht="282" customHeight="1">
      <c r="A27" s="66" t="s">
        <v>102</v>
      </c>
      <c r="B27" s="585" t="s">
        <v>167</v>
      </c>
      <c r="C27" s="586"/>
      <c r="D27" s="587"/>
      <c r="E27" s="587"/>
    </row>
    <row r="28" spans="1:5" s="62" customFormat="1" ht="93.65" customHeight="1">
      <c r="A28" s="61" t="e">
        <f>'1. CUTTING DOCKET'!#REF!</f>
        <v>#REF!</v>
      </c>
      <c r="B28" s="570" t="e">
        <f>'1. CUTTING DOCKET'!#REF!</f>
        <v>#REF!</v>
      </c>
      <c r="C28" s="552"/>
      <c r="D28" s="571"/>
      <c r="E28" s="102"/>
    </row>
    <row r="29" spans="1:5" s="62" customFormat="1" ht="273" customHeight="1">
      <c r="A29" s="64" t="s">
        <v>103</v>
      </c>
      <c r="B29" s="562"/>
      <c r="C29" s="563"/>
      <c r="D29" s="564"/>
      <c r="E29" s="564"/>
    </row>
    <row r="30" spans="1:5" s="62" customFormat="1" ht="95.25" customHeight="1">
      <c r="A30" s="61" t="str">
        <f>'1. CUTTING DOCKET'!B45</f>
        <v>POLY BAG THÙNG</v>
      </c>
      <c r="B30" s="570" t="str">
        <f>'1. CUTTING DOCKET'!F45</f>
        <v>CLEAR</v>
      </c>
      <c r="C30" s="552"/>
      <c r="D30" s="571"/>
      <c r="E30" s="102"/>
    </row>
    <row r="31" spans="1:5" s="62" customFormat="1" ht="324.75" customHeight="1">
      <c r="A31" s="64"/>
      <c r="B31" s="562"/>
      <c r="C31" s="563"/>
      <c r="D31" s="564"/>
      <c r="E31" s="564"/>
    </row>
    <row r="32" spans="1:5" s="62" customFormat="1" ht="119.5" customHeight="1">
      <c r="A32" s="61" t="s">
        <v>105</v>
      </c>
      <c r="B32" s="570" t="e">
        <f>'1. CUTTING DOCKET'!#REF!</f>
        <v>#REF!</v>
      </c>
      <c r="C32" s="552"/>
      <c r="D32" s="571"/>
      <c r="E32" s="102"/>
    </row>
    <row r="33" spans="1:9" s="62" customFormat="1" ht="287.25" customHeight="1">
      <c r="A33" s="64" t="s">
        <v>106</v>
      </c>
      <c r="B33" s="562"/>
      <c r="C33" s="563"/>
      <c r="D33" s="564"/>
      <c r="E33" s="564"/>
    </row>
    <row r="34" spans="1:9" s="62" customFormat="1" ht="71.5" customHeight="1">
      <c r="A34" s="61" t="s">
        <v>96</v>
      </c>
      <c r="B34" s="570" t="s">
        <v>38</v>
      </c>
      <c r="C34" s="552"/>
      <c r="D34" s="571"/>
      <c r="E34" s="102"/>
    </row>
    <row r="35" spans="1:9" s="62" customFormat="1" ht="87" customHeight="1">
      <c r="A35" s="64" t="s">
        <v>104</v>
      </c>
      <c r="B35" s="562"/>
      <c r="C35" s="563"/>
      <c r="D35" s="564"/>
      <c r="E35" s="564"/>
    </row>
    <row r="36" spans="1:9" s="62" customFormat="1" ht="63.65" customHeight="1">
      <c r="A36" s="61" t="s">
        <v>97</v>
      </c>
      <c r="B36" s="570" t="s">
        <v>92</v>
      </c>
      <c r="C36" s="552"/>
      <c r="D36" s="571"/>
      <c r="E36" s="102"/>
    </row>
    <row r="37" spans="1:9" s="62" customFormat="1" ht="97.5" customHeight="1">
      <c r="A37" s="64" t="s">
        <v>104</v>
      </c>
      <c r="B37" s="562"/>
      <c r="C37" s="563"/>
      <c r="D37" s="564"/>
      <c r="E37" s="564"/>
    </row>
    <row r="38" spans="1:9" s="62" customFormat="1" ht="97.5" customHeight="1">
      <c r="A38" s="98" t="e">
        <f>'1. CUTTING DOCKET'!#REF!</f>
        <v>#REF!</v>
      </c>
      <c r="B38" s="565" t="e">
        <f>'1. CUTTING DOCKET'!#REF!</f>
        <v>#REF!</v>
      </c>
      <c r="C38" s="566"/>
      <c r="D38" s="567"/>
      <c r="E38" s="103"/>
    </row>
    <row r="39" spans="1:9" s="62" customFormat="1" ht="221.5" customHeight="1">
      <c r="A39" s="64"/>
      <c r="B39" s="568"/>
      <c r="C39" s="569"/>
      <c r="D39" s="568"/>
      <c r="E39" s="568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4615-5D97-486C-AC2A-C4F6CB2443AD}">
  <sheetPr>
    <tabColor rgb="FFFF0000"/>
    <pageSetUpPr fitToPage="1"/>
  </sheetPr>
  <dimension ref="A1:K36"/>
  <sheetViews>
    <sheetView tabSelected="1" view="pageBreakPreview" topLeftCell="A3" zoomScale="60" zoomScaleNormal="71" workbookViewId="0">
      <selection activeCell="C13" sqref="C13"/>
    </sheetView>
  </sheetViews>
  <sheetFormatPr defaultColWidth="8.453125" defaultRowHeight="14"/>
  <cols>
    <col min="1" max="1" width="14.90625" style="308" customWidth="1"/>
    <col min="2" max="2" width="61.1796875" style="308" customWidth="1"/>
    <col min="3" max="3" width="35.1796875" style="308" customWidth="1"/>
    <col min="4" max="4" width="15.81640625" style="307" customWidth="1"/>
    <col min="5" max="5" width="13" style="347" customWidth="1"/>
    <col min="6" max="10" width="11.26953125" style="347" customWidth="1"/>
    <col min="11" max="11" width="33.453125" style="308" bestFit="1" customWidth="1"/>
    <col min="12" max="16384" width="8.453125" style="308"/>
  </cols>
  <sheetData>
    <row r="1" spans="1:11" ht="16.5" customHeight="1">
      <c r="A1" s="598" t="s">
        <v>338</v>
      </c>
      <c r="B1" s="599"/>
      <c r="C1" s="599"/>
      <c r="D1" s="599"/>
      <c r="E1" s="599"/>
      <c r="F1" s="599"/>
      <c r="G1" s="599"/>
      <c r="H1" s="599"/>
      <c r="I1" s="599"/>
      <c r="J1" s="600"/>
    </row>
    <row r="2" spans="1:11" ht="16.5" customHeight="1">
      <c r="A2" s="598" t="s">
        <v>339</v>
      </c>
      <c r="B2" s="599"/>
      <c r="C2" s="599"/>
      <c r="D2" s="599"/>
      <c r="E2" s="599"/>
      <c r="F2" s="599"/>
      <c r="G2" s="599"/>
      <c r="H2" s="599"/>
      <c r="I2" s="599"/>
      <c r="J2" s="600"/>
    </row>
    <row r="3" spans="1:11" ht="16.5" customHeight="1">
      <c r="A3" s="309" t="s">
        <v>340</v>
      </c>
      <c r="B3" s="310" t="s">
        <v>281</v>
      </c>
      <c r="C3" s="310"/>
      <c r="D3" s="302"/>
      <c r="E3" s="311" t="s">
        <v>341</v>
      </c>
      <c r="F3" s="312"/>
      <c r="G3" s="311" t="s">
        <v>342</v>
      </c>
      <c r="H3" s="313">
        <v>45086</v>
      </c>
      <c r="I3" s="313"/>
      <c r="J3" s="314"/>
    </row>
    <row r="4" spans="1:11" ht="16.5" customHeight="1">
      <c r="A4" s="315" t="s">
        <v>343</v>
      </c>
      <c r="B4" s="316">
        <v>50287</v>
      </c>
      <c r="C4" s="316"/>
      <c r="D4" s="303"/>
      <c r="E4" s="317" t="s">
        <v>344</v>
      </c>
      <c r="F4" s="318"/>
      <c r="G4" s="317" t="s">
        <v>345</v>
      </c>
      <c r="H4" s="317" t="s">
        <v>346</v>
      </c>
      <c r="I4" s="317"/>
      <c r="J4" s="319"/>
    </row>
    <row r="5" spans="1:11" ht="16.5" customHeight="1">
      <c r="A5" s="320" t="s">
        <v>347</v>
      </c>
      <c r="B5" s="321" t="s">
        <v>348</v>
      </c>
      <c r="C5" s="321"/>
      <c r="D5" s="304"/>
      <c r="E5" s="322" t="s">
        <v>349</v>
      </c>
      <c r="F5" s="323"/>
      <c r="G5" s="323"/>
      <c r="H5" s="323"/>
      <c r="I5" s="323"/>
      <c r="J5" s="324"/>
    </row>
    <row r="6" spans="1:11" ht="49.5" customHeight="1">
      <c r="A6" s="325" t="s">
        <v>282</v>
      </c>
      <c r="B6" s="325" t="s">
        <v>283</v>
      </c>
      <c r="C6" s="325" t="s">
        <v>222</v>
      </c>
      <c r="D6" s="305" t="s">
        <v>284</v>
      </c>
      <c r="E6" s="325" t="s">
        <v>285</v>
      </c>
      <c r="F6" s="326" t="s">
        <v>350</v>
      </c>
      <c r="G6" s="326" t="s">
        <v>351</v>
      </c>
      <c r="H6" s="326" t="s">
        <v>352</v>
      </c>
      <c r="I6" s="326" t="s">
        <v>353</v>
      </c>
      <c r="J6" s="326" t="s">
        <v>354</v>
      </c>
      <c r="K6" s="327" t="s">
        <v>355</v>
      </c>
    </row>
    <row r="7" spans="1:11" ht="21.65" customHeight="1">
      <c r="A7" s="328" t="s">
        <v>356</v>
      </c>
      <c r="B7" s="329" t="s">
        <v>286</v>
      </c>
      <c r="C7" s="329" t="s">
        <v>222</v>
      </c>
      <c r="D7" s="306"/>
      <c r="E7" s="330"/>
      <c r="F7" s="330"/>
      <c r="G7" s="331"/>
      <c r="H7" s="330"/>
      <c r="I7" s="332"/>
      <c r="J7" s="332"/>
      <c r="K7" s="333"/>
    </row>
    <row r="8" spans="1:11" ht="21.65" customHeight="1">
      <c r="A8" s="328" t="s">
        <v>357</v>
      </c>
      <c r="B8" s="329" t="s">
        <v>287</v>
      </c>
      <c r="C8" s="329" t="s">
        <v>288</v>
      </c>
      <c r="D8" s="306">
        <v>0.25</v>
      </c>
      <c r="E8" s="334" t="s">
        <v>358</v>
      </c>
      <c r="F8" s="334" t="s">
        <v>359</v>
      </c>
      <c r="G8" s="335">
        <v>8</v>
      </c>
      <c r="H8" s="334" t="s">
        <v>360</v>
      </c>
      <c r="I8" s="334" t="s">
        <v>361</v>
      </c>
      <c r="J8" s="336" t="s">
        <v>362</v>
      </c>
      <c r="K8" s="333"/>
    </row>
    <row r="9" spans="1:11" ht="21.65" customHeight="1">
      <c r="A9" s="328" t="s">
        <v>363</v>
      </c>
      <c r="B9" s="329" t="s">
        <v>289</v>
      </c>
      <c r="C9" s="329" t="s">
        <v>290</v>
      </c>
      <c r="D9" s="306">
        <v>0.125</v>
      </c>
      <c r="E9" s="334" t="s">
        <v>364</v>
      </c>
      <c r="F9" s="337">
        <v>4</v>
      </c>
      <c r="G9" s="338">
        <v>4.125</v>
      </c>
      <c r="H9" s="337">
        <v>4.25</v>
      </c>
      <c r="I9" s="337">
        <v>4.375</v>
      </c>
      <c r="J9" s="339">
        <v>4.5</v>
      </c>
      <c r="K9" s="333"/>
    </row>
    <row r="10" spans="1:11" ht="21.65" customHeight="1">
      <c r="A10" s="328" t="s">
        <v>365</v>
      </c>
      <c r="B10" s="329" t="s">
        <v>291</v>
      </c>
      <c r="C10" s="329" t="s">
        <v>292</v>
      </c>
      <c r="D10" s="306">
        <v>0.125</v>
      </c>
      <c r="E10" s="335">
        <v>0</v>
      </c>
      <c r="F10" s="335">
        <v>1</v>
      </c>
      <c r="G10" s="335">
        <v>1</v>
      </c>
      <c r="H10" s="335">
        <v>1</v>
      </c>
      <c r="I10" s="335">
        <v>1</v>
      </c>
      <c r="J10" s="340">
        <v>1</v>
      </c>
      <c r="K10" s="333"/>
    </row>
    <row r="11" spans="1:11" ht="21.65" customHeight="1">
      <c r="A11" s="328" t="s">
        <v>366</v>
      </c>
      <c r="B11" s="329" t="s">
        <v>293</v>
      </c>
      <c r="C11" s="329" t="s">
        <v>294</v>
      </c>
      <c r="D11" s="306">
        <v>0.375</v>
      </c>
      <c r="E11" s="334" t="s">
        <v>367</v>
      </c>
      <c r="F11" s="334"/>
      <c r="G11" s="335">
        <v>0</v>
      </c>
      <c r="H11" s="334"/>
      <c r="I11" s="335"/>
      <c r="J11" s="336"/>
      <c r="K11" s="333"/>
    </row>
    <row r="12" spans="1:11" ht="21.65" customHeight="1">
      <c r="A12" s="328" t="s">
        <v>368</v>
      </c>
      <c r="B12" s="329" t="s">
        <v>295</v>
      </c>
      <c r="C12" s="329" t="s">
        <v>272</v>
      </c>
      <c r="D12" s="306">
        <v>0.125</v>
      </c>
      <c r="E12" s="335">
        <v>0</v>
      </c>
      <c r="F12" s="334" t="s">
        <v>369</v>
      </c>
      <c r="G12" s="334" t="s">
        <v>369</v>
      </c>
      <c r="H12" s="334" t="s">
        <v>369</v>
      </c>
      <c r="I12" s="334" t="s">
        <v>369</v>
      </c>
      <c r="J12" s="336" t="s">
        <v>369</v>
      </c>
      <c r="K12" s="333"/>
    </row>
    <row r="13" spans="1:11" ht="21.65" customHeight="1">
      <c r="A13" s="328" t="s">
        <v>370</v>
      </c>
      <c r="B13" s="329" t="s">
        <v>296</v>
      </c>
      <c r="C13" s="329" t="s">
        <v>273</v>
      </c>
      <c r="D13" s="306">
        <v>0.375</v>
      </c>
      <c r="E13" s="334" t="s">
        <v>371</v>
      </c>
      <c r="F13" s="334" t="s">
        <v>372</v>
      </c>
      <c r="G13" s="334" t="s">
        <v>373</v>
      </c>
      <c r="H13" s="334" t="s">
        <v>374</v>
      </c>
      <c r="I13" s="334" t="s">
        <v>375</v>
      </c>
      <c r="J13" s="336" t="s">
        <v>376</v>
      </c>
      <c r="K13" s="333"/>
    </row>
    <row r="14" spans="1:11" ht="21.65" customHeight="1">
      <c r="A14" s="328" t="s">
        <v>377</v>
      </c>
      <c r="B14" s="329" t="s">
        <v>297</v>
      </c>
      <c r="C14" s="329"/>
      <c r="D14" s="306">
        <v>0.375</v>
      </c>
      <c r="E14" s="335">
        <v>0</v>
      </c>
      <c r="F14" s="335">
        <v>0</v>
      </c>
      <c r="G14" s="335">
        <v>0</v>
      </c>
      <c r="H14" s="335">
        <v>0</v>
      </c>
      <c r="I14" s="335">
        <v>0</v>
      </c>
      <c r="J14" s="340">
        <v>0</v>
      </c>
      <c r="K14" s="333"/>
    </row>
    <row r="15" spans="1:11" ht="21.65" customHeight="1">
      <c r="A15" s="328" t="s">
        <v>378</v>
      </c>
      <c r="B15" s="329" t="s">
        <v>298</v>
      </c>
      <c r="C15" s="329" t="s">
        <v>299</v>
      </c>
      <c r="D15" s="306">
        <v>0.375</v>
      </c>
      <c r="E15" s="334" t="s">
        <v>371</v>
      </c>
      <c r="F15" s="334" t="s">
        <v>379</v>
      </c>
      <c r="G15" s="335">
        <v>18</v>
      </c>
      <c r="H15" s="334" t="s">
        <v>380</v>
      </c>
      <c r="I15" s="334" t="s">
        <v>381</v>
      </c>
      <c r="J15" s="336" t="s">
        <v>382</v>
      </c>
      <c r="K15" s="333"/>
    </row>
    <row r="16" spans="1:11" ht="21.65" customHeight="1">
      <c r="A16" s="328" t="s">
        <v>383</v>
      </c>
      <c r="B16" s="329" t="s">
        <v>300</v>
      </c>
      <c r="C16" s="329" t="s">
        <v>301</v>
      </c>
      <c r="D16" s="306">
        <v>0.375</v>
      </c>
      <c r="E16" s="334" t="s">
        <v>371</v>
      </c>
      <c r="F16" s="334" t="s">
        <v>384</v>
      </c>
      <c r="G16" s="335">
        <v>19</v>
      </c>
      <c r="H16" s="334" t="s">
        <v>385</v>
      </c>
      <c r="I16" s="334" t="s">
        <v>386</v>
      </c>
      <c r="J16" s="336" t="s">
        <v>387</v>
      </c>
      <c r="K16" s="333"/>
    </row>
    <row r="17" spans="1:11" ht="21.65" customHeight="1">
      <c r="A17" s="328" t="s">
        <v>388</v>
      </c>
      <c r="B17" s="329" t="s">
        <v>302</v>
      </c>
      <c r="C17" s="329" t="s">
        <v>303</v>
      </c>
      <c r="D17" s="306">
        <v>0.25</v>
      </c>
      <c r="E17" s="334" t="s">
        <v>358</v>
      </c>
      <c r="F17" s="338">
        <v>12.5</v>
      </c>
      <c r="G17" s="337">
        <v>12.75</v>
      </c>
      <c r="H17" s="337">
        <v>13</v>
      </c>
      <c r="I17" s="337">
        <v>13.25</v>
      </c>
      <c r="J17" s="341">
        <v>13.5</v>
      </c>
      <c r="K17" s="333"/>
    </row>
    <row r="18" spans="1:11" ht="21.65" customHeight="1">
      <c r="A18" s="328" t="s">
        <v>57</v>
      </c>
      <c r="B18" s="329" t="s">
        <v>304</v>
      </c>
      <c r="C18" s="329" t="s">
        <v>274</v>
      </c>
      <c r="D18" s="306" t="s">
        <v>305</v>
      </c>
      <c r="E18" s="335">
        <v>0</v>
      </c>
      <c r="F18" s="334" t="s">
        <v>389</v>
      </c>
      <c r="G18" s="334" t="s">
        <v>389</v>
      </c>
      <c r="H18" s="334" t="s">
        <v>389</v>
      </c>
      <c r="I18" s="334" t="s">
        <v>389</v>
      </c>
      <c r="J18" s="336" t="s">
        <v>389</v>
      </c>
      <c r="K18" s="333"/>
    </row>
    <row r="19" spans="1:11" ht="21.65" customHeight="1">
      <c r="A19" s="328" t="s">
        <v>10</v>
      </c>
      <c r="B19" s="329" t="s">
        <v>306</v>
      </c>
      <c r="C19" s="329" t="s">
        <v>307</v>
      </c>
      <c r="D19" s="306" t="s">
        <v>305</v>
      </c>
      <c r="E19" s="335">
        <v>0</v>
      </c>
      <c r="F19" s="334" t="s">
        <v>367</v>
      </c>
      <c r="G19" s="334" t="s">
        <v>367</v>
      </c>
      <c r="H19" s="334" t="s">
        <v>367</v>
      </c>
      <c r="I19" s="334" t="s">
        <v>367</v>
      </c>
      <c r="J19" s="336" t="s">
        <v>367</v>
      </c>
      <c r="K19" s="333"/>
    </row>
    <row r="20" spans="1:11" ht="21.65" customHeight="1">
      <c r="A20" s="328" t="s">
        <v>390</v>
      </c>
      <c r="B20" s="329" t="s">
        <v>308</v>
      </c>
      <c r="C20" s="329" t="s">
        <v>309</v>
      </c>
      <c r="D20" s="306">
        <v>0.375</v>
      </c>
      <c r="E20" s="334" t="s">
        <v>367</v>
      </c>
      <c r="F20" s="338">
        <v>28</v>
      </c>
      <c r="G20" s="337">
        <v>28.5</v>
      </c>
      <c r="H20" s="338">
        <v>29</v>
      </c>
      <c r="I20" s="337">
        <v>29.5</v>
      </c>
      <c r="J20" s="341">
        <v>30.125</v>
      </c>
      <c r="K20" s="342" t="s">
        <v>391</v>
      </c>
    </row>
    <row r="21" spans="1:11" ht="21.65" customHeight="1">
      <c r="A21" s="328" t="s">
        <v>392</v>
      </c>
      <c r="B21" s="329" t="s">
        <v>310</v>
      </c>
      <c r="C21" s="329" t="s">
        <v>222</v>
      </c>
      <c r="D21" s="306">
        <v>0.25</v>
      </c>
      <c r="E21" s="335">
        <v>0</v>
      </c>
      <c r="F21" s="335">
        <v>0</v>
      </c>
      <c r="G21" s="335">
        <v>0</v>
      </c>
      <c r="H21" s="335">
        <v>0</v>
      </c>
      <c r="I21" s="335">
        <v>0</v>
      </c>
      <c r="J21" s="340">
        <v>0</v>
      </c>
      <c r="K21" s="333"/>
    </row>
    <row r="22" spans="1:11" ht="21.65" customHeight="1">
      <c r="A22" s="328" t="s">
        <v>393</v>
      </c>
      <c r="B22" s="329" t="s">
        <v>311</v>
      </c>
      <c r="C22" s="329" t="s">
        <v>222</v>
      </c>
      <c r="D22" s="306">
        <v>0.375</v>
      </c>
      <c r="E22" s="335">
        <v>0</v>
      </c>
      <c r="F22" s="335">
        <v>0</v>
      </c>
      <c r="G22" s="335">
        <v>0</v>
      </c>
      <c r="H22" s="335">
        <v>0</v>
      </c>
      <c r="I22" s="335">
        <v>0</v>
      </c>
      <c r="J22" s="340">
        <v>0</v>
      </c>
      <c r="K22" s="333"/>
    </row>
    <row r="23" spans="1:11" ht="21.65" customHeight="1">
      <c r="A23" s="328" t="s">
        <v>394</v>
      </c>
      <c r="B23" s="329" t="s">
        <v>312</v>
      </c>
      <c r="C23" s="329" t="s">
        <v>313</v>
      </c>
      <c r="D23" s="306">
        <v>1</v>
      </c>
      <c r="E23" s="334" t="s">
        <v>395</v>
      </c>
      <c r="F23" s="334" t="s">
        <v>396</v>
      </c>
      <c r="G23" s="335">
        <v>49</v>
      </c>
      <c r="H23" s="334" t="s">
        <v>397</v>
      </c>
      <c r="I23" s="335">
        <v>54</v>
      </c>
      <c r="J23" s="336" t="s">
        <v>398</v>
      </c>
      <c r="K23" s="333"/>
    </row>
    <row r="24" spans="1:11" ht="21.65" customHeight="1">
      <c r="A24" s="328" t="s">
        <v>399</v>
      </c>
      <c r="B24" s="329" t="s">
        <v>314</v>
      </c>
      <c r="C24" s="329" t="s">
        <v>315</v>
      </c>
      <c r="D24" s="306">
        <v>1</v>
      </c>
      <c r="E24" s="334" t="s">
        <v>395</v>
      </c>
      <c r="F24" s="334" t="s">
        <v>400</v>
      </c>
      <c r="G24" s="335">
        <v>39</v>
      </c>
      <c r="H24" s="334" t="s">
        <v>401</v>
      </c>
      <c r="I24" s="335">
        <v>44</v>
      </c>
      <c r="J24" s="336" t="s">
        <v>396</v>
      </c>
      <c r="K24" s="333"/>
    </row>
    <row r="25" spans="1:11" ht="21.65" customHeight="1">
      <c r="A25" s="328" t="s">
        <v>60</v>
      </c>
      <c r="B25" s="329" t="s">
        <v>316</v>
      </c>
      <c r="C25" s="329" t="s">
        <v>317</v>
      </c>
      <c r="D25" s="306">
        <v>1</v>
      </c>
      <c r="E25" s="334" t="s">
        <v>395</v>
      </c>
      <c r="F25" s="335">
        <v>43</v>
      </c>
      <c r="G25" s="334" t="s">
        <v>402</v>
      </c>
      <c r="H25" s="335">
        <v>48</v>
      </c>
      <c r="I25" s="334" t="s">
        <v>403</v>
      </c>
      <c r="J25" s="340">
        <v>53</v>
      </c>
      <c r="K25" s="333"/>
    </row>
    <row r="26" spans="1:11" ht="21.65" customHeight="1">
      <c r="A26" s="328" t="s">
        <v>404</v>
      </c>
      <c r="B26" s="329" t="s">
        <v>318</v>
      </c>
      <c r="C26" s="329" t="s">
        <v>222</v>
      </c>
      <c r="D26" s="306">
        <v>1</v>
      </c>
      <c r="E26" s="335">
        <v>0</v>
      </c>
      <c r="F26" s="335">
        <v>0</v>
      </c>
      <c r="G26" s="335">
        <v>0</v>
      </c>
      <c r="H26" s="335">
        <v>0</v>
      </c>
      <c r="I26" s="335">
        <v>0</v>
      </c>
      <c r="J26" s="340">
        <v>0</v>
      </c>
      <c r="K26" s="333"/>
    </row>
    <row r="27" spans="1:11" ht="21.65" customHeight="1">
      <c r="A27" s="328" t="s">
        <v>405</v>
      </c>
      <c r="B27" s="329" t="s">
        <v>319</v>
      </c>
      <c r="C27" s="329" t="s">
        <v>320</v>
      </c>
      <c r="D27" s="306">
        <v>0.125</v>
      </c>
      <c r="E27" s="335">
        <v>0</v>
      </c>
      <c r="F27" s="335">
        <v>3</v>
      </c>
      <c r="G27" s="335">
        <v>3</v>
      </c>
      <c r="H27" s="335">
        <v>3</v>
      </c>
      <c r="I27" s="335">
        <v>3</v>
      </c>
      <c r="J27" s="340">
        <v>3</v>
      </c>
      <c r="K27" s="333"/>
    </row>
    <row r="28" spans="1:11" ht="21.65" customHeight="1">
      <c r="A28" s="328" t="s">
        <v>406</v>
      </c>
      <c r="B28" s="329" t="s">
        <v>321</v>
      </c>
      <c r="C28" s="329" t="s">
        <v>322</v>
      </c>
      <c r="D28" s="306">
        <v>0.625</v>
      </c>
      <c r="E28" s="334">
        <v>0.875</v>
      </c>
      <c r="F28" s="337" t="s">
        <v>407</v>
      </c>
      <c r="G28" s="337" t="s">
        <v>408</v>
      </c>
      <c r="H28" s="337" t="s">
        <v>409</v>
      </c>
      <c r="I28" s="337" t="s">
        <v>410</v>
      </c>
      <c r="J28" s="343">
        <v>39</v>
      </c>
      <c r="K28" s="342" t="s">
        <v>391</v>
      </c>
    </row>
    <row r="29" spans="1:11" ht="21.65" customHeight="1">
      <c r="A29" s="328" t="s">
        <v>411</v>
      </c>
      <c r="B29" s="329" t="s">
        <v>323</v>
      </c>
      <c r="C29" s="329" t="s">
        <v>324</v>
      </c>
      <c r="D29" s="306">
        <v>0.375</v>
      </c>
      <c r="E29" s="334" t="s">
        <v>371</v>
      </c>
      <c r="F29" s="334" t="s">
        <v>412</v>
      </c>
      <c r="G29" s="335">
        <v>21</v>
      </c>
      <c r="H29" s="334" t="s">
        <v>413</v>
      </c>
      <c r="I29" s="334" t="s">
        <v>414</v>
      </c>
      <c r="J29" s="336" t="s">
        <v>415</v>
      </c>
      <c r="K29" s="333"/>
    </row>
    <row r="30" spans="1:11" ht="21.65" customHeight="1">
      <c r="A30" s="328" t="s">
        <v>416</v>
      </c>
      <c r="B30" s="329" t="s">
        <v>325</v>
      </c>
      <c r="C30" s="329" t="s">
        <v>326</v>
      </c>
      <c r="D30" s="306" t="s">
        <v>305</v>
      </c>
      <c r="E30" s="335">
        <v>0</v>
      </c>
      <c r="F30" s="341">
        <v>10.375</v>
      </c>
      <c r="G30" s="341">
        <v>10.375</v>
      </c>
      <c r="H30" s="341">
        <v>10.375</v>
      </c>
      <c r="I30" s="341">
        <v>10.375</v>
      </c>
      <c r="J30" s="341">
        <v>10.375</v>
      </c>
      <c r="K30" s="333"/>
    </row>
    <row r="31" spans="1:11" ht="21.65" customHeight="1">
      <c r="A31" s="328" t="s">
        <v>417</v>
      </c>
      <c r="B31" s="329" t="s">
        <v>327</v>
      </c>
      <c r="C31" s="329" t="s">
        <v>227</v>
      </c>
      <c r="D31" s="306">
        <v>0.375</v>
      </c>
      <c r="E31" s="334" t="s">
        <v>367</v>
      </c>
      <c r="F31" s="335">
        <v>15</v>
      </c>
      <c r="G31" s="334" t="s">
        <v>418</v>
      </c>
      <c r="H31" s="335">
        <v>16</v>
      </c>
      <c r="I31" s="334" t="s">
        <v>419</v>
      </c>
      <c r="J31" s="340">
        <v>17</v>
      </c>
      <c r="K31" s="333"/>
    </row>
    <row r="32" spans="1:11" ht="21.65" customHeight="1">
      <c r="A32" s="328" t="s">
        <v>420</v>
      </c>
      <c r="B32" s="329" t="s">
        <v>328</v>
      </c>
      <c r="C32" s="329" t="s">
        <v>329</v>
      </c>
      <c r="D32" s="306">
        <v>0.25</v>
      </c>
      <c r="E32" s="334" t="s">
        <v>358</v>
      </c>
      <c r="F32" s="334" t="s">
        <v>359</v>
      </c>
      <c r="G32" s="335">
        <v>8</v>
      </c>
      <c r="H32" s="334" t="s">
        <v>360</v>
      </c>
      <c r="I32" s="334" t="s">
        <v>361</v>
      </c>
      <c r="J32" s="336" t="s">
        <v>362</v>
      </c>
      <c r="K32" s="333"/>
    </row>
    <row r="33" spans="1:11" ht="21.65" customHeight="1">
      <c r="A33" s="328" t="s">
        <v>421</v>
      </c>
      <c r="B33" s="329" t="s">
        <v>330</v>
      </c>
      <c r="C33" s="329" t="s">
        <v>331</v>
      </c>
      <c r="D33" s="306">
        <v>0.25</v>
      </c>
      <c r="E33" s="334" t="s">
        <v>358</v>
      </c>
      <c r="F33" s="334" t="s">
        <v>422</v>
      </c>
      <c r="G33" s="335">
        <v>11</v>
      </c>
      <c r="H33" s="334" t="s">
        <v>423</v>
      </c>
      <c r="I33" s="334" t="s">
        <v>424</v>
      </c>
      <c r="J33" s="336" t="s">
        <v>425</v>
      </c>
      <c r="K33" s="333"/>
    </row>
    <row r="34" spans="1:11" ht="21.65" customHeight="1">
      <c r="A34" s="328" t="s">
        <v>426</v>
      </c>
      <c r="B34" s="329" t="s">
        <v>332</v>
      </c>
      <c r="C34" s="329" t="s">
        <v>222</v>
      </c>
      <c r="D34" s="306">
        <v>0.25</v>
      </c>
      <c r="E34" s="335">
        <v>0</v>
      </c>
      <c r="F34" s="335">
        <v>0</v>
      </c>
      <c r="G34" s="335">
        <v>0</v>
      </c>
      <c r="H34" s="335">
        <v>0</v>
      </c>
      <c r="I34" s="335">
        <v>0</v>
      </c>
      <c r="J34" s="340">
        <v>0</v>
      </c>
      <c r="K34" s="333"/>
    </row>
    <row r="35" spans="1:11" ht="21.65" customHeight="1">
      <c r="A35" s="328" t="s">
        <v>427</v>
      </c>
      <c r="B35" s="329" t="s">
        <v>333</v>
      </c>
      <c r="C35" s="329" t="s">
        <v>334</v>
      </c>
      <c r="D35" s="306">
        <v>0.125</v>
      </c>
      <c r="E35" s="335">
        <v>0</v>
      </c>
      <c r="F35" s="335">
        <v>3</v>
      </c>
      <c r="G35" s="335">
        <v>3</v>
      </c>
      <c r="H35" s="335">
        <v>3</v>
      </c>
      <c r="I35" s="335">
        <v>3</v>
      </c>
      <c r="J35" s="340">
        <v>3</v>
      </c>
      <c r="K35" s="333"/>
    </row>
    <row r="36" spans="1:11" ht="21.65" customHeight="1">
      <c r="A36" s="344" t="s">
        <v>335</v>
      </c>
      <c r="B36" s="345"/>
      <c r="C36" s="345"/>
      <c r="D36" s="306"/>
      <c r="E36" s="346"/>
      <c r="F36" s="346"/>
      <c r="G36" s="346"/>
      <c r="H36" s="346"/>
      <c r="I36" s="346"/>
      <c r="J36" s="346"/>
    </row>
  </sheetData>
  <mergeCells count="2">
    <mergeCell ref="A1:J1"/>
    <mergeCell ref="A2:J2"/>
  </mergeCells>
  <pageMargins left="0" right="0" top="0.75" bottom="0.75" header="0.3" footer="0.3"/>
  <pageSetup paperSize="9" scale="62" fitToHeight="0" orientation="landscape" r:id="rId1"/>
  <colBreaks count="1" manualBreakCount="1">
    <brk id="10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92" t="s">
        <v>73</v>
      </c>
      <c r="G1" s="293" t="s">
        <v>185</v>
      </c>
      <c r="H1"/>
    </row>
    <row r="2" spans="1:8" s="238" customFormat="1" ht="12.75" customHeight="1">
      <c r="B2"/>
      <c r="C2"/>
      <c r="D2"/>
      <c r="E2"/>
      <c r="F2" s="292" t="s">
        <v>75</v>
      </c>
      <c r="G2" s="294" t="s">
        <v>186</v>
      </c>
      <c r="H2"/>
    </row>
    <row r="3" spans="1:8" s="238" customFormat="1" ht="12.75" customHeight="1" thickBot="1">
      <c r="B3"/>
      <c r="C3"/>
      <c r="D3"/>
      <c r="E3"/>
      <c r="F3" s="292" t="s">
        <v>77</v>
      </c>
      <c r="G3" s="295" t="s">
        <v>187</v>
      </c>
      <c r="H3"/>
    </row>
    <row r="4" spans="1:8" s="238" customFormat="1" ht="17.25" customHeight="1" thickBot="1">
      <c r="A4" s="239"/>
      <c r="B4" s="607" t="s">
        <v>188</v>
      </c>
      <c r="C4" s="607"/>
      <c r="D4" s="241">
        <v>45309</v>
      </c>
      <c r="E4"/>
      <c r="F4"/>
      <c r="G4"/>
      <c r="H4"/>
    </row>
    <row r="5" spans="1:8" s="238" customFormat="1" ht="3.9" customHeight="1" thickBot="1">
      <c r="A5" s="239"/>
      <c r="B5" s="608"/>
      <c r="C5" s="608"/>
      <c r="D5" s="242"/>
      <c r="E5"/>
      <c r="F5" s="239"/>
      <c r="G5" s="239"/>
      <c r="H5"/>
    </row>
    <row r="6" spans="1:8" s="238" customFormat="1" ht="17.25" customHeight="1" thickBot="1">
      <c r="A6" s="239"/>
      <c r="B6" s="607" t="s">
        <v>264</v>
      </c>
      <c r="C6" s="607"/>
      <c r="D6" s="243" t="s">
        <v>216</v>
      </c>
      <c r="E6"/>
      <c r="F6" s="240" t="s">
        <v>189</v>
      </c>
      <c r="G6" s="243" t="s">
        <v>275</v>
      </c>
      <c r="H6"/>
    </row>
    <row r="7" spans="1:8" s="238" customFormat="1" ht="3.9" customHeight="1" thickBot="1">
      <c r="A7" s="239"/>
      <c r="B7" s="609"/>
      <c r="C7" s="609"/>
      <c r="D7" s="242"/>
      <c r="E7"/>
      <c r="F7" s="244"/>
      <c r="G7" s="245"/>
      <c r="H7"/>
    </row>
    <row r="8" spans="1:8" s="238" customFormat="1" ht="17.25" customHeight="1" thickBot="1">
      <c r="A8" s="239"/>
      <c r="B8" s="607" t="s">
        <v>190</v>
      </c>
      <c r="C8" s="607"/>
      <c r="D8" s="243" t="str">
        <f>'1. CUTTING DOCKET'!D7</f>
        <v>H06-CR35M</v>
      </c>
      <c r="E8" s="246"/>
      <c r="F8" s="240" t="s">
        <v>191</v>
      </c>
      <c r="G8" s="243" t="s">
        <v>277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192</v>
      </c>
      <c r="B10" s="248" t="s">
        <v>193</v>
      </c>
      <c r="C10" s="606" t="s">
        <v>194</v>
      </c>
      <c r="D10" s="606"/>
      <c r="E10" s="606"/>
      <c r="F10" s="606"/>
      <c r="G10" s="249" t="s">
        <v>195</v>
      </c>
      <c r="H10" s="249" t="s">
        <v>196</v>
      </c>
    </row>
    <row r="11" spans="1:8" s="238" customFormat="1" ht="106.75" customHeight="1" thickBot="1">
      <c r="A11" s="603">
        <v>1</v>
      </c>
      <c r="B11" s="297" t="s">
        <v>265</v>
      </c>
      <c r="C11" s="604" t="s">
        <v>446</v>
      </c>
      <c r="D11" s="604"/>
      <c r="E11" s="604"/>
      <c r="F11" s="604"/>
      <c r="G11" s="603"/>
      <c r="H11" s="296"/>
    </row>
    <row r="12" spans="1:8" s="238" customFormat="1" ht="106.75" customHeight="1" thickBot="1">
      <c r="A12" s="603"/>
      <c r="B12" s="297" t="s">
        <v>197</v>
      </c>
      <c r="C12" s="605"/>
      <c r="D12" s="605"/>
      <c r="E12" s="605"/>
      <c r="F12" s="605"/>
      <c r="G12" s="603"/>
      <c r="H12" s="296"/>
    </row>
    <row r="13" spans="1:8" s="238" customFormat="1" ht="106.75" customHeight="1" thickBot="1">
      <c r="A13" s="296">
        <v>2</v>
      </c>
      <c r="B13" s="297" t="s">
        <v>198</v>
      </c>
      <c r="C13" s="601" t="str">
        <f>'1. CUTTING DOCKET'!$D$54</f>
        <v>DUYỆT MÀU SẮC + CHẤT LƯỢNG HÌNH IN THEO S/O MÃ H06-CR35M, MÀU BLANC DE BLANC CHUYỂN CHO NHÀ IN</v>
      </c>
      <c r="D13" s="601"/>
      <c r="E13" s="601"/>
      <c r="F13" s="601"/>
      <c r="G13" s="296"/>
      <c r="H13" s="296"/>
    </row>
    <row r="14" spans="1:8" s="238" customFormat="1" ht="106.75" customHeight="1" thickBot="1">
      <c r="A14" s="296">
        <v>3</v>
      </c>
      <c r="B14" s="297" t="s">
        <v>266</v>
      </c>
      <c r="C14" s="601"/>
      <c r="D14" s="601"/>
      <c r="E14" s="601"/>
      <c r="F14" s="601"/>
      <c r="G14" s="296"/>
      <c r="H14" s="296"/>
    </row>
    <row r="15" spans="1:8" s="238" customFormat="1" ht="106.75" customHeight="1" thickBot="1">
      <c r="A15" s="296">
        <v>4</v>
      </c>
      <c r="B15" s="297" t="s">
        <v>199</v>
      </c>
      <c r="C15" s="601"/>
      <c r="D15" s="601"/>
      <c r="E15" s="601"/>
      <c r="F15" s="601"/>
      <c r="G15" s="296"/>
      <c r="H15" s="296"/>
    </row>
    <row r="16" spans="1:8" s="238" customFormat="1" ht="106.75" customHeight="1" thickBot="1">
      <c r="A16" s="296">
        <v>5</v>
      </c>
      <c r="B16" s="297" t="s">
        <v>267</v>
      </c>
      <c r="C16" s="601"/>
      <c r="D16" s="601"/>
      <c r="E16" s="601"/>
      <c r="F16" s="601"/>
      <c r="G16" s="296"/>
      <c r="H16" s="296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602" t="s">
        <v>200</v>
      </c>
      <c r="C18" s="602"/>
      <c r="D18" s="602"/>
      <c r="E18" s="250"/>
      <c r="F18" s="250"/>
      <c r="G18" s="602" t="s">
        <v>201</v>
      </c>
      <c r="H18" s="602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6224E-E0A3-4361-9211-9163B62BE80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CE24D493-94A7-4B2C-85E9-DC2AD2EE4E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787C4-638C-4217-92AF-7F44A5FD3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</vt:lpstr>
      <vt:lpstr>2. TRIM CARD (GREY)</vt:lpstr>
      <vt:lpstr>3. ĐỊNH VỊ HÌNH IN.THÊU</vt:lpstr>
      <vt:lpstr>4% adding shrinkage</vt:lpstr>
      <vt:lpstr>MER.QT-04.BM4</vt:lpstr>
      <vt:lpstr>'1. CUTTING DOCKET'!Print_Area</vt:lpstr>
      <vt:lpstr>'2. TRIM CARD'!Print_Area</vt:lpstr>
      <vt:lpstr>'2. TRIM CARD (GREY)'!Print_Area</vt:lpstr>
      <vt:lpstr>'4% adding shrinkage'!Print_Area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2024-01-17T09:28:06Z</cp:lastPrinted>
  <dcterms:created xsi:type="dcterms:W3CDTF">2016-05-06T01:47:29Z</dcterms:created>
  <dcterms:modified xsi:type="dcterms:W3CDTF">2024-07-03T07:06:10Z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