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FLEECE/HOODIE/"/>
    </mc:Choice>
  </mc:AlternateContent>
  <xr:revisionPtr revIDLastSave="5" documentId="13_ncr:1_{3F0DB4E4-2DBD-4082-8F62-B85A0B5F6560}" xr6:coauthVersionLast="47" xr6:coauthVersionMax="47" xr10:uidLastSave="{1A6279A0-2174-4D35-ACA8-250706BEB4CD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2. TRIM CARD (GREY)" sheetId="17" state="hidden" r:id="rId4"/>
    <sheet name="3. ĐỊNH VỊ HÌNH IN.THÊU" sheetId="7" state="hidden" r:id="rId5"/>
    <sheet name="TS add L=4" sheetId="22" state="hidden" r:id="rId6"/>
    <sheet name="TS gốc" sheetId="23" r:id="rId7"/>
    <sheet name="MER.QT-04.BM4" sheetId="2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SCM40" localSheetId="5">'[1]Raw material movement'!#REF!</definedName>
    <definedName name="____SCM40" localSheetId="6">'[1]Raw material movement'!#REF!</definedName>
    <definedName name="____SCM40">'[2]Raw material movement'!#REF!</definedName>
    <definedName name="___SCM40" localSheetId="5">'[3]Raw material movement'!#REF!</definedName>
    <definedName name="___SCM40" localSheetId="6">'[3]Raw material movement'!#REF!</definedName>
    <definedName name="___SCM40">'[4]Raw material movement'!#REF!</definedName>
    <definedName name="__SCM40" localSheetId="5">'[5]Raw material movement'!#REF!</definedName>
    <definedName name="__SCM40" localSheetId="6">'[5]Raw material movement'!#REF!</definedName>
    <definedName name="__SCM40">'[6]Raw material movement'!#REF!</definedName>
    <definedName name="_2DATA_DATA2_L" localSheetId="5">'[7]#REF'!#REF!</definedName>
    <definedName name="_2DATA_DATA2_L" localSheetId="6">'[7]#REF'!#REF!</definedName>
    <definedName name="_2DATA_DATA2_L">'[8]#REF'!#REF!</definedName>
    <definedName name="_DATA_DATA2_L" localSheetId="5">'[9]#REF'!#REF!</definedName>
    <definedName name="_DATA_DATA2_L" localSheetId="6">'[9]#REF'!#REF!</definedName>
    <definedName name="_DATA_DATA2_L">'[10]#REF'!#REF!</definedName>
    <definedName name="_Fill" localSheetId="2" hidden="1">#REF!</definedName>
    <definedName name="_Fill" localSheetId="3" hidden="1">#REF!</definedName>
    <definedName name="_Fill" localSheetId="7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'1. CUTTING DOCKET'!$A$30:$R$59</definedName>
    <definedName name="_xlnm._FilterDatabase" localSheetId="1" hidden="1">GREY!$A$64:$Q$131</definedName>
    <definedName name="_SCM40" localSheetId="5">'[3]Raw material movement'!#REF!</definedName>
    <definedName name="_SCM40" localSheetId="6">'[3]Raw material movement'!#REF!</definedName>
    <definedName name="_SCM40">'[4]Raw material movement'!#REF!</definedName>
    <definedName name="AB" localSheetId="5">#REF!</definedName>
    <definedName name="AB" localSheetId="6">#REF!</definedName>
    <definedName name="AB">#REF!</definedName>
    <definedName name="CODE" localSheetId="5">[11]CODE!$A$6:$B$156</definedName>
    <definedName name="CODE" localSheetId="6">[11]CODE!$A$6:$B$156</definedName>
    <definedName name="CODE">[12]CODE!$A$6:$B$156</definedName>
    <definedName name="DA">'[13]Raw material movement'!#REF!</definedName>
    <definedName name="df" localSheetId="5">'[3]Raw material movement'!#REF!</definedName>
    <definedName name="df" localSheetId="6">'[3]Raw material movement'!#REF!</definedName>
    <definedName name="df">'[4]Raw material movement'!#REF!</definedName>
    <definedName name="dsdf" localSheetId="5">'[1]Raw material movement'!#REF!</definedName>
    <definedName name="dsdf" localSheetId="6">'[1]Raw material movement'!#REF!</definedName>
    <definedName name="dsdf">'[2]Raw material movement'!#REF!</definedName>
    <definedName name="GDFD" localSheetId="6">'[14]Raw material movement'!#REF!</definedName>
    <definedName name="GDFD">'[14]Raw material movement'!#REF!</definedName>
    <definedName name="IB" localSheetId="5">#REF!</definedName>
    <definedName name="IB" localSheetId="6">#REF!</definedName>
    <definedName name="IB">#REF!</definedName>
    <definedName name="INTERNAL_INVOICE" localSheetId="6">[15]UN!#REF!</definedName>
    <definedName name="INTERNAL_INVOICE">[15]UN!#REF!</definedName>
    <definedName name="MAHANG" localSheetId="5">#REF!</definedName>
    <definedName name="MAHANG" localSheetId="6">#REF!</definedName>
    <definedName name="MAHANG">#REF!</definedName>
    <definedName name="MAVT" localSheetId="5">[16]Code!$A$7:$A$73</definedName>
    <definedName name="MAVT" localSheetId="6">[16]Code!$A$7:$A$73</definedName>
    <definedName name="MAVT">[17]Code!$A$7:$A$73</definedName>
    <definedName name="PRICE" localSheetId="5">#REF!</definedName>
    <definedName name="PRICE" localSheetId="6">#REF!</definedName>
    <definedName name="PRICE">#REF!</definedName>
    <definedName name="_xlnm.Print_Area" localSheetId="0">'1. CUTTING DOCKET'!$A$1:$Q$90</definedName>
    <definedName name="_xlnm.Print_Area" localSheetId="2">'2. TRIM CARD'!$A$1:$C$58</definedName>
    <definedName name="_xlnm.Print_Area" localSheetId="3">'2. TRIM CARD (GREY)'!$A$1:$E$39</definedName>
    <definedName name="_xlnm.Print_Area" localSheetId="1">GREY!$A$1:$P$169</definedName>
    <definedName name="_xlnm.Print_Area" localSheetId="7">'MER.QT-04.BM4'!$A$1:$H$19</definedName>
    <definedName name="_xlnm.Print_Area" localSheetId="5">'TS add L=4'!$A$1:$M$40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_xlnm.Print_Titles" localSheetId="5">'TS add L=4'!$1:$7</definedName>
    <definedName name="_xlnm.Print_Titles" localSheetId="6">'TS gốc'!$1:$6</definedName>
    <definedName name="style" localSheetId="5">#REF!</definedName>
    <definedName name="style" localSheetId="6">#REF!</definedName>
    <definedName name="style">#REF!</definedName>
    <definedName name="WAFORD" localSheetId="5">#REF!</definedName>
    <definedName name="WAFORD" localSheetId="6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22" l="1"/>
  <c r="L38" i="22"/>
  <c r="M38" i="22"/>
  <c r="H38" i="22"/>
  <c r="K37" i="22"/>
  <c r="L37" i="22"/>
  <c r="M37" i="22"/>
  <c r="H37" i="22"/>
  <c r="K36" i="22"/>
  <c r="L36" i="22"/>
  <c r="M36" i="22"/>
  <c r="H36" i="22"/>
  <c r="K35" i="22"/>
  <c r="L35" i="22"/>
  <c r="M35" i="22"/>
  <c r="H35" i="22"/>
  <c r="K34" i="22"/>
  <c r="L34" i="22"/>
  <c r="M34" i="22"/>
  <c r="H34" i="22"/>
  <c r="K33" i="22"/>
  <c r="L33" i="22"/>
  <c r="M33" i="22"/>
  <c r="H33" i="22"/>
  <c r="K32" i="22"/>
  <c r="L32" i="22"/>
  <c r="M32" i="22"/>
  <c r="H32" i="22"/>
  <c r="K31" i="22"/>
  <c r="L31" i="22"/>
  <c r="M31" i="22"/>
  <c r="H31" i="22"/>
  <c r="K30" i="22"/>
  <c r="L30" i="22"/>
  <c r="M30" i="22"/>
  <c r="H30" i="22"/>
  <c r="K29" i="22"/>
  <c r="L29" i="22"/>
  <c r="M29" i="22"/>
  <c r="H29" i="22"/>
  <c r="K28" i="22"/>
  <c r="L28" i="22"/>
  <c r="M28" i="22"/>
  <c r="H28" i="22"/>
  <c r="K27" i="22"/>
  <c r="L27" i="22"/>
  <c r="M27" i="22"/>
  <c r="H27" i="22"/>
  <c r="K26" i="22"/>
  <c r="L26" i="22"/>
  <c r="M26" i="22"/>
  <c r="H26" i="22"/>
  <c r="K25" i="22"/>
  <c r="L25" i="22"/>
  <c r="M25" i="22"/>
  <c r="H25" i="22"/>
  <c r="K24" i="22"/>
  <c r="L24" i="22"/>
  <c r="M24" i="22"/>
  <c r="H24" i="22"/>
  <c r="K23" i="22"/>
  <c r="L23" i="22"/>
  <c r="M23" i="22"/>
  <c r="H23" i="22"/>
  <c r="K22" i="22"/>
  <c r="L22" i="22"/>
  <c r="M22" i="22"/>
  <c r="H22" i="22"/>
  <c r="K21" i="22"/>
  <c r="L21" i="22"/>
  <c r="M21" i="22"/>
  <c r="H21" i="22"/>
  <c r="K20" i="22"/>
  <c r="L20" i="22"/>
  <c r="M20" i="22"/>
  <c r="H20" i="22"/>
  <c r="K19" i="22"/>
  <c r="L19" i="22"/>
  <c r="M19" i="22"/>
  <c r="H19" i="22"/>
  <c r="K18" i="22"/>
  <c r="L18" i="22"/>
  <c r="M18" i="22"/>
  <c r="H18" i="22"/>
  <c r="K17" i="22"/>
  <c r="L17" i="22"/>
  <c r="M17" i="22"/>
  <c r="H17" i="22"/>
  <c r="K16" i="22"/>
  <c r="L16" i="22"/>
  <c r="M16" i="22"/>
  <c r="H16" i="22"/>
  <c r="K15" i="22"/>
  <c r="L15" i="22"/>
  <c r="M15" i="22"/>
  <c r="H15" i="22"/>
  <c r="K14" i="22"/>
  <c r="L14" i="22"/>
  <c r="M14" i="22"/>
  <c r="H14" i="22"/>
  <c r="K13" i="22"/>
  <c r="L13" i="22"/>
  <c r="M13" i="22"/>
  <c r="H13" i="22"/>
  <c r="K12" i="22"/>
  <c r="L12" i="22"/>
  <c r="M12" i="22"/>
  <c r="H12" i="22"/>
  <c r="K11" i="22"/>
  <c r="L11" i="22"/>
  <c r="M11" i="22"/>
  <c r="H11" i="22"/>
  <c r="K10" i="22"/>
  <c r="L10" i="22"/>
  <c r="M10" i="22"/>
  <c r="H10" i="22"/>
  <c r="K9" i="22"/>
  <c r="L9" i="22"/>
  <c r="M9" i="22"/>
  <c r="H9" i="22"/>
  <c r="K8" i="22"/>
  <c r="L8" i="22"/>
  <c r="M8" i="22"/>
  <c r="H8" i="22"/>
  <c r="B18" i="5"/>
  <c r="Q18" i="1"/>
  <c r="Q19" i="1"/>
  <c r="Q20" i="1"/>
  <c r="G28" i="1"/>
  <c r="I28" i="1"/>
  <c r="J28" i="1"/>
  <c r="G27" i="1"/>
  <c r="I27" i="1"/>
  <c r="J27" i="1"/>
  <c r="C15" i="21"/>
  <c r="G8" i="21"/>
  <c r="G6" i="21"/>
  <c r="D8" i="21"/>
  <c r="A28" i="5"/>
  <c r="G38" i="1"/>
  <c r="G41" i="1"/>
  <c r="G40" i="1"/>
  <c r="I32" i="1"/>
  <c r="I38" i="1"/>
  <c r="I37" i="1"/>
  <c r="B57" i="5"/>
  <c r="A49" i="5"/>
  <c r="A47" i="5"/>
  <c r="A45" i="5"/>
  <c r="B43" i="5"/>
  <c r="B45" i="5"/>
  <c r="A43" i="5"/>
  <c r="A41" i="5"/>
  <c r="A39" i="5"/>
  <c r="B4" i="5"/>
  <c r="B3" i="5"/>
  <c r="B2" i="5"/>
  <c r="A36" i="5"/>
  <c r="A15" i="5"/>
  <c r="A34" i="5"/>
  <c r="A32" i="5"/>
  <c r="A30" i="5"/>
  <c r="A24" i="5"/>
  <c r="A21" i="5"/>
  <c r="A19" i="5"/>
  <c r="A9" i="5"/>
  <c r="I33" i="1"/>
  <c r="I34" i="1"/>
  <c r="I35" i="1"/>
  <c r="I36" i="1"/>
  <c r="I39" i="1"/>
  <c r="I40" i="1"/>
  <c r="I41" i="1"/>
  <c r="B30" i="5"/>
  <c r="B27" i="1"/>
  <c r="B7" i="5"/>
  <c r="D19" i="1"/>
  <c r="D20" i="1"/>
  <c r="B5" i="5"/>
  <c r="C13" i="5"/>
  <c r="C11" i="5"/>
  <c r="B62" i="1"/>
  <c r="A26" i="1"/>
  <c r="H38" i="1"/>
  <c r="H32" i="1"/>
  <c r="H39" i="1"/>
  <c r="H37" i="1"/>
  <c r="H56" i="1"/>
  <c r="H55" i="1"/>
  <c r="H36" i="1"/>
  <c r="H31" i="1"/>
  <c r="H41" i="1"/>
  <c r="B34" i="5"/>
  <c r="H40" i="1"/>
  <c r="H34" i="1"/>
  <c r="H35" i="1"/>
  <c r="H33" i="1"/>
  <c r="B9" i="5"/>
  <c r="B32" i="5"/>
  <c r="B6" i="5"/>
  <c r="B15" i="5"/>
  <c r="C62" i="1"/>
  <c r="I31" i="1"/>
  <c r="I48" i="1"/>
  <c r="C81" i="1"/>
  <c r="I53" i="1"/>
  <c r="I52" i="1"/>
  <c r="I51" i="1"/>
  <c r="I50" i="1"/>
  <c r="I49" i="1"/>
  <c r="I47" i="1"/>
  <c r="I46" i="1"/>
  <c r="H22" i="1"/>
  <c r="I20" i="1"/>
  <c r="E88" i="1"/>
  <c r="H4" i="1"/>
  <c r="I22" i="1"/>
  <c r="G22" i="1"/>
  <c r="D88" i="1"/>
  <c r="J22" i="1"/>
  <c r="C88" i="1"/>
  <c r="K22" i="1"/>
  <c r="H88" i="1"/>
  <c r="L52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3" i="1"/>
  <c r="I88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A14" i="5"/>
  <c r="A13" i="5"/>
  <c r="A11" i="5"/>
  <c r="A12" i="5"/>
  <c r="C6" i="17"/>
  <c r="C9" i="17"/>
  <c r="C11" i="17"/>
  <c r="A4" i="5"/>
  <c r="A3" i="5"/>
  <c r="A2" i="5"/>
  <c r="H48" i="1"/>
  <c r="B81" i="1"/>
  <c r="H53" i="1"/>
  <c r="H51" i="1"/>
  <c r="H49" i="1"/>
  <c r="H54" i="1"/>
  <c r="H52" i="1"/>
  <c r="H50" i="1"/>
  <c r="H47" i="1"/>
  <c r="H46" i="1"/>
  <c r="K32" i="1"/>
  <c r="M32" i="1"/>
  <c r="O32" i="1"/>
  <c r="B73" i="1"/>
  <c r="B5" i="17"/>
  <c r="K37" i="1"/>
  <c r="M37" i="1"/>
  <c r="O37" i="1"/>
  <c r="K38" i="1"/>
  <c r="M38" i="1"/>
  <c r="O38" i="1"/>
  <c r="Q22" i="1"/>
  <c r="K55" i="1"/>
  <c r="M55" i="1"/>
  <c r="O55" i="1"/>
  <c r="K56" i="1"/>
  <c r="M56" i="1"/>
  <c r="K40" i="1"/>
  <c r="M40" i="1"/>
  <c r="O40" i="1"/>
  <c r="K41" i="1"/>
  <c r="M41" i="1"/>
  <c r="O41" i="1"/>
  <c r="K36" i="1"/>
  <c r="M36" i="1"/>
  <c r="O36" i="1"/>
  <c r="K39" i="1"/>
  <c r="M39" i="1"/>
  <c r="O39" i="1"/>
  <c r="K34" i="1"/>
  <c r="M34" i="1"/>
  <c r="O34" i="1"/>
  <c r="K35" i="1"/>
  <c r="M35" i="1"/>
  <c r="O35" i="1"/>
  <c r="K31" i="1"/>
  <c r="M31" i="1"/>
  <c r="O31" i="1"/>
  <c r="K33" i="1"/>
  <c r="M33" i="1"/>
  <c r="O33" i="1"/>
  <c r="K48" i="1"/>
  <c r="M48" i="1"/>
  <c r="O48" i="1"/>
  <c r="K46" i="1"/>
  <c r="K53" i="1"/>
  <c r="K49" i="1"/>
  <c r="K52" i="1"/>
  <c r="K47" i="1"/>
  <c r="K51" i="1"/>
  <c r="K54" i="1"/>
  <c r="K50" i="1"/>
  <c r="B15" i="17"/>
  <c r="M27" i="1"/>
  <c r="M28" i="1"/>
  <c r="M54" i="1"/>
  <c r="O54" i="1"/>
  <c r="M51" i="1"/>
  <c r="O51" i="1"/>
  <c r="M53" i="1"/>
  <c r="O53" i="1"/>
  <c r="M47" i="1"/>
  <c r="O47" i="1"/>
  <c r="M50" i="1"/>
  <c r="O50" i="1"/>
  <c r="M49" i="1"/>
  <c r="O49" i="1"/>
  <c r="M46" i="1"/>
  <c r="O46" i="1"/>
  <c r="M52" i="1"/>
  <c r="O52" i="1"/>
</calcChain>
</file>

<file path=xl/sharedStrings.xml><?xml version="1.0" encoding="utf-8"?>
<sst xmlns="http://schemas.openxmlformats.org/spreadsheetml/2006/main" count="1188" uniqueCount="506">
  <si>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</si>
  <si>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</si>
  <si>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</si>
  <si>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</si>
  <si>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</si>
  <si>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</si>
  <si>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</si>
  <si>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</si>
  <si>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</si>
  <si>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</si>
  <si>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</si>
  <si>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</si>
  <si>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</si>
  <si>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</si>
  <si>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</si>
  <si>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</si>
  <si>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</si>
  <si>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</si>
  <si>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</si>
  <si>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</si>
  <si>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</si>
  <si>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</si>
  <si>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</si>
  <si>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</si>
  <si>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</si>
  <si>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</si>
  <si>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</si>
  <si>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</si>
  <si>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</si>
  <si>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</si>
  <si>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</si>
  <si>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</si>
  <si>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</si>
  <si>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</si>
  <si>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</si>
  <si>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</si>
  <si>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</si>
  <si>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</si>
  <si>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</si>
  <si>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</si>
  <si>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</si>
  <si>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</si>
  <si>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</si>
  <si>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</si>
  <si>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</si>
  <si>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</si>
  <si>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</si>
  <si>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</si>
  <si>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</si>
  <si>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</si>
  <si>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</si>
  <si>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</si>
  <si>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</si>
  <si>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</si>
  <si>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</si>
  <si>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</si>
  <si>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</si>
  <si>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</si>
  <si>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</si>
  <si>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</si>
  <si>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</si>
  <si>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</si>
  <si>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</si>
  <si>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</si>
  <si>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</si>
  <si>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</si>
  <si>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</si>
  <si>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</si>
  <si>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</si>
  <si>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</si>
  <si>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</si>
  <si>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</si>
  <si>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</si>
  <si>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</si>
  <si>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</si>
  <si>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</si>
  <si>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</si>
  <si>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</si>
  <si>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</si>
  <si>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</si>
  <si>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</si>
  <si>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</si>
  <si>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</si>
  <si>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</si>
  <si>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</si>
  <si>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</si>
  <si>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</si>
  <si>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</si>
  <si>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</si>
  <si>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</si>
  <si>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</si>
  <si>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</si>
  <si>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</si>
  <si>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</si>
  <si>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</si>
  <si>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</si>
  <si>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</si>
  <si>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</si>
  <si>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</si>
  <si>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</si>
  <si>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</si>
  <si>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</si>
  <si>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</si>
  <si>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</si>
  <si>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</si>
  <si>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</si>
  <si>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</si>
  <si>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</si>
  <si>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</si>
  <si>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</si>
  <si>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</si>
  <si>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</si>
  <si>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</si>
  <si>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</si>
  <si>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</si>
  <si>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</si>
  <si>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</si>
  <si>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</si>
  <si>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</si>
  <si>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</si>
  <si>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</si>
  <si>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</si>
  <si>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</si>
  <si>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</si>
  <si>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</si>
  <si>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</si>
  <si>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</si>
  <si>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</si>
  <si>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</si>
  <si>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</si>
  <si>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</si>
  <si>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</si>
  <si>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</si>
  <si>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</si>
  <si>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</si>
  <si>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</si>
  <si>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</si>
  <si>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</si>
  <si>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</si>
  <si>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</si>
  <si>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</si>
  <si>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</si>
  <si>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</si>
  <si>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</si>
  <si>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</si>
  <si>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</si>
  <si>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</si>
  <si>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</si>
  <si>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</si>
  <si>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</si>
  <si>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</si>
  <si>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</si>
  <si>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</si>
  <si>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</si>
  <si>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</si>
  <si>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</si>
  <si>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</si>
  <si>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</si>
  <si>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</si>
  <si>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</si>
  <si>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</si>
  <si>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</si>
  <si>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</si>
  <si>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</si>
  <si>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</si>
  <si>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</si>
  <si>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</si>
  <si>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</si>
  <si>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</si>
  <si>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</si>
  <si>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</si>
  <si>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</si>
  <si>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</si>
  <si>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</si>
  <si>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</si>
  <si>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</si>
  <si>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</si>
  <si>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</si>
  <si>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</si>
  <si>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</si>
  <si>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</si>
  <si>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</si>
  <si>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</si>
  <si>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</si>
  <si>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</si>
  <si>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</si>
  <si>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</si>
  <si>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</si>
  <si>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</si>
  <si>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</si>
  <si>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</si>
  <si>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</si>
  <si>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</si>
  <si>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</si>
  <si>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</si>
  <si>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</si>
  <si>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</si>
  <si>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</si>
  <si>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</si>
  <si>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</si>
  <si>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</si>
  <si>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</si>
  <si>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</si>
  <si>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</si>
  <si>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11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</si>
  <si>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</si>
  <si>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</si>
  <si>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</si>
  <si>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</si>
  <si>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</si>
  <si>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</si>
  <si>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</si>
  <si>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IN:</t>
  </si>
  <si>
    <t>BO CỔ</t>
  </si>
  <si>
    <t>THÊU:</t>
  </si>
  <si>
    <t>WASH:</t>
  </si>
  <si>
    <t>1.65 M</t>
  </si>
  <si>
    <t>HERSCHEL</t>
  </si>
  <si>
    <t>NHÃN DỆT BẰNG VẢI 38MM*71MM 
(NHÃN CHÍNH-PHÂN THEO TỪNG SIZE)
CODE: HSC-ML-0047(MENS)</t>
  </si>
  <si>
    <t>NHÃN HSCO SATIN
CODE: HSC-ML-0002</t>
  </si>
  <si>
    <r>
      <rPr>
        <b/>
        <u/>
        <sz val="42"/>
        <color theme="1"/>
        <rFont val="Muli"/>
      </rPr>
      <t>GHI CHÚ:</t>
    </r>
    <r>
      <rPr>
        <b/>
        <sz val="42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</si>
  <si>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</si>
  <si>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</si>
  <si>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</si>
  <si>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Base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</si>
  <si>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</si>
  <si>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</si>
  <si>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</si>
  <si>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</si>
  <si>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</si>
  <si>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</si>
  <si>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</si>
  <si>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</si>
  <si>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Developer:</t>
  </si>
  <si>
    <t>CODE</t>
  </si>
  <si>
    <t>DESCRIPTION</t>
  </si>
  <si>
    <t>GRADE RULE</t>
  </si>
  <si>
    <t>A</t>
  </si>
  <si>
    <t>NECK WIDTH HSP SEAM TO SEAM</t>
  </si>
  <si>
    <t>1/4</t>
  </si>
  <si>
    <t>B</t>
  </si>
  <si>
    <t>FRONT NECK DROP FROM HSP</t>
  </si>
  <si>
    <t>1/8</t>
  </si>
  <si>
    <t>4 1/4</t>
  </si>
  <si>
    <t>C</t>
  </si>
  <si>
    <t>BACK NECK DROP FROM HSP</t>
  </si>
  <si>
    <t>D</t>
  </si>
  <si>
    <t>1/2</t>
  </si>
  <si>
    <t>F</t>
  </si>
  <si>
    <t/>
  </si>
  <si>
    <t>G</t>
  </si>
  <si>
    <t>SHOULDER WIDTH - SET IN</t>
  </si>
  <si>
    <t>5/8</t>
  </si>
  <si>
    <t>H</t>
  </si>
  <si>
    <t>ACROSS FRONT (6" FROM HSP)</t>
  </si>
  <si>
    <t>I</t>
  </si>
  <si>
    <t>ACROSS BACK (6" FROM HSP)</t>
  </si>
  <si>
    <t>J</t>
  </si>
  <si>
    <t>ARMHOLE DROP FROM HSP</t>
  </si>
  <si>
    <t>12 1/4</t>
  </si>
  <si>
    <t>K</t>
  </si>
  <si>
    <t>SHOULDER SLOPE (FOR REF.)</t>
  </si>
  <si>
    <t>1 3/4</t>
  </si>
  <si>
    <t>CHEST CIRCUMFERENCE  1" BELOW ARMHOLE</t>
  </si>
  <si>
    <t>2 1/2</t>
  </si>
  <si>
    <t>45 1/2</t>
  </si>
  <si>
    <t>N</t>
  </si>
  <si>
    <t>O</t>
  </si>
  <si>
    <t>FRONT LENGTH (HSP TO HEM) - ABOVE LOW HIP (NON ZIP)</t>
  </si>
  <si>
    <t>P</t>
  </si>
  <si>
    <t>BICEP CIRCUMFERENCE 1" FROM UNDERARM</t>
  </si>
  <si>
    <t>T</t>
  </si>
  <si>
    <t>HOODIE</t>
  </si>
  <si>
    <t>BRUSHED FLEECE 100% COTTON (30/1+8/1) HEAVY WASHING_350GSM</t>
  </si>
  <si>
    <t>RIB 2X2 COTTON SPANDEX (30/2'CM+70D))_400GSM</t>
  </si>
  <si>
    <t>BO LAI, BO TAY</t>
  </si>
  <si>
    <t>NHÃN THÀNH PHẦN 100% COTTON
KÍCH THƯỚC: 82.2 *20 MM
CODE: CC-054</t>
  </si>
  <si>
    <t>MẮT CÁO 6.4MM</t>
  </si>
  <si>
    <t>ANTIQUE SILVER</t>
  </si>
  <si>
    <t>DÂY LUỒN DẸP 12MM</t>
  </si>
  <si>
    <t>DÂY TAPE XƯƠNG CÁ 1CM</t>
  </si>
  <si>
    <t xml:space="preserve">
GẮN TẠI BÊN TRONG SƯỜN TRÁI (THÂN SAU)
VỊ TRÍ: TỪ LAI LÊN 5"
1 BỘ GỒM 3 CÁI
THỨ TỰ TRÊN DƯỚI =&gt; XEM HÌNH BÊN</t>
  </si>
  <si>
    <t>MIỆNG NÓN</t>
  </si>
  <si>
    <t>LUỒN MIỆNG NÓN</t>
  </si>
  <si>
    <t>VÒNG CỔ</t>
  </si>
  <si>
    <t>Men's PO Hoodie</t>
  </si>
  <si>
    <t>2024 S1</t>
  </si>
  <si>
    <t>Tolerance (+/-)</t>
  </si>
  <si>
    <t>RỘNG CỔ TẠI ĐỈNH VAI TỪ ĐƯỜNG MAY ĐẾN ĐƯỜNG MAY</t>
  </si>
  <si>
    <t>8 3/4</t>
  </si>
  <si>
    <t>9 1/2</t>
  </si>
  <si>
    <t>HẠ CỔ TRƯỚC TỪ ĐỈNH VAI (KHÔNG BAO GỒM BO CỔ)</t>
  </si>
  <si>
    <t>HẠ CỔ SAU TỪ ĐỈNH VAI (KHÔNG BAO GỒM BO CỔ)</t>
  </si>
  <si>
    <t>RỘNG VAI - ĐO NGANG TỪ ĐIỂM HẠ VAI TRÁI QUA ĐIỂM HẠ VAI PHẢI</t>
  </si>
  <si>
    <t>19 1/2</t>
  </si>
  <si>
    <t>NGANG THÂN TRƯỚC (6" TỪ ĐỈNH VAI)</t>
  </si>
  <si>
    <t>NGANG THÂN SAU (6" TỪ ĐỈNH VAI)</t>
  </si>
  <si>
    <t>SHOULDER SEAM FORWARD (FOR REF. AT LSP ONLY, 0" AT HSP)</t>
  </si>
  <si>
    <t xml:space="preserve">VÒNG NGỰC THÂN TRƯỚC 1" DƯỚI NÁCH </t>
  </si>
  <si>
    <t>HEM CIRCUMFERENCE (RELAXED)</t>
  </si>
  <si>
    <t>LAI ĐO ÊM</t>
  </si>
  <si>
    <t>41 1/2</t>
  </si>
  <si>
    <t>HEM CIRCUMFERENCE (EXTENDED)</t>
  </si>
  <si>
    <t xml:space="preserve">LAI ĐO CĂNG </t>
  </si>
  <si>
    <t>BOTTOM TRIM/RIB HEIGHT</t>
  </si>
  <si>
    <t>TO BẢN RIB LAI</t>
  </si>
  <si>
    <t>DÀI THÂN TRƯỚC TỪ ĐỈNH VAI TỚI LAI</t>
  </si>
  <si>
    <t>28 1/4</t>
  </si>
  <si>
    <t>CB SLEEVE LENGTH - LONG SLV</t>
  </si>
  <si>
    <t xml:space="preserve">DÀI TAY TẠI GIỮA </t>
  </si>
  <si>
    <t>35 1/2</t>
  </si>
  <si>
    <t xml:space="preserve">BẮP TAY 1" TỪ NÁCH 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</si>
  <si>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</si>
  <si>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</si>
  <si>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</si>
  <si>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</si>
  <si>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</si>
  <si>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</si>
  <si>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</si>
  <si>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</si>
  <si>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</si>
  <si>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</si>
  <si>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</si>
  <si>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</si>
  <si>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</si>
  <si>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</si>
  <si>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</si>
  <si>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</si>
  <si>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</si>
  <si>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</si>
  <si>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</si>
  <si>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</si>
  <si>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</si>
  <si>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</si>
  <si>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</si>
  <si>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</si>
  <si>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</si>
  <si>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</si>
  <si>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</si>
  <si>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</si>
  <si>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AE</t>
  </si>
  <si>
    <t>HOOD HEIGHT (HSP TO TOP OF HOOD)</t>
  </si>
  <si>
    <t>CAO NÓN - ĐỈNH VAI TỚI ĐỈNH NÓN</t>
  </si>
  <si>
    <t>AF</t>
  </si>
  <si>
    <t>HOOD DRAWCORD LENGTH</t>
  </si>
  <si>
    <t>AG</t>
  </si>
  <si>
    <t>KANGAROO POCKET HEIGHT AT CENTER</t>
  </si>
  <si>
    <t>CAO TÚI KANGAROO TẠI GIỮA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</si>
  <si>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</si>
  <si>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</si>
  <si>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</si>
  <si>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</si>
  <si>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</si>
  <si>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</si>
  <si>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</si>
  <si>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</si>
  <si>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</si>
  <si>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6 1/2</t>
  </si>
  <si>
    <t>CẬP NHẬT THÔNG SỐ DÀI TAY 21/08</t>
  </si>
  <si>
    <t>H06  SS25  S2604</t>
  </si>
  <si>
    <t>MER: DIỆU - 204</t>
  </si>
  <si>
    <t xml:space="preserve">SS25 </t>
  </si>
  <si>
    <t>S1</t>
  </si>
  <si>
    <t>H06-0311</t>
  </si>
  <si>
    <t>H06-0313</t>
  </si>
  <si>
    <t>H06-0312</t>
  </si>
  <si>
    <t>NHÃN TRACKING
#240324S1</t>
  </si>
  <si>
    <t>H06-0314</t>
  </si>
  <si>
    <t>H06-0322</t>
  </si>
  <si>
    <t>H06-0320</t>
  </si>
  <si>
    <t>H06-0321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</si>
  <si>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</si>
  <si>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</si>
  <si>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</si>
  <si>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</si>
  <si>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</si>
  <si>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</si>
  <si>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</si>
  <si>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SET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</si>
  <si>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</si>
  <si>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</si>
  <si>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</si>
  <si>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</si>
  <si>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</si>
  <si>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</si>
  <si>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 xml:space="preserve">DUYỆT MÀU SẮC + CHẤT LƯỢNG HÌNH IN THEO S/O MÃ H06-HD32M, MÀU ICEBERG GREEN CHUYỂN NGÀY 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</si>
  <si>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</si>
  <si>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</si>
  <si>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</si>
  <si>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</si>
  <si>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</si>
  <si>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</si>
  <si>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</si>
  <si>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</si>
  <si>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</si>
  <si>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</si>
  <si>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</si>
  <si>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</si>
  <si>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</si>
  <si>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</si>
  <si>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</si>
  <si>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</si>
  <si>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</si>
  <si>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</si>
  <si>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</si>
  <si>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</si>
  <si>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</si>
  <si>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</si>
  <si>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 xml:space="preserve">TÁC NGHIỆP MAY MẪU SMS+SIZE SET: 
THAM KHẢO CÁCH MAY THEO ÁO MẪU PHOTOSHOOT MÃ H06-HD34M-DYE, MÀU ABBEY STONE CHUYỂN CÙNG TÁC NGHIỆP </t>
  </si>
  <si>
    <t>H06-HD34M-DYE</t>
  </si>
  <si>
    <t>PIGMENT DYE CLASSIC HOODIE MEN'S</t>
  </si>
  <si>
    <t>PFD</t>
  </si>
  <si>
    <t>ABBEY STONE</t>
  </si>
  <si>
    <t>DYEMAX</t>
  </si>
  <si>
    <t>MHFW23CHI11</t>
  </si>
  <si>
    <t>CHỈ 40/2 MAY CHÍNH
CODE: MHFW23CHI11</t>
  </si>
  <si>
    <t>BAO BỌC NHÃN CHÍNH</t>
  </si>
  <si>
    <t>CHỈ SỬA HÀNG</t>
  </si>
  <si>
    <t>NHÃN TRANG TRÍ 4CM * 3.2CM 
CODE: HSA-10026</t>
  </si>
  <si>
    <t>H06-0315</t>
  </si>
  <si>
    <t>PIGMENT DYE</t>
  </si>
  <si>
    <t>1.	MAY TÚI KANGAROO KHÔNG RỚT MŨI XUỐNG THÂN, CÓ THỂ HỞ NỬA MŨI CHỈ. 
2.	MAY GÓC CHỐT NGANG 2 MŨI TẠI TÚI KANGAROO
3.	SỬ DỤNG DỰNG TẠI MẶT SAU TÚI 
4.VẪN ĐÓNG BỌ TÚI SAU NHUỘM NHƯ ÁO MẪU</t>
  </si>
  <si>
    <t>GẮN TẠI GÓC TRÁI TÚI THÂN TRƯỚC CÁCH CẠNH TÚI 4CM, CÁCH TRA BO 3CM</t>
  </si>
  <si>
    <t>NỀN TRẮNG CHỮ ĐEN - GẮN BỌC NHÃN TRƯỚC NHUỘM</t>
  </si>
  <si>
    <t>NỀN TRẮNG CHỮ ĐEN - GẮN SAU NHUỘM</t>
  </si>
  <si>
    <t>NỀN TRẮNG CHỮ ĐEN - GẮN TRƯỚC NHUỘM</t>
  </si>
  <si>
    <t>NHÃN TRACKING</t>
  </si>
  <si>
    <t>H06-0338</t>
  </si>
  <si>
    <t xml:space="preserve">THAM KHẢO CÁCH MAY THEO ÁO MẪU PHOTOSHOOT MÃ H06-HD34M-DYE, MÀU ABBEY STONE CHUYỂN CÙNG TÁC NGHIỆP </t>
  </si>
  <si>
    <t>HSSS24P0346001T00K
L0722/1
ÁNH A CẤP ĐỦ SL</t>
  </si>
  <si>
    <t>HSSS25S0319002T00K
L0302/1
ÁNH A CẤP ĐỦ SL</t>
  </si>
  <si>
    <t>GR9575</t>
  </si>
  <si>
    <t>DUYỆT MÀU SẮC + CHẤT LƯỢNG + HADFEEL SAU NHUỘM THEO ÁO MẪU PHOTOSHOOT MÃ H06-HD34M-DYE, MÀU ABBEY STONE CHUYỂN TEAM DYE</t>
  </si>
  <si>
    <t>DÙNG ĐỂ SỬA HÀNG</t>
  </si>
  <si>
    <t>LƯU Ý: GỬI DÂY LUỒN ĐI NHUỘM KÈM ÁO</t>
  </si>
  <si>
    <t>BẢNG THÔNG SỐ CÓ ADD L= 4%,W=0.5%</t>
  </si>
  <si>
    <t>Tol UA suggest</t>
  </si>
  <si>
    <t>MTP</t>
  </si>
  <si>
    <t>HA NACH- ĐO KHOẢNG CÁCH TỪ ĐỈNH VAI ĐẾN HẠ VAI</t>
  </si>
  <si>
    <t>XUOI VAI</t>
  </si>
  <si>
    <t>CHOM VAI</t>
  </si>
  <si>
    <t>DÀI DÂY LUỒN NÓN- THÀNH PHẨM</t>
  </si>
  <si>
    <t>Chữ tô đỏ UA đề xuất dung size mới cho sản xuất</t>
  </si>
  <si>
    <t>Dây tape 1.2cm giữa cổ sau</t>
  </si>
  <si>
    <t>40cm allsize</t>
  </si>
  <si>
    <t>Herschel Supply Co.</t>
  </si>
  <si>
    <t>8 1/2</t>
  </si>
  <si>
    <t>9 1/4</t>
  </si>
  <si>
    <t>4 1/8</t>
  </si>
  <si>
    <t>4 3/8</t>
  </si>
  <si>
    <t>4 1/2</t>
  </si>
  <si>
    <t>4 5/8</t>
  </si>
  <si>
    <t>18 7/8</t>
  </si>
  <si>
    <t>20 1/8</t>
  </si>
  <si>
    <t>20 3/4</t>
  </si>
  <si>
    <t>21 3/8</t>
  </si>
  <si>
    <t>17 3/8</t>
  </si>
  <si>
    <t>18 5/8</t>
  </si>
  <si>
    <t>19 1/4</t>
  </si>
  <si>
    <t>19 7/8</t>
  </si>
  <si>
    <t>18 3/8</t>
  </si>
  <si>
    <t>19 5/8</t>
  </si>
  <si>
    <t>20 1/4</t>
  </si>
  <si>
    <t>20 7/8</t>
  </si>
  <si>
    <t>12 1/2</t>
  </si>
  <si>
    <t>12 3/4</t>
  </si>
  <si>
    <t>XUÔI VAI - ĐO KHOẢNG CÁCH TỪ ĐỈNH VAI ĐẾN HẠ VAI</t>
  </si>
  <si>
    <t>CHỒM VAI TRƯỚC(CHỈ THAM KHẢO TẠI ĐIỂM HẠ VAI, 0" TẠI ĐỈNH VAI)</t>
  </si>
  <si>
    <t>46 1/2</t>
  </si>
  <si>
    <t>51 1/2</t>
  </si>
  <si>
    <t>56 1/2</t>
  </si>
  <si>
    <t>50 1/2</t>
  </si>
  <si>
    <t>27 3/4</t>
  </si>
  <si>
    <t>28 3/4</t>
  </si>
  <si>
    <t>29 1/4</t>
  </si>
  <si>
    <t>29 3/4</t>
  </si>
  <si>
    <t>34 7/8</t>
  </si>
  <si>
    <t>36 3/8</t>
  </si>
  <si>
    <t>37 1/4</t>
  </si>
  <si>
    <t>38 1/8</t>
  </si>
  <si>
    <t>20 3/8</t>
  </si>
  <si>
    <t>21 5/8</t>
  </si>
  <si>
    <t>22 1/4</t>
  </si>
  <si>
    <t>22 7/8</t>
  </si>
  <si>
    <t>16 1/2</t>
  </si>
  <si>
    <t>7 3/4</t>
  </si>
  <si>
    <t>8 1/4</t>
  </si>
  <si>
    <t>10 3/4</t>
  </si>
  <si>
    <t>11 1/4</t>
  </si>
  <si>
    <t>11 3/4</t>
  </si>
  <si>
    <t>31 1/2</t>
  </si>
  <si>
    <t>32 1/2</t>
  </si>
  <si>
    <t>33 1/2</t>
  </si>
  <si>
    <t>14 3/4</t>
  </si>
  <si>
    <t>15 1/4</t>
  </si>
  <si>
    <t>15 3/4</t>
  </si>
  <si>
    <t>DÀI DÂY LUỒN NÓN</t>
  </si>
  <si>
    <t>9 3/8</t>
  </si>
  <si>
    <t>9 5/8</t>
  </si>
  <si>
    <t>9 3/4</t>
  </si>
  <si>
    <t>9 7/8</t>
  </si>
  <si>
    <t>14 1/2</t>
  </si>
  <si>
    <t>6 3/8</t>
  </si>
  <si>
    <t>6 5/8</t>
  </si>
  <si>
    <t>6 3/4</t>
  </si>
  <si>
    <t>6 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</si>
</sst>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0.000"/>
    <numFmt numFmtId="179" formatCode="#\ ?/4"/>
    <numFmt numFmtId="180" formatCode="#\ ?/8"/>
    <numFmt numFmtId="181" formatCode="#\ ?/2"/>
    <numFmt numFmtId="182" formatCode="0;[Red]0"/>
  </numFmts>
  <fonts count="1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b/>
      <sz val="42"/>
      <color theme="1"/>
      <name val="Muli"/>
    </font>
    <font>
      <b/>
      <u/>
      <sz val="42"/>
      <color theme="1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34"/>
      <color theme="1"/>
      <name val="Muli"/>
    </font>
    <font>
      <b/>
      <sz val="20"/>
      <color theme="1"/>
      <name val="Muli"/>
    </font>
    <font>
      <b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5" fillId="0" borderId="0"/>
    <xf numFmtId="0" fontId="95" fillId="0" borderId="0"/>
  </cellStyleXfs>
  <cellXfs count="702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0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6" fillId="2" borderId="3" xfId="0" applyFont="1" applyFill="1" applyBorder="1" applyAlignment="1">
      <alignment horizontal="left" vertical="center"/>
    </xf>
    <xf numFmtId="0" fontId="96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9" fillId="0" borderId="42" xfId="1" applyNumberFormat="1" applyFont="1" applyBorder="1" applyAlignment="1">
      <alignment horizontal="center" vertical="center" wrapText="1"/>
    </xf>
    <xf numFmtId="0" fontId="100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101" fillId="0" borderId="42" xfId="1" applyNumberFormat="1" applyFont="1" applyBorder="1" applyAlignment="1">
      <alignment horizontal="center" vertical="center" wrapText="1"/>
    </xf>
    <xf numFmtId="178" fontId="49" fillId="2" borderId="42" xfId="0" applyNumberFormat="1" applyFont="1" applyFill="1" applyBorder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3" fillId="9" borderId="42" xfId="0" applyFont="1" applyFill="1" applyBorder="1" applyAlignment="1">
      <alignment vertical="center"/>
    </xf>
    <xf numFmtId="0" fontId="104" fillId="0" borderId="42" xfId="0" applyFont="1" applyBorder="1" applyAlignment="1">
      <alignment horizontal="center"/>
    </xf>
    <xf numFmtId="0" fontId="104" fillId="0" borderId="42" xfId="0" quotePrefix="1" applyFont="1" applyBorder="1" applyAlignment="1">
      <alignment horizontal="center"/>
    </xf>
    <xf numFmtId="16" fontId="104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7" fillId="2" borderId="0" xfId="0" applyFont="1" applyFill="1" applyAlignment="1">
      <alignment vertical="center"/>
    </xf>
    <xf numFmtId="1" fontId="52" fillId="0" borderId="42" xfId="120" applyNumberFormat="1" applyFont="1" applyBorder="1" applyAlignment="1">
      <alignment horizontal="center" vertical="center" wrapText="1"/>
    </xf>
    <xf numFmtId="1" fontId="109" fillId="0" borderId="42" xfId="1" applyNumberFormat="1" applyFont="1" applyBorder="1" applyAlignment="1">
      <alignment horizontal="center" vertical="center" wrapText="1"/>
    </xf>
    <xf numFmtId="0" fontId="97" fillId="0" borderId="0" xfId="129" applyFont="1" applyAlignment="1">
      <alignment horizontal="left" vertical="top"/>
    </xf>
    <xf numFmtId="0" fontId="80" fillId="0" borderId="68" xfId="129" applyFont="1" applyBorder="1" applyAlignment="1">
      <alignment horizontal="left" vertical="top" wrapText="1"/>
    </xf>
    <xf numFmtId="0" fontId="112" fillId="0" borderId="69" xfId="129" applyFont="1" applyBorder="1" applyAlignment="1">
      <alignment horizontal="left" vertical="top" wrapText="1"/>
    </xf>
    <xf numFmtId="0" fontId="80" fillId="0" borderId="69" xfId="129" applyFont="1" applyBorder="1" applyAlignment="1">
      <alignment horizontal="center" vertical="top" wrapText="1"/>
    </xf>
    <xf numFmtId="0" fontId="113" fillId="0" borderId="69" xfId="129" applyFont="1" applyBorder="1" applyAlignment="1">
      <alignment horizontal="center" wrapText="1"/>
    </xf>
    <xf numFmtId="0" fontId="113" fillId="0" borderId="69" xfId="129" applyFont="1" applyBorder="1" applyAlignment="1">
      <alignment horizontal="center" vertical="top" wrapText="1"/>
    </xf>
    <xf numFmtId="177" fontId="113" fillId="0" borderId="69" xfId="129" applyNumberFormat="1" applyFont="1" applyBorder="1" applyAlignment="1">
      <alignment horizontal="center" vertical="top" shrinkToFit="1"/>
    </xf>
    <xf numFmtId="0" fontId="113" fillId="0" borderId="70" xfId="129" applyFont="1" applyBorder="1" applyAlignment="1">
      <alignment horizontal="center" wrapText="1"/>
    </xf>
    <xf numFmtId="0" fontId="80" fillId="0" borderId="71" xfId="129" applyFont="1" applyBorder="1" applyAlignment="1">
      <alignment horizontal="left" vertical="top" wrapText="1"/>
    </xf>
    <xf numFmtId="1" fontId="80" fillId="0" borderId="0" xfId="129" applyNumberFormat="1" applyFont="1" applyAlignment="1">
      <alignment horizontal="left" vertical="top" shrinkToFit="1"/>
    </xf>
    <xf numFmtId="0" fontId="80" fillId="0" borderId="0" xfId="129" applyFont="1" applyAlignment="1">
      <alignment horizontal="left" wrapText="1"/>
    </xf>
    <xf numFmtId="0" fontId="112" fillId="0" borderId="0" xfId="129" applyFont="1" applyAlignment="1">
      <alignment horizontal="left" wrapText="1"/>
    </xf>
    <xf numFmtId="0" fontId="80" fillId="0" borderId="0" xfId="129" applyFont="1" applyAlignment="1">
      <alignment horizontal="center" wrapText="1"/>
    </xf>
    <xf numFmtId="0" fontId="80" fillId="0" borderId="0" xfId="129" applyFont="1" applyAlignment="1">
      <alignment horizontal="center" vertical="top" wrapText="1"/>
    </xf>
    <xf numFmtId="0" fontId="113" fillId="0" borderId="0" xfId="129" applyFont="1" applyAlignment="1">
      <alignment horizontal="center" wrapText="1"/>
    </xf>
    <xf numFmtId="0" fontId="113" fillId="0" borderId="0" xfId="129" applyFont="1" applyAlignment="1">
      <alignment horizontal="center" vertical="top" wrapText="1"/>
    </xf>
    <xf numFmtId="0" fontId="113" fillId="0" borderId="72" xfId="129" applyFont="1" applyBorder="1" applyAlignment="1">
      <alignment horizontal="center" wrapText="1"/>
    </xf>
    <xf numFmtId="0" fontId="80" fillId="0" borderId="60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vertical="top" wrapText="1"/>
    </xf>
    <xf numFmtId="0" fontId="80" fillId="0" borderId="73" xfId="129" applyFont="1" applyBorder="1" applyAlignment="1">
      <alignment horizontal="left" wrapText="1"/>
    </xf>
    <xf numFmtId="0" fontId="112" fillId="0" borderId="73" xfId="129" applyFont="1" applyBorder="1" applyAlignment="1">
      <alignment horizontal="left" wrapText="1"/>
    </xf>
    <xf numFmtId="0" fontId="80" fillId="0" borderId="73" xfId="129" applyFont="1" applyBorder="1" applyAlignment="1">
      <alignment horizontal="center" wrapText="1"/>
    </xf>
    <xf numFmtId="0" fontId="80" fillId="0" borderId="73" xfId="129" applyFont="1" applyBorder="1" applyAlignment="1">
      <alignment horizontal="center" vertical="top" wrapText="1"/>
    </xf>
    <xf numFmtId="0" fontId="113" fillId="0" borderId="73" xfId="129" applyFont="1" applyBorder="1" applyAlignment="1">
      <alignment horizontal="center" wrapText="1"/>
    </xf>
    <xf numFmtId="0" fontId="113" fillId="0" borderId="74" xfId="129" applyFont="1" applyBorder="1" applyAlignment="1">
      <alignment horizontal="center" wrapText="1"/>
    </xf>
    <xf numFmtId="0" fontId="80" fillId="0" borderId="75" xfId="129" applyFont="1" applyBorder="1" applyAlignment="1">
      <alignment horizontal="center" vertical="center" wrapText="1"/>
    </xf>
    <xf numFmtId="0" fontId="80" fillId="0" borderId="67" xfId="129" applyFont="1" applyBorder="1" applyAlignment="1">
      <alignment horizontal="center" vertical="center" wrapText="1"/>
    </xf>
    <xf numFmtId="0" fontId="112" fillId="0" borderId="67" xfId="129" applyFont="1" applyBorder="1" applyAlignment="1">
      <alignment horizontal="left" vertical="center" wrapText="1"/>
    </xf>
    <xf numFmtId="0" fontId="114" fillId="51" borderId="70" xfId="129" applyFont="1" applyFill="1" applyBorder="1" applyAlignment="1">
      <alignment horizontal="center" vertical="center" wrapText="1"/>
    </xf>
    <xf numFmtId="0" fontId="80" fillId="51" borderId="75" xfId="129" applyFont="1" applyFill="1" applyBorder="1" applyAlignment="1">
      <alignment horizontal="center" vertical="center" wrapText="1"/>
    </xf>
    <xf numFmtId="0" fontId="1" fillId="0" borderId="75" xfId="129" applyFont="1" applyBorder="1" applyAlignment="1">
      <alignment horizontal="center" vertical="top" wrapText="1"/>
    </xf>
    <xf numFmtId="0" fontId="115" fillId="0" borderId="67" xfId="129" applyFont="1" applyBorder="1" applyAlignment="1">
      <alignment horizontal="left" vertical="top" wrapText="1"/>
    </xf>
    <xf numFmtId="12" fontId="1" fillId="0" borderId="66" xfId="129" applyNumberFormat="1" applyFont="1" applyBorder="1" applyAlignment="1">
      <alignment horizontal="center" vertical="top" wrapText="1"/>
    </xf>
    <xf numFmtId="12" fontId="1" fillId="51" borderId="42" xfId="129" applyNumberFormat="1" applyFont="1" applyFill="1" applyBorder="1" applyAlignment="1">
      <alignment horizontal="center" vertical="top" wrapText="1"/>
    </xf>
    <xf numFmtId="0" fontId="1" fillId="0" borderId="67" xfId="129" applyFont="1" applyBorder="1" applyAlignment="1">
      <alignment horizontal="center" vertical="top" wrapText="1"/>
    </xf>
    <xf numFmtId="12" fontId="115" fillId="0" borderId="75" xfId="129" applyNumberFormat="1" applyFont="1" applyBorder="1" applyAlignment="1">
      <alignment horizontal="center" vertical="center" shrinkToFit="1"/>
    </xf>
    <xf numFmtId="12" fontId="116" fillId="51" borderId="75" xfId="129" applyNumberFormat="1" applyFont="1" applyFill="1" applyBorder="1" applyAlignment="1">
      <alignment horizontal="center" vertical="center" shrinkToFit="1"/>
    </xf>
    <xf numFmtId="0" fontId="98" fillId="0" borderId="0" xfId="129" applyFont="1" applyAlignment="1">
      <alignment horizontal="left" vertical="top"/>
    </xf>
    <xf numFmtId="179" fontId="98" fillId="0" borderId="0" xfId="129" applyNumberFormat="1" applyFont="1" applyAlignment="1">
      <alignment horizontal="left" vertical="top"/>
    </xf>
    <xf numFmtId="12" fontId="114" fillId="51" borderId="42" xfId="129" applyNumberFormat="1" applyFont="1" applyFill="1" applyBorder="1" applyAlignment="1">
      <alignment horizontal="center" vertical="center" wrapText="1"/>
    </xf>
    <xf numFmtId="180" fontId="98" fillId="0" borderId="0" xfId="129" applyNumberFormat="1" applyFont="1" applyAlignment="1">
      <alignment horizontal="left" vertical="top"/>
    </xf>
    <xf numFmtId="1" fontId="1" fillId="0" borderId="67" xfId="129" applyNumberFormat="1" applyFont="1" applyBorder="1" applyAlignment="1">
      <alignment horizontal="center" vertical="top" shrinkToFit="1"/>
    </xf>
    <xf numFmtId="12" fontId="115" fillId="0" borderId="75" xfId="129" applyNumberFormat="1" applyFont="1" applyBorder="1" applyAlignment="1">
      <alignment horizontal="center" vertical="center" wrapText="1"/>
    </xf>
    <xf numFmtId="12" fontId="115" fillId="52" borderId="75" xfId="129" applyNumberFormat="1" applyFont="1" applyFill="1" applyBorder="1" applyAlignment="1">
      <alignment horizontal="center" vertical="center" shrinkToFit="1"/>
    </xf>
    <xf numFmtId="12" fontId="116" fillId="51" borderId="75" xfId="129" applyNumberFormat="1" applyFont="1" applyFill="1" applyBorder="1" applyAlignment="1">
      <alignment horizontal="center" vertical="center" wrapText="1"/>
    </xf>
    <xf numFmtId="12" fontId="115" fillId="52" borderId="75" xfId="129" applyNumberFormat="1" applyFont="1" applyFill="1" applyBorder="1" applyAlignment="1">
      <alignment horizontal="center" vertical="center" wrapText="1"/>
    </xf>
    <xf numFmtId="181" fontId="98" fillId="0" borderId="0" xfId="129" applyNumberFormat="1" applyFont="1" applyAlignment="1">
      <alignment horizontal="left" vertical="top"/>
    </xf>
    <xf numFmtId="12" fontId="80" fillId="51" borderId="42" xfId="129" applyNumberFormat="1" applyFont="1" applyFill="1" applyBorder="1" applyAlignment="1">
      <alignment horizontal="center" vertical="top" wrapText="1"/>
    </xf>
    <xf numFmtId="12" fontId="114" fillId="51" borderId="42" xfId="129" applyNumberFormat="1" applyFont="1" applyFill="1" applyBorder="1" applyAlignment="1">
      <alignment horizontal="center" vertical="top" wrapText="1"/>
    </xf>
    <xf numFmtId="0" fontId="115" fillId="0" borderId="70" xfId="129" applyFont="1" applyBorder="1" applyAlignment="1">
      <alignment horizontal="left" vertical="top" wrapText="1"/>
    </xf>
    <xf numFmtId="12" fontId="1" fillId="0" borderId="69" xfId="129" applyNumberFormat="1" applyFont="1" applyBorder="1" applyAlignment="1">
      <alignment horizontal="center" vertical="top" wrapText="1"/>
    </xf>
    <xf numFmtId="0" fontId="1" fillId="0" borderId="70" xfId="129" applyFont="1" applyBorder="1" applyAlignment="1">
      <alignment horizontal="center" vertical="top" wrapText="1"/>
    </xf>
    <xf numFmtId="12" fontId="115" fillId="0" borderId="76" xfId="129" applyNumberFormat="1" applyFont="1" applyBorder="1" applyAlignment="1">
      <alignment horizontal="center" vertical="center" shrinkToFit="1"/>
    </xf>
    <xf numFmtId="12" fontId="116" fillId="51" borderId="76" xfId="129" applyNumberFormat="1" applyFont="1" applyFill="1" applyBorder="1" applyAlignment="1">
      <alignment horizontal="center" vertical="center" shrinkToFit="1"/>
    </xf>
    <xf numFmtId="0" fontId="115" fillId="0" borderId="42" xfId="129" applyFont="1" applyBorder="1" applyAlignment="1">
      <alignment horizontal="left" vertical="top" wrapText="1"/>
    </xf>
    <xf numFmtId="12" fontId="1" fillId="0" borderId="43" xfId="129" applyNumberFormat="1" applyFont="1" applyBorder="1" applyAlignment="1">
      <alignment horizontal="center" vertical="top" wrapText="1"/>
    </xf>
    <xf numFmtId="12" fontId="1" fillId="51" borderId="39" xfId="129" applyNumberFormat="1" applyFont="1" applyFill="1" applyBorder="1" applyAlignment="1">
      <alignment horizontal="center" vertical="top" wrapText="1"/>
    </xf>
    <xf numFmtId="0" fontId="1" fillId="0" borderId="30" xfId="129" applyFont="1" applyBorder="1" applyAlignment="1">
      <alignment horizontal="center" vertical="top" wrapText="1"/>
    </xf>
    <xf numFmtId="12" fontId="115" fillId="0" borderId="39" xfId="129" applyNumberFormat="1" applyFont="1" applyBorder="1" applyAlignment="1">
      <alignment horizontal="center" vertical="center" shrinkToFit="1"/>
    </xf>
    <xf numFmtId="12" fontId="116" fillId="51" borderId="39" xfId="129" applyNumberFormat="1" applyFont="1" applyFill="1" applyBorder="1" applyAlignment="1">
      <alignment horizontal="center" vertical="center" wrapText="1"/>
    </xf>
    <xf numFmtId="12" fontId="115" fillId="52" borderId="69" xfId="129" applyNumberFormat="1" applyFont="1" applyFill="1" applyBorder="1" applyAlignment="1">
      <alignment horizontal="center" vertical="center" wrapText="1"/>
    </xf>
    <xf numFmtId="0" fontId="1" fillId="0" borderId="0" xfId="129" applyFont="1" applyAlignment="1">
      <alignment horizontal="center" vertical="top" wrapText="1"/>
    </xf>
    <xf numFmtId="0" fontId="115" fillId="0" borderId="0" xfId="129" applyFont="1" applyAlignment="1">
      <alignment horizontal="left" vertical="center" wrapText="1"/>
    </xf>
    <xf numFmtId="0" fontId="115" fillId="0" borderId="0" xfId="129" applyFont="1" applyAlignment="1">
      <alignment horizontal="left" vertical="top" wrapText="1"/>
    </xf>
    <xf numFmtId="12" fontId="1" fillId="0" borderId="0" xfId="129" applyNumberFormat="1" applyFont="1" applyAlignment="1">
      <alignment horizontal="center" vertical="top" wrapText="1"/>
    </xf>
    <xf numFmtId="0" fontId="1" fillId="0" borderId="0" xfId="129" applyFont="1" applyAlignment="1">
      <alignment horizontal="left" vertical="top"/>
    </xf>
    <xf numFmtId="0" fontId="118" fillId="51" borderId="42" xfId="129" applyFont="1" applyFill="1" applyBorder="1" applyAlignment="1">
      <alignment horizontal="left" vertical="top"/>
    </xf>
    <xf numFmtId="0" fontId="1" fillId="0" borderId="42" xfId="129" applyFont="1" applyBorder="1" applyAlignment="1">
      <alignment horizontal="center" vertical="top"/>
    </xf>
    <xf numFmtId="0" fontId="119" fillId="0" borderId="0" xfId="129" applyFont="1" applyAlignment="1">
      <alignment horizontal="left" vertical="top"/>
    </xf>
    <xf numFmtId="0" fontId="98" fillId="0" borderId="0" xfId="129" applyFont="1" applyAlignment="1">
      <alignment horizontal="center" vertical="top"/>
    </xf>
    <xf numFmtId="0" fontId="120" fillId="0" borderId="0" xfId="129" applyFont="1" applyAlignment="1">
      <alignment horizontal="center" vertical="top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6" fillId="0" borderId="23" xfId="0" applyFont="1" applyBorder="1" applyAlignment="1">
      <alignment horizontal="center" vertical="center" wrapText="1"/>
    </xf>
    <xf numFmtId="0" fontId="106" fillId="0" borderId="24" xfId="0" applyFont="1" applyBorder="1" applyAlignment="1">
      <alignment horizontal="center" vertical="center" wrapText="1"/>
    </xf>
    <xf numFmtId="0" fontId="106" fillId="0" borderId="25" xfId="0" applyFont="1" applyBorder="1" applyAlignment="1">
      <alignment horizontal="center" vertical="center" wrapText="1"/>
    </xf>
    <xf numFmtId="0" fontId="106" fillId="0" borderId="26" xfId="0" applyFont="1" applyBorder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106" fillId="0" borderId="27" xfId="0" applyFont="1" applyBorder="1" applyAlignment="1">
      <alignment horizontal="center" vertical="center" wrapText="1"/>
    </xf>
    <xf numFmtId="0" fontId="106" fillId="0" borderId="31" xfId="0" applyFont="1" applyBorder="1" applyAlignment="1">
      <alignment horizontal="center" vertical="center" wrapText="1"/>
    </xf>
    <xf numFmtId="0" fontId="106" fillId="0" borderId="28" xfId="0" applyFont="1" applyBorder="1" applyAlignment="1">
      <alignment horizontal="center" vertical="center" wrapText="1"/>
    </xf>
    <xf numFmtId="0" fontId="106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102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91" fillId="2" borderId="42" xfId="0" applyFont="1" applyFill="1" applyBorder="1" applyAlignment="1">
      <alignment horizontal="center" vertical="center"/>
    </xf>
    <xf numFmtId="0" fontId="91" fillId="2" borderId="42" xfId="0" applyFont="1" applyFill="1" applyBorder="1" applyAlignment="1">
      <alignment horizontal="left"/>
    </xf>
    <xf numFmtId="0" fontId="108" fillId="48" borderId="0" xfId="0" applyFont="1" applyFill="1" applyAlignment="1">
      <alignment horizontal="left" vertical="center" wrapText="1"/>
    </xf>
    <xf numFmtId="0" fontId="108" fillId="48" borderId="0" xfId="0" applyFont="1" applyFill="1" applyAlignment="1">
      <alignment horizontal="left" vertical="center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2" fontId="117" fillId="51" borderId="42" xfId="129" applyNumberFormat="1" applyFont="1" applyFill="1" applyBorder="1" applyAlignment="1">
      <alignment horizontal="center" vertical="center" wrapText="1"/>
    </xf>
    <xf numFmtId="0" fontId="113" fillId="51" borderId="42" xfId="129" applyFont="1" applyFill="1" applyBorder="1" applyAlignment="1">
      <alignment horizontal="center" vertical="top"/>
    </xf>
    <xf numFmtId="0" fontId="115" fillId="0" borderId="65" xfId="129" applyFont="1" applyBorder="1" applyAlignment="1">
      <alignment horizontal="left" vertical="center" wrapText="1"/>
    </xf>
    <xf numFmtId="0" fontId="115" fillId="0" borderId="67" xfId="129" applyFont="1" applyBorder="1" applyAlignment="1">
      <alignment horizontal="left" vertical="center" wrapText="1"/>
    </xf>
    <xf numFmtId="0" fontId="115" fillId="0" borderId="66" xfId="129" applyFont="1" applyBorder="1" applyAlignment="1">
      <alignment horizontal="left" vertical="center" wrapText="1"/>
    </xf>
    <xf numFmtId="0" fontId="110" fillId="0" borderId="65" xfId="129" applyFont="1" applyBorder="1" applyAlignment="1">
      <alignment horizontal="center" vertical="center" wrapText="1"/>
    </xf>
    <xf numFmtId="0" fontId="110" fillId="0" borderId="66" xfId="129" applyFont="1" applyBorder="1" applyAlignment="1">
      <alignment horizontal="center" vertical="center" wrapText="1"/>
    </xf>
    <xf numFmtId="0" fontId="110" fillId="0" borderId="67" xfId="129" applyFont="1" applyBorder="1" applyAlignment="1">
      <alignment horizontal="center" vertical="center" wrapText="1"/>
    </xf>
    <xf numFmtId="0" fontId="111" fillId="0" borderId="65" xfId="129" applyFont="1" applyBorder="1" applyAlignment="1">
      <alignment horizontal="center" vertical="center" wrapText="1"/>
    </xf>
    <xf numFmtId="0" fontId="111" fillId="0" borderId="66" xfId="129" applyFont="1" applyBorder="1" applyAlignment="1">
      <alignment horizontal="center" vertical="center" wrapText="1"/>
    </xf>
    <xf numFmtId="0" fontId="111" fillId="0" borderId="67" xfId="129" applyFont="1" applyBorder="1" applyAlignment="1">
      <alignment horizontal="center" vertical="center" wrapText="1"/>
    </xf>
    <xf numFmtId="0" fontId="80" fillId="0" borderId="69" xfId="129" applyFont="1" applyBorder="1" applyAlignment="1">
      <alignment horizontal="left" vertical="top" wrapText="1"/>
    </xf>
    <xf numFmtId="0" fontId="113" fillId="51" borderId="65" xfId="129" applyFont="1" applyFill="1" applyBorder="1" applyAlignment="1">
      <alignment horizontal="center" vertical="center" wrapText="1"/>
    </xf>
    <xf numFmtId="0" fontId="113" fillId="51" borderId="66" xfId="129" applyFont="1" applyFill="1" applyBorder="1" applyAlignment="1">
      <alignment horizontal="center" vertical="center" wrapText="1"/>
    </xf>
    <xf numFmtId="0" fontId="113" fillId="51" borderId="67" xfId="129" applyFont="1" applyFill="1" applyBorder="1" applyAlignment="1">
      <alignment horizontal="center" vertical="center" wrapText="1"/>
    </xf>
    <xf numFmtId="0" fontId="80" fillId="0" borderId="65" xfId="129" applyFont="1" applyBorder="1" applyAlignment="1">
      <alignment horizontal="center" vertical="center" wrapText="1"/>
    </xf>
    <xf numFmtId="0" fontId="80" fillId="0" borderId="67" xfId="129" applyFont="1" applyBorder="1" applyAlignment="1">
      <alignment horizontal="center" vertical="center" wrapText="1"/>
    </xf>
    <xf numFmtId="12" fontId="86" fillId="0" borderId="59" xfId="59" applyNumberFormat="1" applyFont="1" applyBorder="1" applyAlignment="1">
      <alignment horizontal="left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" xfId="59" applyFont="1" applyBorder="1" applyAlignment="1">
      <alignment vertical="center" wrapText="1"/>
    </xf>
    <xf numFmtId="0" fontId="86" fillId="0" borderId="6" xfId="59" applyFont="1" applyBorder="1" applyAlignment="1">
      <alignment vertical="center" wrapText="1"/>
    </xf>
    <xf numFmtId="0" fontId="86" fillId="0" borderId="7" xfId="59" applyFont="1" applyBorder="1" applyAlignment="1">
      <alignment vertical="center" wrapText="1"/>
    </xf>
    <xf numFmtId="0" fontId="105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0" fillId="0" borderId="65" xfId="128" applyFont="1" applyBorder="1" applyAlignment="1">
      <alignment horizontal="center" vertical="top" wrapText="1"/>
    </xf>
    <xf numFmtId="0" fontId="80" fillId="0" borderId="66" xfId="128" applyFont="1" applyBorder="1" applyAlignment="1">
      <alignment horizontal="center" vertical="top" wrapText="1"/>
    </xf>
    <xf numFmtId="0" fontId="80" fillId="0" borderId="67" xfId="128" applyFont="1" applyBorder="1" applyAlignment="1">
      <alignment horizontal="center" vertical="top" wrapText="1"/>
    </xf>
    <xf numFmtId="0" fontId="97" fillId="0" borderId="0" xfId="128" applyFont="1" applyAlignment="1">
      <alignment horizontal="left" vertical="top"/>
    </xf>
    <xf numFmtId="0" fontId="80" fillId="0" borderId="68" xfId="128" applyFont="1" applyBorder="1" applyAlignment="1">
      <alignment horizontal="left" vertical="top" wrapText="1"/>
    </xf>
    <xf numFmtId="0" fontId="80" fillId="0" borderId="69" xfId="128" applyFont="1" applyBorder="1" applyAlignment="1">
      <alignment horizontal="left" vertical="top" wrapText="1"/>
    </xf>
    <xf numFmtId="0" fontId="80" fillId="0" borderId="69" xfId="128" applyFont="1" applyBorder="1" applyAlignment="1">
      <alignment horizontal="left" vertical="top" wrapText="1"/>
    </xf>
    <xf numFmtId="0" fontId="80" fillId="0" borderId="69" xfId="128" applyFont="1" applyBorder="1" applyAlignment="1">
      <alignment horizontal="center" vertical="top" wrapText="1"/>
    </xf>
    <xf numFmtId="0" fontId="80" fillId="0" borderId="69" xfId="128" applyFont="1" applyBorder="1" applyAlignment="1">
      <alignment horizontal="center" wrapText="1"/>
    </xf>
    <xf numFmtId="177" fontId="80" fillId="0" borderId="69" xfId="128" applyNumberFormat="1" applyFont="1" applyBorder="1" applyAlignment="1">
      <alignment horizontal="center" vertical="top" shrinkToFit="1"/>
    </xf>
    <xf numFmtId="0" fontId="80" fillId="0" borderId="70" xfId="128" applyFont="1" applyBorder="1" applyAlignment="1">
      <alignment horizontal="center" wrapText="1"/>
    </xf>
    <xf numFmtId="0" fontId="80" fillId="0" borderId="71" xfId="128" applyFont="1" applyBorder="1" applyAlignment="1">
      <alignment horizontal="left" vertical="top" wrapText="1"/>
    </xf>
    <xf numFmtId="1" fontId="80" fillId="0" borderId="0" xfId="128" applyNumberFormat="1" applyFont="1" applyAlignment="1">
      <alignment horizontal="left" vertical="top" shrinkToFit="1"/>
    </xf>
    <xf numFmtId="0" fontId="80" fillId="0" borderId="0" xfId="128" applyFont="1" applyAlignment="1">
      <alignment horizontal="left" wrapText="1"/>
    </xf>
    <xf numFmtId="0" fontId="80" fillId="0" borderId="0" xfId="128" applyFont="1" applyAlignment="1">
      <alignment horizontal="center" wrapText="1"/>
    </xf>
    <xf numFmtId="0" fontId="80" fillId="0" borderId="0" xfId="128" applyFont="1" applyAlignment="1">
      <alignment horizontal="center" vertical="top" wrapText="1"/>
    </xf>
    <xf numFmtId="0" fontId="80" fillId="0" borderId="72" xfId="128" applyFont="1" applyBorder="1" applyAlignment="1">
      <alignment horizontal="center" wrapText="1"/>
    </xf>
    <xf numFmtId="0" fontId="80" fillId="0" borderId="60" xfId="128" applyFont="1" applyBorder="1" applyAlignment="1">
      <alignment horizontal="left" vertical="top" wrapText="1"/>
    </xf>
    <xf numFmtId="0" fontId="80" fillId="0" borderId="73" xfId="128" applyFont="1" applyBorder="1" applyAlignment="1">
      <alignment horizontal="left" vertical="top" wrapText="1"/>
    </xf>
    <xf numFmtId="0" fontId="80" fillId="0" borderId="73" xfId="128" applyFont="1" applyBorder="1" applyAlignment="1">
      <alignment horizontal="left" wrapText="1"/>
    </xf>
    <xf numFmtId="0" fontId="80" fillId="0" borderId="73" xfId="128" applyFont="1" applyBorder="1" applyAlignment="1">
      <alignment horizontal="center" wrapText="1"/>
    </xf>
    <xf numFmtId="0" fontId="80" fillId="0" borderId="73" xfId="128" applyFont="1" applyBorder="1" applyAlignment="1">
      <alignment horizontal="center" vertical="top" wrapText="1"/>
    </xf>
    <xf numFmtId="0" fontId="80" fillId="0" borderId="74" xfId="128" applyFont="1" applyBorder="1" applyAlignment="1">
      <alignment horizontal="center" wrapText="1"/>
    </xf>
    <xf numFmtId="0" fontId="80" fillId="0" borderId="75" xfId="128" applyFont="1" applyBorder="1" applyAlignment="1">
      <alignment horizontal="center" vertical="center" wrapText="1"/>
    </xf>
    <xf numFmtId="0" fontId="80" fillId="0" borderId="65" xfId="128" applyFont="1" applyBorder="1" applyAlignment="1">
      <alignment horizontal="center" vertical="center" wrapText="1"/>
    </xf>
    <xf numFmtId="0" fontId="80" fillId="0" borderId="67" xfId="128" applyFont="1" applyBorder="1" applyAlignment="1">
      <alignment horizontal="center" vertical="center" wrapText="1"/>
    </xf>
    <xf numFmtId="0" fontId="80" fillId="0" borderId="67" xfId="128" applyFont="1" applyBorder="1" applyAlignment="1">
      <alignment horizontal="left" vertical="center" wrapText="1"/>
    </xf>
    <xf numFmtId="0" fontId="80" fillId="0" borderId="67" xfId="128" applyFont="1" applyBorder="1" applyAlignment="1">
      <alignment horizontal="center" vertical="center" wrapText="1"/>
    </xf>
    <xf numFmtId="0" fontId="114" fillId="51" borderId="70" xfId="128" applyFont="1" applyFill="1" applyBorder="1" applyAlignment="1">
      <alignment horizontal="center" vertical="center" wrapText="1"/>
    </xf>
    <xf numFmtId="0" fontId="1" fillId="0" borderId="75" xfId="128" applyFont="1" applyBorder="1" applyAlignment="1">
      <alignment horizontal="center" vertical="top" wrapText="1"/>
    </xf>
    <xf numFmtId="0" fontId="1" fillId="0" borderId="65" xfId="128" applyFont="1" applyBorder="1" applyAlignment="1">
      <alignment horizontal="left" vertical="top" wrapText="1"/>
    </xf>
    <xf numFmtId="0" fontId="1" fillId="0" borderId="67" xfId="128" applyFont="1" applyBorder="1" applyAlignment="1">
      <alignment horizontal="left" vertical="top" wrapText="1"/>
    </xf>
    <xf numFmtId="0" fontId="1" fillId="0" borderId="67" xfId="128" applyFont="1" applyBorder="1" applyAlignment="1">
      <alignment horizontal="left" vertical="top" wrapText="1"/>
    </xf>
    <xf numFmtId="12" fontId="1" fillId="0" borderId="67" xfId="128" applyNumberFormat="1" applyFont="1" applyBorder="1" applyAlignment="1">
      <alignment horizontal="center" vertical="top" wrapText="1"/>
    </xf>
    <xf numFmtId="12" fontId="80" fillId="51" borderId="42" xfId="128" applyNumberFormat="1" applyFont="1" applyFill="1" applyBorder="1" applyAlignment="1">
      <alignment horizontal="center" vertical="top" wrapText="1"/>
    </xf>
    <xf numFmtId="0" fontId="115" fillId="0" borderId="75" xfId="128" applyFont="1" applyBorder="1" applyAlignment="1">
      <alignment horizontal="center" vertical="top" wrapText="1"/>
    </xf>
    <xf numFmtId="1" fontId="115" fillId="0" borderId="75" xfId="128" applyNumberFormat="1" applyFont="1" applyBorder="1" applyAlignment="1">
      <alignment horizontal="center" vertical="top" shrinkToFit="1"/>
    </xf>
    <xf numFmtId="0" fontId="98" fillId="0" borderId="0" xfId="128" applyFont="1" applyAlignment="1">
      <alignment horizontal="left" vertical="top"/>
    </xf>
    <xf numFmtId="12" fontId="114" fillId="51" borderId="42" xfId="128" applyNumberFormat="1" applyFont="1" applyFill="1" applyBorder="1" applyAlignment="1">
      <alignment horizontal="center" vertical="center" wrapText="1"/>
    </xf>
    <xf numFmtId="1" fontId="1" fillId="0" borderId="75" xfId="128" applyNumberFormat="1" applyFont="1" applyBorder="1" applyAlignment="1">
      <alignment horizontal="center" vertical="top" shrinkToFit="1"/>
    </xf>
    <xf numFmtId="0" fontId="98" fillId="0" borderId="0" xfId="128" applyFont="1" applyAlignment="1">
      <alignment horizontal="left" vertical="center"/>
    </xf>
    <xf numFmtId="182" fontId="115" fillId="0" borderId="75" xfId="128" applyNumberFormat="1" applyFont="1" applyBorder="1" applyAlignment="1">
      <alignment horizontal="center" vertical="top" shrinkToFit="1"/>
    </xf>
    <xf numFmtId="12" fontId="114" fillId="51" borderId="42" xfId="128" applyNumberFormat="1" applyFont="1" applyFill="1" applyBorder="1" applyAlignment="1">
      <alignment horizontal="center" vertical="top" wrapText="1"/>
    </xf>
    <xf numFmtId="12" fontId="80" fillId="51" borderId="39" xfId="128" applyNumberFormat="1" applyFont="1" applyFill="1" applyBorder="1" applyAlignment="1">
      <alignment horizontal="center" vertical="top" wrapText="1"/>
    </xf>
    <xf numFmtId="0" fontId="1" fillId="0" borderId="76" xfId="128" applyFont="1" applyBorder="1" applyAlignment="1">
      <alignment horizontal="center" vertical="top" wrapText="1"/>
    </xf>
    <xf numFmtId="0" fontId="115" fillId="0" borderId="76" xfId="128" applyFont="1" applyBorder="1" applyAlignment="1">
      <alignment horizontal="center" vertical="top" wrapText="1"/>
    </xf>
    <xf numFmtId="0" fontId="1" fillId="0" borderId="0" xfId="128" applyFont="1" applyAlignment="1">
      <alignment horizontal="left" vertical="top"/>
    </xf>
    <xf numFmtId="0" fontId="1" fillId="0" borderId="0" xfId="128" applyFont="1" applyAlignment="1">
      <alignment horizontal="center" vertical="top"/>
    </xf>
    <xf numFmtId="0" fontId="121" fillId="51" borderId="42" xfId="128" applyFont="1" applyFill="1" applyBorder="1" applyAlignment="1">
      <alignment horizontal="center" vertical="top"/>
    </xf>
    <xf numFmtId="0" fontId="98" fillId="0" borderId="0" xfId="128" applyFont="1" applyAlignment="1">
      <alignment horizontal="center" vertical="top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" xfId="129" xr:uid="{503619DC-1736-42F5-8113-9D1C849008E0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0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5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317500</xdr:colOff>
      <xdr:row>4</xdr:row>
      <xdr:rowOff>539750</xdr:rowOff>
    </xdr:from>
    <xdr:to>
      <xdr:col>16</xdr:col>
      <xdr:colOff>1044736</xdr:colOff>
      <xdr:row>7</xdr:row>
      <xdr:rowOff>679570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BA0945-A64B-FCC9-3247-57B24C29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42000" y="2476500"/>
          <a:ext cx="3124361" cy="2330570"/>
        </a:xfrm>
        <a:prstGeom prst="rect">
          <a:avLst/>
        </a:prstGeom>
      </xdr:spPr>
    </xdr:pic>
    <xdr:clientData/>
  </xdr:twoCellAnchor>
  <xdr:twoCellAnchor editAs="oneCell">
    <xdr:from>
      <xdr:col>10</xdr:col>
      <xdr:colOff>841375</xdr:colOff>
      <xdr:row>57</xdr:row>
      <xdr:rowOff>571500</xdr:rowOff>
    </xdr:from>
    <xdr:to>
      <xdr:col>16</xdr:col>
      <xdr:colOff>98321</xdr:colOff>
      <xdr:row>80</xdr:row>
      <xdr:rowOff>1698625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7E78D9-91B4-4D32-9A16-59A583A61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1750" y="52339875"/>
          <a:ext cx="5448196" cy="406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24</xdr:row>
      <xdr:rowOff>63500</xdr:rowOff>
    </xdr:from>
    <xdr:to>
      <xdr:col>2</xdr:col>
      <xdr:colOff>2492379</xdr:colOff>
      <xdr:row>24</xdr:row>
      <xdr:rowOff>2413000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D319F3-91ED-48B3-AC86-CA2C0463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86112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19</xdr:row>
      <xdr:rowOff>381000</xdr:rowOff>
    </xdr:from>
    <xdr:to>
      <xdr:col>2</xdr:col>
      <xdr:colOff>2500312</xdr:colOff>
      <xdr:row>19</xdr:row>
      <xdr:rowOff>4007148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58CD2-9AF9-44FC-B354-3678BBAE8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907125"/>
          <a:ext cx="3769116" cy="3626148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21</xdr:row>
      <xdr:rowOff>365126</xdr:rowOff>
    </xdr:from>
    <xdr:to>
      <xdr:col>2</xdr:col>
      <xdr:colOff>523874</xdr:colOff>
      <xdr:row>22</xdr:row>
      <xdr:rowOff>730250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613F034-310A-34D3-CCF8-35084BF74C3E}"/>
            </a:ext>
          </a:extLst>
        </xdr:cNvPr>
        <xdr:cNvGrpSpPr/>
      </xdr:nvGrpSpPr>
      <xdr:grpSpPr>
        <a:xfrm>
          <a:off x="7858124" y="26939876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D9E8294-27C6-48B4-8597-EAE83B53B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C4A8923-8CEC-4442-B288-5F6FFFF8D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8B2640-5B87-4318-BC6B-F7B1381DA7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3C99CA3-876F-433E-82A3-E90032AD45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0E9A25F-9E73-47B7-AE7E-958277691A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3BFB388-FB6D-4C93-B99D-EC6317BFE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37</xdr:row>
      <xdr:rowOff>111125</xdr:rowOff>
    </xdr:from>
    <xdr:to>
      <xdr:col>1</xdr:col>
      <xdr:colOff>3912082</xdr:colOff>
      <xdr:row>37</xdr:row>
      <xdr:rowOff>4206875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97F6AF-65A8-4D2A-B68F-7160033C3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28913" y="471011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37</xdr:row>
      <xdr:rowOff>63500</xdr:rowOff>
    </xdr:from>
    <xdr:to>
      <xdr:col>2</xdr:col>
      <xdr:colOff>4333875</xdr:colOff>
      <xdr:row>37</xdr:row>
      <xdr:rowOff>4277464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375BC8-3265-403F-87D7-5A98C233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980723" y="470535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37</xdr:row>
      <xdr:rowOff>1968499</xdr:rowOff>
    </xdr:from>
    <xdr:to>
      <xdr:col>2</xdr:col>
      <xdr:colOff>3651250</xdr:colOff>
      <xdr:row>37</xdr:row>
      <xdr:rowOff>2746374</xdr:rowOff>
    </xdr:to>
    <xdr:pic>
      <xdr:nvPicPr>
        <xdr:cNvPr id="15" name="Picture 14" descr="Garment size and color code labels for retail clothing, fabric safe stickers">
          <a:extLst>
            <a:ext uri="{FF2B5EF4-FFF2-40B4-BE49-F238E27FC236}">
              <a16:creationId xmlns:a16="http://schemas.microsoft.com/office/drawing/2014/main" id="{3031D86C-8F7F-2645-126B-777E7A311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584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39</xdr:row>
      <xdr:rowOff>301625</xdr:rowOff>
    </xdr:from>
    <xdr:to>
      <xdr:col>2</xdr:col>
      <xdr:colOff>1314861</xdr:colOff>
      <xdr:row>39</xdr:row>
      <xdr:rowOff>1809750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BFC10AB-89E7-4C77-A846-DADD8029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461381" y="52832000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41</xdr:row>
      <xdr:rowOff>95250</xdr:rowOff>
    </xdr:from>
    <xdr:to>
      <xdr:col>2</xdr:col>
      <xdr:colOff>2174875</xdr:colOff>
      <xdr:row>41</xdr:row>
      <xdr:rowOff>2489023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48DD7E-2232-449D-8FA6-DE9EFCFE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461750" y="55737125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43</xdr:row>
      <xdr:rowOff>63500</xdr:rowOff>
    </xdr:from>
    <xdr:to>
      <xdr:col>2</xdr:col>
      <xdr:colOff>2112116</xdr:colOff>
      <xdr:row>43</xdr:row>
      <xdr:rowOff>2770551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FB92BD-B451-4F97-ABEF-E6D7B59C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937875" y="59737625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45</xdr:row>
      <xdr:rowOff>251505</xdr:rowOff>
    </xdr:from>
    <xdr:ext cx="4048125" cy="205037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F752B54-5B11-448F-AA7E-7D2BAB1263BB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51</xdr:row>
      <xdr:rowOff>222250</xdr:rowOff>
    </xdr:from>
    <xdr:to>
      <xdr:col>2</xdr:col>
      <xdr:colOff>1911292</xdr:colOff>
      <xdr:row>51</xdr:row>
      <xdr:rowOff>1889125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F259EC5-A619-44E4-8193-EFE42622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588749" y="72247125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2540000</xdr:colOff>
      <xdr:row>0</xdr:row>
      <xdr:rowOff>47625</xdr:rowOff>
    </xdr:from>
    <xdr:to>
      <xdr:col>2</xdr:col>
      <xdr:colOff>5370508</xdr:colOff>
      <xdr:row>3</xdr:row>
      <xdr:rowOff>349250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C5A664-1CCD-4A86-B2EF-90BC923F4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367000" y="47625"/>
          <a:ext cx="2830508" cy="2111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1778001</xdr:colOff>
      <xdr:row>28</xdr:row>
      <xdr:rowOff>63500</xdr:rowOff>
    </xdr:from>
    <xdr:to>
      <xdr:col>1</xdr:col>
      <xdr:colOff>4984751</xdr:colOff>
      <xdr:row>28</xdr:row>
      <xdr:rowOff>2619376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4FAB728-B3F2-4BF3-8119-ADF5142D3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3275" t="13605" r="13995" b="8167"/>
        <a:stretch/>
      </xdr:blipFill>
      <xdr:spPr>
        <a:xfrm>
          <a:off x="8985251" y="39274750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2</xdr:col>
      <xdr:colOff>731343</xdr:colOff>
      <xdr:row>28</xdr:row>
      <xdr:rowOff>301624</xdr:rowOff>
    </xdr:from>
    <xdr:to>
      <xdr:col>2</xdr:col>
      <xdr:colOff>4514735</xdr:colOff>
      <xdr:row>28</xdr:row>
      <xdr:rowOff>2460625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49B5242-E9A4-45F2-B83B-95376CDA3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3558343" y="39290624"/>
          <a:ext cx="3783392" cy="21590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FLEECE/MEN/&#272;&#195;%20CHUY&#7874;N%20TN/H06-HD14M-VARSITY%20HOODIE%20MEN'S%20GREY%206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FLEECE/MEN/&#272;&#195;%20CHUY&#7874;N%20TN/H06-HD14M-VARSITY%20HOODIE%20MEN'S%20GREY%206.6.XLSX?53DE1871" TargetMode="External"/><Relationship Id="rId1" Type="http://schemas.openxmlformats.org/officeDocument/2006/relationships/externalLinkPath" Target="file:///\\53DE1871\H06-HD14M-VARSITY%20HOODIE%20MEN'S%20GREY%206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 (GREY)"/>
      <sheetName val="1. CUTTING DOCKET"/>
      <sheetName val="2. TRIM CARD"/>
      <sheetName val="Sheet2"/>
      <sheetName val="TS gốc"/>
      <sheetName val="TS add L=4"/>
      <sheetName val="MER.QT-04.BM4"/>
      <sheetName val="UPC STICK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11"/>
  <sheetViews>
    <sheetView view="pageBreakPreview" topLeftCell="A46" zoomScale="40" zoomScaleNormal="10" zoomScaleSheetLayoutView="40" zoomScalePageLayoutView="25" workbookViewId="0">
      <selection activeCell="A42" sqref="A42:Q42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26" t="s">
        <v>73</v>
      </c>
      <c r="O1" s="426" t="s">
        <v>73</v>
      </c>
      <c r="P1" s="427" t="s">
        <v>74</v>
      </c>
      <c r="Q1" s="427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26" t="s">
        <v>75</v>
      </c>
      <c r="O2" s="426" t="s">
        <v>75</v>
      </c>
      <c r="P2" s="428" t="s">
        <v>76</v>
      </c>
      <c r="Q2" s="428"/>
    </row>
    <row r="3" spans="1:25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426" t="s">
        <v>77</v>
      </c>
      <c r="O3" s="426" t="s">
        <v>77</v>
      </c>
      <c r="P3" s="429" t="s">
        <v>79</v>
      </c>
      <c r="Q3" s="427"/>
    </row>
    <row r="4" spans="1:25" s="2" customFormat="1" ht="33" customHeight="1" thickBot="1">
      <c r="B4" s="3" t="s">
        <v>360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33" t="s">
        <v>408</v>
      </c>
      <c r="H5" s="434"/>
      <c r="I5" s="434"/>
      <c r="J5" s="434"/>
      <c r="K5" s="434"/>
      <c r="L5" s="434"/>
      <c r="M5" s="435"/>
    </row>
    <row r="6" spans="1:25" s="7" customFormat="1" ht="58" customHeight="1">
      <c r="B6" s="8" t="s">
        <v>43</v>
      </c>
      <c r="C6" s="8"/>
      <c r="D6" s="9" t="s">
        <v>359</v>
      </c>
      <c r="E6" s="11"/>
      <c r="F6" s="8"/>
      <c r="G6" s="436"/>
      <c r="H6" s="437"/>
      <c r="I6" s="437"/>
      <c r="J6" s="437"/>
      <c r="K6" s="437"/>
      <c r="L6" s="437"/>
      <c r="M6" s="438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409</v>
      </c>
      <c r="E7" s="9"/>
      <c r="F7" s="8"/>
      <c r="G7" s="436"/>
      <c r="H7" s="437"/>
      <c r="I7" s="437"/>
      <c r="J7" s="437"/>
      <c r="K7" s="437"/>
      <c r="L7" s="437"/>
      <c r="M7" s="438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32" t="s">
        <v>410</v>
      </c>
      <c r="E8" s="432"/>
      <c r="F8" s="432"/>
      <c r="G8" s="439"/>
      <c r="H8" s="440"/>
      <c r="I8" s="440"/>
      <c r="J8" s="440"/>
      <c r="K8" s="440"/>
      <c r="L8" s="440"/>
      <c r="M8" s="441"/>
      <c r="N8" s="10"/>
      <c r="O8" s="10"/>
      <c r="P8" s="10"/>
      <c r="Q8" s="10"/>
      <c r="Y8" s="278"/>
    </row>
    <row r="9" spans="1:25" s="12" customFormat="1" ht="48.65" customHeight="1">
      <c r="B9" s="13" t="s">
        <v>1</v>
      </c>
      <c r="C9" s="13"/>
      <c r="D9" s="153" t="s">
        <v>361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272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362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44"/>
      <c r="E11" s="445"/>
      <c r="F11" s="445"/>
      <c r="G11" s="22"/>
      <c r="H11" s="23"/>
      <c r="I11" s="20"/>
      <c r="J11" s="204" t="s">
        <v>4</v>
      </c>
      <c r="K11" s="20"/>
      <c r="L11" s="205"/>
      <c r="M11" s="442" t="s">
        <v>273</v>
      </c>
      <c r="N11" s="442"/>
      <c r="O11" s="442"/>
      <c r="P11" s="442"/>
      <c r="Q11" s="442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46"/>
      <c r="C13" s="446"/>
      <c r="D13" s="446"/>
      <c r="E13" s="446"/>
      <c r="F13" s="446"/>
      <c r="G13" s="25"/>
      <c r="H13" s="26"/>
      <c r="I13" s="20"/>
      <c r="J13" s="204" t="s">
        <v>6</v>
      </c>
      <c r="K13" s="20"/>
      <c r="L13" s="205"/>
      <c r="M13" s="20" t="s">
        <v>216</v>
      </c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217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0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279"/>
      <c r="Q17" s="280" t="s">
        <v>11</v>
      </c>
    </row>
    <row r="18" spans="1:17" s="219" customFormat="1" ht="72.5" customHeight="1">
      <c r="B18" s="220" t="s">
        <v>12</v>
      </c>
      <c r="C18" s="269"/>
      <c r="D18" s="275" t="s">
        <v>412</v>
      </c>
      <c r="E18" s="221"/>
      <c r="F18" s="222"/>
      <c r="G18" s="222"/>
      <c r="H18" s="222"/>
      <c r="I18" s="222">
        <v>10</v>
      </c>
      <c r="J18" s="222">
        <v>1</v>
      </c>
      <c r="K18" s="222"/>
      <c r="L18" s="222"/>
      <c r="M18" s="222"/>
      <c r="N18" s="222"/>
      <c r="O18" s="222"/>
      <c r="P18" s="222"/>
      <c r="Q18" s="223">
        <f>SUM(E18:P18)</f>
        <v>11</v>
      </c>
    </row>
    <row r="19" spans="1:17" s="219" customFormat="1" ht="81.5" customHeight="1">
      <c r="B19" s="220" t="s">
        <v>63</v>
      </c>
      <c r="C19" s="269"/>
      <c r="D19" s="275" t="str">
        <f>D18</f>
        <v>ABBEY STONE</v>
      </c>
      <c r="E19" s="221"/>
      <c r="F19" s="222"/>
      <c r="G19" s="222"/>
      <c r="H19" s="222"/>
      <c r="I19" s="222">
        <v>2</v>
      </c>
      <c r="J19" s="222">
        <v>1</v>
      </c>
      <c r="K19" s="222"/>
      <c r="L19" s="224"/>
      <c r="M19" s="224"/>
      <c r="N19" s="224"/>
      <c r="O19" s="224"/>
      <c r="P19" s="224"/>
      <c r="Q19" s="223">
        <f>SUM(E19:P19)</f>
        <v>3</v>
      </c>
    </row>
    <row r="20" spans="1:17" s="229" customFormat="1" ht="79" customHeight="1">
      <c r="B20" s="225" t="s">
        <v>13</v>
      </c>
      <c r="C20" s="270"/>
      <c r="D20" s="276" t="str">
        <f>D18</f>
        <v>ABBEY STONE</v>
      </c>
      <c r="E20" s="226"/>
      <c r="F20" s="227"/>
      <c r="G20" s="227"/>
      <c r="H20" s="227"/>
      <c r="I20" s="227">
        <f t="shared" ref="I20" si="0">SUM(I18:I19)</f>
        <v>12</v>
      </c>
      <c r="J20" s="227">
        <v>2</v>
      </c>
      <c r="K20" s="227"/>
      <c r="L20" s="228"/>
      <c r="M20" s="227"/>
      <c r="N20" s="227"/>
      <c r="O20" s="227"/>
      <c r="P20" s="227"/>
      <c r="Q20" s="227">
        <f>SUM(Q18:Q19)</f>
        <v>14</v>
      </c>
    </row>
    <row r="21" spans="1:17" s="219" customFormat="1" ht="39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45">
      <c r="B22" s="235" t="s">
        <v>121</v>
      </c>
      <c r="C22" s="236"/>
      <c r="D22" s="235"/>
      <c r="E22" s="237"/>
      <c r="F22" s="238"/>
      <c r="G22" s="238">
        <f t="shared" ref="G22:K22" si="1">G20</f>
        <v>0</v>
      </c>
      <c r="H22" s="238">
        <f t="shared" si="1"/>
        <v>0</v>
      </c>
      <c r="I22" s="238">
        <f t="shared" si="1"/>
        <v>12</v>
      </c>
      <c r="J22" s="238">
        <f t="shared" si="1"/>
        <v>2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14</v>
      </c>
    </row>
    <row r="23" spans="1:17" s="105" customFormat="1" ht="20.25" customHeight="1">
      <c r="B23" s="106"/>
      <c r="C23" s="107"/>
      <c r="D23" s="443" t="s">
        <v>184</v>
      </c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/>
      <c r="P23" s="443"/>
      <c r="Q23" s="443"/>
    </row>
    <row r="24" spans="1:17" s="1" customFormat="1" ht="55" customHeight="1">
      <c r="B24" s="75" t="s">
        <v>14</v>
      </c>
      <c r="C24" s="32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  <c r="P24" s="443"/>
      <c r="Q24" s="443"/>
    </row>
    <row r="25" spans="1:17" s="33" customFormat="1" ht="120">
      <c r="A25" s="431" t="s">
        <v>15</v>
      </c>
      <c r="B25" s="431"/>
      <c r="C25" s="431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430" t="s">
        <v>51</v>
      </c>
      <c r="O25" s="430"/>
      <c r="P25" s="430"/>
      <c r="Q25" s="430"/>
    </row>
    <row r="26" spans="1:17" s="43" customFormat="1" ht="45.75" customHeight="1">
      <c r="A26" s="414" t="str">
        <f>$D$18</f>
        <v>ABBEY STONE</v>
      </c>
      <c r="B26" s="414"/>
      <c r="C26" s="414"/>
      <c r="D26" s="414"/>
      <c r="E26" s="414"/>
      <c r="F26" s="414"/>
      <c r="G26" s="414"/>
      <c r="H26" s="414"/>
      <c r="I26" s="414"/>
      <c r="J26" s="414"/>
      <c r="K26" s="414"/>
      <c r="L26" s="414"/>
      <c r="M26" s="414"/>
      <c r="N26" s="414"/>
      <c r="O26" s="414"/>
      <c r="P26" s="414"/>
      <c r="Q26" s="414"/>
    </row>
    <row r="27" spans="1:17" s="2" customFormat="1" ht="194.5" customHeight="1">
      <c r="A27" s="261">
        <v>1</v>
      </c>
      <c r="B27" s="415" t="str">
        <f>$M$11</f>
        <v>BRUSHED FLEECE 100% COTTON (30/1+8/1) HEAVY WASHING_350GSM</v>
      </c>
      <c r="C27" s="415"/>
      <c r="D27" s="262" t="s">
        <v>113</v>
      </c>
      <c r="E27" s="262" t="s">
        <v>411</v>
      </c>
      <c r="F27" s="261" t="s">
        <v>10</v>
      </c>
      <c r="G27" s="263">
        <f>$Q$20</f>
        <v>14</v>
      </c>
      <c r="H27" s="264">
        <v>1.45</v>
      </c>
      <c r="I27" s="265">
        <f>H27*G27</f>
        <v>20.3</v>
      </c>
      <c r="J27" s="266">
        <f>(I27*4.4%+(I27/50)*0.5)</f>
        <v>1.0962000000000001</v>
      </c>
      <c r="K27" s="266">
        <v>0</v>
      </c>
      <c r="L27" s="266">
        <v>0</v>
      </c>
      <c r="M27" s="267">
        <f>ROUNDUP(SUM(I27:L27),0)</f>
        <v>22</v>
      </c>
      <c r="N27" s="416" t="s">
        <v>429</v>
      </c>
      <c r="O27" s="416"/>
      <c r="P27" s="416"/>
      <c r="Q27" s="416"/>
    </row>
    <row r="28" spans="1:17" s="2" customFormat="1" ht="188.5" customHeight="1">
      <c r="A28" s="261">
        <v>2</v>
      </c>
      <c r="B28" s="415" t="s">
        <v>274</v>
      </c>
      <c r="C28" s="415"/>
      <c r="D28" s="262" t="s">
        <v>275</v>
      </c>
      <c r="E28" s="262" t="s">
        <v>411</v>
      </c>
      <c r="F28" s="261" t="s">
        <v>10</v>
      </c>
      <c r="G28" s="263">
        <f>$Q$20</f>
        <v>14</v>
      </c>
      <c r="H28" s="264">
        <v>0.27</v>
      </c>
      <c r="I28" s="265">
        <f>H28*G28</f>
        <v>3.7800000000000002</v>
      </c>
      <c r="J28" s="266">
        <f>(I28*4.3%+(I28/50)*0.5)</f>
        <v>0.20033999999999999</v>
      </c>
      <c r="K28" s="266">
        <v>0</v>
      </c>
      <c r="L28" s="266">
        <v>0</v>
      </c>
      <c r="M28" s="267">
        <f>ROUNDUP(SUM(I28:L28),0)</f>
        <v>4</v>
      </c>
      <c r="N28" s="416" t="s">
        <v>430</v>
      </c>
      <c r="O28" s="416"/>
      <c r="P28" s="416"/>
      <c r="Q28" s="416"/>
    </row>
    <row r="29" spans="1:17" s="34" customFormat="1" ht="42" customHeight="1" thickBot="1">
      <c r="B29" s="301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419" t="s">
        <v>22</v>
      </c>
      <c r="B30" s="420"/>
      <c r="C30" s="420"/>
      <c r="D30" s="420"/>
      <c r="E30" s="421"/>
      <c r="F30" s="271" t="s">
        <v>47</v>
      </c>
      <c r="G30" s="271" t="s">
        <v>23</v>
      </c>
      <c r="H30" s="422" t="s">
        <v>42</v>
      </c>
      <c r="I30" s="423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417" t="s">
        <v>28</v>
      </c>
      <c r="Q30" s="418"/>
    </row>
    <row r="31" spans="1:17" s="12" customFormat="1" ht="84" customHeight="1">
      <c r="A31" s="210">
        <v>1</v>
      </c>
      <c r="B31" s="380" t="s">
        <v>415</v>
      </c>
      <c r="C31" s="381"/>
      <c r="D31" s="381"/>
      <c r="E31" s="381"/>
      <c r="F31" s="201" t="s">
        <v>411</v>
      </c>
      <c r="G31" s="281" t="s">
        <v>413</v>
      </c>
      <c r="H31" s="382" t="str">
        <f>$A$26</f>
        <v>ABBEY STONE</v>
      </c>
      <c r="I31" s="382" t="e">
        <f>#REF!</f>
        <v>#REF!</v>
      </c>
      <c r="J31" s="206" t="s">
        <v>29</v>
      </c>
      <c r="K31" s="206">
        <f t="shared" ref="K31:K41" si="2">$Q$20</f>
        <v>14</v>
      </c>
      <c r="L31" s="288">
        <v>6.5000000000000002E-2</v>
      </c>
      <c r="M31" s="211">
        <f>ROUNDUP(K31*L31,0)</f>
        <v>1</v>
      </c>
      <c r="N31" s="211"/>
      <c r="O31" s="207">
        <f>M31</f>
        <v>1</v>
      </c>
      <c r="P31" s="424" t="s">
        <v>393</v>
      </c>
      <c r="Q31" s="425"/>
    </row>
    <row r="32" spans="1:17" s="12" customFormat="1" ht="63" customHeight="1">
      <c r="A32" s="210">
        <v>2</v>
      </c>
      <c r="B32" s="380" t="s">
        <v>417</v>
      </c>
      <c r="C32" s="381"/>
      <c r="D32" s="381"/>
      <c r="E32" s="381"/>
      <c r="F32" s="201" t="s">
        <v>412</v>
      </c>
      <c r="G32" s="281" t="s">
        <v>431</v>
      </c>
      <c r="H32" s="382" t="str">
        <f>$A$26</f>
        <v>ABBEY STONE</v>
      </c>
      <c r="I32" s="382" t="e">
        <f>#REF!</f>
        <v>#REF!</v>
      </c>
      <c r="J32" s="206" t="s">
        <v>29</v>
      </c>
      <c r="K32" s="206">
        <f t="shared" si="2"/>
        <v>14</v>
      </c>
      <c r="L32" s="288">
        <v>0.01</v>
      </c>
      <c r="M32" s="211">
        <f>ROUNDUP(K32*L32,0)</f>
        <v>1</v>
      </c>
      <c r="N32" s="211"/>
      <c r="O32" s="207">
        <f>M32</f>
        <v>1</v>
      </c>
      <c r="P32" s="424" t="s">
        <v>427</v>
      </c>
      <c r="Q32" s="425"/>
    </row>
    <row r="33" spans="1:17" s="43" customFormat="1" ht="104.5" customHeight="1">
      <c r="A33" s="210">
        <v>3</v>
      </c>
      <c r="B33" s="380" t="s">
        <v>218</v>
      </c>
      <c r="C33" s="381"/>
      <c r="D33" s="381"/>
      <c r="E33" s="381"/>
      <c r="F33" s="201" t="s">
        <v>89</v>
      </c>
      <c r="G33" s="274" t="s">
        <v>89</v>
      </c>
      <c r="H33" s="382" t="str">
        <f t="shared" ref="H33:H41" si="3">$A$26</f>
        <v>ABBEY STONE</v>
      </c>
      <c r="I33" s="382" t="e">
        <f>#REF!</f>
        <v>#REF!</v>
      </c>
      <c r="J33" s="206" t="s">
        <v>30</v>
      </c>
      <c r="K33" s="206">
        <f t="shared" si="2"/>
        <v>14</v>
      </c>
      <c r="L33" s="212">
        <v>1</v>
      </c>
      <c r="M33" s="206">
        <f t="shared" ref="M33" si="4">L33*K33</f>
        <v>14</v>
      </c>
      <c r="N33" s="211"/>
      <c r="O33" s="207">
        <f t="shared" ref="O33" si="5">M33+N33</f>
        <v>14</v>
      </c>
      <c r="P33" s="383" t="s">
        <v>363</v>
      </c>
      <c r="Q33" s="384"/>
    </row>
    <row r="34" spans="1:17" s="43" customFormat="1" ht="111.5" customHeight="1">
      <c r="A34" s="210">
        <v>4</v>
      </c>
      <c r="B34" s="380" t="s">
        <v>276</v>
      </c>
      <c r="C34" s="381"/>
      <c r="D34" s="381"/>
      <c r="E34" s="381"/>
      <c r="F34" s="201" t="s">
        <v>89</v>
      </c>
      <c r="G34" s="274" t="s">
        <v>89</v>
      </c>
      <c r="H34" s="382" t="str">
        <f t="shared" si="3"/>
        <v>ABBEY STONE</v>
      </c>
      <c r="I34" s="382" t="e">
        <f>#REF!</f>
        <v>#REF!</v>
      </c>
      <c r="J34" s="206" t="s">
        <v>30</v>
      </c>
      <c r="K34" s="206">
        <f t="shared" si="2"/>
        <v>14</v>
      </c>
      <c r="L34" s="212">
        <v>1</v>
      </c>
      <c r="M34" s="206">
        <f t="shared" ref="M34" si="6">L34*K34</f>
        <v>14</v>
      </c>
      <c r="N34" s="211"/>
      <c r="O34" s="207">
        <f t="shared" ref="O34" si="7">M34+N34</f>
        <v>14</v>
      </c>
      <c r="P34" s="383" t="s">
        <v>364</v>
      </c>
      <c r="Q34" s="384"/>
    </row>
    <row r="35" spans="1:17" s="43" customFormat="1" ht="98" customHeight="1">
      <c r="A35" s="210">
        <v>5</v>
      </c>
      <c r="B35" s="380" t="s">
        <v>219</v>
      </c>
      <c r="C35" s="381"/>
      <c r="D35" s="381"/>
      <c r="E35" s="381"/>
      <c r="F35" s="201" t="s">
        <v>89</v>
      </c>
      <c r="G35" s="274" t="s">
        <v>89</v>
      </c>
      <c r="H35" s="382" t="str">
        <f t="shared" si="3"/>
        <v>ABBEY STONE</v>
      </c>
      <c r="I35" s="382" t="e">
        <f>#REF!</f>
        <v>#REF!</v>
      </c>
      <c r="J35" s="206" t="s">
        <v>30</v>
      </c>
      <c r="K35" s="206">
        <f t="shared" si="2"/>
        <v>14</v>
      </c>
      <c r="L35" s="212">
        <v>1</v>
      </c>
      <c r="M35" s="206">
        <f t="shared" ref="M35" si="8">L35*K35</f>
        <v>14</v>
      </c>
      <c r="N35" s="211"/>
      <c r="O35" s="207">
        <f t="shared" ref="O35" si="9">M35+N35</f>
        <v>14</v>
      </c>
      <c r="P35" s="383" t="s">
        <v>365</v>
      </c>
      <c r="Q35" s="384"/>
    </row>
    <row r="36" spans="1:17" s="43" customFormat="1" ht="115.5" customHeight="1">
      <c r="A36" s="210">
        <v>6</v>
      </c>
      <c r="B36" s="380" t="s">
        <v>366</v>
      </c>
      <c r="C36" s="381"/>
      <c r="D36" s="381"/>
      <c r="E36" s="381"/>
      <c r="F36" s="201" t="s">
        <v>89</v>
      </c>
      <c r="G36" s="274" t="s">
        <v>89</v>
      </c>
      <c r="H36" s="382" t="str">
        <f t="shared" si="3"/>
        <v>ABBEY STONE</v>
      </c>
      <c r="I36" s="382" t="e">
        <f>#REF!</f>
        <v>#REF!</v>
      </c>
      <c r="J36" s="206" t="s">
        <v>30</v>
      </c>
      <c r="K36" s="206">
        <f t="shared" si="2"/>
        <v>14</v>
      </c>
      <c r="L36" s="212">
        <v>1</v>
      </c>
      <c r="M36" s="206">
        <f t="shared" ref="M36" si="10">L36*K36</f>
        <v>14</v>
      </c>
      <c r="N36" s="211"/>
      <c r="O36" s="207">
        <f t="shared" ref="O36" si="11">M36+N36</f>
        <v>14</v>
      </c>
      <c r="P36" s="383" t="s">
        <v>367</v>
      </c>
      <c r="Q36" s="384"/>
    </row>
    <row r="37" spans="1:17" s="43" customFormat="1" ht="104" customHeight="1">
      <c r="A37" s="210">
        <v>7</v>
      </c>
      <c r="B37" s="380" t="s">
        <v>418</v>
      </c>
      <c r="C37" s="381"/>
      <c r="D37" s="381"/>
      <c r="E37" s="381"/>
      <c r="F37" s="201" t="s">
        <v>89</v>
      </c>
      <c r="G37" s="274" t="s">
        <v>89</v>
      </c>
      <c r="H37" s="382" t="str">
        <f t="shared" si="3"/>
        <v>ABBEY STONE</v>
      </c>
      <c r="I37" s="382" t="e">
        <f>#REF!</f>
        <v>#REF!</v>
      </c>
      <c r="J37" s="206" t="s">
        <v>30</v>
      </c>
      <c r="K37" s="206">
        <f t="shared" si="2"/>
        <v>14</v>
      </c>
      <c r="L37" s="212">
        <v>1</v>
      </c>
      <c r="M37" s="206">
        <f t="shared" ref="M37" si="12">L37*K37</f>
        <v>14</v>
      </c>
      <c r="N37" s="211"/>
      <c r="O37" s="207">
        <f t="shared" ref="O37" si="13">M37+N37</f>
        <v>14</v>
      </c>
      <c r="P37" s="383" t="s">
        <v>419</v>
      </c>
      <c r="Q37" s="384"/>
    </row>
    <row r="38" spans="1:17" s="43" customFormat="1" ht="56.5" customHeight="1">
      <c r="A38" s="210">
        <v>8</v>
      </c>
      <c r="B38" s="380" t="s">
        <v>416</v>
      </c>
      <c r="C38" s="381"/>
      <c r="D38" s="381"/>
      <c r="E38" s="381"/>
      <c r="F38" s="201" t="s">
        <v>92</v>
      </c>
      <c r="G38" s="302" t="str">
        <f>F38</f>
        <v>CLEAR</v>
      </c>
      <c r="H38" s="382" t="str">
        <f t="shared" si="3"/>
        <v>ABBEY STONE</v>
      </c>
      <c r="I38" s="382" t="e">
        <f>#REF!</f>
        <v>#REF!</v>
      </c>
      <c r="J38" s="206" t="s">
        <v>30</v>
      </c>
      <c r="K38" s="206">
        <f t="shared" si="2"/>
        <v>14</v>
      </c>
      <c r="L38" s="212">
        <v>1</v>
      </c>
      <c r="M38" s="206">
        <f t="shared" ref="M38" si="14">L38*K38</f>
        <v>14</v>
      </c>
      <c r="N38" s="211"/>
      <c r="O38" s="207">
        <f t="shared" ref="O38" si="15">M38+N38</f>
        <v>14</v>
      </c>
      <c r="P38" s="383"/>
      <c r="Q38" s="384"/>
    </row>
    <row r="39" spans="1:17" s="43" customFormat="1" ht="71" customHeight="1">
      <c r="A39" s="210">
        <v>9</v>
      </c>
      <c r="B39" s="380" t="s">
        <v>277</v>
      </c>
      <c r="C39" s="381"/>
      <c r="D39" s="381"/>
      <c r="E39" s="381"/>
      <c r="F39" s="201" t="s">
        <v>278</v>
      </c>
      <c r="G39" s="274" t="s">
        <v>278</v>
      </c>
      <c r="H39" s="382" t="str">
        <f t="shared" si="3"/>
        <v>ABBEY STONE</v>
      </c>
      <c r="I39" s="382" t="e">
        <f>#REF!</f>
        <v>#REF!</v>
      </c>
      <c r="J39" s="206" t="s">
        <v>378</v>
      </c>
      <c r="K39" s="206">
        <f t="shared" si="2"/>
        <v>14</v>
      </c>
      <c r="L39" s="212">
        <v>2</v>
      </c>
      <c r="M39" s="206">
        <f t="shared" ref="M39" si="16">L39*K39</f>
        <v>28</v>
      </c>
      <c r="N39" s="211"/>
      <c r="O39" s="207">
        <f t="shared" ref="O39" si="17">M39+N39</f>
        <v>28</v>
      </c>
      <c r="P39" s="383" t="s">
        <v>368</v>
      </c>
      <c r="Q39" s="384"/>
    </row>
    <row r="40" spans="1:17" s="43" customFormat="1" ht="75" customHeight="1">
      <c r="A40" s="210">
        <v>10</v>
      </c>
      <c r="B40" s="380" t="s">
        <v>279</v>
      </c>
      <c r="C40" s="381"/>
      <c r="D40" s="381"/>
      <c r="E40" s="381"/>
      <c r="F40" s="287" t="s">
        <v>55</v>
      </c>
      <c r="G40" s="287" t="str">
        <f>F40</f>
        <v>NATURAL</v>
      </c>
      <c r="H40" s="382" t="str">
        <f t="shared" si="3"/>
        <v>ABBEY STONE</v>
      </c>
      <c r="I40" s="382" t="e">
        <f>#REF!</f>
        <v>#REF!</v>
      </c>
      <c r="J40" s="206" t="s">
        <v>10</v>
      </c>
      <c r="K40" s="206">
        <f t="shared" si="2"/>
        <v>14</v>
      </c>
      <c r="L40" s="212">
        <v>1.5</v>
      </c>
      <c r="M40" s="206">
        <f t="shared" ref="M40" si="18">L40*K40</f>
        <v>21</v>
      </c>
      <c r="N40" s="211"/>
      <c r="O40" s="207">
        <f t="shared" ref="O40" si="19">M40+N40</f>
        <v>21</v>
      </c>
      <c r="P40" s="383" t="s">
        <v>370</v>
      </c>
      <c r="Q40" s="384"/>
    </row>
    <row r="41" spans="1:17" s="43" customFormat="1" ht="72.5" customHeight="1">
      <c r="A41" s="210">
        <v>11</v>
      </c>
      <c r="B41" s="380" t="s">
        <v>280</v>
      </c>
      <c r="C41" s="381"/>
      <c r="D41" s="381"/>
      <c r="E41" s="381"/>
      <c r="F41" s="287" t="s">
        <v>55</v>
      </c>
      <c r="G41" s="287" t="str">
        <f>F41</f>
        <v>NATURAL</v>
      </c>
      <c r="H41" s="382" t="str">
        <f t="shared" si="3"/>
        <v>ABBEY STONE</v>
      </c>
      <c r="I41" s="382" t="e">
        <f>#REF!</f>
        <v>#REF!</v>
      </c>
      <c r="J41" s="206" t="s">
        <v>10</v>
      </c>
      <c r="K41" s="206">
        <f t="shared" si="2"/>
        <v>14</v>
      </c>
      <c r="L41" s="212">
        <v>0.35</v>
      </c>
      <c r="M41" s="206">
        <f t="shared" ref="M41" si="20">L41*K41</f>
        <v>4.8999999999999995</v>
      </c>
      <c r="N41" s="211"/>
      <c r="O41" s="207">
        <f t="shared" ref="O41" si="21">M41+N41</f>
        <v>4.8999999999999995</v>
      </c>
      <c r="P41" s="383" t="s">
        <v>369</v>
      </c>
      <c r="Q41" s="384"/>
    </row>
    <row r="42" spans="1:17" s="43" customFormat="1" ht="75.5" customHeight="1">
      <c r="A42" s="456" t="s">
        <v>434</v>
      </c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</row>
    <row r="43" spans="1:17" s="43" customFormat="1" ht="21.5" customHeight="1">
      <c r="A43" s="455"/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</row>
    <row r="44" spans="1:17" s="34" customFormat="1" ht="44" customHeight="1">
      <c r="B44" s="282" t="s">
        <v>65</v>
      </c>
      <c r="C44" s="35"/>
      <c r="D44" s="35"/>
      <c r="E44" s="35"/>
      <c r="G44" s="36"/>
      <c r="Q44" s="37"/>
    </row>
    <row r="45" spans="1:17" s="51" customFormat="1" ht="97" customHeight="1">
      <c r="A45" s="431" t="s">
        <v>22</v>
      </c>
      <c r="B45" s="431"/>
      <c r="C45" s="431"/>
      <c r="D45" s="431"/>
      <c r="E45" s="431"/>
      <c r="F45" s="208" t="s">
        <v>47</v>
      </c>
      <c r="G45" s="208" t="s">
        <v>23</v>
      </c>
      <c r="H45" s="430" t="s">
        <v>42</v>
      </c>
      <c r="I45" s="430"/>
      <c r="J45" s="209" t="s">
        <v>18</v>
      </c>
      <c r="K45" s="208" t="s">
        <v>48</v>
      </c>
      <c r="L45" s="208" t="s">
        <v>24</v>
      </c>
      <c r="M45" s="208" t="s">
        <v>25</v>
      </c>
      <c r="N45" s="208" t="s">
        <v>26</v>
      </c>
      <c r="O45" s="208" t="s">
        <v>27</v>
      </c>
      <c r="P45" s="430" t="s">
        <v>28</v>
      </c>
      <c r="Q45" s="430"/>
    </row>
    <row r="46" spans="1:17" s="257" customFormat="1" ht="109" customHeight="1">
      <c r="A46" s="256">
        <v>1</v>
      </c>
      <c r="B46" s="447" t="s">
        <v>387</v>
      </c>
      <c r="C46" s="448"/>
      <c r="D46" s="448"/>
      <c r="E46" s="449"/>
      <c r="F46" s="287" t="s">
        <v>89</v>
      </c>
      <c r="G46" s="303" t="s">
        <v>89</v>
      </c>
      <c r="H46" s="382" t="str">
        <f t="shared" ref="H46:H56" si="22">$D$20</f>
        <v>ABBEY STONE</v>
      </c>
      <c r="I46" s="382" t="e">
        <f>#REF!</f>
        <v>#REF!</v>
      </c>
      <c r="J46" s="206" t="s">
        <v>30</v>
      </c>
      <c r="K46" s="206">
        <f>$Q$20</f>
        <v>14</v>
      </c>
      <c r="L46" s="212">
        <v>1</v>
      </c>
      <c r="M46" s="206">
        <f>L46*K46</f>
        <v>14</v>
      </c>
      <c r="N46" s="211"/>
      <c r="O46" s="207">
        <f>M46</f>
        <v>14</v>
      </c>
      <c r="P46" s="383" t="s">
        <v>386</v>
      </c>
      <c r="Q46" s="384"/>
    </row>
    <row r="47" spans="1:17" s="257" customFormat="1" ht="65.5" customHeight="1">
      <c r="A47" s="256">
        <v>2</v>
      </c>
      <c r="B47" s="447" t="s">
        <v>371</v>
      </c>
      <c r="C47" s="448"/>
      <c r="D47" s="448"/>
      <c r="E47" s="449"/>
      <c r="F47" s="287" t="s">
        <v>39</v>
      </c>
      <c r="G47" s="287" t="s">
        <v>39</v>
      </c>
      <c r="H47" s="382" t="str">
        <f t="shared" si="22"/>
        <v>ABBEY STONE</v>
      </c>
      <c r="I47" s="382" t="e">
        <f>#REF!</f>
        <v>#REF!</v>
      </c>
      <c r="J47" s="206" t="s">
        <v>30</v>
      </c>
      <c r="K47" s="206">
        <f t="shared" ref="K47" si="23">$Q$20</f>
        <v>14</v>
      </c>
      <c r="L47" s="212">
        <v>1</v>
      </c>
      <c r="M47" s="206">
        <f t="shared" ref="M47" si="24">L47*K47</f>
        <v>14</v>
      </c>
      <c r="N47" s="211"/>
      <c r="O47" s="207">
        <f t="shared" ref="O47" si="25">N47+M47</f>
        <v>14</v>
      </c>
      <c r="P47" s="424" t="s">
        <v>393</v>
      </c>
      <c r="Q47" s="424"/>
    </row>
    <row r="48" spans="1:17" s="257" customFormat="1" ht="130.5" customHeight="1">
      <c r="A48" s="256">
        <v>3</v>
      </c>
      <c r="B48" s="447" t="s">
        <v>372</v>
      </c>
      <c r="C48" s="448"/>
      <c r="D48" s="448"/>
      <c r="E48" s="449"/>
      <c r="F48" s="287" t="s">
        <v>89</v>
      </c>
      <c r="G48" s="287" t="s">
        <v>89</v>
      </c>
      <c r="H48" s="382" t="str">
        <f t="shared" si="22"/>
        <v>ABBEY STONE</v>
      </c>
      <c r="I48" s="382" t="e">
        <f>#REF!</f>
        <v>#REF!</v>
      </c>
      <c r="J48" s="206" t="s">
        <v>30</v>
      </c>
      <c r="K48" s="206">
        <f t="shared" ref="K48:K49" si="26">$Q$20</f>
        <v>14</v>
      </c>
      <c r="L48" s="212">
        <v>1</v>
      </c>
      <c r="M48" s="206">
        <f t="shared" ref="M48" si="27">L48*K48</f>
        <v>14</v>
      </c>
      <c r="N48" s="211"/>
      <c r="O48" s="207">
        <f t="shared" ref="O48" si="28">N48+M48</f>
        <v>14</v>
      </c>
      <c r="P48" s="424" t="s">
        <v>388</v>
      </c>
      <c r="Q48" s="425"/>
    </row>
    <row r="49" spans="1:17" s="257" customFormat="1" ht="145.5" customHeight="1">
      <c r="A49" s="256">
        <v>4</v>
      </c>
      <c r="B49" s="447" t="s">
        <v>373</v>
      </c>
      <c r="C49" s="448"/>
      <c r="D49" s="448"/>
      <c r="E49" s="449"/>
      <c r="F49" s="287" t="s">
        <v>89</v>
      </c>
      <c r="G49" s="287" t="s">
        <v>89</v>
      </c>
      <c r="H49" s="382" t="str">
        <f t="shared" si="22"/>
        <v>ABBEY STONE</v>
      </c>
      <c r="I49" s="382" t="e">
        <f>#REF!</f>
        <v>#REF!</v>
      </c>
      <c r="J49" s="206" t="s">
        <v>30</v>
      </c>
      <c r="K49" s="206">
        <f t="shared" si="26"/>
        <v>14</v>
      </c>
      <c r="L49" s="212">
        <v>1</v>
      </c>
      <c r="M49" s="206">
        <f t="shared" ref="M49" si="29">L49*K49</f>
        <v>14</v>
      </c>
      <c r="N49" s="211"/>
      <c r="O49" s="207">
        <f t="shared" ref="O49" si="30">N49+M49</f>
        <v>14</v>
      </c>
      <c r="P49" s="424" t="s">
        <v>388</v>
      </c>
      <c r="Q49" s="425"/>
    </row>
    <row r="50" spans="1:17" s="12" customFormat="1" ht="139.5" customHeight="1">
      <c r="A50" s="256">
        <v>5</v>
      </c>
      <c r="B50" s="447" t="s">
        <v>374</v>
      </c>
      <c r="C50" s="448"/>
      <c r="D50" s="448"/>
      <c r="E50" s="449"/>
      <c r="F50" s="287" t="s">
        <v>89</v>
      </c>
      <c r="G50" s="287" t="s">
        <v>89</v>
      </c>
      <c r="H50" s="382" t="str">
        <f t="shared" si="22"/>
        <v>ABBEY STONE</v>
      </c>
      <c r="I50" s="382" t="e">
        <f>#REF!</f>
        <v>#REF!</v>
      </c>
      <c r="J50" s="206" t="s">
        <v>30</v>
      </c>
      <c r="K50" s="206">
        <f t="shared" ref="K50" si="31">$Q$20</f>
        <v>14</v>
      </c>
      <c r="L50" s="212">
        <v>2</v>
      </c>
      <c r="M50" s="206">
        <f t="shared" ref="M50" si="32">L50*K50</f>
        <v>28</v>
      </c>
      <c r="N50" s="211"/>
      <c r="O50" s="207">
        <f>N50+M50</f>
        <v>28</v>
      </c>
      <c r="P50" s="383" t="s">
        <v>389</v>
      </c>
      <c r="Q50" s="384"/>
    </row>
    <row r="51" spans="1:17" s="12" customFormat="1" ht="80.5" customHeight="1">
      <c r="A51" s="256">
        <v>6</v>
      </c>
      <c r="B51" s="447" t="s">
        <v>391</v>
      </c>
      <c r="C51" s="448"/>
      <c r="D51" s="448"/>
      <c r="E51" s="449"/>
      <c r="F51" s="287" t="s">
        <v>92</v>
      </c>
      <c r="G51" s="287" t="s">
        <v>92</v>
      </c>
      <c r="H51" s="382" t="str">
        <f t="shared" si="22"/>
        <v>ABBEY STONE</v>
      </c>
      <c r="I51" s="382" t="e">
        <f>#REF!</f>
        <v>#REF!</v>
      </c>
      <c r="J51" s="206" t="s">
        <v>30</v>
      </c>
      <c r="K51" s="206">
        <f t="shared" ref="K51" si="33">$Q$20</f>
        <v>14</v>
      </c>
      <c r="L51" s="212">
        <v>1</v>
      </c>
      <c r="M51" s="206">
        <f t="shared" ref="M51" si="34">L51*K51</f>
        <v>14</v>
      </c>
      <c r="N51" s="211"/>
      <c r="O51" s="207">
        <f t="shared" ref="O51" si="35">N51+M51</f>
        <v>14</v>
      </c>
      <c r="P51" s="383" t="s">
        <v>390</v>
      </c>
      <c r="Q51" s="384"/>
    </row>
    <row r="52" spans="1:17" s="12" customFormat="1" ht="80.5" customHeight="1">
      <c r="A52" s="256">
        <v>7</v>
      </c>
      <c r="B52" s="447" t="s">
        <v>375</v>
      </c>
      <c r="C52" s="448"/>
      <c r="D52" s="448"/>
      <c r="E52" s="449"/>
      <c r="F52" s="287" t="s">
        <v>92</v>
      </c>
      <c r="G52" s="287" t="s">
        <v>92</v>
      </c>
      <c r="H52" s="382" t="str">
        <f t="shared" si="22"/>
        <v>ABBEY STONE</v>
      </c>
      <c r="I52" s="382" t="e">
        <f>#REF!</f>
        <v>#REF!</v>
      </c>
      <c r="J52" s="206" t="s">
        <v>30</v>
      </c>
      <c r="K52" s="206">
        <f t="shared" ref="K52" si="36">$Q$20</f>
        <v>14</v>
      </c>
      <c r="L52" s="212">
        <f>1/50</f>
        <v>0.02</v>
      </c>
      <c r="M52" s="206">
        <f t="shared" ref="M52" si="37">L52*K52</f>
        <v>0.28000000000000003</v>
      </c>
      <c r="N52" s="211"/>
      <c r="O52" s="207">
        <f t="shared" ref="O52" si="38">N52+M52</f>
        <v>0.28000000000000003</v>
      </c>
      <c r="P52" s="424"/>
      <c r="Q52" s="424"/>
    </row>
    <row r="53" spans="1:17" s="12" customFormat="1" ht="65.5" customHeight="1">
      <c r="A53" s="256">
        <v>8</v>
      </c>
      <c r="B53" s="283" t="s">
        <v>376</v>
      </c>
      <c r="C53" s="284"/>
      <c r="D53" s="284"/>
      <c r="E53" s="285"/>
      <c r="F53" s="287" t="s">
        <v>55</v>
      </c>
      <c r="G53" s="287" t="s">
        <v>55</v>
      </c>
      <c r="H53" s="382" t="str">
        <f t="shared" si="22"/>
        <v>ABBEY STONE</v>
      </c>
      <c r="I53" s="382" t="e">
        <f>#REF!</f>
        <v>#REF!</v>
      </c>
      <c r="J53" s="206" t="s">
        <v>30</v>
      </c>
      <c r="K53" s="206">
        <f t="shared" ref="K53" si="39">$Q$20</f>
        <v>14</v>
      </c>
      <c r="L53" s="212">
        <v>2</v>
      </c>
      <c r="M53" s="206">
        <f>L53*K53</f>
        <v>28</v>
      </c>
      <c r="N53" s="211"/>
      <c r="O53" s="207">
        <f t="shared" ref="O53" si="40">N53+M53</f>
        <v>28</v>
      </c>
      <c r="P53" s="424"/>
      <c r="Q53" s="424"/>
    </row>
    <row r="54" spans="1:17" s="12" customFormat="1" ht="64.5" customHeight="1">
      <c r="A54" s="256">
        <v>9</v>
      </c>
      <c r="B54" s="283" t="s">
        <v>392</v>
      </c>
      <c r="C54" s="284"/>
      <c r="D54" s="284"/>
      <c r="E54" s="285"/>
      <c r="F54" s="287" t="s">
        <v>55</v>
      </c>
      <c r="G54" s="287" t="s">
        <v>55</v>
      </c>
      <c r="H54" s="453" t="str">
        <f t="shared" si="22"/>
        <v>ABBEY STONE</v>
      </c>
      <c r="I54" s="454"/>
      <c r="J54" s="206" t="s">
        <v>30</v>
      </c>
      <c r="K54" s="206">
        <f t="shared" ref="K54:K56" si="41">$Q$20</f>
        <v>14</v>
      </c>
      <c r="L54" s="212">
        <v>1</v>
      </c>
      <c r="M54" s="206">
        <f t="shared" ref="M54:M56" si="42">L54*K54</f>
        <v>14</v>
      </c>
      <c r="N54" s="206"/>
      <c r="O54" s="207">
        <f>M54</f>
        <v>14</v>
      </c>
      <c r="P54" s="451"/>
      <c r="Q54" s="452"/>
    </row>
    <row r="55" spans="1:17" s="12" customFormat="1" ht="63.5" customHeight="1">
      <c r="A55" s="286">
        <v>10</v>
      </c>
      <c r="B55" s="283" t="s">
        <v>377</v>
      </c>
      <c r="C55" s="284"/>
      <c r="D55" s="284"/>
      <c r="E55" s="285"/>
      <c r="F55" s="287" t="s">
        <v>55</v>
      </c>
      <c r="G55" s="287" t="s">
        <v>55</v>
      </c>
      <c r="H55" s="453" t="str">
        <f t="shared" si="22"/>
        <v>ABBEY STONE</v>
      </c>
      <c r="I55" s="454"/>
      <c r="J55" s="206" t="s">
        <v>30</v>
      </c>
      <c r="K55" s="206">
        <f t="shared" si="41"/>
        <v>14</v>
      </c>
      <c r="L55" s="212">
        <v>0.04</v>
      </c>
      <c r="M55" s="206">
        <f t="shared" si="42"/>
        <v>0.56000000000000005</v>
      </c>
      <c r="N55" s="206"/>
      <c r="O55" s="207">
        <f>M55</f>
        <v>0.56000000000000005</v>
      </c>
      <c r="P55" s="451"/>
      <c r="Q55" s="452"/>
    </row>
    <row r="56" spans="1:17" s="12" customFormat="1" ht="62" customHeight="1">
      <c r="A56" s="286">
        <v>11</v>
      </c>
      <c r="B56" s="283" t="s">
        <v>203</v>
      </c>
      <c r="C56" s="284"/>
      <c r="D56" s="284"/>
      <c r="E56" s="285"/>
      <c r="F56" s="287" t="s">
        <v>55</v>
      </c>
      <c r="G56" s="287" t="s">
        <v>55</v>
      </c>
      <c r="H56" s="453" t="str">
        <f t="shared" si="22"/>
        <v>ABBEY STONE</v>
      </c>
      <c r="I56" s="454"/>
      <c r="J56" s="206" t="s">
        <v>30</v>
      </c>
      <c r="K56" s="206">
        <f t="shared" si="41"/>
        <v>14</v>
      </c>
      <c r="L56" s="212">
        <v>0.1</v>
      </c>
      <c r="M56" s="206">
        <f t="shared" si="42"/>
        <v>1.4000000000000001</v>
      </c>
      <c r="N56" s="206"/>
      <c r="O56" s="207">
        <v>4</v>
      </c>
      <c r="P56" s="451"/>
      <c r="Q56" s="452"/>
    </row>
    <row r="57" spans="1:17" s="12" customFormat="1" ht="16" customHeight="1">
      <c r="A57" s="88"/>
      <c r="B57" s="88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</row>
    <row r="58" spans="1:17" s="12" customFormat="1" ht="48" customHeight="1">
      <c r="B58" s="289" t="s">
        <v>66</v>
      </c>
      <c r="C58" s="76"/>
      <c r="D58" s="77"/>
      <c r="E58" s="77"/>
      <c r="F58" s="77"/>
      <c r="G58" s="78"/>
      <c r="H58" s="77"/>
      <c r="I58" s="77"/>
      <c r="J58" s="450" t="s">
        <v>31</v>
      </c>
      <c r="K58" s="450"/>
      <c r="L58" s="450"/>
      <c r="M58" s="450"/>
      <c r="N58" s="450"/>
      <c r="O58" s="42"/>
      <c r="P58" s="42"/>
      <c r="Q58" s="43"/>
    </row>
    <row r="59" spans="1:17" s="88" customFormat="1" ht="35.5" customHeight="1">
      <c r="A59" s="88">
        <v>1</v>
      </c>
      <c r="B59" s="255" t="s">
        <v>212</v>
      </c>
      <c r="C59" s="3" t="s">
        <v>154</v>
      </c>
      <c r="D59" s="12"/>
      <c r="E59" s="12"/>
      <c r="F59" s="12"/>
      <c r="G59" s="44"/>
      <c r="H59" s="44"/>
      <c r="I59" s="44"/>
      <c r="J59" s="44"/>
      <c r="K59" s="16"/>
      <c r="L59" s="16"/>
      <c r="M59" s="44"/>
      <c r="N59" s="44"/>
      <c r="O59" s="44"/>
      <c r="P59" s="44"/>
      <c r="Q59" s="44"/>
    </row>
    <row r="60" spans="1:17" s="12" customFormat="1" ht="44.5" hidden="1" customHeight="1">
      <c r="A60" s="88"/>
      <c r="B60" s="459" t="s">
        <v>49</v>
      </c>
      <c r="C60" s="460"/>
      <c r="D60" s="460"/>
      <c r="E60" s="460"/>
      <c r="F60" s="460"/>
      <c r="G60" s="460"/>
      <c r="H60" s="460"/>
      <c r="I60" s="461"/>
      <c r="J60" s="44"/>
      <c r="K60" s="16"/>
      <c r="L60" s="16"/>
      <c r="M60" s="44"/>
      <c r="N60" s="44"/>
      <c r="O60" s="44"/>
      <c r="P60" s="44"/>
      <c r="Q60" s="44"/>
    </row>
    <row r="61" spans="1:17" s="12" customFormat="1" ht="59.25" hidden="1" customHeight="1">
      <c r="A61" s="88"/>
      <c r="B61" s="402" t="s">
        <v>42</v>
      </c>
      <c r="C61" s="403"/>
      <c r="D61" s="404" t="s">
        <v>54</v>
      </c>
      <c r="E61" s="405"/>
      <c r="F61" s="405"/>
      <c r="G61" s="405"/>
      <c r="H61" s="405"/>
      <c r="I61" s="406"/>
      <c r="J61" s="44"/>
      <c r="K61" s="44"/>
      <c r="L61" s="44"/>
      <c r="M61" s="44"/>
      <c r="N61" s="44"/>
      <c r="O61" s="44"/>
      <c r="P61" s="44"/>
      <c r="Q61" s="44"/>
    </row>
    <row r="62" spans="1:17" s="12" customFormat="1" ht="111.5" hidden="1" customHeight="1">
      <c r="A62" s="88"/>
      <c r="B62" s="467" t="str">
        <f>$D$18</f>
        <v>ABBEY STONE</v>
      </c>
      <c r="C62" s="467" t="e">
        <f>#REF!</f>
        <v>#REF!</v>
      </c>
      <c r="D62" s="468" t="s">
        <v>385</v>
      </c>
      <c r="E62" s="469"/>
      <c r="F62" s="469"/>
      <c r="G62" s="469"/>
      <c r="H62" s="469"/>
      <c r="I62" s="470"/>
      <c r="J62" s="44"/>
      <c r="K62" s="44"/>
      <c r="L62" s="44"/>
      <c r="M62" s="44"/>
      <c r="N62" s="44"/>
      <c r="O62" s="44"/>
    </row>
    <row r="63" spans="1:17" s="12" customFormat="1" ht="17.5" hidden="1" customHeight="1"/>
    <row r="64" spans="1:17" s="12" customFormat="1" ht="41.5" hidden="1" customHeight="1">
      <c r="A64" s="88"/>
      <c r="B64" s="462" t="s">
        <v>380</v>
      </c>
      <c r="C64" s="463"/>
      <c r="D64" s="464"/>
      <c r="E64" s="464"/>
      <c r="F64" s="464"/>
      <c r="G64" s="464"/>
      <c r="H64" s="464"/>
      <c r="I64" s="465"/>
      <c r="J64" s="44"/>
      <c r="K64" s="44"/>
      <c r="L64" s="44"/>
    </row>
    <row r="65" spans="1:17" s="12" customFormat="1" ht="40.5" hidden="1" customHeight="1">
      <c r="A65" s="88"/>
      <c r="B65" s="411"/>
      <c r="C65" s="412"/>
      <c r="D65" s="258" t="s">
        <v>182</v>
      </c>
      <c r="E65" s="258" t="s">
        <v>60</v>
      </c>
      <c r="F65" s="258" t="s">
        <v>10</v>
      </c>
      <c r="G65" s="258" t="s">
        <v>57</v>
      </c>
      <c r="H65" s="258" t="s">
        <v>58</v>
      </c>
      <c r="I65" s="258" t="s">
        <v>59</v>
      </c>
      <c r="J65" s="44"/>
    </row>
    <row r="66" spans="1:17" s="12" customFormat="1" ht="81.5" hidden="1" customHeight="1">
      <c r="A66" s="88"/>
      <c r="B66" s="466" t="s">
        <v>211</v>
      </c>
      <c r="C66" s="466"/>
      <c r="D66" s="375" t="s">
        <v>379</v>
      </c>
      <c r="E66" s="376"/>
      <c r="F66" s="376"/>
      <c r="G66" s="376"/>
      <c r="H66" s="376"/>
      <c r="I66" s="377"/>
      <c r="J66" s="44"/>
    </row>
    <row r="67" spans="1:17" s="12" customFormat="1" ht="182" hidden="1" customHeight="1">
      <c r="A67" s="88"/>
      <c r="B67" s="378" t="s">
        <v>381</v>
      </c>
      <c r="C67" s="379"/>
      <c r="D67" s="375" t="s">
        <v>382</v>
      </c>
      <c r="E67" s="376"/>
      <c r="F67" s="376"/>
      <c r="G67" s="376"/>
      <c r="H67" s="376"/>
      <c r="I67" s="377"/>
      <c r="J67" s="44"/>
    </row>
    <row r="68" spans="1:17" s="12" customFormat="1" ht="222.5" hidden="1" customHeight="1">
      <c r="A68" s="88"/>
      <c r="B68" s="378" t="s">
        <v>383</v>
      </c>
      <c r="C68" s="379"/>
      <c r="D68" s="375" t="s">
        <v>384</v>
      </c>
      <c r="E68" s="376"/>
      <c r="F68" s="376"/>
      <c r="G68" s="376"/>
      <c r="H68" s="376"/>
      <c r="I68" s="377"/>
      <c r="J68" s="44"/>
    </row>
    <row r="69" spans="1:17" s="12" customFormat="1" ht="12.75" customHeight="1">
      <c r="A69" s="88"/>
      <c r="B69" s="88"/>
      <c r="C69" s="88"/>
      <c r="D69" s="88"/>
      <c r="E69" s="88"/>
      <c r="F69" s="88"/>
      <c r="G69" s="88"/>
      <c r="H69" s="88"/>
      <c r="I69" s="88"/>
      <c r="J69" s="44"/>
      <c r="K69" s="44"/>
      <c r="L69" s="44"/>
      <c r="M69" s="44"/>
      <c r="N69" s="44"/>
      <c r="O69" s="44"/>
      <c r="P69" s="44"/>
      <c r="Q69" s="44"/>
    </row>
    <row r="70" spans="1:17" s="88" customFormat="1" ht="42" customHeight="1">
      <c r="A70" s="13">
        <v>2</v>
      </c>
      <c r="B70" s="255" t="s">
        <v>214</v>
      </c>
      <c r="C70" s="386" t="s">
        <v>202</v>
      </c>
      <c r="D70" s="386"/>
      <c r="E70" s="386"/>
      <c r="F70" s="386"/>
      <c r="G70" s="44"/>
      <c r="H70" s="44"/>
      <c r="I70" s="44"/>
      <c r="J70" s="44"/>
      <c r="K70" s="16"/>
      <c r="L70" s="16"/>
      <c r="M70" s="44"/>
      <c r="N70" s="44"/>
      <c r="O70" s="44"/>
      <c r="P70" s="44"/>
      <c r="Q70" s="44"/>
    </row>
    <row r="71" spans="1:17" s="12" customFormat="1" ht="28" hidden="1">
      <c r="A71" s="88"/>
      <c r="B71" s="388" t="s">
        <v>49</v>
      </c>
      <c r="C71" s="389"/>
      <c r="D71" s="389"/>
      <c r="E71" s="389"/>
      <c r="F71" s="389"/>
      <c r="G71" s="389"/>
      <c r="H71" s="389"/>
      <c r="I71" s="392"/>
      <c r="J71" s="44"/>
      <c r="K71" s="16"/>
      <c r="L71" s="16"/>
      <c r="M71" s="44"/>
      <c r="N71" s="44"/>
      <c r="O71" s="44"/>
      <c r="P71" s="44"/>
      <c r="Q71" s="44"/>
    </row>
    <row r="72" spans="1:17" s="12" customFormat="1" ht="63" hidden="1" customHeight="1">
      <c r="A72" s="88"/>
      <c r="B72" s="394" t="s">
        <v>42</v>
      </c>
      <c r="C72" s="395"/>
      <c r="D72" s="396" t="s">
        <v>69</v>
      </c>
      <c r="E72" s="397"/>
      <c r="F72" s="397"/>
      <c r="G72" s="397"/>
      <c r="H72" s="397"/>
      <c r="I72" s="398"/>
      <c r="J72" s="44"/>
      <c r="K72" s="44"/>
      <c r="L72" s="44"/>
      <c r="M72" s="44"/>
      <c r="N72" s="44"/>
      <c r="O72" s="44"/>
      <c r="P72" s="44"/>
      <c r="Q72" s="44"/>
    </row>
    <row r="73" spans="1:17" s="12" customFormat="1" ht="72" hidden="1" customHeight="1">
      <c r="A73" s="88"/>
      <c r="B73" s="393" t="str">
        <f>$D$20</f>
        <v>ABBEY STONE</v>
      </c>
      <c r="C73" s="393" t="e">
        <f>#REF!</f>
        <v>#REF!</v>
      </c>
      <c r="D73" s="399" t="s">
        <v>178</v>
      </c>
      <c r="E73" s="400"/>
      <c r="F73" s="400"/>
      <c r="G73" s="400"/>
      <c r="H73" s="400"/>
      <c r="I73" s="401"/>
      <c r="J73" s="44"/>
      <c r="K73" s="44"/>
      <c r="L73" s="44"/>
      <c r="M73" s="44"/>
      <c r="N73" s="44"/>
      <c r="O73" s="44"/>
    </row>
    <row r="74" spans="1:17" s="12" customFormat="1" ht="29.15" hidden="1" customHeight="1">
      <c r="A74" s="88"/>
      <c r="B74" s="213"/>
      <c r="C74" s="214"/>
      <c r="D74" s="215"/>
      <c r="E74" s="202"/>
      <c r="F74" s="202"/>
      <c r="G74" s="202"/>
      <c r="H74" s="202"/>
      <c r="I74" s="203"/>
      <c r="J74" s="44"/>
      <c r="K74" s="44"/>
      <c r="L74" s="44"/>
      <c r="M74" s="44"/>
      <c r="N74" s="44"/>
      <c r="O74" s="44"/>
    </row>
    <row r="75" spans="1:17" s="12" customFormat="1" ht="28" hidden="1">
      <c r="A75" s="88"/>
      <c r="B75" s="388" t="s">
        <v>70</v>
      </c>
      <c r="C75" s="389"/>
      <c r="D75" s="390"/>
      <c r="E75" s="390"/>
      <c r="F75" s="390"/>
      <c r="G75" s="390"/>
      <c r="H75" s="390"/>
      <c r="I75" s="391"/>
      <c r="J75" s="44"/>
      <c r="K75" s="44"/>
      <c r="L75" s="44"/>
    </row>
    <row r="76" spans="1:17" s="12" customFormat="1" ht="56.25" hidden="1" customHeight="1">
      <c r="A76" s="88"/>
      <c r="B76" s="411"/>
      <c r="C76" s="412"/>
      <c r="D76" s="258" t="s">
        <v>182</v>
      </c>
      <c r="E76" s="258" t="s">
        <v>60</v>
      </c>
      <c r="F76" s="258" t="s">
        <v>10</v>
      </c>
      <c r="G76" s="258" t="s">
        <v>57</v>
      </c>
      <c r="H76" s="258" t="s">
        <v>58</v>
      </c>
      <c r="I76" s="258" t="s">
        <v>59</v>
      </c>
      <c r="J76" s="44"/>
    </row>
    <row r="77" spans="1:17" s="12" customFormat="1" ht="67.5" hidden="1" customHeight="1">
      <c r="A77" s="88"/>
      <c r="B77" s="413" t="s">
        <v>183</v>
      </c>
      <c r="C77" s="413"/>
      <c r="D77" s="195"/>
      <c r="E77" s="196"/>
      <c r="F77" s="196"/>
      <c r="G77" s="196"/>
      <c r="H77" s="196"/>
      <c r="I77" s="196"/>
      <c r="J77" s="44"/>
    </row>
    <row r="78" spans="1:17" s="12" customFormat="1" ht="27.5" hidden="1">
      <c r="A78" s="88"/>
      <c r="B78" s="88"/>
      <c r="C78" s="88"/>
      <c r="D78" s="88"/>
      <c r="E78" s="88"/>
      <c r="F78" s="88"/>
      <c r="G78" s="88"/>
      <c r="H78" s="88"/>
      <c r="I78" s="88"/>
      <c r="J78" s="44"/>
      <c r="K78" s="44"/>
      <c r="L78" s="44"/>
      <c r="M78" s="44"/>
      <c r="N78" s="44"/>
      <c r="O78" s="44"/>
      <c r="P78" s="44"/>
      <c r="Q78" s="44"/>
    </row>
    <row r="79" spans="1:17" s="88" customFormat="1" ht="48.65" customHeight="1">
      <c r="A79" s="13">
        <v>3</v>
      </c>
      <c r="B79" s="255" t="s">
        <v>215</v>
      </c>
      <c r="C79" s="99" t="s">
        <v>420</v>
      </c>
      <c r="D79" s="15"/>
      <c r="E79" s="15"/>
      <c r="F79" s="15"/>
      <c r="G79" s="44"/>
      <c r="H79" s="44"/>
      <c r="I79" s="44"/>
      <c r="J79" s="44"/>
      <c r="K79" s="16"/>
      <c r="L79" s="16"/>
      <c r="M79" s="44"/>
      <c r="N79" s="44"/>
      <c r="O79" s="44"/>
      <c r="P79" s="44"/>
      <c r="Q79" s="44"/>
    </row>
    <row r="80" spans="1:17" s="12" customFormat="1" ht="45.5" customHeight="1">
      <c r="A80" s="88"/>
      <c r="B80" s="402" t="s">
        <v>42</v>
      </c>
      <c r="C80" s="403"/>
      <c r="D80" s="404" t="s">
        <v>210</v>
      </c>
      <c r="E80" s="405"/>
      <c r="F80" s="405"/>
      <c r="G80" s="405"/>
      <c r="H80" s="405"/>
      <c r="I80" s="406"/>
      <c r="J80" s="44"/>
      <c r="K80" s="44"/>
      <c r="L80" s="44"/>
      <c r="M80" s="44"/>
      <c r="N80" s="44"/>
      <c r="O80" s="44"/>
      <c r="P80" s="44"/>
      <c r="Q80" s="44"/>
    </row>
    <row r="81" spans="1:17" s="12" customFormat="1" ht="135.5" customHeight="1">
      <c r="A81" s="88"/>
      <c r="B81" s="407" t="str">
        <f>$D$20</f>
        <v>ABBEY STONE</v>
      </c>
      <c r="C81" s="407" t="e">
        <f>#REF!</f>
        <v>#REF!</v>
      </c>
      <c r="D81" s="408" t="s">
        <v>432</v>
      </c>
      <c r="E81" s="409"/>
      <c r="F81" s="409"/>
      <c r="G81" s="409"/>
      <c r="H81" s="409"/>
      <c r="I81" s="410"/>
      <c r="J81" s="44"/>
    </row>
    <row r="82" spans="1:17" s="12" customFormat="1" ht="27.5">
      <c r="A82" s="88"/>
      <c r="B82" s="88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s="12" customFormat="1" ht="29.25" customHeight="1">
      <c r="B83" s="387" t="s">
        <v>78</v>
      </c>
      <c r="C83" s="387"/>
      <c r="D83" s="387"/>
      <c r="E83" s="387"/>
      <c r="G83" s="44"/>
      <c r="N83" s="43"/>
      <c r="O83" s="42"/>
      <c r="P83" s="42"/>
      <c r="Q83" s="43"/>
    </row>
    <row r="84" spans="1:17" s="12" customFormat="1" ht="35.25" customHeight="1">
      <c r="A84" s="88">
        <v>1</v>
      </c>
      <c r="B84" s="94" t="s">
        <v>207</v>
      </c>
      <c r="C84" s="88"/>
      <c r="D84" s="88"/>
      <c r="G84" s="44"/>
      <c r="N84" s="43"/>
      <c r="O84" s="42"/>
      <c r="P84" s="42"/>
      <c r="Q84" s="43"/>
    </row>
    <row r="85" spans="1:17" s="12" customFormat="1" ht="35.25" customHeight="1">
      <c r="A85" s="88">
        <v>2</v>
      </c>
      <c r="B85" s="94" t="s">
        <v>208</v>
      </c>
      <c r="C85" s="88"/>
      <c r="D85" s="88"/>
      <c r="G85" s="44"/>
      <c r="N85" s="43"/>
      <c r="O85" s="42"/>
      <c r="P85" s="42"/>
      <c r="Q85" s="43"/>
    </row>
    <row r="86" spans="1:17" s="12" customFormat="1" ht="35.25" customHeight="1">
      <c r="A86" s="88">
        <v>3</v>
      </c>
      <c r="B86" s="94" t="s">
        <v>209</v>
      </c>
      <c r="C86" s="88"/>
      <c r="D86" s="88"/>
      <c r="G86" s="44"/>
      <c r="N86" s="43"/>
      <c r="O86" s="42"/>
      <c r="P86" s="42"/>
      <c r="Q86" s="43"/>
    </row>
    <row r="87" spans="1:17" s="15" customFormat="1" ht="41" customHeight="1">
      <c r="A87" s="13"/>
      <c r="B87" s="259" t="s">
        <v>61</v>
      </c>
      <c r="C87" s="260" t="s">
        <v>182</v>
      </c>
      <c r="D87" s="260" t="s">
        <v>60</v>
      </c>
      <c r="E87" s="260" t="s">
        <v>10</v>
      </c>
      <c r="F87" s="260" t="s">
        <v>57</v>
      </c>
      <c r="G87" s="260" t="s">
        <v>58</v>
      </c>
      <c r="H87" s="260" t="s">
        <v>59</v>
      </c>
      <c r="I87" s="260" t="s">
        <v>11</v>
      </c>
      <c r="M87" s="47"/>
      <c r="N87" s="48"/>
      <c r="O87" s="48"/>
      <c r="P87" s="47"/>
    </row>
    <row r="88" spans="1:17" s="15" customFormat="1" ht="41" customHeight="1">
      <c r="A88" s="13"/>
      <c r="B88" s="259" t="s">
        <v>62</v>
      </c>
      <c r="C88" s="207">
        <f>F22</f>
        <v>0</v>
      </c>
      <c r="D88" s="207">
        <f t="shared" ref="D88:H88" si="43">G22</f>
        <v>0</v>
      </c>
      <c r="E88" s="207">
        <f>I20</f>
        <v>12</v>
      </c>
      <c r="F88" s="207">
        <v>2</v>
      </c>
      <c r="G88" s="207">
        <v>0</v>
      </c>
      <c r="H88" s="207">
        <f t="shared" si="43"/>
        <v>0</v>
      </c>
      <c r="I88" s="207">
        <f>SUM(C88:H88)</f>
        <v>14</v>
      </c>
      <c r="M88" s="47"/>
      <c r="N88" s="48"/>
      <c r="O88" s="48"/>
      <c r="P88" s="47"/>
    </row>
    <row r="89" spans="1:17" s="95" customFormat="1" ht="255.5" customHeight="1">
      <c r="A89" s="385" t="s">
        <v>220</v>
      </c>
      <c r="B89" s="385"/>
      <c r="C89" s="385"/>
      <c r="D89" s="385"/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</row>
    <row r="90" spans="1:17" s="95" customFormat="1" ht="230.5" customHeight="1">
      <c r="A90" s="457" t="s">
        <v>421</v>
      </c>
      <c r="B90" s="458"/>
      <c r="C90" s="458"/>
      <c r="D90" s="458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458"/>
      <c r="P90" s="458"/>
      <c r="Q90" s="458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  <row r="106" spans="7:7" s="95" customFormat="1" ht="27.5">
      <c r="G106" s="96"/>
    </row>
    <row r="107" spans="7:7" s="95" customFormat="1" ht="27.5">
      <c r="G107" s="96"/>
    </row>
    <row r="108" spans="7:7" s="95" customFormat="1" ht="27.5">
      <c r="G108" s="96"/>
    </row>
    <row r="109" spans="7:7" s="95" customFormat="1" ht="27.5">
      <c r="G109" s="96"/>
    </row>
    <row r="110" spans="7:7" s="95" customFormat="1" ht="27.5">
      <c r="G110" s="96"/>
    </row>
    <row r="111" spans="7:7" s="95" customFormat="1" ht="27.5">
      <c r="G111" s="96"/>
    </row>
  </sheetData>
  <autoFilter ref="A30:R5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9">
    <mergeCell ref="A42:Q42"/>
    <mergeCell ref="A90:Q90"/>
    <mergeCell ref="P39:Q39"/>
    <mergeCell ref="B37:E37"/>
    <mergeCell ref="H37:I37"/>
    <mergeCell ref="P37:Q37"/>
    <mergeCell ref="B38:E38"/>
    <mergeCell ref="H38:I38"/>
    <mergeCell ref="P38:Q38"/>
    <mergeCell ref="B60:I60"/>
    <mergeCell ref="B61:C61"/>
    <mergeCell ref="D61:I61"/>
    <mergeCell ref="B64:I64"/>
    <mergeCell ref="B65:C65"/>
    <mergeCell ref="B66:C66"/>
    <mergeCell ref="D66:I66"/>
    <mergeCell ref="B67:C67"/>
    <mergeCell ref="D67:I67"/>
    <mergeCell ref="B62:C62"/>
    <mergeCell ref="D62:I62"/>
    <mergeCell ref="B49:E49"/>
    <mergeCell ref="H49:I49"/>
    <mergeCell ref="P49:Q49"/>
    <mergeCell ref="A45:E45"/>
    <mergeCell ref="B32:E32"/>
    <mergeCell ref="H32:I32"/>
    <mergeCell ref="P32:Q32"/>
    <mergeCell ref="J58:N58"/>
    <mergeCell ref="P54:Q54"/>
    <mergeCell ref="P52:Q52"/>
    <mergeCell ref="H54:I54"/>
    <mergeCell ref="H52:I52"/>
    <mergeCell ref="B52:E52"/>
    <mergeCell ref="H53:I53"/>
    <mergeCell ref="P53:Q53"/>
    <mergeCell ref="P55:Q55"/>
    <mergeCell ref="P56:Q56"/>
    <mergeCell ref="H55:I55"/>
    <mergeCell ref="H56:I56"/>
    <mergeCell ref="A43:Q43"/>
    <mergeCell ref="B50:E50"/>
    <mergeCell ref="H50:I50"/>
    <mergeCell ref="P50:Q50"/>
    <mergeCell ref="B51:E51"/>
    <mergeCell ref="H45:I45"/>
    <mergeCell ref="H51:I51"/>
    <mergeCell ref="P51:Q51"/>
    <mergeCell ref="P47:Q47"/>
    <mergeCell ref="P45:Q45"/>
    <mergeCell ref="B48:E48"/>
    <mergeCell ref="H48:I48"/>
    <mergeCell ref="P48:Q48"/>
    <mergeCell ref="B46:E46"/>
    <mergeCell ref="H46:I46"/>
    <mergeCell ref="P46:Q46"/>
    <mergeCell ref="B47:E47"/>
    <mergeCell ref="H47:I47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B41:E41"/>
    <mergeCell ref="P41:Q41"/>
    <mergeCell ref="A26:Q26"/>
    <mergeCell ref="B27:C27"/>
    <mergeCell ref="N27:Q27"/>
    <mergeCell ref="B28:C28"/>
    <mergeCell ref="N28:Q28"/>
    <mergeCell ref="P30:Q30"/>
    <mergeCell ref="H33:I33"/>
    <mergeCell ref="A30:E30"/>
    <mergeCell ref="H30:I30"/>
    <mergeCell ref="B31:E31"/>
    <mergeCell ref="H31:I31"/>
    <mergeCell ref="P31:Q31"/>
    <mergeCell ref="B33:E33"/>
    <mergeCell ref="P33:Q33"/>
    <mergeCell ref="B35:E35"/>
    <mergeCell ref="H35:I35"/>
    <mergeCell ref="P35:Q35"/>
    <mergeCell ref="B36:E36"/>
    <mergeCell ref="H36:I36"/>
    <mergeCell ref="P36:Q36"/>
    <mergeCell ref="B39:E39"/>
    <mergeCell ref="H39:I39"/>
    <mergeCell ref="D68:I68"/>
    <mergeCell ref="B68:C68"/>
    <mergeCell ref="B34:E34"/>
    <mergeCell ref="H34:I34"/>
    <mergeCell ref="P34:Q34"/>
    <mergeCell ref="A89:Q89"/>
    <mergeCell ref="C70:F70"/>
    <mergeCell ref="B83:E83"/>
    <mergeCell ref="B75:I75"/>
    <mergeCell ref="B71:I71"/>
    <mergeCell ref="B73:C73"/>
    <mergeCell ref="B72:C72"/>
    <mergeCell ref="D72:I72"/>
    <mergeCell ref="D73:I73"/>
    <mergeCell ref="B80:C80"/>
    <mergeCell ref="D80:I80"/>
    <mergeCell ref="B81:C81"/>
    <mergeCell ref="D81:I81"/>
    <mergeCell ref="B76:C76"/>
    <mergeCell ref="B77:C77"/>
    <mergeCell ref="H41:I41"/>
    <mergeCell ref="B40:E40"/>
    <mergeCell ref="H40:I40"/>
    <mergeCell ref="P40:Q40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8" max="16" man="1"/>
    <brk id="43" max="16" man="1"/>
    <brk id="5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26" t="s">
        <v>73</v>
      </c>
      <c r="N1" s="426" t="s">
        <v>73</v>
      </c>
      <c r="O1" s="427" t="s">
        <v>74</v>
      </c>
      <c r="P1" s="42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26" t="s">
        <v>75</v>
      </c>
      <c r="N2" s="426" t="s">
        <v>75</v>
      </c>
      <c r="O2" s="428" t="s">
        <v>76</v>
      </c>
      <c r="P2" s="42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26" t="s">
        <v>77</v>
      </c>
      <c r="N3" s="426" t="s">
        <v>77</v>
      </c>
      <c r="O3" s="429" t="s">
        <v>79</v>
      </c>
      <c r="P3" s="42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50" t="s">
        <v>139</v>
      </c>
      <c r="H5" s="551"/>
      <c r="I5" s="551"/>
      <c r="J5" s="551"/>
      <c r="K5" s="551"/>
      <c r="L5" s="552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53"/>
      <c r="H6" s="554"/>
      <c r="I6" s="554"/>
      <c r="J6" s="554"/>
      <c r="K6" s="554"/>
      <c r="L6" s="555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53"/>
      <c r="H7" s="554"/>
      <c r="I7" s="554"/>
      <c r="J7" s="554"/>
      <c r="K7" s="554"/>
      <c r="L7" s="555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32" t="s">
        <v>142</v>
      </c>
      <c r="E8" s="432"/>
      <c r="F8" s="432"/>
      <c r="G8" s="556"/>
      <c r="H8" s="557"/>
      <c r="I8" s="557"/>
      <c r="J8" s="557"/>
      <c r="K8" s="557"/>
      <c r="L8" s="558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44">
        <v>44964</v>
      </c>
      <c r="E11" s="445"/>
      <c r="F11" s="445"/>
      <c r="G11" s="22"/>
      <c r="H11" s="23"/>
      <c r="I11" s="20"/>
      <c r="J11" s="20" t="s">
        <v>4</v>
      </c>
      <c r="K11" s="20"/>
      <c r="L11" s="559" t="s">
        <v>128</v>
      </c>
      <c r="M11" s="559"/>
      <c r="N11" s="559"/>
      <c r="O11" s="559"/>
      <c r="P11" s="559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46"/>
      <c r="C13" s="446"/>
      <c r="D13" s="446"/>
      <c r="E13" s="446"/>
      <c r="F13" s="446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42" t="s">
        <v>147</v>
      </c>
      <c r="E28" s="542"/>
      <c r="F28" s="54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42" t="str">
        <f>+D28</f>
        <v>WASHED BURGUNDY</v>
      </c>
      <c r="E29" s="542"/>
      <c r="F29" s="54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43" t="str">
        <f>+D29</f>
        <v>WASHED BURGUNDY</v>
      </c>
      <c r="E30" s="543"/>
      <c r="F30" s="54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43" t="s">
        <v>130</v>
      </c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</row>
    <row r="44" spans="1:16" s="1" customFormat="1" ht="59.15" customHeight="1" thickBot="1">
      <c r="B44" s="75" t="s">
        <v>14</v>
      </c>
      <c r="C44" s="32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</row>
    <row r="45" spans="1:16" s="33" customFormat="1" ht="100.5" thickBot="1">
      <c r="A45" s="545" t="s">
        <v>15</v>
      </c>
      <c r="B45" s="546"/>
      <c r="C45" s="546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47" t="s">
        <v>51</v>
      </c>
      <c r="N45" s="548"/>
      <c r="O45" s="548"/>
      <c r="P45" s="549"/>
    </row>
    <row r="46" spans="1:16" s="43" customFormat="1" ht="45.75" hidden="1" customHeight="1">
      <c r="A46" s="539" t="str">
        <f>D18</f>
        <v>BLACK</v>
      </c>
      <c r="B46" s="540"/>
      <c r="C46" s="540"/>
      <c r="D46" s="540"/>
      <c r="E46" s="540"/>
      <c r="F46" s="540"/>
      <c r="G46" s="540"/>
      <c r="H46" s="540"/>
      <c r="I46" s="540"/>
      <c r="J46" s="540"/>
      <c r="K46" s="540"/>
      <c r="L46" s="540"/>
      <c r="M46" s="540"/>
      <c r="N46" s="540"/>
      <c r="O46" s="540"/>
      <c r="P46" s="541"/>
    </row>
    <row r="47" spans="1:16" s="139" customFormat="1" ht="120" hidden="1" customHeight="1">
      <c r="A47" s="115">
        <v>1</v>
      </c>
      <c r="B47" s="534" t="str">
        <f>$L$11</f>
        <v>100% DRY COTTON FLEECE 410GSM</v>
      </c>
      <c r="C47" s="53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35"/>
      <c r="N47" s="536"/>
      <c r="O47" s="536"/>
      <c r="P47" s="537"/>
    </row>
    <row r="48" spans="1:16" s="139" customFormat="1" ht="89.25" hidden="1" customHeight="1">
      <c r="A48" s="144">
        <v>2</v>
      </c>
      <c r="B48" s="534" t="s">
        <v>149</v>
      </c>
      <c r="C48" s="53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35"/>
      <c r="N48" s="536"/>
      <c r="O48" s="536"/>
      <c r="P48" s="537"/>
    </row>
    <row r="49" spans="1:16" s="139" customFormat="1" ht="129" hidden="1" customHeight="1">
      <c r="A49" s="115">
        <v>3</v>
      </c>
      <c r="B49" s="538" t="s">
        <v>126</v>
      </c>
      <c r="C49" s="53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35"/>
      <c r="N49" s="536"/>
      <c r="O49" s="536"/>
      <c r="P49" s="537"/>
    </row>
    <row r="50" spans="1:16" s="43" customFormat="1" ht="51.75" customHeight="1">
      <c r="A50" s="531" t="str">
        <f>D23</f>
        <v>GREY HEATHER</v>
      </c>
      <c r="B50" s="532"/>
      <c r="C50" s="532"/>
      <c r="D50" s="532"/>
      <c r="E50" s="532"/>
      <c r="F50" s="532"/>
      <c r="G50" s="532"/>
      <c r="H50" s="532"/>
      <c r="I50" s="532"/>
      <c r="J50" s="532"/>
      <c r="K50" s="532"/>
      <c r="L50" s="532"/>
      <c r="M50" s="532"/>
      <c r="N50" s="532"/>
      <c r="O50" s="532"/>
      <c r="P50" s="533"/>
    </row>
    <row r="51" spans="1:16" s="139" customFormat="1" ht="186.75" customHeight="1">
      <c r="A51" s="115">
        <v>1</v>
      </c>
      <c r="B51" s="534" t="str">
        <f>$L$11</f>
        <v>100% DRY COTTON FLEECE 410GSM</v>
      </c>
      <c r="C51" s="53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35" t="s">
        <v>177</v>
      </c>
      <c r="N51" s="536"/>
      <c r="O51" s="536"/>
      <c r="P51" s="537"/>
    </row>
    <row r="52" spans="1:16" s="139" customFormat="1" ht="186.75" customHeight="1">
      <c r="A52" s="144">
        <v>2</v>
      </c>
      <c r="B52" s="534" t="s">
        <v>149</v>
      </c>
      <c r="C52" s="53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35" t="s">
        <v>168</v>
      </c>
      <c r="N52" s="536"/>
      <c r="O52" s="536"/>
      <c r="P52" s="537"/>
    </row>
    <row r="53" spans="1:16" s="139" customFormat="1" ht="186.75" customHeight="1">
      <c r="A53" s="115">
        <v>3</v>
      </c>
      <c r="B53" s="538" t="s">
        <v>126</v>
      </c>
      <c r="C53" s="53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35" t="s">
        <v>169</v>
      </c>
      <c r="N53" s="536"/>
      <c r="O53" s="536"/>
      <c r="P53" s="537"/>
    </row>
    <row r="54" spans="1:16" s="43" customFormat="1" ht="51.75" hidden="1" customHeight="1">
      <c r="A54" s="531" t="str">
        <f>D28</f>
        <v>WASHED BURGUNDY</v>
      </c>
      <c r="B54" s="532"/>
      <c r="C54" s="532"/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3"/>
    </row>
    <row r="55" spans="1:16" s="139" customFormat="1" ht="96.75" hidden="1" customHeight="1">
      <c r="A55" s="115">
        <v>1</v>
      </c>
      <c r="B55" s="534" t="str">
        <f>$L$11</f>
        <v>100% DRY COTTON FLEECE 410GSM</v>
      </c>
      <c r="C55" s="53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35"/>
      <c r="N55" s="536"/>
      <c r="O55" s="536"/>
      <c r="P55" s="537"/>
    </row>
    <row r="56" spans="1:16" s="139" customFormat="1" ht="70.5" hidden="1" customHeight="1">
      <c r="A56" s="144">
        <v>2</v>
      </c>
      <c r="B56" s="534" t="s">
        <v>149</v>
      </c>
      <c r="C56" s="53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35"/>
      <c r="N56" s="536"/>
      <c r="O56" s="536"/>
      <c r="P56" s="537"/>
    </row>
    <row r="57" spans="1:16" s="139" customFormat="1" ht="125.25" hidden="1" customHeight="1">
      <c r="A57" s="115">
        <v>3</v>
      </c>
      <c r="B57" s="538" t="s">
        <v>126</v>
      </c>
      <c r="C57" s="53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35"/>
      <c r="N57" s="536"/>
      <c r="O57" s="536"/>
      <c r="P57" s="537"/>
    </row>
    <row r="58" spans="1:16" s="43" customFormat="1" ht="51.75" hidden="1" customHeight="1">
      <c r="A58" s="531" t="str">
        <f>D33</f>
        <v>LIME</v>
      </c>
      <c r="B58" s="532"/>
      <c r="C58" s="532"/>
      <c r="D58" s="532"/>
      <c r="E58" s="532"/>
      <c r="F58" s="532"/>
      <c r="G58" s="532"/>
      <c r="H58" s="532"/>
      <c r="I58" s="532"/>
      <c r="J58" s="532"/>
      <c r="K58" s="532"/>
      <c r="L58" s="532"/>
      <c r="M58" s="532"/>
      <c r="N58" s="532"/>
      <c r="O58" s="532"/>
      <c r="P58" s="533"/>
    </row>
    <row r="59" spans="1:16" s="139" customFormat="1" ht="96.75" hidden="1" customHeight="1">
      <c r="A59" s="115">
        <v>1</v>
      </c>
      <c r="B59" s="534" t="str">
        <f>$L$11</f>
        <v>100% DRY COTTON FLEECE 410GSM</v>
      </c>
      <c r="C59" s="53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35"/>
      <c r="N59" s="536"/>
      <c r="O59" s="536"/>
      <c r="P59" s="537"/>
    </row>
    <row r="60" spans="1:16" s="139" customFormat="1" ht="70.5" hidden="1" customHeight="1">
      <c r="A60" s="144">
        <v>2</v>
      </c>
      <c r="B60" s="534" t="s">
        <v>149</v>
      </c>
      <c r="C60" s="53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35"/>
      <c r="N60" s="536"/>
      <c r="O60" s="536"/>
      <c r="P60" s="537"/>
    </row>
    <row r="61" spans="1:16" s="139" customFormat="1" ht="125.25" hidden="1" customHeight="1">
      <c r="A61" s="115">
        <v>3</v>
      </c>
      <c r="B61" s="538" t="s">
        <v>126</v>
      </c>
      <c r="C61" s="53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35"/>
      <c r="N61" s="536"/>
      <c r="O61" s="536"/>
      <c r="P61" s="537"/>
    </row>
    <row r="62" spans="1:16" s="43" customFormat="1" ht="21.75" customHeight="1">
      <c r="A62" s="531"/>
      <c r="B62" s="532"/>
      <c r="C62" s="532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532"/>
      <c r="P62" s="53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19" t="s">
        <v>22</v>
      </c>
      <c r="B64" s="521"/>
      <c r="C64" s="521"/>
      <c r="D64" s="521"/>
      <c r="E64" s="522"/>
      <c r="F64" s="72" t="s">
        <v>47</v>
      </c>
      <c r="G64" s="72" t="s">
        <v>23</v>
      </c>
      <c r="H64" s="523" t="s">
        <v>42</v>
      </c>
      <c r="I64" s="52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509" t="s">
        <v>41</v>
      </c>
      <c r="C65" s="509"/>
      <c r="D65" s="509"/>
      <c r="E65" s="509"/>
      <c r="F65" s="82" t="str">
        <f>H65</f>
        <v>BLACK</v>
      </c>
      <c r="G65" s="112"/>
      <c r="H65" s="513" t="str">
        <f>$D$18</f>
        <v>BLACK</v>
      </c>
      <c r="I65" s="512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509" t="s">
        <v>41</v>
      </c>
      <c r="C66" s="509"/>
      <c r="D66" s="509"/>
      <c r="E66" s="509"/>
      <c r="F66" s="82" t="str">
        <f t="shared" ref="F66:F68" si="18">H66</f>
        <v>GREY HEATHER</v>
      </c>
      <c r="G66" s="112" t="s">
        <v>176</v>
      </c>
      <c r="H66" s="513" t="str">
        <f>$D$23</f>
        <v>GREY HEATHER</v>
      </c>
      <c r="I66" s="512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509" t="s">
        <v>41</v>
      </c>
      <c r="C67" s="509"/>
      <c r="D67" s="509"/>
      <c r="E67" s="509"/>
      <c r="F67" s="82" t="str">
        <f t="shared" si="18"/>
        <v>WASHED BURGUNDY</v>
      </c>
      <c r="G67" s="112"/>
      <c r="H67" s="513" t="str">
        <f>$D$28</f>
        <v>WASHED BURGUNDY</v>
      </c>
      <c r="I67" s="512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509" t="s">
        <v>41</v>
      </c>
      <c r="C68" s="509"/>
      <c r="D68" s="509"/>
      <c r="E68" s="509"/>
      <c r="F68" s="82" t="str">
        <f t="shared" si="18"/>
        <v>LIME</v>
      </c>
      <c r="G68" s="112"/>
      <c r="H68" s="513" t="str">
        <f>$D$33</f>
        <v>LIME</v>
      </c>
      <c r="I68" s="512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509" t="s">
        <v>123</v>
      </c>
      <c r="C69" s="509"/>
      <c r="D69" s="509"/>
      <c r="E69" s="509"/>
      <c r="F69" s="515" t="s">
        <v>39</v>
      </c>
      <c r="G69" s="518" t="s">
        <v>131</v>
      </c>
      <c r="H69" s="529" t="str">
        <f t="shared" ref="H69" si="19">$D$18</f>
        <v>BLACK</v>
      </c>
      <c r="I69" s="530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509" t="s">
        <v>123</v>
      </c>
      <c r="C70" s="509"/>
      <c r="D70" s="509"/>
      <c r="E70" s="509"/>
      <c r="F70" s="527" t="s">
        <v>39</v>
      </c>
      <c r="G70" s="528" t="s">
        <v>131</v>
      </c>
      <c r="H70" s="382" t="str">
        <f t="shared" ref="H70" si="21">$D$23</f>
        <v>GREY HEATHER</v>
      </c>
      <c r="I70" s="38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509" t="s">
        <v>123</v>
      </c>
      <c r="C71" s="509"/>
      <c r="D71" s="509"/>
      <c r="E71" s="509"/>
      <c r="F71" s="516" t="s">
        <v>39</v>
      </c>
      <c r="G71" s="519" t="s">
        <v>131</v>
      </c>
      <c r="H71" s="525" t="str">
        <f t="shared" ref="H71" si="23">$D$28</f>
        <v>WASHED BURGUNDY</v>
      </c>
      <c r="I71" s="526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509" t="s">
        <v>123</v>
      </c>
      <c r="C72" s="509"/>
      <c r="D72" s="509"/>
      <c r="E72" s="509"/>
      <c r="F72" s="517" t="s">
        <v>39</v>
      </c>
      <c r="G72" s="520" t="s">
        <v>131</v>
      </c>
      <c r="H72" s="513" t="str">
        <f t="shared" ref="H72" si="25">$D$33</f>
        <v>LIME</v>
      </c>
      <c r="I72" s="512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508" t="s">
        <v>151</v>
      </c>
      <c r="C73" s="509"/>
      <c r="D73" s="509"/>
      <c r="E73" s="509"/>
      <c r="F73" s="515" t="s">
        <v>107</v>
      </c>
      <c r="G73" s="518" t="s">
        <v>152</v>
      </c>
      <c r="H73" s="529" t="str">
        <f t="shared" ref="H73" si="27">$D$18</f>
        <v>BLACK</v>
      </c>
      <c r="I73" s="530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508" t="s">
        <v>151</v>
      </c>
      <c r="C74" s="509"/>
      <c r="D74" s="509"/>
      <c r="E74" s="509"/>
      <c r="F74" s="527"/>
      <c r="G74" s="528"/>
      <c r="H74" s="382" t="str">
        <f t="shared" ref="H74" si="30">$D$23</f>
        <v>GREY HEATHER</v>
      </c>
      <c r="I74" s="38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508" t="s">
        <v>151</v>
      </c>
      <c r="C75" s="509"/>
      <c r="D75" s="509"/>
      <c r="E75" s="509"/>
      <c r="F75" s="516"/>
      <c r="G75" s="519"/>
      <c r="H75" s="525" t="str">
        <f t="shared" ref="H75" si="32">$D$28</f>
        <v>WASHED BURGUNDY</v>
      </c>
      <c r="I75" s="526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508" t="s">
        <v>151</v>
      </c>
      <c r="C76" s="509"/>
      <c r="D76" s="509"/>
      <c r="E76" s="509"/>
      <c r="F76" s="517"/>
      <c r="G76" s="520"/>
      <c r="H76" s="513" t="str">
        <f t="shared" ref="H76" si="34">$D$33</f>
        <v>LIME</v>
      </c>
      <c r="I76" s="512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508" t="s">
        <v>85</v>
      </c>
      <c r="C77" s="509"/>
      <c r="D77" s="509"/>
      <c r="E77" s="509"/>
      <c r="F77" s="515" t="s">
        <v>107</v>
      </c>
      <c r="G77" s="518" t="s">
        <v>86</v>
      </c>
      <c r="H77" s="529" t="str">
        <f t="shared" ref="H77" si="36">$D$18</f>
        <v>BLACK</v>
      </c>
      <c r="I77" s="530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508" t="s">
        <v>85</v>
      </c>
      <c r="C78" s="509"/>
      <c r="D78" s="509"/>
      <c r="E78" s="509"/>
      <c r="F78" s="527"/>
      <c r="G78" s="528"/>
      <c r="H78" s="382" t="str">
        <f t="shared" ref="H78" si="38">$D$23</f>
        <v>GREY HEATHER</v>
      </c>
      <c r="I78" s="38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508" t="s">
        <v>85</v>
      </c>
      <c r="C79" s="509"/>
      <c r="D79" s="509"/>
      <c r="E79" s="509"/>
      <c r="F79" s="516"/>
      <c r="G79" s="519"/>
      <c r="H79" s="525" t="str">
        <f t="shared" ref="H79" si="40">$D$28</f>
        <v>WASHED BURGUNDY</v>
      </c>
      <c r="I79" s="526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508" t="s">
        <v>85</v>
      </c>
      <c r="C80" s="509"/>
      <c r="D80" s="509"/>
      <c r="E80" s="509"/>
      <c r="F80" s="517"/>
      <c r="G80" s="520"/>
      <c r="H80" s="513" t="str">
        <f t="shared" ref="H80" si="42">$D$33</f>
        <v>LIME</v>
      </c>
      <c r="I80" s="512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508" t="s">
        <v>114</v>
      </c>
      <c r="C81" s="509"/>
      <c r="D81" s="509"/>
      <c r="E81" s="509"/>
      <c r="F81" s="515" t="s">
        <v>89</v>
      </c>
      <c r="G81" s="518"/>
      <c r="H81" s="529" t="str">
        <f t="shared" ref="H81" si="44">$D$18</f>
        <v>BLACK</v>
      </c>
      <c r="I81" s="530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508" t="s">
        <v>114</v>
      </c>
      <c r="C82" s="509"/>
      <c r="D82" s="509"/>
      <c r="E82" s="509"/>
      <c r="F82" s="527"/>
      <c r="G82" s="528"/>
      <c r="H82" s="382" t="str">
        <f t="shared" ref="H82" si="46">$D$23</f>
        <v>GREY HEATHER</v>
      </c>
      <c r="I82" s="38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508" t="s">
        <v>114</v>
      </c>
      <c r="C83" s="509"/>
      <c r="D83" s="509"/>
      <c r="E83" s="509"/>
      <c r="F83" s="516"/>
      <c r="G83" s="519"/>
      <c r="H83" s="525" t="str">
        <f t="shared" ref="H83" si="48">$D$28</f>
        <v>WASHED BURGUNDY</v>
      </c>
      <c r="I83" s="526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508" t="s">
        <v>114</v>
      </c>
      <c r="C84" s="509"/>
      <c r="D84" s="509"/>
      <c r="E84" s="509"/>
      <c r="F84" s="517"/>
      <c r="G84" s="520"/>
      <c r="H84" s="513" t="str">
        <f t="shared" ref="H84" si="50">$D$33</f>
        <v>LIME</v>
      </c>
      <c r="I84" s="512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509" t="s">
        <v>87</v>
      </c>
      <c r="C85" s="509"/>
      <c r="D85" s="509"/>
      <c r="E85" s="509"/>
      <c r="F85" s="515" t="s">
        <v>108</v>
      </c>
      <c r="G85" s="518" t="s">
        <v>88</v>
      </c>
      <c r="H85" s="529" t="str">
        <f t="shared" ref="H85" si="52">$D$18</f>
        <v>BLACK</v>
      </c>
      <c r="I85" s="530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509" t="s">
        <v>87</v>
      </c>
      <c r="C86" s="509"/>
      <c r="D86" s="509"/>
      <c r="E86" s="509"/>
      <c r="F86" s="527"/>
      <c r="G86" s="528"/>
      <c r="H86" s="382" t="str">
        <f t="shared" ref="H86" si="55">$D$23</f>
        <v>GREY HEATHER</v>
      </c>
      <c r="I86" s="38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509" t="s">
        <v>87</v>
      </c>
      <c r="C87" s="509"/>
      <c r="D87" s="509"/>
      <c r="E87" s="509"/>
      <c r="F87" s="516"/>
      <c r="G87" s="519"/>
      <c r="H87" s="525" t="str">
        <f t="shared" ref="H87" si="57">$D$28</f>
        <v>WASHED BURGUNDY</v>
      </c>
      <c r="I87" s="526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509" t="s">
        <v>87</v>
      </c>
      <c r="C88" s="509"/>
      <c r="D88" s="509"/>
      <c r="E88" s="509"/>
      <c r="F88" s="517"/>
      <c r="G88" s="520"/>
      <c r="H88" s="513" t="str">
        <f t="shared" ref="H88" si="59">$D$33</f>
        <v>LIME</v>
      </c>
      <c r="I88" s="512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19" t="s">
        <v>22</v>
      </c>
      <c r="B90" s="521"/>
      <c r="C90" s="521"/>
      <c r="D90" s="521"/>
      <c r="E90" s="522"/>
      <c r="F90" s="72" t="s">
        <v>47</v>
      </c>
      <c r="G90" s="72" t="s">
        <v>23</v>
      </c>
      <c r="H90" s="523" t="s">
        <v>42</v>
      </c>
      <c r="I90" s="52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508" t="s">
        <v>132</v>
      </c>
      <c r="C91" s="509"/>
      <c r="D91" s="509"/>
      <c r="E91" s="509"/>
      <c r="F91" s="515" t="s">
        <v>89</v>
      </c>
      <c r="G91" s="518" t="s">
        <v>118</v>
      </c>
      <c r="H91" s="513" t="str">
        <f t="shared" ref="H91" si="61">$D$18</f>
        <v>BLACK</v>
      </c>
      <c r="I91" s="512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508" t="s">
        <v>132</v>
      </c>
      <c r="C92" s="509"/>
      <c r="D92" s="509"/>
      <c r="E92" s="509"/>
      <c r="F92" s="516"/>
      <c r="G92" s="519"/>
      <c r="H92" s="513" t="str">
        <f t="shared" ref="H92" si="66">$D$23</f>
        <v>GREY HEATHER</v>
      </c>
      <c r="I92" s="512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508" t="s">
        <v>132</v>
      </c>
      <c r="C93" s="509"/>
      <c r="D93" s="509"/>
      <c r="E93" s="509"/>
      <c r="F93" s="516"/>
      <c r="G93" s="519"/>
      <c r="H93" s="513" t="str">
        <f t="shared" ref="H93" si="68">$D$28</f>
        <v>WASHED BURGUNDY</v>
      </c>
      <c r="I93" s="512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508" t="s">
        <v>132</v>
      </c>
      <c r="C94" s="509"/>
      <c r="D94" s="509"/>
      <c r="E94" s="509"/>
      <c r="F94" s="517"/>
      <c r="G94" s="520"/>
      <c r="H94" s="513" t="str">
        <f t="shared" ref="H94" si="70">$D$33</f>
        <v>LIME</v>
      </c>
      <c r="I94" s="512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85" t="s">
        <v>133</v>
      </c>
      <c r="C95" s="514"/>
      <c r="D95" s="514"/>
      <c r="E95" s="486"/>
      <c r="F95" s="515" t="s">
        <v>89</v>
      </c>
      <c r="G95" s="518" t="s">
        <v>118</v>
      </c>
      <c r="H95" s="513" t="str">
        <f t="shared" ref="H95:H123" si="72">$D$18</f>
        <v>BLACK</v>
      </c>
      <c r="I95" s="512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85" t="s">
        <v>133</v>
      </c>
      <c r="C96" s="514"/>
      <c r="D96" s="514"/>
      <c r="E96" s="486"/>
      <c r="F96" s="516"/>
      <c r="G96" s="519"/>
      <c r="H96" s="513" t="str">
        <f t="shared" ref="H96:H124" si="73">$D$23</f>
        <v>GREY HEATHER</v>
      </c>
      <c r="I96" s="512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85" t="s">
        <v>133</v>
      </c>
      <c r="C97" s="514"/>
      <c r="D97" s="514"/>
      <c r="E97" s="486"/>
      <c r="F97" s="516"/>
      <c r="G97" s="519"/>
      <c r="H97" s="513" t="str">
        <f t="shared" ref="H97:H121" si="74">$D$28</f>
        <v>WASHED BURGUNDY</v>
      </c>
      <c r="I97" s="512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85" t="s">
        <v>133</v>
      </c>
      <c r="C98" s="514"/>
      <c r="D98" s="514"/>
      <c r="E98" s="486"/>
      <c r="F98" s="517"/>
      <c r="G98" s="520"/>
      <c r="H98" s="513" t="str">
        <f t="shared" ref="H98:H122" si="76">$D$33</f>
        <v>LIME</v>
      </c>
      <c r="I98" s="512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85" t="s">
        <v>153</v>
      </c>
      <c r="C99" s="514"/>
      <c r="D99" s="514"/>
      <c r="E99" s="486"/>
      <c r="F99" s="515" t="s">
        <v>91</v>
      </c>
      <c r="G99" s="518" t="s">
        <v>174</v>
      </c>
      <c r="H99" s="513" t="str">
        <f t="shared" si="72"/>
        <v>BLACK</v>
      </c>
      <c r="I99" s="512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85" t="s">
        <v>153</v>
      </c>
      <c r="C100" s="514"/>
      <c r="D100" s="514"/>
      <c r="E100" s="486"/>
      <c r="F100" s="516"/>
      <c r="G100" s="519"/>
      <c r="H100" s="513" t="str">
        <f t="shared" si="73"/>
        <v>GREY HEATHER</v>
      </c>
      <c r="I100" s="512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85" t="s">
        <v>153</v>
      </c>
      <c r="C101" s="514"/>
      <c r="D101" s="514"/>
      <c r="E101" s="486"/>
      <c r="F101" s="516"/>
      <c r="G101" s="519"/>
      <c r="H101" s="513" t="str">
        <f t="shared" si="74"/>
        <v>WASHED BURGUNDY</v>
      </c>
      <c r="I101" s="512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85" t="s">
        <v>153</v>
      </c>
      <c r="C102" s="514"/>
      <c r="D102" s="514"/>
      <c r="E102" s="486"/>
      <c r="F102" s="517"/>
      <c r="G102" s="520"/>
      <c r="H102" s="513" t="str">
        <f t="shared" si="76"/>
        <v>LIME</v>
      </c>
      <c r="I102" s="512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85" t="s">
        <v>116</v>
      </c>
      <c r="C103" s="514"/>
      <c r="D103" s="514"/>
      <c r="E103" s="486"/>
      <c r="F103" s="82" t="s">
        <v>92</v>
      </c>
      <c r="G103" s="82"/>
      <c r="H103" s="513" t="str">
        <f t="shared" si="72"/>
        <v>BLACK</v>
      </c>
      <c r="I103" s="512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85" t="s">
        <v>116</v>
      </c>
      <c r="C104" s="514"/>
      <c r="D104" s="514"/>
      <c r="E104" s="486"/>
      <c r="F104" s="82" t="s">
        <v>92</v>
      </c>
      <c r="G104" s="82"/>
      <c r="H104" s="513" t="str">
        <f t="shared" si="73"/>
        <v>GREY HEATHER</v>
      </c>
      <c r="I104" s="512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85" t="s">
        <v>116</v>
      </c>
      <c r="C105" s="514"/>
      <c r="D105" s="514"/>
      <c r="E105" s="486"/>
      <c r="F105" s="82" t="s">
        <v>92</v>
      </c>
      <c r="G105" s="82"/>
      <c r="H105" s="513" t="str">
        <f t="shared" si="74"/>
        <v>WASHED BURGUNDY</v>
      </c>
      <c r="I105" s="512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85" t="s">
        <v>116</v>
      </c>
      <c r="C106" s="514"/>
      <c r="D106" s="514"/>
      <c r="E106" s="486"/>
      <c r="F106" s="82" t="s">
        <v>92</v>
      </c>
      <c r="G106" s="82"/>
      <c r="H106" s="513" t="str">
        <f t="shared" si="76"/>
        <v>LIME</v>
      </c>
      <c r="I106" s="512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508" t="s">
        <v>93</v>
      </c>
      <c r="C107" s="509"/>
      <c r="D107" s="509"/>
      <c r="E107" s="509"/>
      <c r="F107" s="82" t="s">
        <v>55</v>
      </c>
      <c r="G107" s="82"/>
      <c r="H107" s="513" t="str">
        <f t="shared" si="72"/>
        <v>BLACK</v>
      </c>
      <c r="I107" s="512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508" t="s">
        <v>93</v>
      </c>
      <c r="C108" s="509"/>
      <c r="D108" s="509"/>
      <c r="E108" s="509"/>
      <c r="F108" s="82" t="s">
        <v>55</v>
      </c>
      <c r="G108" s="82"/>
      <c r="H108" s="513" t="str">
        <f t="shared" si="73"/>
        <v>GREY HEATHER</v>
      </c>
      <c r="I108" s="512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508" t="s">
        <v>93</v>
      </c>
      <c r="C109" s="509"/>
      <c r="D109" s="509"/>
      <c r="E109" s="509"/>
      <c r="F109" s="82" t="s">
        <v>55</v>
      </c>
      <c r="G109" s="82"/>
      <c r="H109" s="513" t="str">
        <f t="shared" si="74"/>
        <v>WASHED BURGUNDY</v>
      </c>
      <c r="I109" s="512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508" t="s">
        <v>93</v>
      </c>
      <c r="C110" s="509"/>
      <c r="D110" s="509"/>
      <c r="E110" s="509"/>
      <c r="F110" s="82" t="s">
        <v>55</v>
      </c>
      <c r="G110" s="82"/>
      <c r="H110" s="513" t="str">
        <f t="shared" si="76"/>
        <v>LIME</v>
      </c>
      <c r="I110" s="512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508" t="s">
        <v>94</v>
      </c>
      <c r="C111" s="509"/>
      <c r="D111" s="509"/>
      <c r="E111" s="509"/>
      <c r="F111" s="82" t="s">
        <v>55</v>
      </c>
      <c r="G111" s="82"/>
      <c r="H111" s="513" t="str">
        <f t="shared" si="72"/>
        <v>BLACK</v>
      </c>
      <c r="I111" s="512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508" t="s">
        <v>94</v>
      </c>
      <c r="C112" s="509"/>
      <c r="D112" s="509"/>
      <c r="E112" s="509"/>
      <c r="F112" s="82" t="s">
        <v>55</v>
      </c>
      <c r="G112" s="82"/>
      <c r="H112" s="513" t="str">
        <f t="shared" si="73"/>
        <v>GREY HEATHER</v>
      </c>
      <c r="I112" s="512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508" t="s">
        <v>94</v>
      </c>
      <c r="C113" s="509"/>
      <c r="D113" s="509"/>
      <c r="E113" s="509"/>
      <c r="F113" s="82" t="s">
        <v>55</v>
      </c>
      <c r="G113" s="82"/>
      <c r="H113" s="513" t="str">
        <f t="shared" si="74"/>
        <v>WASHED BURGUNDY</v>
      </c>
      <c r="I113" s="512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508" t="s">
        <v>94</v>
      </c>
      <c r="C114" s="509"/>
      <c r="D114" s="509"/>
      <c r="E114" s="509"/>
      <c r="F114" s="82" t="s">
        <v>55</v>
      </c>
      <c r="G114" s="82"/>
      <c r="H114" s="513" t="str">
        <f t="shared" si="76"/>
        <v>LIME</v>
      </c>
      <c r="I114" s="512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508" t="s">
        <v>95</v>
      </c>
      <c r="C115" s="509"/>
      <c r="D115" s="509"/>
      <c r="E115" s="509"/>
      <c r="F115" s="82" t="s">
        <v>92</v>
      </c>
      <c r="G115" s="82"/>
      <c r="H115" s="513" t="str">
        <f t="shared" si="72"/>
        <v>BLACK</v>
      </c>
      <c r="I115" s="512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508" t="s">
        <v>95</v>
      </c>
      <c r="C116" s="509"/>
      <c r="D116" s="509"/>
      <c r="E116" s="509"/>
      <c r="F116" s="82" t="s">
        <v>92</v>
      </c>
      <c r="G116" s="82"/>
      <c r="H116" s="513" t="str">
        <f t="shared" si="73"/>
        <v>GREY HEATHER</v>
      </c>
      <c r="I116" s="512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508" t="s">
        <v>95</v>
      </c>
      <c r="C117" s="509"/>
      <c r="D117" s="509"/>
      <c r="E117" s="509"/>
      <c r="F117" s="82" t="s">
        <v>92</v>
      </c>
      <c r="G117" s="82"/>
      <c r="H117" s="513" t="str">
        <f t="shared" si="74"/>
        <v>WASHED BURGUNDY</v>
      </c>
      <c r="I117" s="512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508" t="s">
        <v>95</v>
      </c>
      <c r="C118" s="509"/>
      <c r="D118" s="509"/>
      <c r="E118" s="509"/>
      <c r="F118" s="82" t="s">
        <v>92</v>
      </c>
      <c r="G118" s="82"/>
      <c r="H118" s="513" t="str">
        <f t="shared" si="76"/>
        <v>LIME</v>
      </c>
      <c r="I118" s="512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85" t="s">
        <v>96</v>
      </c>
      <c r="C119" s="514"/>
      <c r="D119" s="514"/>
      <c r="E119" s="486"/>
      <c r="F119" s="82" t="s">
        <v>38</v>
      </c>
      <c r="G119" s="82"/>
      <c r="H119" s="513" t="str">
        <f t="shared" si="72"/>
        <v>BLACK</v>
      </c>
      <c r="I119" s="512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508" t="s">
        <v>96</v>
      </c>
      <c r="C120" s="509"/>
      <c r="D120" s="509"/>
      <c r="E120" s="509"/>
      <c r="F120" s="82" t="s">
        <v>38</v>
      </c>
      <c r="G120" s="82"/>
      <c r="H120" s="513" t="str">
        <f t="shared" si="73"/>
        <v>GREY HEATHER</v>
      </c>
      <c r="I120" s="512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508" t="s">
        <v>96</v>
      </c>
      <c r="C121" s="509"/>
      <c r="D121" s="509"/>
      <c r="E121" s="509"/>
      <c r="F121" s="82" t="s">
        <v>38</v>
      </c>
      <c r="G121" s="82"/>
      <c r="H121" s="513" t="str">
        <f t="shared" si="74"/>
        <v>WASHED BURGUNDY</v>
      </c>
      <c r="I121" s="512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508" t="s">
        <v>96</v>
      </c>
      <c r="C122" s="509"/>
      <c r="D122" s="509"/>
      <c r="E122" s="509"/>
      <c r="F122" s="82" t="s">
        <v>38</v>
      </c>
      <c r="G122" s="82"/>
      <c r="H122" s="513" t="str">
        <f t="shared" si="76"/>
        <v>LIME</v>
      </c>
      <c r="I122" s="512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508" t="s">
        <v>97</v>
      </c>
      <c r="C123" s="509"/>
      <c r="D123" s="509"/>
      <c r="E123" s="509"/>
      <c r="F123" s="82" t="s">
        <v>92</v>
      </c>
      <c r="G123" s="82"/>
      <c r="H123" s="513" t="str">
        <f t="shared" si="72"/>
        <v>BLACK</v>
      </c>
      <c r="I123" s="512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85" t="s">
        <v>97</v>
      </c>
      <c r="C124" s="514"/>
      <c r="D124" s="514"/>
      <c r="E124" s="486"/>
      <c r="F124" s="82" t="s">
        <v>92</v>
      </c>
      <c r="G124" s="82"/>
      <c r="H124" s="513" t="str">
        <f t="shared" si="73"/>
        <v>GREY HEATHER</v>
      </c>
      <c r="I124" s="512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85" t="s">
        <v>97</v>
      </c>
      <c r="C125" s="514"/>
      <c r="D125" s="514"/>
      <c r="E125" s="486"/>
      <c r="F125" s="82" t="s">
        <v>92</v>
      </c>
      <c r="G125" s="82"/>
      <c r="H125" s="513" t="str">
        <f>$D$28</f>
        <v>WASHED BURGUNDY</v>
      </c>
      <c r="I125" s="512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85" t="s">
        <v>97</v>
      </c>
      <c r="C126" s="514"/>
      <c r="D126" s="514"/>
      <c r="E126" s="486"/>
      <c r="F126" s="82" t="s">
        <v>92</v>
      </c>
      <c r="G126" s="82"/>
      <c r="H126" s="513" t="str">
        <f>$D$33</f>
        <v>LIME</v>
      </c>
      <c r="I126" s="512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508" t="s">
        <v>110</v>
      </c>
      <c r="C127" s="509"/>
      <c r="D127" s="509"/>
      <c r="E127" s="509"/>
      <c r="F127" s="510" t="s">
        <v>111</v>
      </c>
      <c r="G127" s="82"/>
      <c r="H127" s="511" t="s">
        <v>134</v>
      </c>
      <c r="I127" s="512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508" t="s">
        <v>110</v>
      </c>
      <c r="C128" s="509"/>
      <c r="D128" s="509"/>
      <c r="E128" s="509"/>
      <c r="F128" s="510"/>
      <c r="G128" s="82"/>
      <c r="H128" s="511" t="s">
        <v>135</v>
      </c>
      <c r="I128" s="512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508" t="s">
        <v>110</v>
      </c>
      <c r="C129" s="509"/>
      <c r="D129" s="509"/>
      <c r="E129" s="509"/>
      <c r="F129" s="510"/>
      <c r="G129" s="82"/>
      <c r="H129" s="511" t="s">
        <v>136</v>
      </c>
      <c r="I129" s="512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508" t="s">
        <v>110</v>
      </c>
      <c r="C130" s="509"/>
      <c r="D130" s="509"/>
      <c r="E130" s="509"/>
      <c r="F130" s="510"/>
      <c r="G130" s="82"/>
      <c r="H130" s="511">
        <v>41</v>
      </c>
      <c r="I130" s="512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508" t="s">
        <v>110</v>
      </c>
      <c r="C131" s="509"/>
      <c r="D131" s="509"/>
      <c r="E131" s="509"/>
      <c r="F131" s="510"/>
      <c r="G131" s="82"/>
      <c r="H131" s="513">
        <v>42</v>
      </c>
      <c r="I131" s="512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87" t="s">
        <v>31</v>
      </c>
      <c r="K133" s="387"/>
      <c r="L133" s="387"/>
      <c r="M133" s="387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94" t="s">
        <v>49</v>
      </c>
      <c r="C135" s="495"/>
      <c r="D135" s="495"/>
      <c r="E135" s="495"/>
      <c r="F135" s="495"/>
      <c r="G135" s="495"/>
      <c r="H135" s="495"/>
      <c r="I135" s="501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02" t="s">
        <v>99</v>
      </c>
      <c r="E136" s="502"/>
      <c r="F136" s="502" t="s">
        <v>54</v>
      </c>
      <c r="G136" s="502"/>
      <c r="H136" s="502"/>
      <c r="I136" s="502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03" t="s">
        <v>122</v>
      </c>
      <c r="D137" s="505" t="s">
        <v>124</v>
      </c>
      <c r="E137" s="506"/>
      <c r="F137" s="507" t="s">
        <v>137</v>
      </c>
      <c r="G137" s="507"/>
      <c r="H137" s="507"/>
      <c r="I137" s="507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04"/>
      <c r="D138" s="471" t="s">
        <v>125</v>
      </c>
      <c r="E138" s="473"/>
      <c r="F138" s="507" t="s">
        <v>138</v>
      </c>
      <c r="G138" s="507"/>
      <c r="H138" s="507"/>
      <c r="I138" s="507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94"/>
      <c r="C140" s="495"/>
      <c r="D140" s="390"/>
      <c r="E140" s="390"/>
      <c r="F140" s="390"/>
      <c r="G140" s="390"/>
      <c r="H140" s="390"/>
      <c r="I140" s="391"/>
      <c r="J140" s="44"/>
      <c r="K140" s="44"/>
    </row>
    <row r="141" spans="1:16" s="12" customFormat="1" ht="28" hidden="1">
      <c r="A141" s="88"/>
      <c r="B141" s="485"/>
      <c r="C141" s="48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96" t="s">
        <v>119</v>
      </c>
      <c r="C142" s="496"/>
      <c r="D142" s="100"/>
      <c r="E142" s="100">
        <v>2.2000000000000002</v>
      </c>
      <c r="F142" s="497">
        <v>3</v>
      </c>
      <c r="G142" s="498"/>
      <c r="H142" s="498"/>
      <c r="I142" s="49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00" t="s">
        <v>155</v>
      </c>
      <c r="D144" s="500"/>
      <c r="E144" s="500"/>
      <c r="F144" s="50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94" t="s">
        <v>49</v>
      </c>
      <c r="C145" s="495"/>
      <c r="D145" s="495"/>
      <c r="E145" s="495"/>
      <c r="F145" s="495"/>
      <c r="G145" s="495"/>
      <c r="H145" s="495"/>
      <c r="I145" s="501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96" t="s">
        <v>69</v>
      </c>
      <c r="F146" s="397"/>
      <c r="G146" s="397"/>
      <c r="H146" s="397"/>
      <c r="I146" s="398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99" t="s">
        <v>161</v>
      </c>
      <c r="F147" s="400"/>
      <c r="G147" s="400"/>
      <c r="H147" s="400"/>
      <c r="I147" s="401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99" t="s">
        <v>171</v>
      </c>
      <c r="F148" s="400"/>
      <c r="G148" s="400"/>
      <c r="H148" s="400"/>
      <c r="I148" s="401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99" t="s">
        <v>161</v>
      </c>
      <c r="F149" s="400"/>
      <c r="G149" s="400"/>
      <c r="H149" s="400"/>
      <c r="I149" s="401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99" t="s">
        <v>161</v>
      </c>
      <c r="F150" s="400"/>
      <c r="G150" s="400"/>
      <c r="H150" s="400"/>
      <c r="I150" s="401"/>
      <c r="J150" s="44"/>
      <c r="K150" s="44"/>
      <c r="L150" s="44"/>
      <c r="M150" s="44"/>
      <c r="N150" s="44"/>
    </row>
    <row r="151" spans="1:16" s="12" customFormat="1" ht="28">
      <c r="A151" s="88"/>
      <c r="B151" s="494" t="s">
        <v>70</v>
      </c>
      <c r="C151" s="495"/>
      <c r="D151" s="390"/>
      <c r="E151" s="390"/>
      <c r="F151" s="390"/>
      <c r="G151" s="390"/>
      <c r="H151" s="390"/>
      <c r="I151" s="391"/>
      <c r="J151" s="44"/>
      <c r="K151" s="44"/>
    </row>
    <row r="152" spans="1:16" s="12" customFormat="1" ht="56.25" customHeight="1">
      <c r="A152" s="88"/>
      <c r="B152" s="485"/>
      <c r="C152" s="48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87" t="s">
        <v>162</v>
      </c>
      <c r="C153" s="488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89" t="s">
        <v>163</v>
      </c>
      <c r="C154" s="490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91" t="s">
        <v>71</v>
      </c>
      <c r="D157" s="492"/>
      <c r="E157" s="492"/>
      <c r="F157" s="492"/>
      <c r="G157" s="492"/>
      <c r="H157" s="492"/>
      <c r="I157" s="493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71" t="s">
        <v>164</v>
      </c>
      <c r="D158" s="472"/>
      <c r="E158" s="472"/>
      <c r="F158" s="472"/>
      <c r="G158" s="472"/>
      <c r="H158" s="472"/>
      <c r="I158" s="473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71" t="s">
        <v>165</v>
      </c>
      <c r="D159" s="472"/>
      <c r="E159" s="472"/>
      <c r="F159" s="472"/>
      <c r="G159" s="472"/>
      <c r="H159" s="472"/>
      <c r="I159" s="473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74" t="s">
        <v>164</v>
      </c>
      <c r="D160" s="475"/>
      <c r="E160" s="475"/>
      <c r="F160" s="475"/>
      <c r="G160" s="475"/>
      <c r="H160" s="475"/>
      <c r="I160" s="476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77"/>
      <c r="D161" s="478"/>
      <c r="E161" s="478"/>
      <c r="F161" s="478"/>
      <c r="G161" s="478"/>
      <c r="H161" s="478"/>
      <c r="I161" s="479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80"/>
      <c r="D162" s="481"/>
      <c r="E162" s="481"/>
      <c r="F162" s="481"/>
      <c r="G162" s="481"/>
      <c r="H162" s="481"/>
      <c r="I162" s="482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87" t="s">
        <v>78</v>
      </c>
      <c r="C164" s="387"/>
      <c r="D164" s="387"/>
      <c r="E164" s="387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83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C58"/>
  <sheetViews>
    <sheetView view="pageBreakPreview" topLeftCell="A38" zoomScale="40" zoomScaleNormal="40" zoomScaleSheetLayoutView="40" zoomScalePageLayoutView="25" workbookViewId="0">
      <selection activeCell="B19" sqref="B19:C19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'1. CUTTING DOCKET'!B6</f>
        <v xml:space="preserve">JOB NUMBER:  </v>
      </c>
      <c r="B2" s="57" t="str">
        <f>'1. CUTTING DOCKET'!$D$6</f>
        <v>H06  SS25  S2604</v>
      </c>
      <c r="C2" s="57"/>
    </row>
    <row r="3" spans="1:3" s="58" customFormat="1" ht="37.5" customHeight="1">
      <c r="A3" s="59" t="str">
        <f>'1. CUTTING DOCKET'!B7</f>
        <v xml:space="preserve">STYLE NUMBER: </v>
      </c>
      <c r="B3" s="59" t="str">
        <f>'1. CUTTING DOCKET'!$D$7</f>
        <v>H06-HD34M-DYE</v>
      </c>
      <c r="C3" s="59"/>
    </row>
    <row r="4" spans="1:3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HOODIE MEN'S</v>
      </c>
      <c r="C4" s="59"/>
    </row>
    <row r="5" spans="1:3" s="58" customFormat="1" ht="76" customHeight="1">
      <c r="A5" s="199"/>
      <c r="B5" s="582" t="str">
        <f>'1. CUTTING DOCKET'!$D$18</f>
        <v>ABBEY STONE</v>
      </c>
      <c r="C5" s="583"/>
    </row>
    <row r="6" spans="1:3" s="62" customFormat="1" ht="69.75" customHeight="1">
      <c r="A6" s="161" t="s">
        <v>32</v>
      </c>
      <c r="B6" s="584" t="str">
        <f>'1. CUTTING DOCKET'!$E$27</f>
        <v>PFD</v>
      </c>
      <c r="C6" s="585"/>
    </row>
    <row r="7" spans="1:3" s="62" customFormat="1" ht="93" customHeight="1">
      <c r="A7" s="200" t="s">
        <v>33</v>
      </c>
      <c r="B7" s="584" t="str">
        <f>'1. CUTTING DOCKET'!$B$27</f>
        <v>BRUSHED FLEECE 100% COTTON (30/1+8/1) HEAVY WASHING_350GSM</v>
      </c>
      <c r="C7" s="586"/>
    </row>
    <row r="8" spans="1:3" s="62" customFormat="1" ht="357" customHeight="1">
      <c r="A8" s="162" t="s">
        <v>32</v>
      </c>
      <c r="B8" s="560"/>
      <c r="C8" s="561"/>
    </row>
    <row r="9" spans="1:3" s="62" customFormat="1" ht="94.5" customHeight="1">
      <c r="A9" s="161" t="str">
        <f>'1. CUTTING DOCKET'!$B$28</f>
        <v>RIB 2X2 COTTON SPANDEX (30/2'CM+70D))_400GSM</v>
      </c>
      <c r="B9" s="584" t="str">
        <f>'1. CUTTING DOCKET'!$E$27</f>
        <v>PFD</v>
      </c>
      <c r="C9" s="585"/>
    </row>
    <row r="10" spans="1:3" s="62" customFormat="1" ht="254" customHeight="1">
      <c r="A10" s="162" t="s">
        <v>213</v>
      </c>
      <c r="B10" s="560"/>
      <c r="C10" s="561"/>
    </row>
    <row r="11" spans="1:3" s="62" customFormat="1" ht="132" hidden="1" customHeight="1">
      <c r="A11" s="161" t="e">
        <f>'1. CUTTING DOCKET'!#REF!</f>
        <v>#REF!</v>
      </c>
      <c r="B11" s="161"/>
      <c r="C11" s="161" t="e">
        <f>'1. CUTTING DOCKET'!#REF!</f>
        <v>#REF!</v>
      </c>
    </row>
    <row r="12" spans="1:3" s="62" customFormat="1" ht="409.6" hidden="1" customHeight="1">
      <c r="A12" s="162" t="e">
        <f>'1. CUTTING DOCKET'!#REF!</f>
        <v>#REF!</v>
      </c>
      <c r="B12" s="162"/>
      <c r="C12" s="164"/>
    </row>
    <row r="13" spans="1:3" s="62" customFormat="1" ht="135" hidden="1" customHeight="1">
      <c r="A13" s="161" t="e">
        <f>'1. CUTTING DOCKET'!#REF!</f>
        <v>#REF!</v>
      </c>
      <c r="B13" s="161"/>
      <c r="C13" s="161" t="e">
        <f>'1. CUTTING DOCKET'!#REF!</f>
        <v>#REF!</v>
      </c>
    </row>
    <row r="14" spans="1:3" s="62" customFormat="1" ht="66.5" hidden="1" customHeight="1">
      <c r="A14" s="162" t="e">
        <f>'1. CUTTING DOCKET'!#REF!</f>
        <v>#REF!</v>
      </c>
      <c r="B14" s="162"/>
      <c r="C14" s="163"/>
    </row>
    <row r="15" spans="1:3" s="62" customFormat="1" ht="80" customHeight="1">
      <c r="A15" s="161" t="str">
        <f>'1. CUTTING DOCKET'!B31</f>
        <v>CHỈ 40/2 MAY CHÍNH
CODE: MHFW23CHI11</v>
      </c>
      <c r="B15" s="562" t="str">
        <f>'1. CUTTING DOCKET'!$E$27</f>
        <v>PFD</v>
      </c>
      <c r="C15" s="563"/>
    </row>
    <row r="16" spans="1:3" s="62" customFormat="1" ht="62.5" customHeight="1">
      <c r="A16" s="277"/>
      <c r="B16" s="576" t="s">
        <v>414</v>
      </c>
      <c r="C16" s="577"/>
    </row>
    <row r="17" spans="1:3" s="62" customFormat="1" ht="80" customHeight="1">
      <c r="A17" s="161" t="s">
        <v>417</v>
      </c>
      <c r="B17" s="562" t="s">
        <v>412</v>
      </c>
      <c r="C17" s="563"/>
    </row>
    <row r="18" spans="1:3" s="62" customFormat="1" ht="96" customHeight="1">
      <c r="A18" s="277" t="s">
        <v>433</v>
      </c>
      <c r="B18" s="576" t="str">
        <f>'1. CUTTING DOCKET'!G32</f>
        <v>GR9575</v>
      </c>
      <c r="C18" s="577"/>
    </row>
    <row r="19" spans="1:3" s="62" customFormat="1" ht="133" customHeight="1">
      <c r="A19" s="290" t="str">
        <f>'1. CUTTING DOCKET'!$B$33</f>
        <v>NHÃN DỆT BẰNG VẢI 38MM*71MM 
(NHÃN CHÍNH-PHÂN THEO TỪNG SIZE)
CODE: HSC-ML-0047(MENS)</v>
      </c>
      <c r="B19" s="562" t="s">
        <v>423</v>
      </c>
      <c r="C19" s="567"/>
    </row>
    <row r="20" spans="1:3" s="62" customFormat="1" ht="383.5" customHeight="1">
      <c r="A20" s="291" t="s">
        <v>221</v>
      </c>
      <c r="B20" s="570"/>
      <c r="C20" s="571"/>
    </row>
    <row r="21" spans="1:3" s="62" customFormat="1" ht="132.5" customHeight="1">
      <c r="A21" s="290" t="str">
        <f>'1. CUTTING DOCKET'!$B$34</f>
        <v>NHÃN THÀNH PHẦN 100% COTTON
KÍCH THƯỚC: 82.2 *20 MM
CODE: CC-054</v>
      </c>
      <c r="B21" s="562" t="s">
        <v>424</v>
      </c>
      <c r="C21" s="567"/>
    </row>
    <row r="22" spans="1:3" s="62" customFormat="1" ht="409.5" customHeight="1">
      <c r="A22" s="578" t="s">
        <v>281</v>
      </c>
      <c r="B22" s="572"/>
      <c r="C22" s="573"/>
    </row>
    <row r="23" spans="1:3" s="62" customFormat="1" ht="95.5" customHeight="1">
      <c r="A23" s="579"/>
      <c r="B23" s="574"/>
      <c r="C23" s="575"/>
    </row>
    <row r="24" spans="1:3" s="62" customFormat="1" ht="83" customHeight="1">
      <c r="A24" s="290" t="str">
        <f>'1. CUTTING DOCKET'!$B$35</f>
        <v>NHÃN HSCO SATIN
CODE: HSC-ML-0002</v>
      </c>
      <c r="B24" s="562" t="s">
        <v>424</v>
      </c>
      <c r="C24" s="567"/>
    </row>
    <row r="25" spans="1:3" s="62" customFormat="1" ht="196" customHeight="1">
      <c r="A25" s="291" t="s">
        <v>222</v>
      </c>
      <c r="B25" s="570"/>
      <c r="C25" s="571"/>
    </row>
    <row r="26" spans="1:3" s="62" customFormat="1" ht="54.5" customHeight="1">
      <c r="A26" s="290" t="s">
        <v>426</v>
      </c>
      <c r="B26" s="562" t="s">
        <v>424</v>
      </c>
      <c r="C26" s="567"/>
    </row>
    <row r="27" spans="1:3" s="62" customFormat="1" ht="66.5" customHeight="1">
      <c r="A27" s="291" t="s">
        <v>223</v>
      </c>
      <c r="B27" s="568" t="s">
        <v>394</v>
      </c>
      <c r="C27" s="569"/>
    </row>
    <row r="28" spans="1:3" s="62" customFormat="1" ht="89.5" customHeight="1">
      <c r="A28" s="290" t="str">
        <f>'1. CUTTING DOCKET'!B37</f>
        <v>NHÃN TRANG TRÍ 4CM * 3.2CM 
CODE: HSA-10026</v>
      </c>
      <c r="B28" s="562" t="s">
        <v>425</v>
      </c>
      <c r="C28" s="567"/>
    </row>
    <row r="29" spans="1:3" s="62" customFormat="1" ht="221.5" customHeight="1">
      <c r="A29" s="291" t="s">
        <v>422</v>
      </c>
      <c r="B29" s="568"/>
      <c r="C29" s="569"/>
    </row>
    <row r="30" spans="1:3" s="62" customFormat="1" ht="56.5" customHeight="1">
      <c r="A30" s="290" t="str">
        <f>'1. CUTTING DOCKET'!$B$39</f>
        <v>MẮT CÁO 6.4MM</v>
      </c>
      <c r="B30" s="562" t="str">
        <f>'1. CUTTING DOCKET'!F39</f>
        <v>ANTIQUE SILVER</v>
      </c>
      <c r="C30" s="567"/>
    </row>
    <row r="31" spans="1:3" s="62" customFormat="1" ht="82.5" customHeight="1">
      <c r="A31" s="292" t="s">
        <v>282</v>
      </c>
      <c r="B31" s="560"/>
      <c r="C31" s="564"/>
    </row>
    <row r="32" spans="1:3" s="62" customFormat="1" ht="55" customHeight="1">
      <c r="A32" s="290" t="str">
        <f>'1. CUTTING DOCKET'!$B$40</f>
        <v>DÂY LUỒN DẸP 12MM</v>
      </c>
      <c r="B32" s="562" t="str">
        <f>'1. CUTTING DOCKET'!$F$41</f>
        <v>NATURAL</v>
      </c>
      <c r="C32" s="563"/>
    </row>
    <row r="33" spans="1:3" s="62" customFormat="1" ht="86" customHeight="1">
      <c r="A33" s="292" t="s">
        <v>283</v>
      </c>
      <c r="B33" s="560"/>
      <c r="C33" s="564"/>
    </row>
    <row r="34" spans="1:3" s="62" customFormat="1" ht="52.5" customHeight="1">
      <c r="A34" s="290" t="str">
        <f>'1. CUTTING DOCKET'!$B$41</f>
        <v>DÂY TAPE XƯƠNG CÁ 1CM</v>
      </c>
      <c r="B34" s="562" t="str">
        <f>'1. CUTTING DOCKET'!$F$41</f>
        <v>NATURAL</v>
      </c>
      <c r="C34" s="563"/>
    </row>
    <row r="35" spans="1:3" s="62" customFormat="1" ht="70.5" customHeight="1">
      <c r="A35" s="292" t="s">
        <v>284</v>
      </c>
      <c r="B35" s="560"/>
      <c r="C35" s="564"/>
    </row>
    <row r="36" spans="1:3" s="62" customFormat="1" ht="77" customHeight="1">
      <c r="A36" s="580" t="str">
        <f>'1. CUTTING DOCKET'!B47</f>
        <v>ĐẠN BẮN TREO THẺ BÀI</v>
      </c>
      <c r="B36" s="565" t="s">
        <v>89</v>
      </c>
      <c r="C36" s="566"/>
    </row>
    <row r="37" spans="1:3" s="62" customFormat="1" ht="77" customHeight="1">
      <c r="A37" s="581"/>
      <c r="B37" s="161" t="s">
        <v>395</v>
      </c>
      <c r="C37" s="165" t="s">
        <v>396</v>
      </c>
    </row>
    <row r="38" spans="1:3" s="62" customFormat="1" ht="342" customHeight="1">
      <c r="A38" s="292" t="s">
        <v>397</v>
      </c>
      <c r="B38" s="293"/>
      <c r="C38" s="294"/>
    </row>
    <row r="39" spans="1:3" s="62" customFormat="1" ht="93.65" customHeight="1">
      <c r="A39" s="290" t="str">
        <f>'1. CUTTING DOCKET'!B47</f>
        <v>ĐẠN BẮN TREO THẺ BÀI</v>
      </c>
      <c r="B39" s="562" t="s">
        <v>39</v>
      </c>
      <c r="C39" s="563"/>
    </row>
    <row r="40" spans="1:3" s="62" customFormat="1" ht="150.5" customHeight="1">
      <c r="A40" s="292" t="s">
        <v>398</v>
      </c>
      <c r="B40" s="560"/>
      <c r="C40" s="564"/>
    </row>
    <row r="41" spans="1:3" s="62" customFormat="1" ht="95.25" customHeight="1">
      <c r="A41" s="290" t="str">
        <f>'1. CUTTING DOCKET'!B48</f>
        <v>STICKER BARCODE TẠI THẺ BÀI
KÍCH THƯỚC: 20CMX30CM</v>
      </c>
      <c r="B41" s="562" t="s">
        <v>89</v>
      </c>
      <c r="C41" s="563"/>
    </row>
    <row r="42" spans="1:3" s="62" customFormat="1" ht="213" customHeight="1">
      <c r="A42" s="292" t="s">
        <v>399</v>
      </c>
      <c r="B42" s="560"/>
      <c r="C42" s="564"/>
    </row>
    <row r="43" spans="1:3" s="62" customFormat="1" ht="105.5" customHeight="1">
      <c r="A43" s="290" t="str">
        <f>'1. CUTTING DOCKET'!B49</f>
        <v>STICKER BARCODE TẠI POLY BAG
KÍCH THƯỚC: 35CMX55CM</v>
      </c>
      <c r="B43" s="562" t="str">
        <f>B41</f>
        <v>NỀN TRẮNG CHỮ ĐEN</v>
      </c>
      <c r="C43" s="563"/>
    </row>
    <row r="44" spans="1:3" s="62" customFormat="1" ht="228" customHeight="1">
      <c r="A44" s="292" t="s">
        <v>400</v>
      </c>
      <c r="B44" s="560"/>
      <c r="C44" s="561"/>
    </row>
    <row r="45" spans="1:3" s="62" customFormat="1" ht="91.5" customHeight="1">
      <c r="A45" s="290" t="str">
        <f>'1. CUTTING DOCKET'!B50</f>
        <v>STICKER CARTON CHI TIẾT TỪNG CỬA HÀNG</v>
      </c>
      <c r="B45" s="562" t="str">
        <f>B43</f>
        <v>NỀN TRẮNG CHỮ ĐEN</v>
      </c>
      <c r="C45" s="563"/>
    </row>
    <row r="46" spans="1:3" s="62" customFormat="1" ht="206" customHeight="1">
      <c r="A46" s="292" t="s">
        <v>206</v>
      </c>
      <c r="B46" s="560"/>
      <c r="C46" s="561"/>
    </row>
    <row r="47" spans="1:3" s="62" customFormat="1" ht="85" customHeight="1">
      <c r="A47" s="290" t="str">
        <f>'1. CUTTING DOCKET'!B51</f>
        <v>POLY BAG LỚN</v>
      </c>
      <c r="B47" s="562" t="s">
        <v>92</v>
      </c>
      <c r="C47" s="563"/>
    </row>
    <row r="48" spans="1:3" s="62" customFormat="1" ht="137" customHeight="1">
      <c r="A48" s="292" t="s">
        <v>401</v>
      </c>
      <c r="B48" s="560"/>
      <c r="C48" s="561"/>
    </row>
    <row r="49" spans="1:3" s="62" customFormat="1" ht="85" customHeight="1">
      <c r="A49" s="290" t="str">
        <f>'1. CUTTING DOCKET'!B52</f>
        <v>POLY BAG THÙNG</v>
      </c>
      <c r="B49" s="562" t="s">
        <v>92</v>
      </c>
      <c r="C49" s="563"/>
    </row>
    <row r="50" spans="1:3" s="62" customFormat="1" ht="138" customHeight="1">
      <c r="A50" s="292" t="s">
        <v>402</v>
      </c>
      <c r="B50" s="560"/>
      <c r="C50" s="561"/>
    </row>
    <row r="51" spans="1:3" s="62" customFormat="1" ht="85" customHeight="1">
      <c r="A51" s="290" t="s">
        <v>376</v>
      </c>
      <c r="B51" s="562" t="s">
        <v>92</v>
      </c>
      <c r="C51" s="563"/>
    </row>
    <row r="52" spans="1:3" s="62" customFormat="1" ht="183.5" customHeight="1">
      <c r="A52" s="292" t="s">
        <v>205</v>
      </c>
      <c r="B52" s="560"/>
      <c r="C52" s="561"/>
    </row>
    <row r="53" spans="1:3" s="62" customFormat="1" ht="91.5" customHeight="1">
      <c r="A53" s="290" t="s">
        <v>392</v>
      </c>
      <c r="B53" s="562" t="s">
        <v>92</v>
      </c>
      <c r="C53" s="563"/>
    </row>
    <row r="54" spans="1:3" s="62" customFormat="1" ht="139.5" customHeight="1">
      <c r="A54" s="292" t="s">
        <v>205</v>
      </c>
      <c r="B54" s="560"/>
      <c r="C54" s="561"/>
    </row>
    <row r="55" spans="1:3" s="62" customFormat="1" ht="89" customHeight="1">
      <c r="A55" s="290" t="s">
        <v>377</v>
      </c>
      <c r="B55" s="562" t="s">
        <v>55</v>
      </c>
      <c r="C55" s="563"/>
    </row>
    <row r="56" spans="1:3" s="62" customFormat="1" ht="142" customHeight="1">
      <c r="A56" s="292" t="s">
        <v>403</v>
      </c>
      <c r="B56" s="560"/>
      <c r="C56" s="561"/>
    </row>
    <row r="57" spans="1:3" s="62" customFormat="1" ht="87.5" customHeight="1">
      <c r="A57" s="290" t="s">
        <v>203</v>
      </c>
      <c r="B57" s="562" t="str">
        <f>B55</f>
        <v>NATURAL</v>
      </c>
      <c r="C57" s="563"/>
    </row>
    <row r="58" spans="1:3" s="62" customFormat="1" ht="165.5" customHeight="1">
      <c r="A58" s="292" t="s">
        <v>402</v>
      </c>
      <c r="B58" s="560"/>
      <c r="C58" s="561"/>
    </row>
  </sheetData>
  <mergeCells count="49">
    <mergeCell ref="B17:C17"/>
    <mergeCell ref="B18:C18"/>
    <mergeCell ref="A22:A23"/>
    <mergeCell ref="A36:A37"/>
    <mergeCell ref="B5:C5"/>
    <mergeCell ref="B6:C6"/>
    <mergeCell ref="B7:C7"/>
    <mergeCell ref="B8:C8"/>
    <mergeCell ref="B10:C10"/>
    <mergeCell ref="B9:C9"/>
    <mergeCell ref="B15:C15"/>
    <mergeCell ref="B28:C28"/>
    <mergeCell ref="B29:C29"/>
    <mergeCell ref="B32:C32"/>
    <mergeCell ref="B16:C16"/>
    <mergeCell ref="B19:C19"/>
    <mergeCell ref="B20:C20"/>
    <mergeCell ref="B22:C23"/>
    <mergeCell ref="B21:C21"/>
    <mergeCell ref="B24:C24"/>
    <mergeCell ref="B25:C25"/>
    <mergeCell ref="B26:C26"/>
    <mergeCell ref="B27:C27"/>
    <mergeCell ref="B30:C30"/>
    <mergeCell ref="B31:C31"/>
    <mergeCell ref="B33:C33"/>
    <mergeCell ref="B34:C34"/>
    <mergeCell ref="B35:C35"/>
    <mergeCell ref="B36:C36"/>
    <mergeCell ref="B39:C39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8:C58"/>
    <mergeCell ref="B52:C52"/>
    <mergeCell ref="B53:C53"/>
    <mergeCell ref="B54:C54"/>
    <mergeCell ref="B55:C55"/>
    <mergeCell ref="B56:C56"/>
    <mergeCell ref="B57:C5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2" man="1"/>
    <brk id="35" max="2" man="1"/>
    <brk id="46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H06-HD34M-DYE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HOODIE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ABBEY STONE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84" t="str">
        <f>'1. CUTTING DOCKET'!M11</f>
        <v>BRUSHED FLEECE 100% COTTON (30/1+8/1) HEAVY WASHING_350GSM</v>
      </c>
      <c r="C7" s="586"/>
      <c r="D7" s="586"/>
      <c r="E7" s="585"/>
    </row>
    <row r="8" spans="1:12" s="62" customFormat="1" ht="409.6" customHeight="1">
      <c r="A8" s="64" t="e">
        <f>'1. CUTTING DOCKET'!#REF!</f>
        <v>#REF!</v>
      </c>
      <c r="B8" s="613"/>
      <c r="C8" s="614"/>
      <c r="D8" s="615"/>
      <c r="E8" s="616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617" t="e">
        <f>'1. CUTTING DOCKET'!#REF!</f>
        <v>#REF!</v>
      </c>
      <c r="C13" s="586"/>
      <c r="D13" s="618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13"/>
      <c r="C14" s="614"/>
      <c r="D14" s="615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19" t="e">
        <f>'1. CUTTING DOCKET'!#REF!</f>
        <v>#REF!</v>
      </c>
      <c r="C17" s="620"/>
      <c r="D17" s="621"/>
      <c r="E17" s="622"/>
    </row>
    <row r="18" spans="1:5" s="62" customFormat="1" ht="90" customHeight="1">
      <c r="A18" s="61" t="e">
        <f>'1. CUTTING DOCKET'!#REF!</f>
        <v>#REF!</v>
      </c>
      <c r="B18" s="562" t="e">
        <f>'1. CUTTING DOCKET'!#REF!</f>
        <v>#REF!</v>
      </c>
      <c r="C18" s="567"/>
      <c r="D18" s="567"/>
      <c r="E18" s="563"/>
    </row>
    <row r="19" spans="1:5" s="62" customFormat="1" ht="409.6" customHeight="1">
      <c r="A19" s="166" t="s">
        <v>166</v>
      </c>
      <c r="B19" s="597"/>
      <c r="C19" s="598"/>
      <c r="D19" s="599"/>
      <c r="E19" s="599"/>
    </row>
    <row r="20" spans="1:5" s="62" customFormat="1" ht="79.5" customHeight="1">
      <c r="A20" s="61" t="e">
        <f>'1. CUTTING DOCKET'!#REF!</f>
        <v>#REF!</v>
      </c>
      <c r="B20" s="562" t="e">
        <f>'1. CUTTING DOCKET'!#REF!</f>
        <v>#REF!</v>
      </c>
      <c r="C20" s="567"/>
      <c r="D20" s="567"/>
      <c r="E20" s="563"/>
    </row>
    <row r="21" spans="1:5" s="62" customFormat="1" ht="346.5" customHeight="1">
      <c r="A21" s="64" t="s">
        <v>117</v>
      </c>
      <c r="B21" s="600"/>
      <c r="C21" s="601"/>
      <c r="D21" s="602"/>
      <c r="E21" s="603"/>
    </row>
    <row r="22" spans="1:5" s="62" customFormat="1" ht="35">
      <c r="A22" s="61">
        <f>'1. CUTTING DOCKET'!B45</f>
        <v>0</v>
      </c>
      <c r="B22" s="595" t="str">
        <f>'1. CUTTING DOCKET'!F45</f>
        <v>MÀU PHỤ LIỆU</v>
      </c>
      <c r="C22" s="567"/>
      <c r="D22" s="596"/>
      <c r="E22" s="101"/>
    </row>
    <row r="23" spans="1:5" s="62" customFormat="1" ht="299.25" customHeight="1">
      <c r="A23" s="66" t="s">
        <v>100</v>
      </c>
      <c r="B23" s="604"/>
      <c r="C23" s="605"/>
      <c r="D23" s="606"/>
      <c r="E23" s="606"/>
    </row>
    <row r="24" spans="1:5" s="62" customFormat="1" ht="101.5" customHeight="1">
      <c r="A24" s="61" t="str">
        <f>'1. CUTTING DOCKET'!B44</f>
        <v>PHẦN C : PHỤ LIỆU ĐÓNG GÓI</v>
      </c>
      <c r="B24" s="595">
        <f>'1. CUTTING DOCKET'!F44</f>
        <v>0</v>
      </c>
      <c r="C24" s="567"/>
      <c r="D24" s="596"/>
      <c r="E24" s="101"/>
    </row>
    <row r="25" spans="1:5" s="62" customFormat="1" ht="362.25" customHeight="1">
      <c r="A25" s="66" t="s">
        <v>172</v>
      </c>
      <c r="B25" s="607" t="s">
        <v>173</v>
      </c>
      <c r="C25" s="608"/>
      <c r="D25" s="609"/>
      <c r="E25" s="113"/>
    </row>
    <row r="26" spans="1:5" s="62" customFormat="1" ht="109.5" customHeight="1">
      <c r="A26" s="61" t="s">
        <v>101</v>
      </c>
      <c r="B26" s="595" t="e">
        <f>'1. CUTTING DOCKET'!#REF!</f>
        <v>#REF!</v>
      </c>
      <c r="C26" s="567"/>
      <c r="D26" s="596"/>
      <c r="E26" s="102"/>
    </row>
    <row r="27" spans="1:5" s="62" customFormat="1" ht="282" customHeight="1">
      <c r="A27" s="66" t="s">
        <v>102</v>
      </c>
      <c r="B27" s="610" t="s">
        <v>167</v>
      </c>
      <c r="C27" s="611"/>
      <c r="D27" s="612"/>
      <c r="E27" s="612"/>
    </row>
    <row r="28" spans="1:5" s="62" customFormat="1" ht="93.65" customHeight="1">
      <c r="A28" s="61" t="e">
        <f>'1. CUTTING DOCKET'!#REF!</f>
        <v>#REF!</v>
      </c>
      <c r="B28" s="595" t="e">
        <f>'1. CUTTING DOCKET'!#REF!</f>
        <v>#REF!</v>
      </c>
      <c r="C28" s="567"/>
      <c r="D28" s="596"/>
      <c r="E28" s="102"/>
    </row>
    <row r="29" spans="1:5" s="62" customFormat="1" ht="273" customHeight="1">
      <c r="A29" s="64" t="s">
        <v>103</v>
      </c>
      <c r="B29" s="587"/>
      <c r="C29" s="588"/>
      <c r="D29" s="589"/>
      <c r="E29" s="589"/>
    </row>
    <row r="30" spans="1:5" s="62" customFormat="1" ht="95.25" customHeight="1">
      <c r="A30" s="61" t="str">
        <f>'1. CUTTING DOCKET'!B52</f>
        <v>POLY BAG THÙNG</v>
      </c>
      <c r="B30" s="595" t="str">
        <f>'1. CUTTING DOCKET'!F52</f>
        <v>CLEAR</v>
      </c>
      <c r="C30" s="567"/>
      <c r="D30" s="596"/>
      <c r="E30" s="102"/>
    </row>
    <row r="31" spans="1:5" s="62" customFormat="1" ht="324.75" customHeight="1">
      <c r="A31" s="64"/>
      <c r="B31" s="587"/>
      <c r="C31" s="588"/>
      <c r="D31" s="589"/>
      <c r="E31" s="589"/>
    </row>
    <row r="32" spans="1:5" s="62" customFormat="1" ht="119.5" customHeight="1">
      <c r="A32" s="61" t="s">
        <v>105</v>
      </c>
      <c r="B32" s="595" t="e">
        <f>'1. CUTTING DOCKET'!#REF!</f>
        <v>#REF!</v>
      </c>
      <c r="C32" s="567"/>
      <c r="D32" s="596"/>
      <c r="E32" s="102"/>
    </row>
    <row r="33" spans="1:9" s="62" customFormat="1" ht="287.25" customHeight="1">
      <c r="A33" s="64" t="s">
        <v>106</v>
      </c>
      <c r="B33" s="587"/>
      <c r="C33" s="588"/>
      <c r="D33" s="589"/>
      <c r="E33" s="589"/>
    </row>
    <row r="34" spans="1:9" s="62" customFormat="1" ht="71.5" customHeight="1">
      <c r="A34" s="61" t="s">
        <v>96</v>
      </c>
      <c r="B34" s="595" t="s">
        <v>38</v>
      </c>
      <c r="C34" s="567"/>
      <c r="D34" s="596"/>
      <c r="E34" s="102"/>
    </row>
    <row r="35" spans="1:9" s="62" customFormat="1" ht="87" customHeight="1">
      <c r="A35" s="64" t="s">
        <v>104</v>
      </c>
      <c r="B35" s="587"/>
      <c r="C35" s="588"/>
      <c r="D35" s="589"/>
      <c r="E35" s="589"/>
    </row>
    <row r="36" spans="1:9" s="62" customFormat="1" ht="63.65" customHeight="1">
      <c r="A36" s="61" t="s">
        <v>97</v>
      </c>
      <c r="B36" s="595" t="s">
        <v>92</v>
      </c>
      <c r="C36" s="567"/>
      <c r="D36" s="596"/>
      <c r="E36" s="102"/>
    </row>
    <row r="37" spans="1:9" s="62" customFormat="1" ht="97.5" customHeight="1">
      <c r="A37" s="64" t="s">
        <v>104</v>
      </c>
      <c r="B37" s="587"/>
      <c r="C37" s="588"/>
      <c r="D37" s="589"/>
      <c r="E37" s="589"/>
    </row>
    <row r="38" spans="1:9" s="62" customFormat="1" ht="97.5" customHeight="1">
      <c r="A38" s="98" t="e">
        <f>'1. CUTTING DOCKET'!#REF!</f>
        <v>#REF!</v>
      </c>
      <c r="B38" s="590" t="e">
        <f>'1. CUTTING DOCKET'!#REF!</f>
        <v>#REF!</v>
      </c>
      <c r="C38" s="591"/>
      <c r="D38" s="592"/>
      <c r="E38" s="103"/>
    </row>
    <row r="39" spans="1:9" s="62" customFormat="1" ht="221.5" customHeight="1">
      <c r="A39" s="64"/>
      <c r="B39" s="593"/>
      <c r="C39" s="594"/>
      <c r="D39" s="593"/>
      <c r="E39" s="593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3BF4-BAFB-45DC-8BFE-BB9256EB7019}">
  <sheetPr codeName="Sheet8">
    <tabColor rgb="FFFF0000"/>
    <pageSetUpPr fitToPage="1"/>
  </sheetPr>
  <dimension ref="A1:T40"/>
  <sheetViews>
    <sheetView view="pageBreakPreview" zoomScale="60" zoomScaleNormal="90" workbookViewId="0">
      <selection sqref="A1:XFD1"/>
    </sheetView>
  </sheetViews>
  <sheetFormatPr defaultColWidth="7.54296875" defaultRowHeight="23.5"/>
  <cols>
    <col min="1" max="2" width="13.7265625" style="341" customWidth="1"/>
    <col min="3" max="3" width="33.1796875" style="341" customWidth="1"/>
    <col min="4" max="4" width="48.1796875" style="372" customWidth="1"/>
    <col min="5" max="5" width="13.453125" style="373" customWidth="1"/>
    <col min="6" max="6" width="13.453125" style="373" hidden="1" customWidth="1"/>
    <col min="7" max="7" width="12.54296875" style="373" customWidth="1"/>
    <col min="8" max="8" width="14.453125" style="374" customWidth="1"/>
    <col min="9" max="9" width="18.453125" style="374" customWidth="1"/>
    <col min="10" max="10" width="18.453125" style="374" hidden="1" customWidth="1"/>
    <col min="11" max="13" width="14.453125" style="374" customWidth="1"/>
    <col min="14" max="16384" width="7.54296875" style="341"/>
  </cols>
  <sheetData>
    <row r="1" spans="1:20" s="304" customFormat="1" ht="21.75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30"/>
    </row>
    <row r="2" spans="1:20" s="304" customFormat="1" ht="25.5" customHeight="1">
      <c r="A2" s="631" t="s">
        <v>224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3"/>
    </row>
    <row r="3" spans="1:20" s="304" customFormat="1" ht="16.5" customHeight="1">
      <c r="A3" s="305" t="s">
        <v>225</v>
      </c>
      <c r="B3" s="634" t="s">
        <v>285</v>
      </c>
      <c r="C3" s="634"/>
      <c r="D3" s="306"/>
      <c r="E3" s="307"/>
      <c r="F3" s="307"/>
      <c r="G3" s="307" t="s">
        <v>226</v>
      </c>
      <c r="H3" s="308"/>
      <c r="I3" s="308"/>
      <c r="J3" s="308"/>
      <c r="K3" s="309" t="s">
        <v>227</v>
      </c>
      <c r="L3" s="310">
        <v>45086</v>
      </c>
      <c r="M3" s="311"/>
    </row>
    <row r="4" spans="1:20" s="304" customFormat="1" ht="26.25" customHeight="1">
      <c r="A4" s="312" t="s">
        <v>228</v>
      </c>
      <c r="B4" s="313">
        <v>50289</v>
      </c>
      <c r="C4" s="314"/>
      <c r="D4" s="315"/>
      <c r="E4" s="316"/>
      <c r="F4" s="316"/>
      <c r="G4" s="317" t="s">
        <v>229</v>
      </c>
      <c r="H4" s="318"/>
      <c r="I4" s="318"/>
      <c r="J4" s="318"/>
      <c r="K4" s="319" t="s">
        <v>230</v>
      </c>
      <c r="L4" s="319" t="s">
        <v>231</v>
      </c>
      <c r="M4" s="320"/>
    </row>
    <row r="5" spans="1:20" s="304" customFormat="1" ht="43.5" customHeight="1">
      <c r="A5" s="321" t="s">
        <v>232</v>
      </c>
      <c r="B5" s="322" t="s">
        <v>286</v>
      </c>
      <c r="C5" s="323"/>
      <c r="D5" s="324"/>
      <c r="E5" s="325"/>
      <c r="F5" s="325"/>
      <c r="G5" s="326" t="s">
        <v>233</v>
      </c>
      <c r="H5" s="327"/>
      <c r="I5" s="327"/>
      <c r="J5" s="327"/>
      <c r="K5" s="327"/>
      <c r="L5" s="327"/>
      <c r="M5" s="328"/>
    </row>
    <row r="6" spans="1:20" s="304" customFormat="1" ht="26.25" customHeight="1">
      <c r="A6" s="635" t="s">
        <v>435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7"/>
    </row>
    <row r="7" spans="1:20" s="304" customFormat="1" ht="40.5" customHeight="1">
      <c r="A7" s="329" t="s">
        <v>234</v>
      </c>
      <c r="B7" s="638" t="s">
        <v>235</v>
      </c>
      <c r="C7" s="639"/>
      <c r="D7" s="331" t="s">
        <v>249</v>
      </c>
      <c r="E7" s="330" t="s">
        <v>287</v>
      </c>
      <c r="F7" s="332" t="s">
        <v>436</v>
      </c>
      <c r="G7" s="329" t="s">
        <v>236</v>
      </c>
      <c r="H7" s="329" t="s">
        <v>60</v>
      </c>
      <c r="I7" s="333" t="s">
        <v>10</v>
      </c>
      <c r="J7" s="329" t="s">
        <v>437</v>
      </c>
      <c r="K7" s="329" t="s">
        <v>57</v>
      </c>
      <c r="L7" s="329" t="s">
        <v>58</v>
      </c>
      <c r="M7" s="329" t="s">
        <v>59</v>
      </c>
    </row>
    <row r="8" spans="1:20" ht="37.5" customHeight="1">
      <c r="A8" s="334" t="s">
        <v>237</v>
      </c>
      <c r="B8" s="625" t="s">
        <v>238</v>
      </c>
      <c r="C8" s="626"/>
      <c r="D8" s="335" t="s">
        <v>288</v>
      </c>
      <c r="E8" s="336">
        <v>0.25</v>
      </c>
      <c r="F8" s="337">
        <v>0.25</v>
      </c>
      <c r="G8" s="338" t="s">
        <v>239</v>
      </c>
      <c r="H8" s="339">
        <f t="shared" ref="H8:H15" si="0">I8-Q8</f>
        <v>8.5</v>
      </c>
      <c r="I8" s="340" t="s">
        <v>289</v>
      </c>
      <c r="J8" s="339" t="s">
        <v>289</v>
      </c>
      <c r="K8" s="339">
        <f t="shared" ref="K8:K15" si="1">I8+R8</f>
        <v>9</v>
      </c>
      <c r="L8" s="339">
        <f t="shared" ref="L8:M23" si="2">K8+S8</f>
        <v>9.25</v>
      </c>
      <c r="M8" s="339">
        <f t="shared" si="2"/>
        <v>9.5</v>
      </c>
      <c r="P8" s="342"/>
      <c r="Q8" s="342">
        <v>0.25</v>
      </c>
      <c r="R8" s="342">
        <v>0.25</v>
      </c>
      <c r="S8" s="342">
        <v>0.25</v>
      </c>
      <c r="T8" s="342">
        <v>0.25</v>
      </c>
    </row>
    <row r="9" spans="1:20" ht="37.5" customHeight="1">
      <c r="A9" s="334" t="s">
        <v>240</v>
      </c>
      <c r="B9" s="625" t="s">
        <v>241</v>
      </c>
      <c r="C9" s="626"/>
      <c r="D9" s="335" t="s">
        <v>291</v>
      </c>
      <c r="E9" s="336">
        <v>0.125</v>
      </c>
      <c r="F9" s="343">
        <v>0.25</v>
      </c>
      <c r="G9" s="338" t="s">
        <v>242</v>
      </c>
      <c r="H9" s="339">
        <f t="shared" si="0"/>
        <v>4.25</v>
      </c>
      <c r="I9" s="340">
        <v>4.375</v>
      </c>
      <c r="J9" s="339" t="s">
        <v>243</v>
      </c>
      <c r="K9" s="339">
        <f t="shared" si="1"/>
        <v>4.5</v>
      </c>
      <c r="L9" s="339">
        <f t="shared" si="2"/>
        <v>4.625</v>
      </c>
      <c r="M9" s="339">
        <f t="shared" si="2"/>
        <v>4.75</v>
      </c>
      <c r="Q9" s="344">
        <v>0.125</v>
      </c>
      <c r="R9" s="344">
        <v>0.125</v>
      </c>
      <c r="S9" s="344">
        <v>0.125</v>
      </c>
      <c r="T9" s="344">
        <v>0.125</v>
      </c>
    </row>
    <row r="10" spans="1:20" ht="37.5" customHeight="1">
      <c r="A10" s="334" t="s">
        <v>244</v>
      </c>
      <c r="B10" s="625" t="s">
        <v>245</v>
      </c>
      <c r="C10" s="626"/>
      <c r="D10" s="335" t="s">
        <v>292</v>
      </c>
      <c r="E10" s="336">
        <v>0.125</v>
      </c>
      <c r="F10" s="337">
        <v>0.125</v>
      </c>
      <c r="G10" s="345">
        <v>0</v>
      </c>
      <c r="H10" s="346">
        <f t="shared" si="0"/>
        <v>1</v>
      </c>
      <c r="I10" s="340">
        <v>1</v>
      </c>
      <c r="J10" s="347">
        <v>1</v>
      </c>
      <c r="K10" s="339">
        <f t="shared" si="1"/>
        <v>1</v>
      </c>
      <c r="L10" s="339">
        <f t="shared" si="2"/>
        <v>1</v>
      </c>
      <c r="M10" s="339">
        <f t="shared" si="2"/>
        <v>1</v>
      </c>
      <c r="Q10" s="342">
        <v>0</v>
      </c>
      <c r="R10" s="342">
        <v>0</v>
      </c>
      <c r="S10" s="342">
        <v>0</v>
      </c>
      <c r="T10" s="341">
        <v>0</v>
      </c>
    </row>
    <row r="11" spans="1:20" ht="37.5" customHeight="1">
      <c r="A11" s="334" t="s">
        <v>246</v>
      </c>
      <c r="B11" s="625" t="s">
        <v>251</v>
      </c>
      <c r="C11" s="626"/>
      <c r="D11" s="335" t="s">
        <v>293</v>
      </c>
      <c r="E11" s="336">
        <v>0.375</v>
      </c>
      <c r="F11" s="337">
        <v>0.375</v>
      </c>
      <c r="G11" s="338" t="s">
        <v>252</v>
      </c>
      <c r="H11" s="339">
        <f t="shared" si="0"/>
        <v>18.875</v>
      </c>
      <c r="I11" s="348" t="s">
        <v>294</v>
      </c>
      <c r="J11" s="349" t="s">
        <v>294</v>
      </c>
      <c r="K11" s="339">
        <f t="shared" si="1"/>
        <v>20.125</v>
      </c>
      <c r="L11" s="339">
        <f>K11+S11</f>
        <v>20.75</v>
      </c>
      <c r="M11" s="339">
        <f t="shared" si="2"/>
        <v>21.375</v>
      </c>
      <c r="Q11" s="344">
        <v>0.625</v>
      </c>
      <c r="R11" s="344">
        <v>0.625</v>
      </c>
      <c r="S11" s="344">
        <v>0.625</v>
      </c>
      <c r="T11" s="344">
        <v>0.625</v>
      </c>
    </row>
    <row r="12" spans="1:20" ht="26.25" customHeight="1">
      <c r="A12" s="334" t="s">
        <v>248</v>
      </c>
      <c r="B12" s="625" t="s">
        <v>254</v>
      </c>
      <c r="C12" s="626"/>
      <c r="D12" s="335" t="s">
        <v>295</v>
      </c>
      <c r="E12" s="336">
        <v>0.375</v>
      </c>
      <c r="F12" s="337">
        <v>0.375</v>
      </c>
      <c r="G12" s="338" t="s">
        <v>252</v>
      </c>
      <c r="H12" s="339">
        <f t="shared" si="0"/>
        <v>17.375</v>
      </c>
      <c r="I12" s="340">
        <v>18</v>
      </c>
      <c r="J12" s="347">
        <v>18</v>
      </c>
      <c r="K12" s="339">
        <f t="shared" si="1"/>
        <v>18.625</v>
      </c>
      <c r="L12" s="339">
        <f t="shared" si="2"/>
        <v>19.25</v>
      </c>
      <c r="M12" s="339">
        <f t="shared" si="2"/>
        <v>19.875</v>
      </c>
      <c r="Q12" s="344">
        <v>0.625</v>
      </c>
      <c r="R12" s="344">
        <v>0.625</v>
      </c>
      <c r="S12" s="344">
        <v>0.625</v>
      </c>
      <c r="T12" s="344">
        <v>0.625</v>
      </c>
    </row>
    <row r="13" spans="1:20" ht="26.25" customHeight="1">
      <c r="A13" s="334" t="s">
        <v>250</v>
      </c>
      <c r="B13" s="625" t="s">
        <v>256</v>
      </c>
      <c r="C13" s="626"/>
      <c r="D13" s="335" t="s">
        <v>296</v>
      </c>
      <c r="E13" s="336">
        <v>0.375</v>
      </c>
      <c r="F13" s="337">
        <v>0.375</v>
      </c>
      <c r="G13" s="338" t="s">
        <v>252</v>
      </c>
      <c r="H13" s="339">
        <f t="shared" si="0"/>
        <v>18.375</v>
      </c>
      <c r="I13" s="340">
        <v>19</v>
      </c>
      <c r="J13" s="347">
        <v>19</v>
      </c>
      <c r="K13" s="339">
        <f t="shared" si="1"/>
        <v>19.625</v>
      </c>
      <c r="L13" s="339">
        <f t="shared" si="2"/>
        <v>20.25</v>
      </c>
      <c r="M13" s="339">
        <f t="shared" si="2"/>
        <v>20.875</v>
      </c>
      <c r="Q13" s="344">
        <v>0.625</v>
      </c>
      <c r="R13" s="344">
        <v>0.625</v>
      </c>
      <c r="S13" s="344">
        <v>0.625</v>
      </c>
      <c r="T13" s="344">
        <v>0.625</v>
      </c>
    </row>
    <row r="14" spans="1:20" ht="33" customHeight="1">
      <c r="A14" s="334" t="s">
        <v>253</v>
      </c>
      <c r="B14" s="625" t="s">
        <v>258</v>
      </c>
      <c r="C14" s="626"/>
      <c r="D14" s="335" t="s">
        <v>438</v>
      </c>
      <c r="E14" s="336">
        <v>0.25</v>
      </c>
      <c r="F14" s="343">
        <v>0.375</v>
      </c>
      <c r="G14" s="338" t="s">
        <v>239</v>
      </c>
      <c r="H14" s="339">
        <f t="shared" si="0"/>
        <v>12.5</v>
      </c>
      <c r="I14" s="348">
        <v>12.75</v>
      </c>
      <c r="J14" s="349" t="s">
        <v>259</v>
      </c>
      <c r="K14" s="339">
        <f t="shared" si="1"/>
        <v>13</v>
      </c>
      <c r="L14" s="339">
        <f t="shared" si="2"/>
        <v>13.25</v>
      </c>
      <c r="M14" s="339">
        <f t="shared" si="2"/>
        <v>13.5</v>
      </c>
      <c r="Q14" s="342">
        <v>0.25</v>
      </c>
      <c r="R14" s="342">
        <v>0.25</v>
      </c>
      <c r="S14" s="342">
        <v>0.25</v>
      </c>
      <c r="T14" s="342">
        <v>0.25</v>
      </c>
    </row>
    <row r="15" spans="1:20" ht="36" customHeight="1">
      <c r="A15" s="334" t="s">
        <v>255</v>
      </c>
      <c r="B15" s="625" t="s">
        <v>261</v>
      </c>
      <c r="C15" s="626"/>
      <c r="D15" s="335" t="s">
        <v>439</v>
      </c>
      <c r="E15" s="336">
        <v>0.125</v>
      </c>
      <c r="F15" s="337">
        <v>0.125</v>
      </c>
      <c r="G15" s="345">
        <v>0</v>
      </c>
      <c r="H15" s="339">
        <f t="shared" si="0"/>
        <v>1.75</v>
      </c>
      <c r="I15" s="348" t="s">
        <v>262</v>
      </c>
      <c r="J15" s="349" t="s">
        <v>262</v>
      </c>
      <c r="K15" s="339">
        <f t="shared" si="1"/>
        <v>1.75</v>
      </c>
      <c r="L15" s="339">
        <f t="shared" si="2"/>
        <v>1.75</v>
      </c>
      <c r="M15" s="339">
        <f t="shared" si="2"/>
        <v>1.75</v>
      </c>
      <c r="Q15" s="342">
        <v>0</v>
      </c>
      <c r="R15" s="342">
        <v>0</v>
      </c>
      <c r="S15" s="342">
        <v>0</v>
      </c>
      <c r="T15" s="341">
        <v>0</v>
      </c>
    </row>
    <row r="16" spans="1:20" ht="30" customHeight="1">
      <c r="A16" s="334" t="s">
        <v>257</v>
      </c>
      <c r="B16" s="625" t="s">
        <v>297</v>
      </c>
      <c r="C16" s="626"/>
      <c r="D16" s="335" t="s">
        <v>440</v>
      </c>
      <c r="E16" s="336">
        <v>0.125</v>
      </c>
      <c r="F16" s="337">
        <v>0.125</v>
      </c>
      <c r="G16" s="345">
        <v>0</v>
      </c>
      <c r="H16" s="339" t="str">
        <f>I16</f>
        <v>1/2</v>
      </c>
      <c r="I16" s="348" t="s">
        <v>247</v>
      </c>
      <c r="J16" s="349" t="s">
        <v>247</v>
      </c>
      <c r="K16" s="339" t="str">
        <f>I16</f>
        <v>1/2</v>
      </c>
      <c r="L16" s="339" t="str">
        <f>K16</f>
        <v>1/2</v>
      </c>
      <c r="M16" s="339" t="str">
        <f>L16</f>
        <v>1/2</v>
      </c>
      <c r="Q16" s="342">
        <v>0</v>
      </c>
      <c r="R16" s="342">
        <v>0</v>
      </c>
      <c r="S16" s="342">
        <v>0</v>
      </c>
      <c r="T16" s="341">
        <v>0</v>
      </c>
    </row>
    <row r="17" spans="1:20" ht="30" customHeight="1">
      <c r="A17" s="334" t="s">
        <v>260</v>
      </c>
      <c r="B17" s="625" t="s">
        <v>263</v>
      </c>
      <c r="C17" s="626"/>
      <c r="D17" s="335" t="s">
        <v>298</v>
      </c>
      <c r="E17" s="336">
        <v>1</v>
      </c>
      <c r="F17" s="337">
        <v>1</v>
      </c>
      <c r="G17" s="338" t="s">
        <v>264</v>
      </c>
      <c r="H17" s="339">
        <f t="shared" ref="H17:H38" si="3">I17-Q17</f>
        <v>46.5</v>
      </c>
      <c r="I17" s="340">
        <v>49</v>
      </c>
      <c r="J17" s="347">
        <v>49</v>
      </c>
      <c r="K17" s="339">
        <f t="shared" ref="K17:K38" si="4">I17+R17</f>
        <v>51.5</v>
      </c>
      <c r="L17" s="339">
        <f t="shared" si="2"/>
        <v>54</v>
      </c>
      <c r="M17" s="339">
        <f t="shared" si="2"/>
        <v>56.5</v>
      </c>
      <c r="Q17" s="350">
        <v>2.5</v>
      </c>
      <c r="R17" s="350">
        <v>2.5</v>
      </c>
      <c r="S17" s="350">
        <v>2.5</v>
      </c>
      <c r="T17" s="350">
        <v>2.5</v>
      </c>
    </row>
    <row r="18" spans="1:20" ht="30" customHeight="1">
      <c r="A18" s="334" t="s">
        <v>10</v>
      </c>
      <c r="B18" s="625" t="s">
        <v>299</v>
      </c>
      <c r="C18" s="626"/>
      <c r="D18" s="335" t="s">
        <v>300</v>
      </c>
      <c r="E18" s="336">
        <v>1</v>
      </c>
      <c r="F18" s="337">
        <v>1</v>
      </c>
      <c r="G18" s="338" t="s">
        <v>264</v>
      </c>
      <c r="H18" s="339">
        <f t="shared" si="3"/>
        <v>39</v>
      </c>
      <c r="I18" s="348" t="s">
        <v>301</v>
      </c>
      <c r="J18" s="349" t="s">
        <v>301</v>
      </c>
      <c r="K18" s="339">
        <f t="shared" si="4"/>
        <v>44</v>
      </c>
      <c r="L18" s="339">
        <f t="shared" si="2"/>
        <v>46.5</v>
      </c>
      <c r="M18" s="339">
        <f t="shared" si="2"/>
        <v>49</v>
      </c>
      <c r="Q18" s="350">
        <v>2.5</v>
      </c>
      <c r="R18" s="350">
        <v>2.5</v>
      </c>
      <c r="S18" s="350">
        <v>2.5</v>
      </c>
      <c r="T18" s="350">
        <v>2.5</v>
      </c>
    </row>
    <row r="19" spans="1:20" ht="30" customHeight="1">
      <c r="A19" s="334" t="s">
        <v>266</v>
      </c>
      <c r="B19" s="625" t="s">
        <v>302</v>
      </c>
      <c r="C19" s="626"/>
      <c r="D19" s="335" t="s">
        <v>303</v>
      </c>
      <c r="E19" s="336">
        <v>1</v>
      </c>
      <c r="F19" s="337">
        <v>1</v>
      </c>
      <c r="G19" s="338" t="s">
        <v>264</v>
      </c>
      <c r="H19" s="339">
        <f t="shared" si="3"/>
        <v>43</v>
      </c>
      <c r="I19" s="348" t="s">
        <v>265</v>
      </c>
      <c r="J19" s="349" t="s">
        <v>265</v>
      </c>
      <c r="K19" s="339">
        <f t="shared" si="4"/>
        <v>48</v>
      </c>
      <c r="L19" s="339">
        <f t="shared" si="2"/>
        <v>50.5</v>
      </c>
      <c r="M19" s="339">
        <f t="shared" si="2"/>
        <v>53</v>
      </c>
      <c r="Q19" s="350">
        <v>2.5</v>
      </c>
      <c r="R19" s="350">
        <v>2.5</v>
      </c>
      <c r="S19" s="350">
        <v>2.5</v>
      </c>
      <c r="T19" s="350">
        <v>2.5</v>
      </c>
    </row>
    <row r="20" spans="1:20" ht="30" customHeight="1">
      <c r="A20" s="334" t="s">
        <v>267</v>
      </c>
      <c r="B20" s="625" t="s">
        <v>304</v>
      </c>
      <c r="C20" s="626"/>
      <c r="D20" s="335" t="s">
        <v>305</v>
      </c>
      <c r="E20" s="336">
        <v>0.125</v>
      </c>
      <c r="F20" s="337">
        <v>0.125</v>
      </c>
      <c r="G20" s="345">
        <v>0</v>
      </c>
      <c r="H20" s="339">
        <f t="shared" si="3"/>
        <v>3</v>
      </c>
      <c r="I20" s="340">
        <v>3</v>
      </c>
      <c r="J20" s="347">
        <v>3</v>
      </c>
      <c r="K20" s="339">
        <f t="shared" si="4"/>
        <v>3</v>
      </c>
      <c r="L20" s="339">
        <f t="shared" si="2"/>
        <v>3</v>
      </c>
      <c r="M20" s="339">
        <f t="shared" si="2"/>
        <v>3</v>
      </c>
      <c r="Q20" s="342">
        <v>0</v>
      </c>
      <c r="R20" s="342">
        <v>0</v>
      </c>
      <c r="S20" s="342">
        <v>0</v>
      </c>
      <c r="T20" s="341">
        <v>0</v>
      </c>
    </row>
    <row r="21" spans="1:20" ht="30" customHeight="1">
      <c r="A21" s="334" t="s">
        <v>269</v>
      </c>
      <c r="B21" s="625" t="s">
        <v>268</v>
      </c>
      <c r="C21" s="626"/>
      <c r="D21" s="335" t="s">
        <v>306</v>
      </c>
      <c r="E21" s="336">
        <v>0.375</v>
      </c>
      <c r="F21" s="343">
        <v>0.5</v>
      </c>
      <c r="G21" s="338" t="s">
        <v>247</v>
      </c>
      <c r="H21" s="339">
        <f t="shared" si="3"/>
        <v>28.875</v>
      </c>
      <c r="I21" s="348">
        <v>29.375</v>
      </c>
      <c r="J21" s="349" t="s">
        <v>307</v>
      </c>
      <c r="K21" s="339">
        <f t="shared" si="4"/>
        <v>29.875</v>
      </c>
      <c r="L21" s="339">
        <f t="shared" si="2"/>
        <v>30.375</v>
      </c>
      <c r="M21" s="339">
        <f t="shared" si="2"/>
        <v>30.875</v>
      </c>
      <c r="Q21" s="350">
        <v>0.5</v>
      </c>
      <c r="R21" s="350">
        <v>0.5</v>
      </c>
      <c r="S21" s="350">
        <v>0.5</v>
      </c>
      <c r="T21" s="350">
        <v>0.5</v>
      </c>
    </row>
    <row r="22" spans="1:20" ht="30" customHeight="1">
      <c r="A22" s="334" t="s">
        <v>60</v>
      </c>
      <c r="B22" s="625" t="s">
        <v>308</v>
      </c>
      <c r="C22" s="626"/>
      <c r="D22" s="335" t="s">
        <v>309</v>
      </c>
      <c r="E22" s="336">
        <v>0.625</v>
      </c>
      <c r="F22" s="337">
        <v>0.625</v>
      </c>
      <c r="G22" s="338" t="s">
        <v>252</v>
      </c>
      <c r="H22" s="339">
        <f t="shared" si="3"/>
        <v>35.875</v>
      </c>
      <c r="I22" s="348">
        <v>36.5</v>
      </c>
      <c r="J22" s="349" t="s">
        <v>310</v>
      </c>
      <c r="K22" s="339">
        <f t="shared" si="4"/>
        <v>37.375</v>
      </c>
      <c r="L22" s="339">
        <f t="shared" si="2"/>
        <v>38.25</v>
      </c>
      <c r="M22" s="339">
        <f t="shared" si="2"/>
        <v>39.125</v>
      </c>
      <c r="Q22" s="344">
        <v>0.625</v>
      </c>
      <c r="R22" s="344">
        <v>0.875</v>
      </c>
      <c r="S22" s="344">
        <v>0.875</v>
      </c>
      <c r="T22" s="344">
        <v>0.875</v>
      </c>
    </row>
    <row r="23" spans="1:20" ht="30" customHeight="1">
      <c r="A23" s="334" t="s">
        <v>271</v>
      </c>
      <c r="B23" s="625" t="s">
        <v>270</v>
      </c>
      <c r="C23" s="626"/>
      <c r="D23" s="335" t="s">
        <v>311</v>
      </c>
      <c r="E23" s="336">
        <v>0.375</v>
      </c>
      <c r="F23" s="343">
        <v>0.5</v>
      </c>
      <c r="G23" s="338" t="s">
        <v>252</v>
      </c>
      <c r="H23" s="339">
        <f t="shared" si="3"/>
        <v>20.375</v>
      </c>
      <c r="I23" s="340">
        <v>21</v>
      </c>
      <c r="J23" s="347">
        <v>21</v>
      </c>
      <c r="K23" s="339">
        <f t="shared" si="4"/>
        <v>21.625</v>
      </c>
      <c r="L23" s="339">
        <f t="shared" si="2"/>
        <v>22.25</v>
      </c>
      <c r="M23" s="339">
        <f t="shared" si="2"/>
        <v>22.875</v>
      </c>
      <c r="Q23" s="344">
        <v>0.625</v>
      </c>
      <c r="R23" s="344">
        <v>0.625</v>
      </c>
      <c r="S23" s="344">
        <v>0.625</v>
      </c>
      <c r="T23" s="344">
        <v>0.625</v>
      </c>
    </row>
    <row r="24" spans="1:20" ht="30" customHeight="1">
      <c r="A24" s="334" t="s">
        <v>312</v>
      </c>
      <c r="B24" s="625" t="s">
        <v>313</v>
      </c>
      <c r="C24" s="626"/>
      <c r="D24" s="335" t="s">
        <v>314</v>
      </c>
      <c r="E24" s="336" t="s">
        <v>315</v>
      </c>
      <c r="F24" s="351"/>
      <c r="G24" s="345">
        <v>0</v>
      </c>
      <c r="H24" s="339">
        <f t="shared" si="3"/>
        <v>10</v>
      </c>
      <c r="I24" s="340">
        <v>10</v>
      </c>
      <c r="J24" s="347">
        <v>10</v>
      </c>
      <c r="K24" s="339">
        <f t="shared" si="4"/>
        <v>10</v>
      </c>
      <c r="L24" s="339">
        <f t="shared" ref="L24:M38" si="5">K24+S24</f>
        <v>10</v>
      </c>
      <c r="M24" s="339">
        <f t="shared" si="5"/>
        <v>10</v>
      </c>
      <c r="Q24" s="342">
        <v>0</v>
      </c>
      <c r="R24" s="342">
        <v>0</v>
      </c>
      <c r="S24" s="342">
        <v>0</v>
      </c>
      <c r="T24" s="341">
        <v>0</v>
      </c>
    </row>
    <row r="25" spans="1:20" ht="30" customHeight="1">
      <c r="A25" s="334" t="s">
        <v>316</v>
      </c>
      <c r="B25" s="625" t="s">
        <v>317</v>
      </c>
      <c r="C25" s="626"/>
      <c r="D25" s="335" t="s">
        <v>318</v>
      </c>
      <c r="E25" s="336">
        <v>0.375</v>
      </c>
      <c r="F25" s="337">
        <v>0.375</v>
      </c>
      <c r="G25" s="338" t="s">
        <v>247</v>
      </c>
      <c r="H25" s="339">
        <f t="shared" si="3"/>
        <v>15</v>
      </c>
      <c r="I25" s="348" t="s">
        <v>319</v>
      </c>
      <c r="J25" s="349" t="s">
        <v>319</v>
      </c>
      <c r="K25" s="339">
        <f t="shared" si="4"/>
        <v>16</v>
      </c>
      <c r="L25" s="339">
        <f t="shared" si="5"/>
        <v>16.5</v>
      </c>
      <c r="M25" s="339">
        <f t="shared" si="5"/>
        <v>17</v>
      </c>
      <c r="Q25" s="350">
        <v>0.5</v>
      </c>
      <c r="R25" s="350">
        <v>0.5</v>
      </c>
      <c r="S25" s="350">
        <v>0.5</v>
      </c>
      <c r="T25" s="350">
        <v>0.5</v>
      </c>
    </row>
    <row r="26" spans="1:20" ht="30" customHeight="1">
      <c r="A26" s="334" t="s">
        <v>320</v>
      </c>
      <c r="B26" s="625" t="s">
        <v>321</v>
      </c>
      <c r="C26" s="626"/>
      <c r="D26" s="335" t="s">
        <v>322</v>
      </c>
      <c r="E26" s="336">
        <v>0.25</v>
      </c>
      <c r="F26" s="337">
        <v>0.25</v>
      </c>
      <c r="G26" s="338" t="s">
        <v>239</v>
      </c>
      <c r="H26" s="339">
        <f t="shared" si="3"/>
        <v>7.75</v>
      </c>
      <c r="I26" s="340">
        <v>8</v>
      </c>
      <c r="J26" s="347">
        <v>8</v>
      </c>
      <c r="K26" s="339">
        <f t="shared" si="4"/>
        <v>8.25</v>
      </c>
      <c r="L26" s="339">
        <f t="shared" si="5"/>
        <v>8.5</v>
      </c>
      <c r="M26" s="339">
        <f t="shared" si="5"/>
        <v>8.75</v>
      </c>
      <c r="Q26" s="342">
        <v>0.25</v>
      </c>
      <c r="R26" s="342">
        <v>0.25</v>
      </c>
      <c r="S26" s="342">
        <v>0.25</v>
      </c>
      <c r="T26" s="342">
        <v>0.25</v>
      </c>
    </row>
    <row r="27" spans="1:20" ht="30" customHeight="1">
      <c r="A27" s="334" t="s">
        <v>323</v>
      </c>
      <c r="B27" s="625" t="s">
        <v>324</v>
      </c>
      <c r="C27" s="626"/>
      <c r="D27" s="335" t="s">
        <v>325</v>
      </c>
      <c r="E27" s="336">
        <v>0.25</v>
      </c>
      <c r="F27" s="337">
        <v>0.25</v>
      </c>
      <c r="G27" s="338" t="s">
        <v>239</v>
      </c>
      <c r="H27" s="339">
        <f t="shared" si="3"/>
        <v>10.75</v>
      </c>
      <c r="I27" s="340">
        <v>11</v>
      </c>
      <c r="J27" s="347">
        <v>11</v>
      </c>
      <c r="K27" s="339">
        <f t="shared" si="4"/>
        <v>11.25</v>
      </c>
      <c r="L27" s="339">
        <f t="shared" si="5"/>
        <v>11.5</v>
      </c>
      <c r="M27" s="339">
        <f t="shared" si="5"/>
        <v>11.75</v>
      </c>
      <c r="Q27" s="342">
        <v>0.25</v>
      </c>
      <c r="R27" s="342">
        <v>0.25</v>
      </c>
      <c r="S27" s="342">
        <v>0.25</v>
      </c>
      <c r="T27" s="342">
        <v>0.25</v>
      </c>
    </row>
    <row r="28" spans="1:20" ht="30" customHeight="1">
      <c r="A28" s="334" t="s">
        <v>326</v>
      </c>
      <c r="B28" s="625" t="s">
        <v>327</v>
      </c>
      <c r="C28" s="626"/>
      <c r="D28" s="335" t="s">
        <v>328</v>
      </c>
      <c r="E28" s="336">
        <v>0.125</v>
      </c>
      <c r="F28" s="337">
        <v>0.125</v>
      </c>
      <c r="G28" s="345">
        <v>0</v>
      </c>
      <c r="H28" s="339">
        <f t="shared" si="3"/>
        <v>3</v>
      </c>
      <c r="I28" s="340">
        <v>3</v>
      </c>
      <c r="J28" s="347">
        <v>3</v>
      </c>
      <c r="K28" s="339">
        <f t="shared" si="4"/>
        <v>3</v>
      </c>
      <c r="L28" s="339">
        <f t="shared" si="5"/>
        <v>3</v>
      </c>
      <c r="M28" s="339">
        <f t="shared" si="5"/>
        <v>3</v>
      </c>
      <c r="Q28" s="342">
        <v>0</v>
      </c>
      <c r="R28" s="342">
        <v>0</v>
      </c>
      <c r="S28" s="342">
        <v>0</v>
      </c>
      <c r="T28" s="341">
        <v>0</v>
      </c>
    </row>
    <row r="29" spans="1:20" ht="30" customHeight="1">
      <c r="A29" s="334" t="s">
        <v>329</v>
      </c>
      <c r="B29" s="625" t="s">
        <v>330</v>
      </c>
      <c r="C29" s="626"/>
      <c r="D29" s="335" t="s">
        <v>331</v>
      </c>
      <c r="E29" s="336">
        <v>0.125</v>
      </c>
      <c r="F29" s="337">
        <v>0.125</v>
      </c>
      <c r="G29" s="345">
        <v>0</v>
      </c>
      <c r="H29" s="339">
        <f t="shared" si="3"/>
        <v>1</v>
      </c>
      <c r="I29" s="340">
        <v>1</v>
      </c>
      <c r="J29" s="347">
        <v>1</v>
      </c>
      <c r="K29" s="339">
        <f t="shared" si="4"/>
        <v>1</v>
      </c>
      <c r="L29" s="339">
        <f t="shared" si="5"/>
        <v>1</v>
      </c>
      <c r="M29" s="339">
        <f t="shared" si="5"/>
        <v>1</v>
      </c>
      <c r="Q29" s="342">
        <v>0</v>
      </c>
      <c r="R29" s="342">
        <v>0</v>
      </c>
      <c r="S29" s="342">
        <v>0</v>
      </c>
      <c r="T29" s="341">
        <v>0</v>
      </c>
    </row>
    <row r="30" spans="1:20" ht="30" customHeight="1">
      <c r="A30" s="334" t="s">
        <v>332</v>
      </c>
      <c r="B30" s="625" t="s">
        <v>333</v>
      </c>
      <c r="C30" s="626"/>
      <c r="D30" s="335" t="s">
        <v>282</v>
      </c>
      <c r="E30" s="336">
        <v>0.25</v>
      </c>
      <c r="F30" s="343">
        <v>0.5</v>
      </c>
      <c r="G30" s="338" t="s">
        <v>247</v>
      </c>
      <c r="H30" s="339">
        <f t="shared" si="3"/>
        <v>32.5</v>
      </c>
      <c r="I30" s="340">
        <v>33</v>
      </c>
      <c r="J30" s="347">
        <v>32</v>
      </c>
      <c r="K30" s="339">
        <f t="shared" si="4"/>
        <v>33.5</v>
      </c>
      <c r="L30" s="339">
        <f t="shared" si="5"/>
        <v>34</v>
      </c>
      <c r="M30" s="339">
        <f t="shared" si="5"/>
        <v>34.5</v>
      </c>
      <c r="Q30" s="350">
        <v>0.5</v>
      </c>
      <c r="R30" s="350">
        <v>0.5</v>
      </c>
      <c r="S30" s="350">
        <v>0.5</v>
      </c>
      <c r="T30" s="350">
        <v>0.5</v>
      </c>
    </row>
    <row r="31" spans="1:20" ht="30" customHeight="1">
      <c r="A31" s="334" t="s">
        <v>334</v>
      </c>
      <c r="B31" s="625" t="s">
        <v>335</v>
      </c>
      <c r="C31" s="626"/>
      <c r="D31" s="335" t="s">
        <v>336</v>
      </c>
      <c r="E31" s="336" t="s">
        <v>315</v>
      </c>
      <c r="F31" s="351"/>
      <c r="G31" s="345">
        <v>0</v>
      </c>
      <c r="H31" s="339">
        <f t="shared" si="3"/>
        <v>6</v>
      </c>
      <c r="I31" s="340">
        <v>6</v>
      </c>
      <c r="J31" s="347">
        <v>6</v>
      </c>
      <c r="K31" s="339">
        <f t="shared" si="4"/>
        <v>6</v>
      </c>
      <c r="L31" s="339">
        <f t="shared" si="5"/>
        <v>6</v>
      </c>
      <c r="M31" s="339">
        <f t="shared" si="5"/>
        <v>6</v>
      </c>
      <c r="Q31" s="342">
        <v>0</v>
      </c>
      <c r="R31" s="342">
        <v>0</v>
      </c>
      <c r="S31" s="342">
        <v>0</v>
      </c>
      <c r="T31" s="341">
        <v>0</v>
      </c>
    </row>
    <row r="32" spans="1:20" ht="30" customHeight="1">
      <c r="A32" s="334" t="s">
        <v>337</v>
      </c>
      <c r="B32" s="625" t="s">
        <v>338</v>
      </c>
      <c r="C32" s="626"/>
      <c r="D32" s="335" t="s">
        <v>339</v>
      </c>
      <c r="E32" s="336">
        <v>0.25</v>
      </c>
      <c r="F32" s="337">
        <v>0.25</v>
      </c>
      <c r="G32" s="338" t="s">
        <v>239</v>
      </c>
      <c r="H32" s="339">
        <f t="shared" si="3"/>
        <v>11.25</v>
      </c>
      <c r="I32" s="348" t="s">
        <v>204</v>
      </c>
      <c r="J32" s="349" t="s">
        <v>204</v>
      </c>
      <c r="K32" s="339">
        <f t="shared" si="4"/>
        <v>11.75</v>
      </c>
      <c r="L32" s="339">
        <f t="shared" si="5"/>
        <v>12</v>
      </c>
      <c r="M32" s="339">
        <f t="shared" si="5"/>
        <v>12.25</v>
      </c>
      <c r="Q32" s="342">
        <v>0.25</v>
      </c>
      <c r="R32" s="342">
        <v>0.25</v>
      </c>
      <c r="S32" s="342">
        <v>0.25</v>
      </c>
      <c r="T32" s="342">
        <v>0.25</v>
      </c>
    </row>
    <row r="33" spans="1:20" ht="30" customHeight="1">
      <c r="A33" s="334" t="s">
        <v>340</v>
      </c>
      <c r="B33" s="625" t="s">
        <v>341</v>
      </c>
      <c r="C33" s="626"/>
      <c r="D33" s="335" t="s">
        <v>342</v>
      </c>
      <c r="E33" s="336">
        <v>0.25</v>
      </c>
      <c r="F33" s="337">
        <v>0.25</v>
      </c>
      <c r="G33" s="338" t="s">
        <v>239</v>
      </c>
      <c r="H33" s="339">
        <f t="shared" si="3"/>
        <v>15.25</v>
      </c>
      <c r="I33" s="340">
        <v>15.5</v>
      </c>
      <c r="J33" s="347">
        <v>15</v>
      </c>
      <c r="K33" s="339">
        <f t="shared" si="4"/>
        <v>15.75</v>
      </c>
      <c r="L33" s="339">
        <f t="shared" si="5"/>
        <v>16</v>
      </c>
      <c r="M33" s="339">
        <f t="shared" si="5"/>
        <v>16.25</v>
      </c>
      <c r="Q33" s="342">
        <v>0.25</v>
      </c>
      <c r="R33" s="342">
        <v>0.25</v>
      </c>
      <c r="S33" s="342">
        <v>0.25</v>
      </c>
      <c r="T33" s="342">
        <v>0.25</v>
      </c>
    </row>
    <row r="34" spans="1:20" ht="30" customHeight="1">
      <c r="A34" s="334" t="s">
        <v>343</v>
      </c>
      <c r="B34" s="625" t="s">
        <v>344</v>
      </c>
      <c r="C34" s="626"/>
      <c r="D34" s="335" t="s">
        <v>441</v>
      </c>
      <c r="E34" s="336">
        <v>1</v>
      </c>
      <c r="F34" s="337">
        <v>1</v>
      </c>
      <c r="G34" s="338">
        <v>1</v>
      </c>
      <c r="H34" s="339">
        <f t="shared" si="3"/>
        <v>49</v>
      </c>
      <c r="I34" s="348">
        <v>50</v>
      </c>
      <c r="J34" s="349">
        <v>50</v>
      </c>
      <c r="K34" s="339">
        <f t="shared" si="4"/>
        <v>50</v>
      </c>
      <c r="L34" s="339">
        <f t="shared" si="5"/>
        <v>51</v>
      </c>
      <c r="M34" s="339">
        <f t="shared" si="5"/>
        <v>51</v>
      </c>
      <c r="Q34" s="342">
        <v>1</v>
      </c>
      <c r="R34" s="342">
        <v>0</v>
      </c>
      <c r="S34" s="342">
        <v>1</v>
      </c>
      <c r="T34" s="341">
        <v>0</v>
      </c>
    </row>
    <row r="35" spans="1:20" ht="30" customHeight="1">
      <c r="A35" s="334" t="s">
        <v>345</v>
      </c>
      <c r="B35" s="625" t="s">
        <v>346</v>
      </c>
      <c r="C35" s="626"/>
      <c r="D35" s="335" t="s">
        <v>347</v>
      </c>
      <c r="E35" s="336">
        <v>0.125</v>
      </c>
      <c r="F35" s="352">
        <v>0.25</v>
      </c>
      <c r="G35" s="338" t="s">
        <v>242</v>
      </c>
      <c r="H35" s="339">
        <f t="shared" si="3"/>
        <v>9.75</v>
      </c>
      <c r="I35" s="348">
        <v>9.875</v>
      </c>
      <c r="J35" s="349" t="s">
        <v>290</v>
      </c>
      <c r="K35" s="339">
        <f t="shared" si="4"/>
        <v>10</v>
      </c>
      <c r="L35" s="339">
        <f t="shared" si="5"/>
        <v>10.125</v>
      </c>
      <c r="M35" s="339">
        <f t="shared" si="5"/>
        <v>10.25</v>
      </c>
      <c r="Q35" s="344">
        <v>0.125</v>
      </c>
      <c r="R35" s="344">
        <v>0.125</v>
      </c>
      <c r="S35" s="344">
        <v>0.125</v>
      </c>
      <c r="T35" s="344">
        <v>0.125</v>
      </c>
    </row>
    <row r="36" spans="1:20" ht="30" customHeight="1">
      <c r="A36" s="334" t="s">
        <v>348</v>
      </c>
      <c r="B36" s="625" t="s">
        <v>349</v>
      </c>
      <c r="C36" s="626"/>
      <c r="D36" s="335" t="s">
        <v>350</v>
      </c>
      <c r="E36" s="336">
        <v>0.375</v>
      </c>
      <c r="F36" s="337">
        <v>0.375</v>
      </c>
      <c r="G36" s="338" t="s">
        <v>247</v>
      </c>
      <c r="H36" s="339">
        <f t="shared" si="3"/>
        <v>11</v>
      </c>
      <c r="I36" s="348" t="s">
        <v>204</v>
      </c>
      <c r="J36" s="349" t="s">
        <v>204</v>
      </c>
      <c r="K36" s="339">
        <f t="shared" si="4"/>
        <v>11.5</v>
      </c>
      <c r="L36" s="339">
        <f t="shared" si="5"/>
        <v>12</v>
      </c>
      <c r="M36" s="339">
        <f t="shared" si="5"/>
        <v>12</v>
      </c>
      <c r="Q36" s="342">
        <v>0.5</v>
      </c>
      <c r="R36" s="350">
        <v>0</v>
      </c>
      <c r="S36" s="342">
        <v>0.5</v>
      </c>
      <c r="T36" s="341">
        <v>0</v>
      </c>
    </row>
    <row r="37" spans="1:20" ht="30" customHeight="1">
      <c r="A37" s="334" t="s">
        <v>351</v>
      </c>
      <c r="B37" s="625" t="s">
        <v>352</v>
      </c>
      <c r="C37" s="626"/>
      <c r="D37" s="353" t="s">
        <v>353</v>
      </c>
      <c r="E37" s="354">
        <v>0.375</v>
      </c>
      <c r="F37" s="337">
        <v>0.375</v>
      </c>
      <c r="G37" s="355" t="s">
        <v>247</v>
      </c>
      <c r="H37" s="356">
        <f t="shared" si="3"/>
        <v>14.5</v>
      </c>
      <c r="I37" s="357">
        <v>15</v>
      </c>
      <c r="J37" s="347">
        <v>15</v>
      </c>
      <c r="K37" s="356">
        <f t="shared" si="4"/>
        <v>15</v>
      </c>
      <c r="L37" s="356">
        <f t="shared" si="5"/>
        <v>15.5</v>
      </c>
      <c r="M37" s="356">
        <f t="shared" si="5"/>
        <v>15.5</v>
      </c>
      <c r="Q37" s="342">
        <v>0.5</v>
      </c>
      <c r="R37" s="350">
        <v>0</v>
      </c>
      <c r="S37" s="342">
        <v>0.5</v>
      </c>
      <c r="T37" s="341">
        <v>0</v>
      </c>
    </row>
    <row r="38" spans="1:20" ht="30" customHeight="1">
      <c r="A38" s="334" t="s">
        <v>354</v>
      </c>
      <c r="B38" s="625" t="s">
        <v>355</v>
      </c>
      <c r="C38" s="627"/>
      <c r="D38" s="358" t="s">
        <v>356</v>
      </c>
      <c r="E38" s="359">
        <v>0.25</v>
      </c>
      <c r="F38" s="360">
        <v>0.25</v>
      </c>
      <c r="G38" s="361" t="s">
        <v>242</v>
      </c>
      <c r="H38" s="362">
        <f t="shared" si="3"/>
        <v>6.625</v>
      </c>
      <c r="I38" s="363">
        <v>6.75</v>
      </c>
      <c r="J38" s="364" t="s">
        <v>357</v>
      </c>
      <c r="K38" s="362">
        <f t="shared" si="4"/>
        <v>6.875</v>
      </c>
      <c r="L38" s="362">
        <f t="shared" si="5"/>
        <v>7</v>
      </c>
      <c r="M38" s="362">
        <f t="shared" si="5"/>
        <v>7.125</v>
      </c>
      <c r="Q38" s="344">
        <v>0.125</v>
      </c>
      <c r="R38" s="344">
        <v>0.125</v>
      </c>
      <c r="S38" s="344">
        <v>0.125</v>
      </c>
      <c r="T38" s="344">
        <v>0.125</v>
      </c>
    </row>
    <row r="39" spans="1:20" ht="30" hidden="1" customHeight="1">
      <c r="A39" s="365"/>
      <c r="B39" s="366"/>
      <c r="C39" s="366"/>
      <c r="D39" s="367"/>
      <c r="E39" s="368"/>
      <c r="F39" s="623" t="s">
        <v>442</v>
      </c>
      <c r="G39" s="623"/>
      <c r="H39" s="623"/>
      <c r="I39" s="623"/>
      <c r="J39" s="623"/>
      <c r="K39" s="623"/>
      <c r="L39" s="623"/>
      <c r="M39" s="623"/>
      <c r="Q39" s="344"/>
      <c r="R39" s="344"/>
      <c r="S39" s="344"/>
      <c r="T39" s="344"/>
    </row>
    <row r="40" spans="1:20" ht="26.25" customHeight="1">
      <c r="A40" s="369" t="s">
        <v>358</v>
      </c>
      <c r="B40" s="369"/>
      <c r="C40" s="369"/>
      <c r="D40" s="370" t="s">
        <v>443</v>
      </c>
      <c r="E40" s="371"/>
      <c r="F40" s="371"/>
      <c r="G40" s="371"/>
      <c r="H40" s="624" t="s">
        <v>444</v>
      </c>
      <c r="I40" s="624"/>
      <c r="J40" s="624"/>
      <c r="K40" s="624"/>
      <c r="L40" s="624"/>
      <c r="M40" s="624"/>
    </row>
  </sheetData>
  <mergeCells count="38">
    <mergeCell ref="B8:C8"/>
    <mergeCell ref="A1:M1"/>
    <mergeCell ref="A2:M2"/>
    <mergeCell ref="B3:C3"/>
    <mergeCell ref="A6:M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F39:M39"/>
    <mergeCell ref="H40:M40"/>
    <mergeCell ref="B33:C33"/>
    <mergeCell ref="B34:C34"/>
    <mergeCell ref="B35:C35"/>
    <mergeCell ref="B36:C36"/>
    <mergeCell ref="B37:C37"/>
    <mergeCell ref="B38:C38"/>
  </mergeCells>
  <pageMargins left="0.25" right="0.25" top="0.75" bottom="0.75" header="0.3" footer="0.3"/>
  <pageSetup paperSize="9" scale="67" fitToHeight="0" orientation="landscape" r:id="rId1"/>
  <rowBreaks count="1" manualBreakCount="1">
    <brk id="2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52B93-2D89-4AC8-BC16-E17B40C0AFB5}">
  <sheetPr codeName="Sheet5">
    <tabColor rgb="FFFF0000"/>
    <pageSetUpPr fitToPage="1"/>
  </sheetPr>
  <dimension ref="A1:L38"/>
  <sheetViews>
    <sheetView tabSelected="1" view="pageBreakPreview" zoomScale="70" zoomScaleNormal="90" zoomScaleSheetLayoutView="70" workbookViewId="0">
      <selection activeCell="D6" sqref="D6"/>
    </sheetView>
  </sheetViews>
  <sheetFormatPr defaultColWidth="7.54296875" defaultRowHeight="14.5"/>
  <cols>
    <col min="1" max="2" width="13.7265625" style="689" customWidth="1"/>
    <col min="3" max="3" width="37.7265625" style="689" customWidth="1"/>
    <col min="4" max="4" width="41" style="689" customWidth="1"/>
    <col min="5" max="5" width="10.453125" style="701" customWidth="1"/>
    <col min="6" max="6" width="10.453125" style="701" hidden="1" customWidth="1"/>
    <col min="7" max="7" width="13.7265625" style="701" customWidth="1"/>
    <col min="8" max="12" width="12.453125" style="701" customWidth="1"/>
    <col min="13" max="16384" width="7.54296875" style="689"/>
  </cols>
  <sheetData>
    <row r="1" spans="1:12" s="655" customFormat="1" ht="16.5" customHeight="1">
      <c r="A1" s="652" t="s">
        <v>445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4"/>
    </row>
    <row r="2" spans="1:12" s="655" customFormat="1" ht="16.5" customHeight="1">
      <c r="A2" s="652" t="s">
        <v>224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4"/>
    </row>
    <row r="3" spans="1:12" s="655" customFormat="1" ht="16.5" customHeight="1">
      <c r="A3" s="656" t="s">
        <v>225</v>
      </c>
      <c r="B3" s="657" t="s">
        <v>285</v>
      </c>
      <c r="C3" s="657"/>
      <c r="D3" s="658"/>
      <c r="E3" s="659"/>
      <c r="F3" s="659"/>
      <c r="G3" s="659" t="s">
        <v>226</v>
      </c>
      <c r="H3" s="660"/>
      <c r="I3" s="660"/>
      <c r="J3" s="659" t="s">
        <v>227</v>
      </c>
      <c r="K3" s="661">
        <v>45086</v>
      </c>
      <c r="L3" s="662"/>
    </row>
    <row r="4" spans="1:12" s="655" customFormat="1" ht="16.5" customHeight="1">
      <c r="A4" s="663" t="s">
        <v>228</v>
      </c>
      <c r="B4" s="664">
        <v>50289</v>
      </c>
      <c r="C4" s="665"/>
      <c r="D4" s="665"/>
      <c r="E4" s="666"/>
      <c r="F4" s="666"/>
      <c r="G4" s="667" t="s">
        <v>229</v>
      </c>
      <c r="H4" s="666"/>
      <c r="I4" s="666"/>
      <c r="J4" s="667" t="s">
        <v>230</v>
      </c>
      <c r="K4" s="667" t="s">
        <v>231</v>
      </c>
      <c r="L4" s="668"/>
    </row>
    <row r="5" spans="1:12" s="655" customFormat="1" ht="16.5" customHeight="1">
      <c r="A5" s="669" t="s">
        <v>232</v>
      </c>
      <c r="B5" s="670" t="s">
        <v>286</v>
      </c>
      <c r="C5" s="671"/>
      <c r="D5" s="671"/>
      <c r="E5" s="672"/>
      <c r="F5" s="672"/>
      <c r="G5" s="673" t="s">
        <v>233</v>
      </c>
      <c r="H5" s="672"/>
      <c r="I5" s="672"/>
      <c r="J5" s="672"/>
      <c r="K5" s="672"/>
      <c r="L5" s="674"/>
    </row>
    <row r="6" spans="1:12" s="655" customFormat="1" ht="30" customHeight="1">
      <c r="A6" s="675" t="s">
        <v>234</v>
      </c>
      <c r="B6" s="676" t="s">
        <v>235</v>
      </c>
      <c r="C6" s="677"/>
      <c r="D6" s="678" t="s">
        <v>249</v>
      </c>
      <c r="E6" s="679" t="s">
        <v>287</v>
      </c>
      <c r="F6" s="680" t="s">
        <v>436</v>
      </c>
      <c r="G6" s="675" t="s">
        <v>236</v>
      </c>
      <c r="H6" s="675" t="s">
        <v>60</v>
      </c>
      <c r="I6" s="675" t="s">
        <v>10</v>
      </c>
      <c r="J6" s="675" t="s">
        <v>57</v>
      </c>
      <c r="K6" s="675" t="s">
        <v>58</v>
      </c>
      <c r="L6" s="675" t="s">
        <v>59</v>
      </c>
    </row>
    <row r="7" spans="1:12" ht="37.5" customHeight="1">
      <c r="A7" s="681" t="s">
        <v>237</v>
      </c>
      <c r="B7" s="682" t="s">
        <v>238</v>
      </c>
      <c r="C7" s="683"/>
      <c r="D7" s="684" t="s">
        <v>288</v>
      </c>
      <c r="E7" s="685">
        <v>0.25</v>
      </c>
      <c r="F7" s="686">
        <v>0.25</v>
      </c>
      <c r="G7" s="681" t="s">
        <v>239</v>
      </c>
      <c r="H7" s="687" t="s">
        <v>446</v>
      </c>
      <c r="I7" s="687" t="s">
        <v>289</v>
      </c>
      <c r="J7" s="688">
        <v>9</v>
      </c>
      <c r="K7" s="687" t="s">
        <v>447</v>
      </c>
      <c r="L7" s="687" t="s">
        <v>290</v>
      </c>
    </row>
    <row r="8" spans="1:12" ht="37.5" customHeight="1">
      <c r="A8" s="681" t="s">
        <v>240</v>
      </c>
      <c r="B8" s="682" t="s">
        <v>241</v>
      </c>
      <c r="C8" s="683"/>
      <c r="D8" s="684" t="s">
        <v>291</v>
      </c>
      <c r="E8" s="685">
        <v>0.125</v>
      </c>
      <c r="F8" s="690">
        <v>0.25</v>
      </c>
      <c r="G8" s="681" t="s">
        <v>242</v>
      </c>
      <c r="H8" s="687" t="s">
        <v>448</v>
      </c>
      <c r="I8" s="687" t="s">
        <v>243</v>
      </c>
      <c r="J8" s="687" t="s">
        <v>449</v>
      </c>
      <c r="K8" s="687" t="s">
        <v>450</v>
      </c>
      <c r="L8" s="687" t="s">
        <v>451</v>
      </c>
    </row>
    <row r="9" spans="1:12" ht="37.5" customHeight="1">
      <c r="A9" s="681" t="s">
        <v>244</v>
      </c>
      <c r="B9" s="682" t="s">
        <v>245</v>
      </c>
      <c r="C9" s="683"/>
      <c r="D9" s="684" t="s">
        <v>292</v>
      </c>
      <c r="E9" s="685">
        <v>0.125</v>
      </c>
      <c r="F9" s="686">
        <v>0.125</v>
      </c>
      <c r="G9" s="691">
        <v>0</v>
      </c>
      <c r="H9" s="688">
        <v>1</v>
      </c>
      <c r="I9" s="688">
        <v>1</v>
      </c>
      <c r="J9" s="688">
        <v>1</v>
      </c>
      <c r="K9" s="688">
        <v>1</v>
      </c>
      <c r="L9" s="688">
        <v>1</v>
      </c>
    </row>
    <row r="10" spans="1:12" ht="37.5" customHeight="1">
      <c r="A10" s="681" t="s">
        <v>246</v>
      </c>
      <c r="B10" s="682" t="s">
        <v>251</v>
      </c>
      <c r="C10" s="683"/>
      <c r="D10" s="684" t="s">
        <v>293</v>
      </c>
      <c r="E10" s="685">
        <v>0.375</v>
      </c>
      <c r="F10" s="686">
        <v>0.375</v>
      </c>
      <c r="G10" s="681" t="s">
        <v>252</v>
      </c>
      <c r="H10" s="687" t="s">
        <v>452</v>
      </c>
      <c r="I10" s="687" t="s">
        <v>294</v>
      </c>
      <c r="J10" s="687" t="s">
        <v>453</v>
      </c>
      <c r="K10" s="687" t="s">
        <v>454</v>
      </c>
      <c r="L10" s="687" t="s">
        <v>455</v>
      </c>
    </row>
    <row r="11" spans="1:12" ht="26.25" customHeight="1">
      <c r="A11" s="681" t="s">
        <v>248</v>
      </c>
      <c r="B11" s="682" t="s">
        <v>254</v>
      </c>
      <c r="C11" s="683"/>
      <c r="D11" s="684" t="s">
        <v>295</v>
      </c>
      <c r="E11" s="685">
        <v>0.375</v>
      </c>
      <c r="F11" s="686">
        <v>0.375</v>
      </c>
      <c r="G11" s="681" t="s">
        <v>252</v>
      </c>
      <c r="H11" s="687" t="s">
        <v>456</v>
      </c>
      <c r="I11" s="688">
        <v>18</v>
      </c>
      <c r="J11" s="687" t="s">
        <v>457</v>
      </c>
      <c r="K11" s="687" t="s">
        <v>458</v>
      </c>
      <c r="L11" s="687" t="s">
        <v>459</v>
      </c>
    </row>
    <row r="12" spans="1:12" ht="26.25" customHeight="1">
      <c r="A12" s="681" t="s">
        <v>250</v>
      </c>
      <c r="B12" s="682" t="s">
        <v>256</v>
      </c>
      <c r="C12" s="683"/>
      <c r="D12" s="684" t="s">
        <v>296</v>
      </c>
      <c r="E12" s="685">
        <v>0.375</v>
      </c>
      <c r="F12" s="686">
        <v>0.375</v>
      </c>
      <c r="G12" s="681" t="s">
        <v>252</v>
      </c>
      <c r="H12" s="687" t="s">
        <v>460</v>
      </c>
      <c r="I12" s="688">
        <v>19</v>
      </c>
      <c r="J12" s="687" t="s">
        <v>461</v>
      </c>
      <c r="K12" s="687" t="s">
        <v>462</v>
      </c>
      <c r="L12" s="687" t="s">
        <v>463</v>
      </c>
    </row>
    <row r="13" spans="1:12" ht="33" customHeight="1">
      <c r="A13" s="681" t="s">
        <v>253</v>
      </c>
      <c r="B13" s="682" t="s">
        <v>258</v>
      </c>
      <c r="C13" s="683"/>
      <c r="D13" s="692" t="s">
        <v>438</v>
      </c>
      <c r="E13" s="685">
        <v>0.25</v>
      </c>
      <c r="F13" s="690">
        <v>0.375</v>
      </c>
      <c r="G13" s="681" t="s">
        <v>239</v>
      </c>
      <c r="H13" s="688">
        <v>12</v>
      </c>
      <c r="I13" s="687" t="s">
        <v>259</v>
      </c>
      <c r="J13" s="687" t="s">
        <v>464</v>
      </c>
      <c r="K13" s="687" t="s">
        <v>465</v>
      </c>
      <c r="L13" s="688">
        <v>13</v>
      </c>
    </row>
    <row r="14" spans="1:12" ht="36" customHeight="1">
      <c r="A14" s="681" t="s">
        <v>255</v>
      </c>
      <c r="B14" s="682" t="s">
        <v>261</v>
      </c>
      <c r="C14" s="683"/>
      <c r="D14" s="684" t="s">
        <v>466</v>
      </c>
      <c r="E14" s="685">
        <v>0.125</v>
      </c>
      <c r="F14" s="686">
        <v>0.125</v>
      </c>
      <c r="G14" s="691">
        <v>0</v>
      </c>
      <c r="H14" s="687" t="s">
        <v>262</v>
      </c>
      <c r="I14" s="687" t="s">
        <v>262</v>
      </c>
      <c r="J14" s="687" t="s">
        <v>262</v>
      </c>
      <c r="K14" s="687" t="s">
        <v>262</v>
      </c>
      <c r="L14" s="687" t="s">
        <v>262</v>
      </c>
    </row>
    <row r="15" spans="1:12" ht="36.75" customHeight="1">
      <c r="A15" s="681" t="s">
        <v>257</v>
      </c>
      <c r="B15" s="682" t="s">
        <v>297</v>
      </c>
      <c r="C15" s="683"/>
      <c r="D15" s="684" t="s">
        <v>467</v>
      </c>
      <c r="E15" s="685">
        <v>0.125</v>
      </c>
      <c r="F15" s="686">
        <v>0.125</v>
      </c>
      <c r="G15" s="691">
        <v>0</v>
      </c>
      <c r="H15" s="687" t="s">
        <v>247</v>
      </c>
      <c r="I15" s="687" t="s">
        <v>247</v>
      </c>
      <c r="J15" s="687" t="s">
        <v>247</v>
      </c>
      <c r="K15" s="687" t="s">
        <v>247</v>
      </c>
      <c r="L15" s="687" t="s">
        <v>247</v>
      </c>
    </row>
    <row r="16" spans="1:12" ht="26.25" customHeight="1">
      <c r="A16" s="681" t="s">
        <v>260</v>
      </c>
      <c r="B16" s="682" t="s">
        <v>263</v>
      </c>
      <c r="C16" s="683"/>
      <c r="D16" s="684" t="s">
        <v>298</v>
      </c>
      <c r="E16" s="685">
        <v>1</v>
      </c>
      <c r="F16" s="686">
        <v>1</v>
      </c>
      <c r="G16" s="681" t="s">
        <v>264</v>
      </c>
      <c r="H16" s="687" t="s">
        <v>468</v>
      </c>
      <c r="I16" s="688">
        <v>49</v>
      </c>
      <c r="J16" s="687" t="s">
        <v>469</v>
      </c>
      <c r="K16" s="688">
        <v>54</v>
      </c>
      <c r="L16" s="687" t="s">
        <v>470</v>
      </c>
    </row>
    <row r="17" spans="1:12" ht="26.25" customHeight="1">
      <c r="A17" s="681" t="s">
        <v>10</v>
      </c>
      <c r="B17" s="682" t="s">
        <v>299</v>
      </c>
      <c r="C17" s="683"/>
      <c r="D17" s="684" t="s">
        <v>300</v>
      </c>
      <c r="E17" s="685">
        <v>1</v>
      </c>
      <c r="F17" s="686">
        <v>1</v>
      </c>
      <c r="G17" s="681" t="s">
        <v>264</v>
      </c>
      <c r="H17" s="693">
        <v>39</v>
      </c>
      <c r="I17" s="687" t="s">
        <v>301</v>
      </c>
      <c r="J17" s="693">
        <v>44</v>
      </c>
      <c r="K17" s="687" t="s">
        <v>468</v>
      </c>
      <c r="L17" s="693">
        <v>49</v>
      </c>
    </row>
    <row r="18" spans="1:12" ht="26.25" customHeight="1">
      <c r="A18" s="681" t="s">
        <v>266</v>
      </c>
      <c r="B18" s="682" t="s">
        <v>302</v>
      </c>
      <c r="C18" s="683"/>
      <c r="D18" s="684" t="s">
        <v>303</v>
      </c>
      <c r="E18" s="685">
        <v>1</v>
      </c>
      <c r="F18" s="686">
        <v>1</v>
      </c>
      <c r="G18" s="681" t="s">
        <v>264</v>
      </c>
      <c r="H18" s="688">
        <v>43</v>
      </c>
      <c r="I18" s="687" t="s">
        <v>265</v>
      </c>
      <c r="J18" s="688">
        <v>48</v>
      </c>
      <c r="K18" s="687" t="s">
        <v>471</v>
      </c>
      <c r="L18" s="688">
        <v>53</v>
      </c>
    </row>
    <row r="19" spans="1:12" ht="26.25" customHeight="1">
      <c r="A19" s="681" t="s">
        <v>267</v>
      </c>
      <c r="B19" s="682" t="s">
        <v>304</v>
      </c>
      <c r="C19" s="683"/>
      <c r="D19" s="684" t="s">
        <v>305</v>
      </c>
      <c r="E19" s="685">
        <v>0.125</v>
      </c>
      <c r="F19" s="686">
        <v>0.125</v>
      </c>
      <c r="G19" s="691">
        <v>0</v>
      </c>
      <c r="H19" s="693">
        <v>3</v>
      </c>
      <c r="I19" s="693">
        <v>3</v>
      </c>
      <c r="J19" s="693">
        <v>3</v>
      </c>
      <c r="K19" s="693">
        <v>3</v>
      </c>
      <c r="L19" s="693">
        <v>3</v>
      </c>
    </row>
    <row r="20" spans="1:12" ht="26.25" customHeight="1">
      <c r="A20" s="681" t="s">
        <v>269</v>
      </c>
      <c r="B20" s="682" t="s">
        <v>268</v>
      </c>
      <c r="C20" s="683"/>
      <c r="D20" s="684" t="s">
        <v>306</v>
      </c>
      <c r="E20" s="685">
        <v>0.375</v>
      </c>
      <c r="F20" s="690">
        <v>0.5</v>
      </c>
      <c r="G20" s="681" t="s">
        <v>247</v>
      </c>
      <c r="H20" s="687" t="s">
        <v>472</v>
      </c>
      <c r="I20" s="687" t="s">
        <v>307</v>
      </c>
      <c r="J20" s="687" t="s">
        <v>473</v>
      </c>
      <c r="K20" s="687" t="s">
        <v>474</v>
      </c>
      <c r="L20" s="687" t="s">
        <v>475</v>
      </c>
    </row>
    <row r="21" spans="1:12" ht="26.25" customHeight="1">
      <c r="A21" s="681" t="s">
        <v>60</v>
      </c>
      <c r="B21" s="682" t="s">
        <v>308</v>
      </c>
      <c r="C21" s="683"/>
      <c r="D21" s="684" t="s">
        <v>309</v>
      </c>
      <c r="E21" s="685">
        <v>0.625</v>
      </c>
      <c r="F21" s="686">
        <v>0.625</v>
      </c>
      <c r="G21" s="681" t="s">
        <v>252</v>
      </c>
      <c r="H21" s="687" t="s">
        <v>476</v>
      </c>
      <c r="I21" s="687" t="s">
        <v>310</v>
      </c>
      <c r="J21" s="687" t="s">
        <v>477</v>
      </c>
      <c r="K21" s="687" t="s">
        <v>478</v>
      </c>
      <c r="L21" s="687" t="s">
        <v>479</v>
      </c>
    </row>
    <row r="22" spans="1:12" ht="26.25" customHeight="1">
      <c r="A22" s="681" t="s">
        <v>271</v>
      </c>
      <c r="B22" s="682" t="s">
        <v>270</v>
      </c>
      <c r="C22" s="683"/>
      <c r="D22" s="684" t="s">
        <v>311</v>
      </c>
      <c r="E22" s="685">
        <v>0.375</v>
      </c>
      <c r="F22" s="690">
        <v>0.5</v>
      </c>
      <c r="G22" s="681" t="s">
        <v>252</v>
      </c>
      <c r="H22" s="687" t="s">
        <v>480</v>
      </c>
      <c r="I22" s="688">
        <v>21</v>
      </c>
      <c r="J22" s="687" t="s">
        <v>481</v>
      </c>
      <c r="K22" s="687" t="s">
        <v>482</v>
      </c>
      <c r="L22" s="687" t="s">
        <v>483</v>
      </c>
    </row>
    <row r="23" spans="1:12" ht="26.25" customHeight="1">
      <c r="A23" s="681" t="s">
        <v>312</v>
      </c>
      <c r="B23" s="682" t="s">
        <v>313</v>
      </c>
      <c r="C23" s="683"/>
      <c r="D23" s="684" t="s">
        <v>314</v>
      </c>
      <c r="E23" s="685" t="s">
        <v>315</v>
      </c>
      <c r="F23" s="686"/>
      <c r="G23" s="691">
        <v>0</v>
      </c>
      <c r="H23" s="688">
        <v>10</v>
      </c>
      <c r="I23" s="688">
        <v>10</v>
      </c>
      <c r="J23" s="688">
        <v>10</v>
      </c>
      <c r="K23" s="688">
        <v>10</v>
      </c>
      <c r="L23" s="688">
        <v>10</v>
      </c>
    </row>
    <row r="24" spans="1:12" ht="26.25" customHeight="1">
      <c r="A24" s="681" t="s">
        <v>316</v>
      </c>
      <c r="B24" s="682" t="s">
        <v>317</v>
      </c>
      <c r="C24" s="683"/>
      <c r="D24" s="684" t="s">
        <v>318</v>
      </c>
      <c r="E24" s="685">
        <v>0.375</v>
      </c>
      <c r="F24" s="686">
        <v>0.375</v>
      </c>
      <c r="G24" s="681" t="s">
        <v>247</v>
      </c>
      <c r="H24" s="688">
        <v>15</v>
      </c>
      <c r="I24" s="687" t="s">
        <v>319</v>
      </c>
      <c r="J24" s="688">
        <v>16</v>
      </c>
      <c r="K24" s="687" t="s">
        <v>484</v>
      </c>
      <c r="L24" s="688">
        <v>17</v>
      </c>
    </row>
    <row r="25" spans="1:12" ht="26.25" customHeight="1">
      <c r="A25" s="681" t="s">
        <v>320</v>
      </c>
      <c r="B25" s="682" t="s">
        <v>321</v>
      </c>
      <c r="C25" s="683"/>
      <c r="D25" s="684" t="s">
        <v>322</v>
      </c>
      <c r="E25" s="685">
        <v>0.25</v>
      </c>
      <c r="F25" s="686">
        <v>0.25</v>
      </c>
      <c r="G25" s="681" t="s">
        <v>239</v>
      </c>
      <c r="H25" s="687" t="s">
        <v>485</v>
      </c>
      <c r="I25" s="688">
        <v>8</v>
      </c>
      <c r="J25" s="687" t="s">
        <v>486</v>
      </c>
      <c r="K25" s="687" t="s">
        <v>446</v>
      </c>
      <c r="L25" s="687" t="s">
        <v>289</v>
      </c>
    </row>
    <row r="26" spans="1:12" ht="26.25" customHeight="1">
      <c r="A26" s="681" t="s">
        <v>323</v>
      </c>
      <c r="B26" s="682" t="s">
        <v>324</v>
      </c>
      <c r="C26" s="683"/>
      <c r="D26" s="684" t="s">
        <v>325</v>
      </c>
      <c r="E26" s="685">
        <v>0.25</v>
      </c>
      <c r="F26" s="686">
        <v>0.25</v>
      </c>
      <c r="G26" s="681" t="s">
        <v>239</v>
      </c>
      <c r="H26" s="687" t="s">
        <v>487</v>
      </c>
      <c r="I26" s="688">
        <v>11</v>
      </c>
      <c r="J26" s="687" t="s">
        <v>488</v>
      </c>
      <c r="K26" s="687" t="s">
        <v>204</v>
      </c>
      <c r="L26" s="687" t="s">
        <v>489</v>
      </c>
    </row>
    <row r="27" spans="1:12" ht="26.25" customHeight="1">
      <c r="A27" s="681" t="s">
        <v>326</v>
      </c>
      <c r="B27" s="682" t="s">
        <v>327</v>
      </c>
      <c r="C27" s="683"/>
      <c r="D27" s="684" t="s">
        <v>328</v>
      </c>
      <c r="E27" s="685">
        <v>0.125</v>
      </c>
      <c r="F27" s="686">
        <v>0.125</v>
      </c>
      <c r="G27" s="691">
        <v>0</v>
      </c>
      <c r="H27" s="688">
        <v>3</v>
      </c>
      <c r="I27" s="688">
        <v>3</v>
      </c>
      <c r="J27" s="688">
        <v>3</v>
      </c>
      <c r="K27" s="688">
        <v>3</v>
      </c>
      <c r="L27" s="688">
        <v>3</v>
      </c>
    </row>
    <row r="28" spans="1:12" ht="26.25" customHeight="1">
      <c r="A28" s="681" t="s">
        <v>329</v>
      </c>
      <c r="B28" s="682" t="s">
        <v>330</v>
      </c>
      <c r="C28" s="683"/>
      <c r="D28" s="684" t="s">
        <v>331</v>
      </c>
      <c r="E28" s="685">
        <v>0.125</v>
      </c>
      <c r="F28" s="686">
        <v>0.125</v>
      </c>
      <c r="G28" s="691">
        <v>0</v>
      </c>
      <c r="H28" s="688">
        <v>1</v>
      </c>
      <c r="I28" s="688">
        <v>1</v>
      </c>
      <c r="J28" s="688">
        <v>1</v>
      </c>
      <c r="K28" s="688">
        <v>1</v>
      </c>
      <c r="L28" s="688">
        <v>1</v>
      </c>
    </row>
    <row r="29" spans="1:12" ht="26.25" customHeight="1">
      <c r="A29" s="681" t="s">
        <v>332</v>
      </c>
      <c r="B29" s="682" t="s">
        <v>333</v>
      </c>
      <c r="C29" s="683"/>
      <c r="D29" s="684" t="s">
        <v>282</v>
      </c>
      <c r="E29" s="685">
        <v>0.25</v>
      </c>
      <c r="F29" s="690">
        <v>0.5</v>
      </c>
      <c r="G29" s="681" t="s">
        <v>247</v>
      </c>
      <c r="H29" s="687" t="s">
        <v>490</v>
      </c>
      <c r="I29" s="688">
        <v>32</v>
      </c>
      <c r="J29" s="687" t="s">
        <v>491</v>
      </c>
      <c r="K29" s="688">
        <v>33</v>
      </c>
      <c r="L29" s="687" t="s">
        <v>492</v>
      </c>
    </row>
    <row r="30" spans="1:12" ht="26.25" customHeight="1">
      <c r="A30" s="681" t="s">
        <v>334</v>
      </c>
      <c r="B30" s="682" t="s">
        <v>335</v>
      </c>
      <c r="C30" s="683"/>
      <c r="D30" s="684" t="s">
        <v>336</v>
      </c>
      <c r="E30" s="685" t="s">
        <v>315</v>
      </c>
      <c r="F30" s="686"/>
      <c r="G30" s="691">
        <v>0</v>
      </c>
      <c r="H30" s="688">
        <v>6</v>
      </c>
      <c r="I30" s="688">
        <v>6</v>
      </c>
      <c r="J30" s="688">
        <v>6</v>
      </c>
      <c r="K30" s="688">
        <v>6</v>
      </c>
      <c r="L30" s="688">
        <v>6</v>
      </c>
    </row>
    <row r="31" spans="1:12" ht="26.25" customHeight="1">
      <c r="A31" s="681" t="s">
        <v>337</v>
      </c>
      <c r="B31" s="682" t="s">
        <v>338</v>
      </c>
      <c r="C31" s="683"/>
      <c r="D31" s="684" t="s">
        <v>339</v>
      </c>
      <c r="E31" s="685">
        <v>0.25</v>
      </c>
      <c r="F31" s="686">
        <v>0.25</v>
      </c>
      <c r="G31" s="681" t="s">
        <v>239</v>
      </c>
      <c r="H31" s="687" t="s">
        <v>488</v>
      </c>
      <c r="I31" s="687" t="s">
        <v>204</v>
      </c>
      <c r="J31" s="687" t="s">
        <v>489</v>
      </c>
      <c r="K31" s="688">
        <v>12</v>
      </c>
      <c r="L31" s="687" t="s">
        <v>259</v>
      </c>
    </row>
    <row r="32" spans="1:12" ht="26.25" customHeight="1">
      <c r="A32" s="681" t="s">
        <v>340</v>
      </c>
      <c r="B32" s="682" t="s">
        <v>341</v>
      </c>
      <c r="C32" s="683"/>
      <c r="D32" s="684" t="s">
        <v>342</v>
      </c>
      <c r="E32" s="685">
        <v>0.25</v>
      </c>
      <c r="F32" s="686">
        <v>0.25</v>
      </c>
      <c r="G32" s="681" t="s">
        <v>239</v>
      </c>
      <c r="H32" s="687" t="s">
        <v>493</v>
      </c>
      <c r="I32" s="688">
        <v>15</v>
      </c>
      <c r="J32" s="687" t="s">
        <v>494</v>
      </c>
      <c r="K32" s="687" t="s">
        <v>319</v>
      </c>
      <c r="L32" s="687" t="s">
        <v>495</v>
      </c>
    </row>
    <row r="33" spans="1:12" ht="26.25" customHeight="1">
      <c r="A33" s="681" t="s">
        <v>343</v>
      </c>
      <c r="B33" s="682" t="s">
        <v>344</v>
      </c>
      <c r="C33" s="683"/>
      <c r="D33" s="684" t="s">
        <v>496</v>
      </c>
      <c r="E33" s="685">
        <v>1</v>
      </c>
      <c r="F33" s="686">
        <v>1</v>
      </c>
      <c r="G33" s="681">
        <v>1</v>
      </c>
      <c r="H33" s="687">
        <v>49</v>
      </c>
      <c r="I33" s="687">
        <v>50</v>
      </c>
      <c r="J33" s="687">
        <v>50</v>
      </c>
      <c r="K33" s="687">
        <v>51</v>
      </c>
      <c r="L33" s="687">
        <v>51</v>
      </c>
    </row>
    <row r="34" spans="1:12" ht="26.25" customHeight="1">
      <c r="A34" s="681" t="s">
        <v>345</v>
      </c>
      <c r="B34" s="682" t="s">
        <v>346</v>
      </c>
      <c r="C34" s="683"/>
      <c r="D34" s="684" t="s">
        <v>347</v>
      </c>
      <c r="E34" s="685">
        <v>0.125</v>
      </c>
      <c r="F34" s="694">
        <v>0.25</v>
      </c>
      <c r="G34" s="681" t="s">
        <v>242</v>
      </c>
      <c r="H34" s="687" t="s">
        <v>497</v>
      </c>
      <c r="I34" s="687" t="s">
        <v>290</v>
      </c>
      <c r="J34" s="687" t="s">
        <v>498</v>
      </c>
      <c r="K34" s="687" t="s">
        <v>499</v>
      </c>
      <c r="L34" s="687" t="s">
        <v>500</v>
      </c>
    </row>
    <row r="35" spans="1:12" ht="26.25" customHeight="1">
      <c r="A35" s="681" t="s">
        <v>348</v>
      </c>
      <c r="B35" s="682" t="s">
        <v>349</v>
      </c>
      <c r="C35" s="683"/>
      <c r="D35" s="684" t="s">
        <v>350</v>
      </c>
      <c r="E35" s="685">
        <v>0.375</v>
      </c>
      <c r="F35" s="686">
        <v>0.375</v>
      </c>
      <c r="G35" s="681" t="s">
        <v>247</v>
      </c>
      <c r="H35" s="693">
        <v>11</v>
      </c>
      <c r="I35" s="687" t="s">
        <v>204</v>
      </c>
      <c r="J35" s="687" t="s">
        <v>204</v>
      </c>
      <c r="K35" s="693">
        <v>12</v>
      </c>
      <c r="L35" s="693">
        <v>12</v>
      </c>
    </row>
    <row r="36" spans="1:12" ht="26.25" customHeight="1">
      <c r="A36" s="681" t="s">
        <v>351</v>
      </c>
      <c r="B36" s="682" t="s">
        <v>352</v>
      </c>
      <c r="C36" s="683"/>
      <c r="D36" s="684" t="s">
        <v>353</v>
      </c>
      <c r="E36" s="685">
        <v>0.375</v>
      </c>
      <c r="F36" s="686">
        <v>0.375</v>
      </c>
      <c r="G36" s="681" t="s">
        <v>247</v>
      </c>
      <c r="H36" s="687" t="s">
        <v>501</v>
      </c>
      <c r="I36" s="693">
        <v>15</v>
      </c>
      <c r="J36" s="693">
        <v>15</v>
      </c>
      <c r="K36" s="687" t="s">
        <v>319</v>
      </c>
      <c r="L36" s="687" t="s">
        <v>319</v>
      </c>
    </row>
    <row r="37" spans="1:12" ht="26.25" customHeight="1">
      <c r="A37" s="681" t="s">
        <v>354</v>
      </c>
      <c r="B37" s="682" t="s">
        <v>355</v>
      </c>
      <c r="C37" s="683"/>
      <c r="D37" s="684" t="s">
        <v>356</v>
      </c>
      <c r="E37" s="685">
        <v>0.25</v>
      </c>
      <c r="F37" s="695">
        <v>0.25</v>
      </c>
      <c r="G37" s="696" t="s">
        <v>242</v>
      </c>
      <c r="H37" s="697" t="s">
        <v>502</v>
      </c>
      <c r="I37" s="697" t="s">
        <v>357</v>
      </c>
      <c r="J37" s="697" t="s">
        <v>503</v>
      </c>
      <c r="K37" s="697" t="s">
        <v>504</v>
      </c>
      <c r="L37" s="697" t="s">
        <v>505</v>
      </c>
    </row>
    <row r="38" spans="1:12" ht="26.25" hidden="1" customHeight="1">
      <c r="A38" s="698" t="s">
        <v>358</v>
      </c>
      <c r="B38" s="698"/>
      <c r="C38" s="698"/>
      <c r="D38" s="698"/>
      <c r="E38" s="699"/>
      <c r="F38" s="700" t="s">
        <v>442</v>
      </c>
      <c r="G38" s="700"/>
      <c r="H38" s="700"/>
      <c r="I38" s="700"/>
      <c r="J38" s="700"/>
      <c r="K38" s="700"/>
      <c r="L38" s="700"/>
    </row>
  </sheetData>
  <mergeCells count="36">
    <mergeCell ref="B33:C33"/>
    <mergeCell ref="B34:C34"/>
    <mergeCell ref="B35:C35"/>
    <mergeCell ref="B36:C36"/>
    <mergeCell ref="B37:C37"/>
    <mergeCell ref="F38:L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1:L1"/>
    <mergeCell ref="A2:L2"/>
    <mergeCell ref="B3:C3"/>
    <mergeCell ref="B6:C6"/>
    <mergeCell ref="B7:C7"/>
    <mergeCell ref="B8:C8"/>
  </mergeCells>
  <pageMargins left="0.25" right="0.25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 codeName="Sheet7">
    <pageSetUpPr fitToPage="1"/>
  </sheetPr>
  <dimension ref="A1:H62"/>
  <sheetViews>
    <sheetView topLeftCell="A11" zoomScale="85" zoomScaleNormal="85" zoomScaleSheetLayoutView="85" zoomScalePageLayoutView="70" workbookViewId="0">
      <selection activeCell="D5" sqref="D5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5" t="s">
        <v>73</v>
      </c>
      <c r="G1" s="296" t="s">
        <v>185</v>
      </c>
      <c r="H1"/>
    </row>
    <row r="2" spans="1:8" s="239" customFormat="1" ht="12.75" customHeight="1">
      <c r="B2"/>
      <c r="C2"/>
      <c r="D2"/>
      <c r="E2"/>
      <c r="F2" s="295" t="s">
        <v>75</v>
      </c>
      <c r="G2" s="297" t="s">
        <v>186</v>
      </c>
      <c r="H2"/>
    </row>
    <row r="3" spans="1:8" s="239" customFormat="1" ht="12.75" customHeight="1" thickBot="1">
      <c r="B3"/>
      <c r="C3"/>
      <c r="D3"/>
      <c r="E3"/>
      <c r="F3" s="295" t="s">
        <v>77</v>
      </c>
      <c r="G3" s="298" t="s">
        <v>187</v>
      </c>
      <c r="H3"/>
    </row>
    <row r="4" spans="1:8" s="239" customFormat="1" ht="17.25" customHeight="1" thickBot="1">
      <c r="A4" s="240"/>
      <c r="B4" s="649" t="s">
        <v>188</v>
      </c>
      <c r="C4" s="649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650"/>
      <c r="C5" s="650"/>
      <c r="D5" s="243"/>
      <c r="E5"/>
      <c r="F5" s="240"/>
      <c r="G5" s="240"/>
      <c r="H5"/>
    </row>
    <row r="6" spans="1:8" s="239" customFormat="1" ht="17.25" customHeight="1" thickBot="1">
      <c r="A6" s="240"/>
      <c r="B6" s="649" t="s">
        <v>404</v>
      </c>
      <c r="C6" s="649"/>
      <c r="D6" s="244" t="s">
        <v>217</v>
      </c>
      <c r="E6"/>
      <c r="F6" s="241" t="s">
        <v>189</v>
      </c>
      <c r="G6" s="244" t="str">
        <f>'1. CUTTING DOCKET'!D9</f>
        <v xml:space="preserve">SS25 </v>
      </c>
      <c r="H6"/>
    </row>
    <row r="7" spans="1:8" s="239" customFormat="1" ht="3.9" customHeight="1" thickBot="1">
      <c r="A7" s="240"/>
      <c r="B7" s="651"/>
      <c r="C7" s="651"/>
      <c r="D7" s="243"/>
      <c r="E7"/>
      <c r="F7" s="245"/>
      <c r="G7" s="246"/>
      <c r="H7"/>
    </row>
    <row r="8" spans="1:8" s="239" customFormat="1" ht="17.25" customHeight="1" thickBot="1">
      <c r="A8" s="240"/>
      <c r="B8" s="649" t="s">
        <v>190</v>
      </c>
      <c r="C8" s="649"/>
      <c r="D8" s="244" t="str">
        <f>'1. CUTTING DOCKET'!D7</f>
        <v>H06-HD34M-DYE</v>
      </c>
      <c r="E8" s="247"/>
      <c r="F8" s="241" t="s">
        <v>191</v>
      </c>
      <c r="G8" s="244" t="str">
        <f>'1. CUTTING DOCKET'!D10</f>
        <v>HOODIE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648" t="s">
        <v>194</v>
      </c>
      <c r="D10" s="648"/>
      <c r="E10" s="648"/>
      <c r="F10" s="648"/>
      <c r="G10" s="250" t="s">
        <v>195</v>
      </c>
      <c r="H10" s="250" t="s">
        <v>196</v>
      </c>
    </row>
    <row r="11" spans="1:8" s="239" customFormat="1" ht="106.75" customHeight="1" thickBot="1">
      <c r="A11" s="643">
        <v>1</v>
      </c>
      <c r="B11" s="300" t="s">
        <v>405</v>
      </c>
      <c r="C11" s="644" t="s">
        <v>428</v>
      </c>
      <c r="D11" s="645"/>
      <c r="E11" s="645"/>
      <c r="F11" s="646"/>
      <c r="G11" s="643"/>
      <c r="H11" s="299"/>
    </row>
    <row r="12" spans="1:8" s="239" customFormat="1" ht="106.75" customHeight="1" thickBot="1">
      <c r="A12" s="643"/>
      <c r="B12" s="300" t="s">
        <v>197</v>
      </c>
      <c r="C12" s="647"/>
      <c r="D12" s="647"/>
      <c r="E12" s="647"/>
      <c r="F12" s="647"/>
      <c r="G12" s="643"/>
      <c r="H12" s="299"/>
    </row>
    <row r="13" spans="1:8" s="239" customFormat="1" ht="106.75" customHeight="1" thickBot="1">
      <c r="A13" s="299">
        <v>2</v>
      </c>
      <c r="B13" s="300" t="s">
        <v>198</v>
      </c>
      <c r="C13" s="641"/>
      <c r="D13" s="641"/>
      <c r="E13" s="641"/>
      <c r="F13" s="641"/>
      <c r="G13" s="299"/>
      <c r="H13" s="299"/>
    </row>
    <row r="14" spans="1:8" s="239" customFormat="1" ht="106.75" customHeight="1" thickBot="1">
      <c r="A14" s="299">
        <v>3</v>
      </c>
      <c r="B14" s="300" t="s">
        <v>406</v>
      </c>
      <c r="C14" s="641"/>
      <c r="D14" s="641"/>
      <c r="E14" s="641"/>
      <c r="F14" s="641"/>
      <c r="G14" s="299"/>
      <c r="H14" s="299"/>
    </row>
    <row r="15" spans="1:8" s="239" customFormat="1" ht="106.75" customHeight="1" thickBot="1">
      <c r="A15" s="299">
        <v>4</v>
      </c>
      <c r="B15" s="300" t="s">
        <v>199</v>
      </c>
      <c r="C15" s="640" t="str">
        <f>'1. CUTTING DOCKET'!D81</f>
        <v>DUYỆT MÀU SẮC + CHẤT LƯỢNG + HADFEEL SAU NHUỘM THEO ÁO MẪU PHOTOSHOOT MÃ H06-HD34M-DYE, MÀU ABBEY STONE CHUYỂN TEAM DYE</v>
      </c>
      <c r="D15" s="641"/>
      <c r="E15" s="641"/>
      <c r="F15" s="641"/>
      <c r="G15" s="299"/>
      <c r="H15" s="299"/>
    </row>
    <row r="16" spans="1:8" s="239" customFormat="1" ht="106.75" customHeight="1" thickBot="1">
      <c r="A16" s="299">
        <v>5</v>
      </c>
      <c r="B16" s="300" t="s">
        <v>407</v>
      </c>
      <c r="C16" s="641"/>
      <c r="D16" s="641"/>
      <c r="E16" s="641"/>
      <c r="F16" s="641"/>
      <c r="G16" s="299"/>
      <c r="H16" s="299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642" t="s">
        <v>200</v>
      </c>
      <c r="C18" s="642"/>
      <c r="D18" s="642"/>
      <c r="E18" s="251"/>
      <c r="F18" s="251"/>
      <c r="G18" s="642" t="s">
        <v>201</v>
      </c>
      <c r="H18" s="642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5CFF3C-FF42-47FC-9F11-396C4FC28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DAF858-CE89-482C-AACD-08548AA4A8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E80AD-F755-4102-9F4F-ADDC81487BC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GREY</vt:lpstr>
      <vt:lpstr>2. TRIM CARD</vt:lpstr>
      <vt:lpstr>2. TRIM CARD (GREY)</vt:lpstr>
      <vt:lpstr>3. ĐỊNH VỊ HÌNH IN.THÊU</vt:lpstr>
      <vt:lpstr>TS add L=4</vt:lpstr>
      <vt:lpstr>TS gốc</vt:lpstr>
      <vt:lpstr>MER.QT-04.BM4</vt:lpstr>
      <vt:lpstr>'1. CUTTING DOCKET'!Print_Area</vt:lpstr>
      <vt:lpstr>'2. TRIM CARD'!Print_Area</vt:lpstr>
      <vt:lpstr>'2. TRIM CARD (GREY)'!Print_Area</vt:lpstr>
      <vt:lpstr>GREY!Print_Area</vt:lpstr>
      <vt:lpstr>'MER.QT-04.BM4'!Print_Area</vt:lpstr>
      <vt:lpstr>'TS add L=4'!Print_Area</vt:lpstr>
      <vt:lpstr>'1. CUTTING DOCKET'!Print_Titles</vt:lpstr>
      <vt:lpstr>'2. TRIM CARD'!Print_Titles</vt:lpstr>
      <vt:lpstr>'2. TRIM CARD (GREY)'!Print_Titles</vt:lpstr>
      <vt:lpstr>GREY!Print_Titles</vt:lpstr>
      <vt:lpstr>'TS add L=4'!Print_Titles</vt:lpstr>
      <vt:lpstr>'TS gốc'!Print_Titles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2024-02-02T07:26:01Z</cp:lastPrinted>
  <dcterms:created xsi:type="dcterms:W3CDTF">2016-05-06T01:47:29Z</dcterms:created>
  <dcterms:modified xsi:type="dcterms:W3CDTF">2024-07-03T06:26:16Z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