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2-STYLE-FILE/CUTTING DOCKET/PPS/"/>
    </mc:Choice>
  </mc:AlternateContent>
  <xr:revisionPtr revIDLastSave="108" documentId="13_ncr:1_{3C4D0B89-CEF4-4C4D-A1E2-3DC83D1DE9F7}" xr6:coauthVersionLast="47" xr6:coauthVersionMax="47" xr10:uidLastSave="{22EAD24F-EF09-4D93-A522-91BE12D92947}"/>
  <bookViews>
    <workbookView xWindow="-110" yWindow="-110" windowWidth="19420" windowHeight="10300" tabRatio="753" activeTab="5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L=4%,W=3%" sheetId="2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 localSheetId="5">'[3]Raw material movement'!#REF!</definedName>
    <definedName name="__SCM40">'[3]Raw material movement'!#REF!</definedName>
    <definedName name="_2DATA_DATA2_L" localSheetId="4">'[4]#REF'!#REF!</definedName>
    <definedName name="_2DATA_DATA2_L" localSheetId="5">'[4]#REF'!#REF!</definedName>
    <definedName name="_2DATA_DATA2_L">'[4]#REF'!#REF!</definedName>
    <definedName name="_DATA_DATA2_L" localSheetId="4">'[5]#REF'!#REF!</definedName>
    <definedName name="_DATA_DATA2_L" localSheetId="5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DOCKET'!$A$30:$R$50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DOCKET'!$A$1:$Q$84</definedName>
    <definedName name="_xlnm.Print_Area" localSheetId="4">'2. TRIM CARD '!$A$1:$B$22</definedName>
    <definedName name="_xlnm.Print_Area" localSheetId="2">'2. TRIM CARD (GREY)'!$A$1:$E$39</definedName>
    <definedName name="_xlnm.Print_Area" localSheetId="1">GREY!$A$1:$P$169</definedName>
    <definedName name="_xlnm.Print_Area" localSheetId="5">'L=4%,W=3%'!$A$1:$L$24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 localSheetId="5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1" l="1"/>
  <c r="I32" i="1" l="1"/>
  <c r="I33" i="1"/>
  <c r="I34" i="1"/>
  <c r="J23" i="26" l="1"/>
  <c r="K23" i="26" s="1"/>
  <c r="L23" i="26" s="1"/>
  <c r="G23" i="26"/>
  <c r="K22" i="26"/>
  <c r="L22" i="26" s="1"/>
  <c r="J22" i="26"/>
  <c r="G22" i="26"/>
  <c r="L21" i="26"/>
  <c r="K21" i="26"/>
  <c r="J21" i="26"/>
  <c r="G21" i="26"/>
  <c r="K20" i="26"/>
  <c r="L20" i="26" s="1"/>
  <c r="J20" i="26"/>
  <c r="G20" i="26"/>
  <c r="L19" i="26"/>
  <c r="K19" i="26"/>
  <c r="J19" i="26"/>
  <c r="G19" i="26"/>
  <c r="K18" i="26"/>
  <c r="L18" i="26" s="1"/>
  <c r="J18" i="26"/>
  <c r="G18" i="26"/>
  <c r="L17" i="26"/>
  <c r="K17" i="26"/>
  <c r="J17" i="26"/>
  <c r="G17" i="26"/>
  <c r="J16" i="26"/>
  <c r="K16" i="26" s="1"/>
  <c r="L16" i="26" s="1"/>
  <c r="G16" i="26"/>
  <c r="L15" i="26"/>
  <c r="K15" i="26"/>
  <c r="J15" i="26"/>
  <c r="G15" i="26"/>
  <c r="J14" i="26"/>
  <c r="K14" i="26" s="1"/>
  <c r="L14" i="26" s="1"/>
  <c r="G14" i="26"/>
  <c r="L13" i="26"/>
  <c r="K13" i="26"/>
  <c r="J13" i="26"/>
  <c r="G13" i="26"/>
  <c r="J12" i="26"/>
  <c r="K12" i="26" s="1"/>
  <c r="L12" i="26" s="1"/>
  <c r="G12" i="26"/>
  <c r="L11" i="26"/>
  <c r="K11" i="26"/>
  <c r="J11" i="26"/>
  <c r="G11" i="26"/>
  <c r="J10" i="26"/>
  <c r="K10" i="26" s="1"/>
  <c r="L10" i="26" s="1"/>
  <c r="G10" i="26"/>
  <c r="J9" i="26"/>
  <c r="K9" i="26" s="1"/>
  <c r="L9" i="26" s="1"/>
  <c r="G9" i="26"/>
  <c r="J8" i="26"/>
  <c r="K8" i="26" s="1"/>
  <c r="L8" i="26" s="1"/>
  <c r="G8" i="26"/>
  <c r="B44" i="21"/>
  <c r="A36" i="21"/>
  <c r="A34" i="21"/>
  <c r="A32" i="21"/>
  <c r="B30" i="21"/>
  <c r="B32" i="21" s="1"/>
  <c r="A30" i="21"/>
  <c r="A28" i="21"/>
  <c r="A26" i="21"/>
  <c r="A23" i="21"/>
  <c r="I22" i="1"/>
  <c r="F83" i="1" s="1"/>
  <c r="Q18" i="1"/>
  <c r="Q19" i="1"/>
  <c r="A26" i="1"/>
  <c r="E27" i="1" s="1"/>
  <c r="E28" i="1" s="1"/>
  <c r="B5" i="21"/>
  <c r="B15" i="21" s="1"/>
  <c r="D19" i="1"/>
  <c r="D20" i="1" s="1"/>
  <c r="C75" i="1"/>
  <c r="C76" i="1"/>
  <c r="I31" i="1"/>
  <c r="F31" i="1"/>
  <c r="A19" i="21"/>
  <c r="A9" i="21"/>
  <c r="B7" i="21"/>
  <c r="B4" i="21"/>
  <c r="B3" i="21"/>
  <c r="A21" i="21"/>
  <c r="A17" i="21"/>
  <c r="A15" i="21"/>
  <c r="A14" i="21"/>
  <c r="A13" i="21"/>
  <c r="A12" i="21"/>
  <c r="A11" i="21"/>
  <c r="A4" i="21"/>
  <c r="A3" i="21"/>
  <c r="A2" i="21"/>
  <c r="L46" i="1"/>
  <c r="I46" i="1"/>
  <c r="L47" i="1"/>
  <c r="I47" i="1"/>
  <c r="L45" i="1"/>
  <c r="L44" i="1"/>
  <c r="L41" i="1"/>
  <c r="C53" i="1"/>
  <c r="I39" i="1"/>
  <c r="C74" i="1"/>
  <c r="I45" i="1"/>
  <c r="I44" i="1"/>
  <c r="I40" i="1"/>
  <c r="I43" i="1"/>
  <c r="I37" i="1"/>
  <c r="I41" i="1"/>
  <c r="I42" i="1"/>
  <c r="I38" i="1"/>
  <c r="H20" i="1"/>
  <c r="H22" i="1" s="1"/>
  <c r="E83" i="1" s="1"/>
  <c r="H4" i="1"/>
  <c r="G22" i="1"/>
  <c r="D83" i="1"/>
  <c r="J22" i="1"/>
  <c r="G83" i="1"/>
  <c r="F22" i="1"/>
  <c r="C83" i="1"/>
  <c r="K22" i="1"/>
  <c r="H83" i="1" s="1"/>
  <c r="L43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66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B15" i="17"/>
  <c r="B6" i="21" l="1"/>
  <c r="B9" i="21" s="1"/>
  <c r="H34" i="1"/>
  <c r="H33" i="1"/>
  <c r="H31" i="1"/>
  <c r="H32" i="1"/>
  <c r="Q20" i="1"/>
  <c r="Q22" i="1" s="1"/>
  <c r="H44" i="1"/>
  <c r="H42" i="1"/>
  <c r="H40" i="1"/>
  <c r="H46" i="1"/>
  <c r="B53" i="1"/>
  <c r="H47" i="1"/>
  <c r="B74" i="1"/>
  <c r="H37" i="1"/>
  <c r="B66" i="1"/>
  <c r="B5" i="17"/>
  <c r="H45" i="1"/>
  <c r="H43" i="1"/>
  <c r="H41" i="1"/>
  <c r="H39" i="1"/>
  <c r="H38" i="1"/>
  <c r="I83" i="1"/>
  <c r="K32" i="1"/>
  <c r="M32" i="1" s="1"/>
  <c r="O32" i="1" s="1"/>
  <c r="K45" i="1"/>
  <c r="M45" i="1" s="1"/>
  <c r="K41" i="1"/>
  <c r="M41" i="1" s="1"/>
  <c r="O41" i="1" s="1"/>
  <c r="K37" i="1"/>
  <c r="M37" i="1" s="1"/>
  <c r="K40" i="1"/>
  <c r="M40" i="1" s="1"/>
  <c r="O40" i="1" s="1"/>
  <c r="K47" i="1"/>
  <c r="M47" i="1" s="1"/>
  <c r="K43" i="1"/>
  <c r="M43" i="1" s="1"/>
  <c r="O43" i="1" s="1"/>
  <c r="K33" i="1"/>
  <c r="M33" i="1" s="1"/>
  <c r="O33" i="1" s="1"/>
  <c r="K38" i="1"/>
  <c r="M38" i="1" s="1"/>
  <c r="O38" i="1" s="1"/>
  <c r="K46" i="1"/>
  <c r="M46" i="1" s="1"/>
  <c r="K42" i="1"/>
  <c r="M42" i="1" s="1"/>
  <c r="O42" i="1" s="1"/>
  <c r="K31" i="1" l="1"/>
  <c r="M31" i="1" s="1"/>
  <c r="G27" i="1"/>
  <c r="I27" i="1" s="1"/>
  <c r="K34" i="1"/>
  <c r="M34" i="1" s="1"/>
  <c r="O34" i="1" s="1"/>
  <c r="G28" i="1"/>
  <c r="I28" i="1" s="1"/>
  <c r="J28" i="1" s="1"/>
  <c r="M28" i="1" s="1"/>
  <c r="K39" i="1"/>
  <c r="M39" i="1" s="1"/>
  <c r="O39" i="1" s="1"/>
  <c r="K44" i="1"/>
  <c r="M44" i="1" s="1"/>
  <c r="O44" i="1" s="1"/>
  <c r="J27" i="1"/>
  <c r="M27" i="1" s="1"/>
</calcChain>
</file>

<file path=xl/sharedStrings.xml><?xml version="1.0" encoding="utf-8"?>
<sst xmlns="http://schemas.openxmlformats.org/spreadsheetml/2006/main" count="802" uniqueCount="343">
  <si>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</si>
  <si>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</si>
  <si>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</si>
  <si>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</si>
  <si>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</si>
  <si>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</si>
  <si>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</si>
  <si>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</si>
  <si>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</si>
  <si>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</si>
  <si>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</si>
  <si>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</si>
  <si>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</si>
  <si>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</si>
  <si>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</si>
  <si>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</si>
  <si>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</si>
  <si>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</si>
  <si>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</si>
  <si>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</si>
  <si>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</si>
  <si>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</si>
  <si>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</si>
  <si>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</si>
  <si>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</si>
  <si>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</si>
  <si>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</si>
  <si>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</si>
  <si>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</si>
  <si>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</si>
  <si>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</si>
  <si>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</si>
  <si>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</si>
  <si>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</si>
  <si>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</si>
  <si>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</si>
  <si>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</si>
  <si>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</si>
  <si>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</si>
  <si>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</si>
  <si>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</si>
  <si>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</si>
  <si>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</si>
  <si>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</si>
  <si>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</si>
  <si>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</si>
  <si>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</si>
  <si>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</si>
  <si>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</si>
  <si>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</si>
  <si>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</si>
  <si>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</si>
  <si>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</si>
  <si>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</si>
  <si>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</si>
  <si>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</si>
  <si>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</si>
  <si>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</si>
  <si>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</si>
  <si>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</si>
  <si>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</si>
  <si>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</si>
  <si>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</si>
  <si>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</si>
  <si>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</si>
  <si>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</si>
  <si>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</si>
  <si>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</si>
  <si>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</si>
  <si>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</si>
  <si>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</si>
  <si>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</si>
  <si>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</si>
  <si>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</si>
  <si>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</si>
  <si>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</si>
  <si>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</si>
  <si>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</si>
  <si>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</si>
  <si>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</si>
  <si>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</si>
  <si>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</si>
  <si>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</si>
  <si>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</si>
  <si>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</si>
  <si>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</si>
  <si>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</si>
  <si>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</si>
  <si>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</si>
  <si>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</si>
  <si>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</si>
  <si>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</si>
  <si>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</si>
  <si>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</si>
  <si>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</si>
  <si>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</si>
  <si>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</si>
  <si>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</si>
  <si>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</si>
  <si>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</si>
  <si>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</si>
  <si>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</si>
  <si>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</si>
  <si>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</si>
  <si>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</si>
  <si>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</si>
  <si>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</si>
  <si>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</si>
  <si>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</si>
  <si>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</si>
  <si>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</si>
  <si>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</si>
  <si>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</si>
  <si>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</si>
  <si>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</si>
  <si>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</si>
  <si>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</si>
  <si>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</si>
  <si>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</si>
  <si>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</si>
  <si>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</si>
  <si>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</si>
  <si>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</si>
  <si>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</si>
  <si>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</si>
  <si>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</si>
  <si>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</si>
  <si>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</si>
  <si>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</si>
  <si>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</si>
  <si>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</si>
  <si>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</si>
  <si>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</si>
  <si>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</si>
  <si>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</si>
  <si>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</si>
  <si>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</si>
  <si>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</si>
  <si>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</si>
  <si>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</si>
  <si>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</si>
  <si>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</si>
  <si>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</si>
  <si>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</si>
  <si>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</si>
  <si>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</si>
  <si>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</si>
  <si>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</si>
  <si>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</si>
  <si>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</si>
  <si>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</si>
  <si>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</si>
  <si>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</si>
  <si>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</si>
  <si>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</si>
  <si>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</si>
  <si>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</si>
  <si>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</si>
  <si>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</si>
  <si>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</si>
  <si>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</si>
  <si>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</si>
  <si>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</si>
  <si>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</si>
  <si>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</si>
  <si>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</si>
  <si>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</si>
  <si>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</si>
  <si>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</si>
  <si>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</si>
  <si>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</si>
  <si>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</si>
  <si>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</si>
  <si>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</si>
  <si>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</si>
  <si>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</si>
  <si>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</si>
  <si>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</si>
  <si>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</si>
  <si>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</si>
  <si>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</si>
  <si>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</si>
  <si>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</si>
  <si>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</si>
  <si>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SS TEE</t>
  </si>
  <si>
    <t>NCC THUẬN TIẾN</t>
  </si>
  <si>
    <t>KHÔNG THÊU</t>
  </si>
  <si>
    <t>TẤM LÓT THÙNG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</si>
  <si>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</si>
  <si>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</si>
  <si>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</si>
  <si>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</si>
  <si>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</si>
  <si>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</si>
  <si>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</si>
  <si>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</si>
  <si>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</si>
  <si>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</si>
  <si>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</si>
  <si>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</si>
  <si>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</si>
  <si>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DỆT BẰNG VẢI 38MM*71MM 
(NHÃN CHÍNH-PHÂN THEO TỪNG SIZE)
CODE: HSC-ML-0047(MENS)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</si>
  <si>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</si>
  <si>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</si>
  <si>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</si>
  <si>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</si>
  <si>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</si>
  <si>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</si>
  <si>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</si>
  <si>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</si>
  <si>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</si>
  <si>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</si>
  <si>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</si>
  <si>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</si>
  <si>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</si>
  <si>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</si>
  <si>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</si>
  <si>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</si>
  <si>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</si>
  <si>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</si>
  <si>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</si>
  <si>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</si>
  <si>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1/4</t>
  </si>
  <si>
    <t>1/8</t>
  </si>
  <si>
    <t>1/2</t>
  </si>
  <si>
    <t>5/8</t>
  </si>
  <si>
    <t>1 3/4</t>
  </si>
  <si>
    <t>2 1/2</t>
  </si>
  <si>
    <t>DARK SEA</t>
  </si>
  <si>
    <t>SLATE BLACK</t>
  </si>
  <si>
    <t>DUYỆT CHẤT LƯỢNG + MÀU SẮC + HIỆU ỨNG THEO ỐNG NHUỘM +  ACID WASH MÀU BLACK BEAUTY</t>
  </si>
  <si>
    <t>DUYỆT CHẤT LƯỢNG + MÀU SẮC + HIỆU ỨNG THEO ỐNG NHUỘM +  ACID WASH MÀU DARK SEA</t>
  </si>
  <si>
    <t>DUYỆT CHẤT LƯỢNG + MÀU SẮC + HIỆU ỨNG THEO ỐNG NHUỘM +  ACID WASH MÀU SLATE BLACK</t>
  </si>
  <si>
    <t>2024 S2</t>
  </si>
  <si>
    <t>Tol</t>
  </si>
  <si>
    <t>Neck Width HSP Seam to Seam</t>
  </si>
  <si>
    <t xml:space="preserve">rộng cổ từ đỉnh vai từ đường may tới đường may </t>
  </si>
  <si>
    <t>Front Neck Drop from HSP</t>
  </si>
  <si>
    <t>hạ cổ trước từ đỉnh vai</t>
  </si>
  <si>
    <t>Back Neck Drop from HSP</t>
  </si>
  <si>
    <t>hạ cổ sau từ đỉnh vai</t>
  </si>
  <si>
    <t>Neck Trim Height</t>
  </si>
  <si>
    <t xml:space="preserve">to bản bo cổ </t>
  </si>
  <si>
    <t>Shoulder Width - Set in</t>
  </si>
  <si>
    <t xml:space="preserve">ngang vai </t>
  </si>
  <si>
    <t>Across Front (6" from HSP)</t>
  </si>
  <si>
    <t>ngang thân trước 6" từ đỉnh vai</t>
  </si>
  <si>
    <t>Across Back (6" from HSP)</t>
  </si>
  <si>
    <t>ngang thân sau 6" từ đỉnh vai</t>
  </si>
  <si>
    <t>Armhole Drop from HSP</t>
  </si>
  <si>
    <t>hạ nách từ đỉnh vai</t>
  </si>
  <si>
    <t>Shoulder Slope (for Ref.)</t>
  </si>
  <si>
    <t>xuôi vai</t>
  </si>
  <si>
    <t>Shoulder Seam Forward (for Ref.)</t>
  </si>
  <si>
    <t>chồm vai</t>
  </si>
  <si>
    <t>Chest Circumference  1" Below Armhole</t>
  </si>
  <si>
    <t>vòng ngực 1" từ nách</t>
  </si>
  <si>
    <t>Hem Circumference - Straight</t>
  </si>
  <si>
    <t>vòng lai đo thẳng</t>
  </si>
  <si>
    <t>Front Length (HSP to Hem) - Above Low Hip (non zip)</t>
  </si>
  <si>
    <t xml:space="preserve">dài thân trước - đỉnh vai tới lai </t>
  </si>
  <si>
    <t>CB Sleeve Length - Short SLV</t>
  </si>
  <si>
    <t xml:space="preserve">dài tay - đo tại giữa sau </t>
  </si>
  <si>
    <t>Bicep Circumference 1" from underarm</t>
  </si>
  <si>
    <t>bắp tay 1" từ nách</t>
  </si>
  <si>
    <t>Sleeve Hem Circumference - Short SLV</t>
  </si>
  <si>
    <t>cửa tay nguyên vòng</t>
  </si>
  <si>
    <t>KHÔNG WASH</t>
  </si>
  <si>
    <t xml:space="preserve">NỀN TRẮNG CHỮ ĐEN </t>
  </si>
  <si>
    <t>IN BÁN THÀNH PHẨM THÂN TRƯỚC BÊN TRÁI + THÂN SAU</t>
  </si>
  <si>
    <t>KÍCH THƯỚC HÌNH IN THÂN SAU:</t>
  </si>
  <si>
    <r>
      <rPr>
        <b/>
        <sz val="22"/>
        <rFont val="Muli"/>
      </rPr>
      <t>ĐỊNH VỊ HÌNH IN THÂN TRƯỚC:</t>
    </r>
    <r>
      <rPr>
        <sz val="22"/>
        <rFont val="Muli"/>
      </rPr>
      <t xml:space="preserve"> TỪ ĐỈNH VAI ĐẾN ĐỈNH HÌNH IN THÂN TRƯỚC TRÁI</t>
    </r>
  </si>
  <si>
    <t>MER: LÀI/ TIÊN - 204</t>
  </si>
  <si>
    <t>H06-0522</t>
  </si>
  <si>
    <t>H06-0523</t>
  </si>
  <si>
    <t>H06-0524</t>
  </si>
  <si>
    <t>MẶT HƯỚNG LÊN (MẶT PHẢI)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</si>
  <si>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</si>
  <si>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</si>
  <si>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</si>
  <si>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</si>
  <si>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DÁN 2 MẶT THÙNG CARTON</t>
  </si>
  <si>
    <t>ĐÓNG GÓI RIÊNG TỪNG ÁO</t>
  </si>
  <si>
    <t xml:space="preserve">BỎ VÀO KHI ĐÓNG THÙNG </t>
  </si>
  <si>
    <t>BỎ VÀO KHI ĐÓNG GÓI</t>
  </si>
  <si>
    <t>THÙNG HERSCHEL</t>
  </si>
  <si>
    <r>
      <rPr>
        <sz val="11"/>
        <rFont val="Calibri"/>
        <family val="1"/>
      </rPr>
      <t>Herschel Supply Co.</t>
    </r>
  </si>
  <si>
    <r>
      <rPr>
        <sz val="11"/>
        <rFont val="Calibri"/>
        <family val="1"/>
      </rPr>
      <t>Base Measurements</t>
    </r>
  </si>
  <si>
    <r>
      <rPr>
        <sz val="11"/>
        <rFont val="Calibri"/>
        <family val="1"/>
      </rPr>
      <t>Style Name:</t>
    </r>
  </si>
  <si>
    <r>
      <rPr>
        <sz val="11"/>
        <rFont val="Calibri"/>
        <family val="1"/>
      </rPr>
      <t>Men's Tee</t>
    </r>
  </si>
  <si>
    <r>
      <rPr>
        <sz val="11"/>
        <rFont val="Calibri"/>
        <family val="1"/>
      </rPr>
      <t>Base Size:</t>
    </r>
  </si>
  <si>
    <r>
      <rPr>
        <sz val="11"/>
        <rFont val="Calibri"/>
        <family val="1"/>
      </rPr>
      <t>Last Updated:</t>
    </r>
  </si>
  <si>
    <r>
      <rPr>
        <sz val="11"/>
        <rFont val="Calibri"/>
        <family val="1"/>
      </rPr>
      <t>Style Number:</t>
    </r>
  </si>
  <si>
    <r>
      <rPr>
        <sz val="11"/>
        <rFont val="Calibri"/>
        <family val="1"/>
      </rPr>
      <t>Category:</t>
    </r>
  </si>
  <si>
    <r>
      <rPr>
        <sz val="11"/>
        <rFont val="Calibri"/>
        <family val="1"/>
      </rPr>
      <t>Status:</t>
    </r>
  </si>
  <si>
    <r>
      <rPr>
        <sz val="11"/>
        <rFont val="Calibri"/>
        <family val="1"/>
      </rPr>
      <t>new</t>
    </r>
  </si>
  <si>
    <r>
      <rPr>
        <sz val="11"/>
        <rFont val="Calibri"/>
        <family val="1"/>
      </rPr>
      <t>Season:</t>
    </r>
  </si>
  <si>
    <r>
      <rPr>
        <sz val="11"/>
        <rFont val="Calibri"/>
        <family val="1"/>
      </rPr>
      <t>Developer:</t>
    </r>
  </si>
  <si>
    <t>THÔNG SỐ CÓ ADD L=4%, W=3%</t>
  </si>
  <si>
    <r>
      <rPr>
        <sz val="11"/>
        <rFont val="Calibri"/>
        <family val="1"/>
      </rPr>
      <t>code</t>
    </r>
  </si>
  <si>
    <r>
      <rPr>
        <sz val="11"/>
        <rFont val="Calibri"/>
        <family val="1"/>
      </rPr>
      <t>description</t>
    </r>
  </si>
  <si>
    <r>
      <rPr>
        <sz val="11"/>
        <rFont val="Calibri"/>
        <family val="1"/>
      </rPr>
      <t>Grade Rule</t>
    </r>
  </si>
  <si>
    <t>Tol  UA suggest</t>
  </si>
  <si>
    <t>M (TSTP)</t>
  </si>
  <si>
    <t xml:space="preserve">M </t>
  </si>
  <si>
    <r>
      <rPr>
        <sz val="11"/>
        <rFont val="Calibri"/>
        <family val="1"/>
      </rPr>
      <t>A</t>
    </r>
  </si>
  <si>
    <t>7 3/4</t>
  </si>
  <si>
    <r>
      <rPr>
        <sz val="11"/>
        <rFont val="Calibri"/>
        <family val="1"/>
      </rPr>
      <t>B</t>
    </r>
  </si>
  <si>
    <r>
      <rPr>
        <sz val="11"/>
        <rFont val="Calibri"/>
        <family val="1"/>
      </rPr>
      <t>C</t>
    </r>
  </si>
  <si>
    <r>
      <rPr>
        <sz val="11"/>
        <rFont val="Calibri"/>
        <family val="1"/>
      </rPr>
      <t>E</t>
    </r>
  </si>
  <si>
    <r>
      <rPr>
        <sz val="11"/>
        <rFont val="Calibri"/>
        <family val="1"/>
      </rPr>
      <t>G</t>
    </r>
  </si>
  <si>
    <r>
      <rPr>
        <sz val="11"/>
        <rFont val="Calibri"/>
        <family val="1"/>
      </rPr>
      <t>H</t>
    </r>
  </si>
  <si>
    <t>17 1/2</t>
  </si>
  <si>
    <r>
      <rPr>
        <sz val="11"/>
        <rFont val="Calibri"/>
        <family val="1"/>
      </rPr>
      <t>I</t>
    </r>
  </si>
  <si>
    <t>18 1/2</t>
  </si>
  <si>
    <r>
      <rPr>
        <sz val="11"/>
        <rFont val="Calibri"/>
        <family val="1"/>
      </rPr>
      <t>J</t>
    </r>
  </si>
  <si>
    <t>11 1/2</t>
  </si>
  <si>
    <r>
      <rPr>
        <sz val="11"/>
        <rFont val="Calibri"/>
        <family val="1"/>
      </rPr>
      <t>K</t>
    </r>
  </si>
  <si>
    <r>
      <rPr>
        <sz val="11"/>
        <rFont val="Calibri"/>
        <family val="1"/>
      </rPr>
      <t>L</t>
    </r>
  </si>
  <si>
    <r>
      <rPr>
        <sz val="11"/>
        <rFont val="Calibri"/>
        <family val="1"/>
      </rPr>
      <t>M</t>
    </r>
  </si>
  <si>
    <r>
      <rPr>
        <sz val="11"/>
        <rFont val="Calibri"/>
        <family val="1"/>
      </rPr>
      <t>N</t>
    </r>
  </si>
  <si>
    <r>
      <rPr>
        <sz val="11"/>
        <rFont val="Calibri"/>
        <family val="1"/>
      </rPr>
      <t>O</t>
    </r>
  </si>
  <si>
    <t>28 1/2</t>
  </si>
  <si>
    <r>
      <rPr>
        <sz val="11"/>
        <rFont val="Calibri"/>
        <family val="1"/>
      </rPr>
      <t>R</t>
    </r>
  </si>
  <si>
    <r>
      <rPr>
        <sz val="14"/>
        <color rgb="FFFF0000"/>
        <rFont val="Calibri"/>
        <family val="2"/>
      </rPr>
      <t>5/8</t>
    </r>
  </si>
  <si>
    <r>
      <rPr>
        <sz val="11"/>
        <rFont val="Calibri"/>
        <family val="1"/>
      </rPr>
      <t>S</t>
    </r>
  </si>
  <si>
    <r>
      <rPr>
        <sz val="11"/>
        <rFont val="Calibri"/>
        <family val="1"/>
      </rPr>
      <t>T</t>
    </r>
  </si>
  <si>
    <t>Chữ tô đỏ UA đề xuất dung size mới cho sản xuất</t>
  </si>
  <si>
    <t>H06  SS25   G2635</t>
  </si>
  <si>
    <t>H06-ST57M</t>
  </si>
  <si>
    <t>TÁC NGHIỆP MAY MÂU PP: THAM KHẢO CÁCH MAY THEO ÁO MẪU SMS MÃ H06-ST09M-DYE CHUYỂN KÈM TÁC NGHIỆP</t>
  </si>
  <si>
    <t>SHOP SOLID TEE MEN’S</t>
  </si>
  <si>
    <t>S1+S2</t>
  </si>
  <si>
    <t>HSSS25P0215002T00K - L0815/10</t>
  </si>
  <si>
    <t>HSSS25P0215001T00K - L0815/10</t>
  </si>
  <si>
    <t>DUYỆT MÀU SẮC + CHẤT LƯỢNG HÌNH IN THEO TÀI LIỆU</t>
  </si>
  <si>
    <t>W: 7CM</t>
  </si>
  <si>
    <t>20CM</t>
  </si>
  <si>
    <r>
      <rPr>
        <b/>
        <sz val="22"/>
        <rFont val="Muli"/>
      </rPr>
      <t>ĐỊNH VỊ HÌNH IN THÂN TRƯỚC:</t>
    </r>
    <r>
      <rPr>
        <sz val="22"/>
        <rFont val="Muli"/>
      </rPr>
      <t xml:space="preserve"> TỪ NÁCH ĐẾN CẠNH HÌNH IN</t>
    </r>
  </si>
  <si>
    <t>11CM</t>
  </si>
  <si>
    <t>W: 26CM</t>
  </si>
  <si>
    <t>13CM</t>
  </si>
  <si>
    <r>
      <rPr>
        <b/>
        <sz val="22"/>
        <rFont val="Muli"/>
      </rPr>
      <t>ĐỊNH VỊ HÌNH IN THÂN SAU:</t>
    </r>
    <r>
      <rPr>
        <sz val="22"/>
        <rFont val="Muli"/>
      </rPr>
      <t xml:space="preserve"> CANH GIỮA THÂN SAU, TỪ ĐƯỜNG TRA CỔ ĐẾN ĐỈNH HÌNH IN THÂN SAU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</si>
</sst>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yyyy\-mmm\-dd;@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sz val="11"/>
      <name val="Calibri"/>
      <family val="2"/>
    </font>
    <font>
      <sz val="11"/>
      <name val="Calibri"/>
      <family val="1"/>
    </font>
    <font>
      <b/>
      <sz val="1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FF0000"/>
      <name val="Calibri"/>
      <family val="2"/>
    </font>
    <font>
      <b/>
      <sz val="16"/>
      <color rgb="FFFF0000"/>
      <name val="Times New Roman"/>
      <family val="1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42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13" borderId="3" xfId="0" applyFont="1" applyFill="1" applyBorder="1" applyAlignment="1">
      <alignment horizontal="center" vertical="center"/>
    </xf>
    <xf numFmtId="1" fontId="42" fillId="13" borderId="3" xfId="0" applyNumberFormat="1" applyFont="1" applyFill="1" applyBorder="1" applyAlignment="1">
      <alignment vertical="center"/>
    </xf>
    <xf numFmtId="1" fontId="42" fillId="13" borderId="3" xfId="0" applyNumberFormat="1" applyFont="1" applyFill="1" applyBorder="1" applyAlignment="1">
      <alignment horizontal="center" vertical="center"/>
    </xf>
    <xf numFmtId="0" fontId="42" fillId="5" borderId="2" xfId="0" quotePrefix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3" borderId="0" xfId="0" applyFont="1" applyFill="1" applyAlignment="1">
      <alignment horizontal="left" vertical="center"/>
    </xf>
    <xf numFmtId="0" fontId="42" fillId="2" borderId="0" xfId="0" applyFont="1" applyFill="1" applyAlignment="1">
      <alignment horizontal="right" vertical="center"/>
    </xf>
    <xf numFmtId="0" fontId="42" fillId="2" borderId="0" xfId="0" applyFont="1" applyFill="1" applyAlignment="1">
      <alignment horizontal="right" vertical="center" wrapText="1"/>
    </xf>
    <xf numFmtId="0" fontId="42" fillId="2" borderId="4" xfId="0" applyFont="1" applyFill="1" applyBorder="1" applyAlignment="1">
      <alignment vertical="center" wrapText="1"/>
    </xf>
    <xf numFmtId="0" fontId="42" fillId="2" borderId="2" xfId="0" applyFont="1" applyFill="1" applyBorder="1" applyAlignment="1">
      <alignment horizontal="right"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0" fontId="30" fillId="5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1" fontId="39" fillId="5" borderId="43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40" fillId="0" borderId="43" xfId="2" quotePrefix="1" applyFont="1" applyBorder="1" applyAlignment="1">
      <alignment horizontal="center" vertical="center" wrapText="1"/>
    </xf>
    <xf numFmtId="0" fontId="40" fillId="0" borderId="42" xfId="2" applyFont="1" applyBorder="1" applyAlignment="1">
      <alignment horizontal="left" vertical="center" wrapText="1"/>
    </xf>
    <xf numFmtId="0" fontId="40" fillId="0" borderId="43" xfId="2" applyFont="1" applyBorder="1" applyAlignment="1">
      <alignment horizontal="center" vertical="center" wrapText="1"/>
    </xf>
    <xf numFmtId="0" fontId="40" fillId="0" borderId="43" xfId="2" applyFont="1" applyBorder="1" applyAlignment="1">
      <alignment vertical="center" wrapText="1"/>
    </xf>
    <xf numFmtId="0" fontId="40" fillId="0" borderId="39" xfId="2" quotePrefix="1" applyFont="1" applyBorder="1" applyAlignment="1">
      <alignment horizontal="left" vertical="center" wrapText="1"/>
    </xf>
    <xf numFmtId="0" fontId="40" fillId="0" borderId="48" xfId="2" quotePrefix="1" applyFont="1" applyBorder="1" applyAlignment="1">
      <alignment horizontal="center" vertical="center" wrapText="1"/>
    </xf>
    <xf numFmtId="1" fontId="42" fillId="0" borderId="42" xfId="2" applyNumberFormat="1" applyFont="1" applyBorder="1" applyAlignment="1">
      <alignment horizontal="center" vertical="center" wrapText="1"/>
    </xf>
    <xf numFmtId="1" fontId="38" fillId="2" borderId="42" xfId="0" applyNumberFormat="1" applyFont="1" applyFill="1" applyBorder="1" applyAlignment="1">
      <alignment horizontal="left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left" vertical="center" wrapText="1"/>
    </xf>
    <xf numFmtId="12" fontId="90" fillId="0" borderId="43" xfId="0" quotePrefix="1" applyNumberFormat="1" applyFont="1" applyBorder="1" applyAlignment="1">
      <alignment horizontal="center" vertical="center" wrapText="1"/>
    </xf>
    <xf numFmtId="12" fontId="90" fillId="0" borderId="40" xfId="0" quotePrefix="1" applyNumberFormat="1" applyFont="1" applyBorder="1" applyAlignment="1">
      <alignment horizontal="center" vertical="center" wrapText="1"/>
    </xf>
    <xf numFmtId="12" fontId="90" fillId="0" borderId="41" xfId="0" quotePrefix="1" applyNumberFormat="1" applyFont="1" applyBorder="1" applyAlignment="1">
      <alignment horizontal="center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6" fillId="0" borderId="42" xfId="0" applyFont="1" applyBorder="1" applyAlignment="1">
      <alignment horizontal="left" vertical="center" wrapText="1"/>
    </xf>
    <xf numFmtId="0" fontId="87" fillId="2" borderId="0" xfId="0" applyFont="1" applyFill="1" applyAlignment="1">
      <alignment horizontal="left" vertical="center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 wrapText="1"/>
    </xf>
    <xf numFmtId="0" fontId="26" fillId="2" borderId="42" xfId="0" applyFont="1" applyFill="1" applyBorder="1" applyAlignment="1">
      <alignment horizontal="left" vertical="center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30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37" xfId="0" applyFont="1" applyBorder="1" applyAlignment="1">
      <alignment horizontal="center" vertical="center" wrapText="1"/>
    </xf>
    <xf numFmtId="0" fontId="42" fillId="0" borderId="46" xfId="0" applyFont="1" applyBorder="1" applyAlignment="1">
      <alignment horizontal="center" vertical="center" wrapText="1"/>
    </xf>
    <xf numFmtId="0" fontId="42" fillId="0" borderId="45" xfId="0" applyFont="1" applyBorder="1" applyAlignment="1">
      <alignment horizontal="center" vertical="center" wrapText="1"/>
    </xf>
    <xf numFmtId="0" fontId="42" fillId="0" borderId="47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97" fillId="0" borderId="64" xfId="128" applyFont="1" applyFill="1" applyBorder="1" applyAlignment="1">
      <alignment horizontal="center" vertical="top" wrapText="1"/>
    </xf>
    <xf numFmtId="0" fontId="97" fillId="0" borderId="65" xfId="128" applyFont="1" applyFill="1" applyBorder="1" applyAlignment="1">
      <alignment horizontal="center" vertical="top" wrapText="1"/>
    </xf>
    <xf numFmtId="0" fontId="97" fillId="0" borderId="66" xfId="128" applyFont="1" applyFill="1" applyBorder="1" applyAlignment="1">
      <alignment horizontal="center" vertical="top" wrapText="1"/>
    </xf>
    <xf numFmtId="0" fontId="91" fillId="0" borderId="0" xfId="128" applyFill="1" applyAlignment="1">
      <alignment horizontal="left" vertical="top"/>
    </xf>
    <xf numFmtId="0" fontId="97" fillId="0" borderId="67" xfId="128" applyFont="1" applyFill="1" applyBorder="1" applyAlignment="1">
      <alignment horizontal="left" vertical="top" wrapText="1"/>
    </xf>
    <xf numFmtId="0" fontId="97" fillId="0" borderId="68" xfId="128" applyFont="1" applyFill="1" applyBorder="1" applyAlignment="1">
      <alignment horizontal="left" vertical="top" wrapText="1"/>
    </xf>
    <xf numFmtId="0" fontId="91" fillId="0" borderId="68" xfId="128" applyFill="1" applyBorder="1" applyAlignment="1">
      <alignment horizontal="left" wrapText="1"/>
    </xf>
    <xf numFmtId="177" fontId="50" fillId="0" borderId="68" xfId="128" applyNumberFormat="1" applyFont="1" applyFill="1" applyBorder="1" applyAlignment="1">
      <alignment horizontal="left" vertical="top" indent="2" shrinkToFit="1"/>
    </xf>
    <xf numFmtId="0" fontId="91" fillId="0" borderId="69" xfId="128" applyFill="1" applyBorder="1" applyAlignment="1">
      <alignment horizontal="left" wrapText="1"/>
    </xf>
    <xf numFmtId="0" fontId="97" fillId="0" borderId="70" xfId="128" applyFont="1" applyFill="1" applyBorder="1" applyAlignment="1">
      <alignment horizontal="left" vertical="top" wrapText="1"/>
    </xf>
    <xf numFmtId="0" fontId="97" fillId="0" borderId="0" xfId="128" applyFont="1" applyFill="1" applyAlignment="1">
      <alignment horizontal="left" vertical="top" wrapText="1"/>
    </xf>
    <xf numFmtId="0" fontId="91" fillId="0" borderId="0" xfId="128" applyFill="1" applyAlignment="1">
      <alignment horizontal="left" wrapText="1"/>
    </xf>
    <xf numFmtId="0" fontId="91" fillId="0" borderId="71" xfId="128" applyFill="1" applyBorder="1" applyAlignment="1">
      <alignment horizontal="left" wrapText="1"/>
    </xf>
    <xf numFmtId="0" fontId="97" fillId="0" borderId="59" xfId="128" applyFont="1" applyFill="1" applyBorder="1" applyAlignment="1">
      <alignment horizontal="left" vertical="top" wrapText="1"/>
    </xf>
    <xf numFmtId="0" fontId="98" fillId="0" borderId="72" xfId="128" applyFont="1" applyFill="1" applyBorder="1" applyAlignment="1">
      <alignment horizontal="left" vertical="top" wrapText="1"/>
    </xf>
    <xf numFmtId="0" fontId="99" fillId="0" borderId="42" xfId="128" applyFont="1" applyFill="1" applyBorder="1" applyAlignment="1">
      <alignment horizontal="center" vertical="center" wrapText="1"/>
    </xf>
    <xf numFmtId="0" fontId="97" fillId="0" borderId="73" xfId="128" applyFont="1" applyFill="1" applyBorder="1" applyAlignment="1">
      <alignment horizontal="center" vertical="center" wrapText="1"/>
    </xf>
    <xf numFmtId="0" fontId="97" fillId="0" borderId="73" xfId="128" applyFont="1" applyFill="1" applyBorder="1" applyAlignment="1">
      <alignment horizontal="left" vertical="center" wrapText="1"/>
    </xf>
    <xf numFmtId="0" fontId="97" fillId="0" borderId="74" xfId="128" applyFont="1" applyFill="1" applyBorder="1" applyAlignment="1">
      <alignment horizontal="left" vertical="center" wrapText="1"/>
    </xf>
    <xf numFmtId="0" fontId="97" fillId="0" borderId="74" xfId="128" applyFont="1" applyFill="1" applyBorder="1" applyAlignment="1">
      <alignment horizontal="left" vertical="center" wrapText="1" indent="1"/>
    </xf>
    <xf numFmtId="0" fontId="100" fillId="0" borderId="74" xfId="128" applyFont="1" applyFill="1" applyBorder="1" applyAlignment="1">
      <alignment horizontal="left" vertical="center" wrapText="1" indent="1"/>
    </xf>
    <xf numFmtId="0" fontId="100" fillId="0" borderId="74" xfId="128" applyFont="1" applyFill="1" applyBorder="1" applyAlignment="1">
      <alignment horizontal="center" vertical="center" wrapText="1"/>
    </xf>
    <xf numFmtId="0" fontId="97" fillId="0" borderId="73" xfId="128" applyFont="1" applyFill="1" applyBorder="1" applyAlignment="1">
      <alignment horizontal="center" vertical="top" wrapText="1"/>
    </xf>
    <xf numFmtId="0" fontId="101" fillId="0" borderId="73" xfId="128" applyFont="1" applyFill="1" applyBorder="1" applyAlignment="1">
      <alignment horizontal="left" vertical="top" wrapText="1"/>
    </xf>
    <xf numFmtId="0" fontId="101" fillId="0" borderId="66" xfId="128" applyFont="1" applyFill="1" applyBorder="1" applyAlignment="1">
      <alignment horizontal="left" vertical="top" wrapText="1"/>
    </xf>
    <xf numFmtId="12" fontId="101" fillId="0" borderId="73" xfId="128" applyNumberFormat="1" applyFont="1" applyFill="1" applyBorder="1" applyAlignment="1">
      <alignment horizontal="center" vertical="center" wrapText="1"/>
    </xf>
    <xf numFmtId="12" fontId="102" fillId="0" borderId="73" xfId="128" applyNumberFormat="1" applyFont="1" applyFill="1" applyBorder="1" applyAlignment="1">
      <alignment horizontal="center" vertical="center" wrapText="1"/>
    </xf>
    <xf numFmtId="12" fontId="103" fillId="0" borderId="73" xfId="128" applyNumberFormat="1" applyFont="1" applyFill="1" applyBorder="1" applyAlignment="1">
      <alignment horizontal="center" vertical="center" shrinkToFit="1"/>
    </xf>
    <xf numFmtId="12" fontId="104" fillId="0" borderId="73" xfId="128" applyNumberFormat="1" applyFont="1" applyFill="1" applyBorder="1" applyAlignment="1">
      <alignment horizontal="center" vertical="center" wrapText="1"/>
    </xf>
    <xf numFmtId="12" fontId="105" fillId="0" borderId="73" xfId="128" applyNumberFormat="1" applyFont="1" applyFill="1" applyBorder="1" applyAlignment="1">
      <alignment horizontal="center" vertical="center" shrinkToFit="1"/>
    </xf>
    <xf numFmtId="0" fontId="91" fillId="0" borderId="73" xfId="128" applyFill="1" applyBorder="1" applyAlignment="1">
      <alignment horizontal="left" wrapText="1"/>
    </xf>
    <xf numFmtId="0" fontId="107" fillId="0" borderId="64" xfId="128" applyFont="1" applyFill="1" applyBorder="1" applyAlignment="1">
      <alignment horizontal="center" vertical="center" wrapText="1"/>
    </xf>
    <xf numFmtId="0" fontId="107" fillId="0" borderId="65" xfId="128" applyFont="1" applyFill="1" applyBorder="1" applyAlignment="1">
      <alignment horizontal="center" vertical="center" wrapText="1"/>
    </xf>
    <xf numFmtId="0" fontId="107" fillId="0" borderId="66" xfId="128" applyFont="1" applyFill="1" applyBorder="1" applyAlignment="1">
      <alignment horizontal="center" vertical="center" wrapText="1"/>
    </xf>
    <xf numFmtId="12" fontId="91" fillId="0" borderId="0" xfId="128" applyNumberFormat="1" applyFill="1" applyAlignment="1">
      <alignment horizontal="left" vertical="top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21.emf"/><Relationship Id="rId3" Type="http://schemas.openxmlformats.org/officeDocument/2006/relationships/image" Target="../media/image12.png"/><Relationship Id="rId7" Type="http://schemas.openxmlformats.org/officeDocument/2006/relationships/image" Target="../media/image16.png"/><Relationship Id="rId12" Type="http://schemas.openxmlformats.org/officeDocument/2006/relationships/image" Target="../media/image20.emf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6" Type="http://schemas.openxmlformats.org/officeDocument/2006/relationships/image" Target="../media/image15.png"/><Relationship Id="rId11" Type="http://schemas.openxmlformats.org/officeDocument/2006/relationships/image" Target="../media/image7.emf"/><Relationship Id="rId5" Type="http://schemas.openxmlformats.org/officeDocument/2006/relationships/image" Target="../media/image14.png"/><Relationship Id="rId10" Type="http://schemas.openxmlformats.org/officeDocument/2006/relationships/image" Target="../media/image19.png"/><Relationship Id="rId4" Type="http://schemas.openxmlformats.org/officeDocument/2006/relationships/image" Target="../media/image13.png"/><Relationship Id="rId9" Type="http://schemas.openxmlformats.org/officeDocument/2006/relationships/image" Target="../media/image1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0.png"/><Relationship Id="rId13" Type="http://schemas.openxmlformats.org/officeDocument/2006/relationships/image" Target="../media/image35.png"/><Relationship Id="rId3" Type="http://schemas.openxmlformats.org/officeDocument/2006/relationships/image" Target="../media/image25.png"/><Relationship Id="rId7" Type="http://schemas.openxmlformats.org/officeDocument/2006/relationships/image" Target="../media/image29.png"/><Relationship Id="rId12" Type="http://schemas.openxmlformats.org/officeDocument/2006/relationships/image" Target="../media/image34.png"/><Relationship Id="rId2" Type="http://schemas.openxmlformats.org/officeDocument/2006/relationships/image" Target="../media/image24.png"/><Relationship Id="rId1" Type="http://schemas.openxmlformats.org/officeDocument/2006/relationships/image" Target="../media/image23.png"/><Relationship Id="rId6" Type="http://schemas.openxmlformats.org/officeDocument/2006/relationships/image" Target="../media/image28.png"/><Relationship Id="rId11" Type="http://schemas.openxmlformats.org/officeDocument/2006/relationships/image" Target="../media/image33.png"/><Relationship Id="rId5" Type="http://schemas.openxmlformats.org/officeDocument/2006/relationships/image" Target="../media/image27.png"/><Relationship Id="rId10" Type="http://schemas.openxmlformats.org/officeDocument/2006/relationships/image" Target="../media/image32.png"/><Relationship Id="rId4" Type="http://schemas.openxmlformats.org/officeDocument/2006/relationships/image" Target="../media/image26.png"/><Relationship Id="rId9" Type="http://schemas.openxmlformats.org/officeDocument/2006/relationships/image" Target="../media/image31.png"/><Relationship Id="rId14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746125</xdr:colOff>
      <xdr:row>4</xdr:row>
      <xdr:rowOff>79375</xdr:rowOff>
    </xdr:from>
    <xdr:to>
      <xdr:col>16</xdr:col>
      <xdr:colOff>1270150</xdr:colOff>
      <xdr:row>6</xdr:row>
      <xdr:rowOff>685912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47311E-D999-5D29-046D-0AD575EDF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46875" y="2174875"/>
          <a:ext cx="2921150" cy="2178162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52</xdr:row>
      <xdr:rowOff>0</xdr:rowOff>
    </xdr:from>
    <xdr:to>
      <xdr:col>15</xdr:col>
      <xdr:colOff>505734</xdr:colOff>
      <xdr:row>57</xdr:row>
      <xdr:rowOff>333375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5469CB-0D7E-E9A2-117E-7002CF1AA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76625" y="33559750"/>
          <a:ext cx="4903109" cy="36512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126999</xdr:colOff>
      <xdr:row>57</xdr:row>
      <xdr:rowOff>1238250</xdr:rowOff>
    </xdr:from>
    <xdr:to>
      <xdr:col>16</xdr:col>
      <xdr:colOff>1203041</xdr:colOff>
      <xdr:row>60</xdr:row>
      <xdr:rowOff>1825625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9F3215F-C3B9-2D41-E3CC-53DFE4B3A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81249" y="38115875"/>
          <a:ext cx="7219667" cy="4841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4302125</xdr:colOff>
      <xdr:row>21</xdr:row>
      <xdr:rowOff>317499</xdr:rowOff>
    </xdr:from>
    <xdr:to>
      <xdr:col>1</xdr:col>
      <xdr:colOff>9938610</xdr:colOff>
      <xdr:row>21</xdr:row>
      <xdr:rowOff>3079749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946493" y="29598506"/>
          <a:ext cx="2762250" cy="5636485"/>
        </a:xfrm>
        <a:prstGeom prst="rect">
          <a:avLst/>
        </a:prstGeom>
      </xdr:spPr>
    </xdr:pic>
    <xdr:clientData/>
  </xdr:twoCellAnchor>
  <xdr:twoCellAnchor editAs="oneCell">
    <xdr:from>
      <xdr:col>1</xdr:col>
      <xdr:colOff>4350946</xdr:colOff>
      <xdr:row>17</xdr:row>
      <xdr:rowOff>381000</xdr:rowOff>
    </xdr:from>
    <xdr:to>
      <xdr:col>1</xdr:col>
      <xdr:colOff>7318375</xdr:colOff>
      <xdr:row>17</xdr:row>
      <xdr:rowOff>3643084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D408FB-18FC-4230-8674-C9FCEF589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8196" y="18669000"/>
          <a:ext cx="2967429" cy="3262084"/>
        </a:xfrm>
        <a:prstGeom prst="rect">
          <a:avLst/>
        </a:prstGeom>
      </xdr:spPr>
    </xdr:pic>
    <xdr:clientData/>
  </xdr:twoCellAnchor>
  <xdr:twoCellAnchor>
    <xdr:from>
      <xdr:col>1</xdr:col>
      <xdr:colOff>2413000</xdr:colOff>
      <xdr:row>19</xdr:row>
      <xdr:rowOff>126998</xdr:rowOff>
    </xdr:from>
    <xdr:to>
      <xdr:col>1</xdr:col>
      <xdr:colOff>8286750</xdr:colOff>
      <xdr:row>20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9620250" y="24050623"/>
          <a:ext cx="5873750" cy="5080002"/>
          <a:chOff x="7207250" y="25288875"/>
          <a:chExt cx="6619159" cy="6318250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207250" y="25288875"/>
            <a:ext cx="1619250" cy="6254355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oneCellAnchor>
    <xdr:from>
      <xdr:col>1</xdr:col>
      <xdr:colOff>4714875</xdr:colOff>
      <xdr:row>32</xdr:row>
      <xdr:rowOff>283255</xdr:rowOff>
    </xdr:from>
    <xdr:ext cx="2936874" cy="166937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4339C8CA-906C-43A3-A286-68616DF31EF8}"/>
            </a:ext>
          </a:extLst>
        </xdr:cNvPr>
        <xdr:cNvSpPr txBox="1"/>
      </xdr:nvSpPr>
      <xdr:spPr>
        <a:xfrm>
          <a:off x="11922125" y="4961005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3841750</xdr:colOff>
      <xdr:row>24</xdr:row>
      <xdr:rowOff>111125</xdr:rowOff>
    </xdr:from>
    <xdr:to>
      <xdr:col>1</xdr:col>
      <xdr:colOff>5509595</xdr:colOff>
      <xdr:row>24</xdr:row>
      <xdr:rowOff>3966076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726CE62-F99B-405B-80A0-DBADD0F0F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49000" y="35734625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1</xdr:col>
      <xdr:colOff>5935677</xdr:colOff>
      <xdr:row>24</xdr:row>
      <xdr:rowOff>141085</xdr:rowOff>
    </xdr:from>
    <xdr:to>
      <xdr:col>1</xdr:col>
      <xdr:colOff>7502421</xdr:colOff>
      <xdr:row>24</xdr:row>
      <xdr:rowOff>3991707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47ECAEF0-14F2-4578-9134-A15932F76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142927" y="35764585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1</xdr:col>
      <xdr:colOff>5270499</xdr:colOff>
      <xdr:row>26</xdr:row>
      <xdr:rowOff>388081</xdr:rowOff>
    </xdr:from>
    <xdr:to>
      <xdr:col>1</xdr:col>
      <xdr:colOff>6111875</xdr:colOff>
      <xdr:row>26</xdr:row>
      <xdr:rowOff>2282280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93FD115-6595-422D-924C-1850D60C1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477749" y="40901081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1</xdr:col>
      <xdr:colOff>4651374</xdr:colOff>
      <xdr:row>28</xdr:row>
      <xdr:rowOff>149956</xdr:rowOff>
    </xdr:from>
    <xdr:to>
      <xdr:col>1</xdr:col>
      <xdr:colOff>7797341</xdr:colOff>
      <xdr:row>28</xdr:row>
      <xdr:rowOff>2181955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7CE7EB6-D6B3-4C2B-BB18-5C99B59FC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858624" y="44377706"/>
          <a:ext cx="3145967" cy="2031999"/>
        </a:xfrm>
        <a:prstGeom prst="rect">
          <a:avLst/>
        </a:prstGeom>
      </xdr:spPr>
    </xdr:pic>
    <xdr:clientData/>
  </xdr:twoCellAnchor>
  <xdr:twoCellAnchor editAs="oneCell">
    <xdr:from>
      <xdr:col>1</xdr:col>
      <xdr:colOff>4365624</xdr:colOff>
      <xdr:row>30</xdr:row>
      <xdr:rowOff>165831</xdr:rowOff>
    </xdr:from>
    <xdr:to>
      <xdr:col>1</xdr:col>
      <xdr:colOff>6762749</xdr:colOff>
      <xdr:row>30</xdr:row>
      <xdr:rowOff>2666504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EE97ADE-19E5-4A2C-A08C-1CB664CA4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572874" y="47854331"/>
          <a:ext cx="2397125" cy="2500673"/>
        </a:xfrm>
        <a:prstGeom prst="rect">
          <a:avLst/>
        </a:prstGeom>
      </xdr:spPr>
    </xdr:pic>
    <xdr:clientData/>
  </xdr:twoCellAnchor>
  <xdr:twoCellAnchor editAs="oneCell">
    <xdr:from>
      <xdr:col>1</xdr:col>
      <xdr:colOff>4508499</xdr:colOff>
      <xdr:row>38</xdr:row>
      <xdr:rowOff>308706</xdr:rowOff>
    </xdr:from>
    <xdr:to>
      <xdr:col>1</xdr:col>
      <xdr:colOff>6127749</xdr:colOff>
      <xdr:row>38</xdr:row>
      <xdr:rowOff>1908905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16C05CF-1897-499F-881E-BFF1CCA36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715749" y="57950831"/>
          <a:ext cx="1619250" cy="1600199"/>
        </a:xfrm>
        <a:prstGeom prst="rect">
          <a:avLst/>
        </a:prstGeom>
      </xdr:spPr>
    </xdr:pic>
    <xdr:clientData/>
  </xdr:twoCellAnchor>
  <xdr:twoCellAnchor editAs="oneCell">
    <xdr:from>
      <xdr:col>1</xdr:col>
      <xdr:colOff>6349999</xdr:colOff>
      <xdr:row>24</xdr:row>
      <xdr:rowOff>2118456</xdr:rowOff>
    </xdr:from>
    <xdr:to>
      <xdr:col>1</xdr:col>
      <xdr:colOff>7096124</xdr:colOff>
      <xdr:row>24</xdr:row>
      <xdr:rowOff>2984417</xdr:rowOff>
    </xdr:to>
    <xdr:pic>
      <xdr:nvPicPr>
        <xdr:cNvPr id="20" name="Picture 19" descr="Garment size and color code labels for retail clothing, fabric safe stickers">
          <a:extLst>
            <a:ext uri="{FF2B5EF4-FFF2-40B4-BE49-F238E27FC236}">
              <a16:creationId xmlns:a16="http://schemas.microsoft.com/office/drawing/2014/main" id="{8E95A4BD-E819-4395-944C-1AE552A482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3557249" y="37741956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8890000</xdr:colOff>
      <xdr:row>0</xdr:row>
      <xdr:rowOff>47625</xdr:rowOff>
    </xdr:from>
    <xdr:to>
      <xdr:col>1</xdr:col>
      <xdr:colOff>11811150</xdr:colOff>
      <xdr:row>3</xdr:row>
      <xdr:rowOff>416037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631003B-3D40-46A0-80F4-4F11903EB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097250" y="47625"/>
          <a:ext cx="2921150" cy="21781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1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availablevn.sharepoint.com/sites/COMMERCIAL/Shared%20Documents/General/2-CUSTOMER-FOLDER/HERSCHEL/3-SS25/1-SAMPLE/2-STYLE-FILE/CUTTING%20DOCKET/S3/SMS/SINGLE/MEN/H06-ST92M_HERSCHEL%20-%20SS25%20-%20S3_AVIATION%20POCKET%20TEE%20MEN'S_BLACK.XLSX" TargetMode="External"/><Relationship Id="rId2" Type="http://schemas.microsoft.com/office/2019/04/relationships/externalLinkLongPath" Target="H06-ST92M_HERSCHEL%20-%20SS25%20-%20S3_AVIATION%20POCKET%20TEE%20MEN'S_BLACK.XLSX?D57B5C5B" TargetMode="External"/><Relationship Id="rId1" Type="http://schemas.openxmlformats.org/officeDocument/2006/relationships/externalLinkPath" Target="file:///\\D57B5C5B\H06-ST92M_HERSCHEL%20-%20SS25%20-%20S3_AVIATION%20POCKET%20TEE%20MEN'S_BLAC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>
        <row r="6">
          <cell r="B6" t="str">
            <v xml:space="preserve">JOB NUMBER:  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2">
          <cell r="B32" t="str">
            <v>NHÃN DỆT BẰNG VẢI 38MM*71MM 
(NHÃN CHÍNH-PHÂN THEO TỪNG SIZE)
CODE: HSC-ML-0047(MENS)</v>
          </cell>
        </row>
        <row r="34">
          <cell r="B34" t="str">
            <v>NHÃN HSCO SATIN
CODE: HSC-ML-0002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 (GREY)"/>
      <sheetName val="3. ĐỊNH VỊ HÌNH IN.THÊU"/>
      <sheetName val="2. TRIM CARD "/>
      <sheetName val="L=4%,W=3%"/>
    </sheetNames>
    <sheetDataSet>
      <sheetData sheetId="0">
        <row r="38">
          <cell r="B38" t="str">
            <v>THẺ BÀI + SIZE STICKER</v>
          </cell>
        </row>
        <row r="39">
          <cell r="B39" t="str">
            <v>ĐẠN BẮN TREO THẺ BÀI</v>
          </cell>
        </row>
        <row r="40">
          <cell r="B40" t="str">
            <v>STICKER BARCODE TẠI THẺ BÀI
KÍCH THƯỚC: 20CMX30CM</v>
          </cell>
        </row>
        <row r="41">
          <cell r="B41" t="str">
            <v>STICKER BARCODE TẠI POLY BAG
KÍCH THƯỚC: 35CMX55CM</v>
          </cell>
        </row>
        <row r="42">
          <cell r="B42" t="str">
            <v>STICKER CARTON CHI TIẾT TỪNG CỬA HÀNG</v>
          </cell>
        </row>
        <row r="43">
          <cell r="B43" t="str">
            <v>POLY BAG LỚN</v>
          </cell>
        </row>
        <row r="44">
          <cell r="B44" t="str">
            <v>POLY BAG THÙNG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06"/>
  <sheetViews>
    <sheetView view="pageBreakPreview" zoomScale="40" zoomScaleNormal="10" zoomScaleSheetLayoutView="40" zoomScalePageLayoutView="25" workbookViewId="0">
      <selection activeCell="F9" sqref="F9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5.36328125" style="49" customWidth="1"/>
    <col min="4" max="4" width="30" style="49" customWidth="1"/>
    <col min="5" max="5" width="26.36328125" style="49" customWidth="1"/>
    <col min="6" max="6" width="22.54296875" style="49" customWidth="1"/>
    <col min="7" max="7" width="20" style="50" customWidth="1"/>
    <col min="8" max="8" width="20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9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25.90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31" t="s">
        <v>73</v>
      </c>
      <c r="O1" s="331" t="s">
        <v>73</v>
      </c>
      <c r="P1" s="332" t="s">
        <v>74</v>
      </c>
      <c r="Q1" s="332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31" t="s">
        <v>75</v>
      </c>
      <c r="O2" s="331" t="s">
        <v>75</v>
      </c>
      <c r="P2" s="333" t="s">
        <v>76</v>
      </c>
      <c r="Q2" s="333"/>
    </row>
    <row r="3" spans="1:17" s="1" customFormat="1" ht="40" customHeight="1">
      <c r="A3" s="53"/>
      <c r="B3" s="53"/>
      <c r="C3" s="53"/>
      <c r="D3" s="53"/>
      <c r="E3" s="253"/>
      <c r="F3" s="53"/>
      <c r="G3" s="53"/>
      <c r="H3" s="53"/>
      <c r="I3" s="53"/>
      <c r="J3" s="53"/>
      <c r="K3" s="53"/>
      <c r="L3" s="55"/>
      <c r="M3" s="55"/>
      <c r="N3" s="331" t="s">
        <v>77</v>
      </c>
      <c r="O3" s="331" t="s">
        <v>77</v>
      </c>
      <c r="P3" s="334" t="s">
        <v>79</v>
      </c>
      <c r="Q3" s="332"/>
    </row>
    <row r="4" spans="1:17" s="2" customFormat="1" ht="44.5" customHeight="1">
      <c r="B4" s="3" t="s">
        <v>272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36" t="s">
        <v>330</v>
      </c>
      <c r="H5" s="337"/>
      <c r="I5" s="337"/>
      <c r="J5" s="337"/>
      <c r="K5" s="337"/>
      <c r="L5" s="337"/>
      <c r="M5" s="338"/>
    </row>
    <row r="6" spans="1:17" s="7" customFormat="1" ht="61.5" customHeight="1">
      <c r="B6" s="8" t="s">
        <v>43</v>
      </c>
      <c r="C6" s="8"/>
      <c r="D6" s="9" t="s">
        <v>328</v>
      </c>
      <c r="E6" s="11"/>
      <c r="F6" s="8"/>
      <c r="G6" s="339"/>
      <c r="H6" s="340"/>
      <c r="I6" s="340"/>
      <c r="J6" s="340"/>
      <c r="K6" s="340"/>
      <c r="L6" s="340"/>
      <c r="M6" s="341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329</v>
      </c>
      <c r="E7" s="9"/>
      <c r="F7" s="8"/>
      <c r="G7" s="339"/>
      <c r="H7" s="340"/>
      <c r="I7" s="340"/>
      <c r="J7" s="340"/>
      <c r="K7" s="340"/>
      <c r="L7" s="340"/>
      <c r="M7" s="341"/>
      <c r="N7" s="10"/>
      <c r="O7" s="10"/>
      <c r="P7" s="10"/>
      <c r="Q7" s="10"/>
    </row>
    <row r="8" spans="1:17" s="7" customFormat="1" ht="48" customHeight="1">
      <c r="B8" s="8" t="s">
        <v>45</v>
      </c>
      <c r="C8" s="8"/>
      <c r="D8" s="335" t="s">
        <v>331</v>
      </c>
      <c r="E8" s="335"/>
      <c r="F8" s="335"/>
      <c r="G8" s="342"/>
      <c r="H8" s="343"/>
      <c r="I8" s="343"/>
      <c r="J8" s="343"/>
      <c r="K8" s="343"/>
      <c r="L8" s="343"/>
      <c r="M8" s="344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207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45" customHeight="1">
      <c r="B10" s="17" t="s">
        <v>2</v>
      </c>
      <c r="C10" s="17"/>
      <c r="D10" s="152" t="s">
        <v>184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5" t="s">
        <v>332</v>
      </c>
      <c r="N10" s="21"/>
      <c r="O10" s="21"/>
      <c r="P10" s="21"/>
      <c r="Q10" s="21"/>
    </row>
    <row r="11" spans="1:17" s="12" customFormat="1" ht="71" customHeight="1">
      <c r="B11" s="20" t="s">
        <v>3</v>
      </c>
      <c r="C11" s="20"/>
      <c r="D11" s="347"/>
      <c r="E11" s="348"/>
      <c r="F11" s="348"/>
      <c r="G11" s="22"/>
      <c r="H11" s="23"/>
      <c r="I11" s="20"/>
      <c r="J11" s="204" t="s">
        <v>4</v>
      </c>
      <c r="K11" s="20"/>
      <c r="L11" s="205"/>
      <c r="M11" s="345" t="s">
        <v>198</v>
      </c>
      <c r="N11" s="345"/>
      <c r="O11" s="345"/>
      <c r="P11" s="345"/>
      <c r="Q11" s="345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36" customHeight="1">
      <c r="B13" s="349"/>
      <c r="C13" s="349"/>
      <c r="D13" s="349"/>
      <c r="E13" s="349"/>
      <c r="F13" s="349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45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199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64"/>
      <c r="Q17" s="265" t="s">
        <v>11</v>
      </c>
    </row>
    <row r="18" spans="1:17" s="219" customFormat="1" ht="114" customHeight="1">
      <c r="B18" s="220" t="s">
        <v>12</v>
      </c>
      <c r="C18" s="254"/>
      <c r="D18" s="260" t="s">
        <v>39</v>
      </c>
      <c r="E18" s="221"/>
      <c r="F18" s="222"/>
      <c r="G18" s="222"/>
      <c r="H18" s="222">
        <v>2</v>
      </c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2</v>
      </c>
    </row>
    <row r="19" spans="1:17" s="219" customFormat="1" ht="114" customHeight="1">
      <c r="B19" s="220" t="s">
        <v>63</v>
      </c>
      <c r="C19" s="254"/>
      <c r="D19" s="261" t="str">
        <f>+D18</f>
        <v>BLACK</v>
      </c>
      <c r="E19" s="221"/>
      <c r="F19" s="222"/>
      <c r="G19" s="222"/>
      <c r="H19" s="222">
        <v>1</v>
      </c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7" s="229" customFormat="1" ht="114" customHeight="1">
      <c r="B20" s="225" t="s">
        <v>13</v>
      </c>
      <c r="C20" s="255"/>
      <c r="D20" s="262" t="str">
        <f>+D19</f>
        <v>BLACK</v>
      </c>
      <c r="E20" s="226"/>
      <c r="F20" s="227"/>
      <c r="G20" s="227"/>
      <c r="H20" s="227">
        <f t="shared" ref="H20" si="0">SUM(H18:H19)</f>
        <v>3</v>
      </c>
      <c r="I20" s="227"/>
      <c r="J20" s="227"/>
      <c r="K20" s="227"/>
      <c r="L20" s="228"/>
      <c r="M20" s="227"/>
      <c r="N20" s="227"/>
      <c r="O20" s="227"/>
      <c r="P20" s="227"/>
      <c r="Q20" s="227">
        <f>SUM(Q18:Q19)</f>
        <v>3</v>
      </c>
    </row>
    <row r="21" spans="1:17" s="219" customFormat="1" ht="24.5" customHeight="1">
      <c r="B21" s="230"/>
      <c r="C21" s="230"/>
      <c r="D21" s="230"/>
      <c r="E21" s="231"/>
      <c r="F21" s="231"/>
      <c r="G21" s="232"/>
      <c r="H21" s="231"/>
      <c r="I21" s="231"/>
      <c r="J21" s="231"/>
      <c r="K21" s="231"/>
      <c r="L21" s="231"/>
      <c r="M21" s="233"/>
      <c r="N21" s="233"/>
      <c r="O21" s="233"/>
      <c r="P21" s="233"/>
      <c r="Q21" s="234"/>
    </row>
    <row r="22" spans="1:17" s="229" customFormat="1" ht="60" customHeight="1">
      <c r="B22" s="235" t="s">
        <v>121</v>
      </c>
      <c r="C22" s="236"/>
      <c r="D22" s="235"/>
      <c r="E22" s="237"/>
      <c r="F22" s="238">
        <f t="shared" ref="F22:K22" si="1">F20</f>
        <v>0</v>
      </c>
      <c r="G22" s="238">
        <f t="shared" si="1"/>
        <v>0</v>
      </c>
      <c r="H22" s="238">
        <f t="shared" si="1"/>
        <v>3</v>
      </c>
      <c r="I22" s="238">
        <f t="shared" si="1"/>
        <v>0</v>
      </c>
      <c r="J22" s="238">
        <f t="shared" si="1"/>
        <v>0</v>
      </c>
      <c r="K22" s="238">
        <f t="shared" si="1"/>
        <v>0</v>
      </c>
      <c r="L22" s="238"/>
      <c r="M22" s="238"/>
      <c r="N22" s="238"/>
      <c r="O22" s="238"/>
      <c r="P22" s="238"/>
      <c r="Q22" s="238">
        <f>Q20</f>
        <v>3</v>
      </c>
    </row>
    <row r="23" spans="1:17" s="105" customFormat="1" ht="20.25" customHeight="1">
      <c r="B23" s="106"/>
      <c r="C23" s="107"/>
      <c r="D23" s="346" t="s">
        <v>185</v>
      </c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</row>
    <row r="24" spans="1:17" s="1" customFormat="1" ht="55" customHeight="1">
      <c r="B24" s="269" t="s">
        <v>14</v>
      </c>
      <c r="C24" s="32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</row>
    <row r="25" spans="1:17" s="33" customFormat="1" ht="120">
      <c r="A25" s="316" t="s">
        <v>15</v>
      </c>
      <c r="B25" s="316"/>
      <c r="C25" s="316"/>
      <c r="D25" s="209" t="s">
        <v>16</v>
      </c>
      <c r="E25" s="209" t="s">
        <v>17</v>
      </c>
      <c r="F25" s="209" t="s">
        <v>18</v>
      </c>
      <c r="G25" s="208" t="s">
        <v>19</v>
      </c>
      <c r="H25" s="208" t="s">
        <v>20</v>
      </c>
      <c r="I25" s="208" t="s">
        <v>34</v>
      </c>
      <c r="J25" s="208" t="s">
        <v>181</v>
      </c>
      <c r="K25" s="208" t="s">
        <v>179</v>
      </c>
      <c r="L25" s="208" t="s">
        <v>180</v>
      </c>
      <c r="M25" s="208" t="s">
        <v>36</v>
      </c>
      <c r="N25" s="312" t="s">
        <v>51</v>
      </c>
      <c r="O25" s="312"/>
      <c r="P25" s="312"/>
      <c r="Q25" s="312"/>
    </row>
    <row r="26" spans="1:17" s="43" customFormat="1" ht="60.5" customHeight="1">
      <c r="A26" s="317" t="str">
        <f>$D$18</f>
        <v>BLACK</v>
      </c>
      <c r="B26" s="317"/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</row>
    <row r="27" spans="1:17" s="2" customFormat="1" ht="168.5" customHeight="1">
      <c r="A27" s="246">
        <v>1</v>
      </c>
      <c r="B27" s="318" t="s">
        <v>220</v>
      </c>
      <c r="C27" s="318"/>
      <c r="D27" s="247" t="s">
        <v>200</v>
      </c>
      <c r="E27" s="247" t="str">
        <f>A26</f>
        <v>BLACK</v>
      </c>
      <c r="F27" s="246" t="s">
        <v>10</v>
      </c>
      <c r="G27" s="248">
        <f>$Q$20</f>
        <v>3</v>
      </c>
      <c r="H27" s="249">
        <v>1</v>
      </c>
      <c r="I27" s="250">
        <f>H27*G27</f>
        <v>3</v>
      </c>
      <c r="J27" s="251">
        <f>(I27*2.97%+(I27/50)*0.5)</f>
        <v>0.1191</v>
      </c>
      <c r="K27" s="251">
        <v>2</v>
      </c>
      <c r="L27" s="251">
        <v>0</v>
      </c>
      <c r="M27" s="252">
        <f>ROUNDUP(SUM(I27:L27),0)</f>
        <v>6</v>
      </c>
      <c r="N27" s="319" t="s">
        <v>334</v>
      </c>
      <c r="O27" s="320"/>
      <c r="P27" s="320"/>
      <c r="Q27" s="321"/>
    </row>
    <row r="28" spans="1:17" s="2" customFormat="1" ht="168.5" customHeight="1">
      <c r="A28" s="246">
        <v>2</v>
      </c>
      <c r="B28" s="318" t="s">
        <v>221</v>
      </c>
      <c r="C28" s="318"/>
      <c r="D28" s="247" t="s">
        <v>195</v>
      </c>
      <c r="E28" s="247" t="str">
        <f>E27</f>
        <v>BLACK</v>
      </c>
      <c r="F28" s="246" t="s">
        <v>10</v>
      </c>
      <c r="G28" s="248">
        <f>$Q$20</f>
        <v>3</v>
      </c>
      <c r="H28" s="249">
        <v>0.02</v>
      </c>
      <c r="I28" s="250">
        <f>H28*G28</f>
        <v>0.06</v>
      </c>
      <c r="J28" s="251">
        <f>(I28*1.6%+(I28/50)*0.5)</f>
        <v>1.56E-3</v>
      </c>
      <c r="K28" s="251">
        <v>0</v>
      </c>
      <c r="L28" s="251">
        <v>0</v>
      </c>
      <c r="M28" s="252">
        <f>ROUNDUP(SUM(I28:L28),0)</f>
        <v>1</v>
      </c>
      <c r="N28" s="319" t="s">
        <v>333</v>
      </c>
      <c r="O28" s="320"/>
      <c r="P28" s="320"/>
      <c r="Q28" s="321"/>
    </row>
    <row r="29" spans="1:17" s="34" customFormat="1" ht="37" customHeight="1" thickBot="1">
      <c r="B29" s="75" t="s">
        <v>21</v>
      </c>
      <c r="C29" s="35"/>
      <c r="D29" s="35"/>
      <c r="E29" s="35"/>
      <c r="G29" s="36"/>
      <c r="Q29" s="37"/>
    </row>
    <row r="30" spans="1:17" s="51" customFormat="1" ht="70.5" customHeight="1">
      <c r="A30" s="324" t="s">
        <v>22</v>
      </c>
      <c r="B30" s="325"/>
      <c r="C30" s="325"/>
      <c r="D30" s="325"/>
      <c r="E30" s="326"/>
      <c r="F30" s="256" t="s">
        <v>47</v>
      </c>
      <c r="G30" s="256" t="s">
        <v>23</v>
      </c>
      <c r="H30" s="327" t="s">
        <v>42</v>
      </c>
      <c r="I30" s="328"/>
      <c r="J30" s="258" t="s">
        <v>18</v>
      </c>
      <c r="K30" s="256" t="s">
        <v>48</v>
      </c>
      <c r="L30" s="256" t="s">
        <v>24</v>
      </c>
      <c r="M30" s="257" t="s">
        <v>25</v>
      </c>
      <c r="N30" s="257" t="s">
        <v>26</v>
      </c>
      <c r="O30" s="257" t="s">
        <v>27</v>
      </c>
      <c r="P30" s="329" t="s">
        <v>28</v>
      </c>
      <c r="Q30" s="330"/>
    </row>
    <row r="31" spans="1:17" s="12" customFormat="1" ht="85" customHeight="1">
      <c r="A31" s="210">
        <v>1</v>
      </c>
      <c r="B31" s="323" t="s">
        <v>193</v>
      </c>
      <c r="C31" s="323"/>
      <c r="D31" s="323"/>
      <c r="E31" s="323"/>
      <c r="F31" s="201" t="str">
        <f>$D$18</f>
        <v>BLACK</v>
      </c>
      <c r="G31" s="267"/>
      <c r="H31" s="308" t="str">
        <f>$F$31</f>
        <v>BLACK</v>
      </c>
      <c r="I31" s="308" t="e">
        <f>#REF!</f>
        <v>#REF!</v>
      </c>
      <c r="J31" s="206" t="s">
        <v>29</v>
      </c>
      <c r="K31" s="206">
        <f t="shared" ref="K31:K34" si="2">$Q$20</f>
        <v>3</v>
      </c>
      <c r="L31" s="266">
        <v>3.5000000000000003E-2</v>
      </c>
      <c r="M31" s="211">
        <f>ROUNDUP(K31*L31,0)</f>
        <v>1</v>
      </c>
      <c r="N31" s="211"/>
      <c r="O31" s="207">
        <v>2</v>
      </c>
      <c r="P31" s="313"/>
      <c r="Q31" s="314"/>
    </row>
    <row r="32" spans="1:17" s="43" customFormat="1" ht="110.5" customHeight="1">
      <c r="A32" s="210">
        <v>2</v>
      </c>
      <c r="B32" s="322" t="s">
        <v>201</v>
      </c>
      <c r="C32" s="323"/>
      <c r="D32" s="323"/>
      <c r="E32" s="323"/>
      <c r="F32" s="201" t="s">
        <v>89</v>
      </c>
      <c r="G32" s="259" t="s">
        <v>89</v>
      </c>
      <c r="H32" s="308" t="str">
        <f t="shared" ref="H32:H34" si="3">$F$31</f>
        <v>BLACK</v>
      </c>
      <c r="I32" s="308" t="e">
        <f>#REF!</f>
        <v>#REF!</v>
      </c>
      <c r="J32" s="206" t="s">
        <v>30</v>
      </c>
      <c r="K32" s="206">
        <f t="shared" si="2"/>
        <v>3</v>
      </c>
      <c r="L32" s="212">
        <v>1</v>
      </c>
      <c r="M32" s="206">
        <f t="shared" ref="M32" si="4">L32*K32</f>
        <v>3</v>
      </c>
      <c r="N32" s="211"/>
      <c r="O32" s="207">
        <f t="shared" ref="O32" si="5">M32+N32</f>
        <v>3</v>
      </c>
      <c r="P32" s="313"/>
      <c r="Q32" s="314"/>
    </row>
    <row r="33" spans="1:17" s="43" customFormat="1" ht="110.5" customHeight="1">
      <c r="A33" s="210">
        <v>3</v>
      </c>
      <c r="B33" s="322" t="s">
        <v>202</v>
      </c>
      <c r="C33" s="323"/>
      <c r="D33" s="323"/>
      <c r="E33" s="323"/>
      <c r="F33" s="201" t="s">
        <v>89</v>
      </c>
      <c r="G33" s="259" t="s">
        <v>89</v>
      </c>
      <c r="H33" s="308" t="str">
        <f t="shared" si="3"/>
        <v>BLACK</v>
      </c>
      <c r="I33" s="308" t="e">
        <f>#REF!</f>
        <v>#REF!</v>
      </c>
      <c r="J33" s="206" t="s">
        <v>30</v>
      </c>
      <c r="K33" s="206">
        <f t="shared" si="2"/>
        <v>3</v>
      </c>
      <c r="L33" s="212">
        <v>1</v>
      </c>
      <c r="M33" s="206">
        <f t="shared" ref="M33" si="6">L33*K33</f>
        <v>3</v>
      </c>
      <c r="N33" s="211"/>
      <c r="O33" s="207">
        <f t="shared" ref="O33" si="7">M33+N33</f>
        <v>3</v>
      </c>
      <c r="P33" s="313"/>
      <c r="Q33" s="314"/>
    </row>
    <row r="34" spans="1:17" s="43" customFormat="1" ht="110.5" customHeight="1">
      <c r="A34" s="210">
        <v>4</v>
      </c>
      <c r="B34" s="322" t="s">
        <v>203</v>
      </c>
      <c r="C34" s="323"/>
      <c r="D34" s="323"/>
      <c r="E34" s="323"/>
      <c r="F34" s="201" t="s">
        <v>89</v>
      </c>
      <c r="G34" s="259" t="s">
        <v>89</v>
      </c>
      <c r="H34" s="308" t="str">
        <f t="shared" si="3"/>
        <v>BLACK</v>
      </c>
      <c r="I34" s="308" t="e">
        <f>#REF!</f>
        <v>#REF!</v>
      </c>
      <c r="J34" s="206" t="s">
        <v>30</v>
      </c>
      <c r="K34" s="206">
        <f t="shared" si="2"/>
        <v>3</v>
      </c>
      <c r="L34" s="212">
        <v>1</v>
      </c>
      <c r="M34" s="206">
        <f t="shared" ref="M34" si="8">L34*K34</f>
        <v>3</v>
      </c>
      <c r="N34" s="211"/>
      <c r="O34" s="207">
        <f t="shared" ref="O34" si="9">M34+N34</f>
        <v>3</v>
      </c>
      <c r="P34" s="313"/>
      <c r="Q34" s="314"/>
    </row>
    <row r="35" spans="1:17" s="34" customFormat="1" ht="39" hidden="1" customHeight="1">
      <c r="B35" s="80" t="s">
        <v>65</v>
      </c>
      <c r="C35" s="35"/>
      <c r="D35" s="35"/>
      <c r="E35" s="35"/>
      <c r="G35" s="36"/>
      <c r="Q35" s="37"/>
    </row>
    <row r="36" spans="1:17" s="51" customFormat="1" ht="97" hidden="1" customHeight="1">
      <c r="A36" s="316" t="s">
        <v>22</v>
      </c>
      <c r="B36" s="316"/>
      <c r="C36" s="316"/>
      <c r="D36" s="316"/>
      <c r="E36" s="316"/>
      <c r="F36" s="208" t="s">
        <v>47</v>
      </c>
      <c r="G36" s="208" t="s">
        <v>23</v>
      </c>
      <c r="H36" s="312" t="s">
        <v>42</v>
      </c>
      <c r="I36" s="312"/>
      <c r="J36" s="209" t="s">
        <v>18</v>
      </c>
      <c r="K36" s="208" t="s">
        <v>48</v>
      </c>
      <c r="L36" s="208" t="s">
        <v>24</v>
      </c>
      <c r="M36" s="208" t="s">
        <v>25</v>
      </c>
      <c r="N36" s="208" t="s">
        <v>26</v>
      </c>
      <c r="O36" s="208" t="s">
        <v>27</v>
      </c>
      <c r="P36" s="312" t="s">
        <v>28</v>
      </c>
      <c r="Q36" s="312"/>
    </row>
    <row r="37" spans="1:17" s="242" customFormat="1" ht="95.5" hidden="1" customHeight="1">
      <c r="A37" s="240">
        <v>1</v>
      </c>
      <c r="B37" s="309" t="s">
        <v>208</v>
      </c>
      <c r="C37" s="310"/>
      <c r="D37" s="310"/>
      <c r="E37" s="311"/>
      <c r="F37" s="273" t="s">
        <v>89</v>
      </c>
      <c r="G37" s="241" t="s">
        <v>89</v>
      </c>
      <c r="H37" s="308" t="str">
        <f t="shared" ref="H37:H47" si="10">$D$20</f>
        <v>BLACK</v>
      </c>
      <c r="I37" s="308" t="e">
        <f>#REF!</f>
        <v>#REF!</v>
      </c>
      <c r="J37" s="206" t="s">
        <v>30</v>
      </c>
      <c r="K37" s="206">
        <f>$Q$20</f>
        <v>3</v>
      </c>
      <c r="L37" s="212">
        <v>1</v>
      </c>
      <c r="M37" s="206">
        <f>L37*K37</f>
        <v>3</v>
      </c>
      <c r="N37" s="211"/>
      <c r="O37" s="207">
        <v>40</v>
      </c>
      <c r="P37" s="313" t="s">
        <v>273</v>
      </c>
      <c r="Q37" s="314"/>
    </row>
    <row r="38" spans="1:17" s="242" customFormat="1" ht="55" hidden="1" customHeight="1">
      <c r="A38" s="240">
        <v>2</v>
      </c>
      <c r="B38" s="309" t="s">
        <v>209</v>
      </c>
      <c r="C38" s="310"/>
      <c r="D38" s="310"/>
      <c r="E38" s="311"/>
      <c r="F38" s="273" t="s">
        <v>39</v>
      </c>
      <c r="G38" s="273" t="s">
        <v>39</v>
      </c>
      <c r="H38" s="308" t="str">
        <f t="shared" si="10"/>
        <v>BLACK</v>
      </c>
      <c r="I38" s="308" t="e">
        <f>#REF!</f>
        <v>#REF!</v>
      </c>
      <c r="J38" s="206" t="s">
        <v>30</v>
      </c>
      <c r="K38" s="206">
        <f t="shared" ref="K38" si="11">$Q$20</f>
        <v>3</v>
      </c>
      <c r="L38" s="212">
        <v>1</v>
      </c>
      <c r="M38" s="206">
        <f t="shared" ref="M38" si="12">L38*K38</f>
        <v>3</v>
      </c>
      <c r="N38" s="211"/>
      <c r="O38" s="207">
        <f t="shared" ref="O38" si="13">N38+M38</f>
        <v>3</v>
      </c>
      <c r="P38" s="307"/>
      <c r="Q38" s="307"/>
    </row>
    <row r="39" spans="1:17" s="242" customFormat="1" ht="94.5" hidden="1" customHeight="1">
      <c r="A39" s="240">
        <v>3</v>
      </c>
      <c r="B39" s="309" t="s">
        <v>210</v>
      </c>
      <c r="C39" s="310"/>
      <c r="D39" s="310"/>
      <c r="E39" s="311"/>
      <c r="F39" s="273" t="s">
        <v>89</v>
      </c>
      <c r="G39" s="273" t="s">
        <v>89</v>
      </c>
      <c r="H39" s="308" t="str">
        <f t="shared" si="10"/>
        <v>BLACK</v>
      </c>
      <c r="I39" s="308" t="e">
        <f>#REF!</f>
        <v>#REF!</v>
      </c>
      <c r="J39" s="206" t="s">
        <v>30</v>
      </c>
      <c r="K39" s="206">
        <f t="shared" ref="K39:K40" si="14">$Q$20</f>
        <v>3</v>
      </c>
      <c r="L39" s="212">
        <v>1</v>
      </c>
      <c r="M39" s="206">
        <f t="shared" ref="M39" si="15">L39*K39</f>
        <v>3</v>
      </c>
      <c r="N39" s="211"/>
      <c r="O39" s="207">
        <f t="shared" ref="O39" si="16">N39+M39</f>
        <v>3</v>
      </c>
      <c r="P39" s="307" t="s">
        <v>274</v>
      </c>
      <c r="Q39" s="315"/>
    </row>
    <row r="40" spans="1:17" s="242" customFormat="1" ht="103" hidden="1" customHeight="1">
      <c r="A40" s="240">
        <v>4</v>
      </c>
      <c r="B40" s="309" t="s">
        <v>211</v>
      </c>
      <c r="C40" s="310"/>
      <c r="D40" s="310"/>
      <c r="E40" s="311"/>
      <c r="F40" s="273" t="s">
        <v>89</v>
      </c>
      <c r="G40" s="273" t="s">
        <v>89</v>
      </c>
      <c r="H40" s="308" t="str">
        <f t="shared" si="10"/>
        <v>BLACK</v>
      </c>
      <c r="I40" s="308" t="e">
        <f>#REF!</f>
        <v>#REF!</v>
      </c>
      <c r="J40" s="206" t="s">
        <v>30</v>
      </c>
      <c r="K40" s="206">
        <f t="shared" si="14"/>
        <v>3</v>
      </c>
      <c r="L40" s="212">
        <v>1</v>
      </c>
      <c r="M40" s="206">
        <f t="shared" ref="M40" si="17">L40*K40</f>
        <v>3</v>
      </c>
      <c r="N40" s="211"/>
      <c r="O40" s="207">
        <f t="shared" ref="O40" si="18">N40+M40</f>
        <v>3</v>
      </c>
      <c r="P40" s="307" t="s">
        <v>274</v>
      </c>
      <c r="Q40" s="315"/>
    </row>
    <row r="41" spans="1:17" s="12" customFormat="1" ht="98" hidden="1" customHeight="1">
      <c r="A41" s="240">
        <v>5</v>
      </c>
      <c r="B41" s="309" t="s">
        <v>212</v>
      </c>
      <c r="C41" s="310"/>
      <c r="D41" s="310"/>
      <c r="E41" s="311"/>
      <c r="F41" s="273" t="s">
        <v>89</v>
      </c>
      <c r="G41" s="273" t="s">
        <v>89</v>
      </c>
      <c r="H41" s="308" t="str">
        <f t="shared" si="10"/>
        <v>BLACK</v>
      </c>
      <c r="I41" s="308" t="e">
        <f>#REF!</f>
        <v>#REF!</v>
      </c>
      <c r="J41" s="206" t="s">
        <v>30</v>
      </c>
      <c r="K41" s="206">
        <f t="shared" ref="K41" si="19">$Q$20</f>
        <v>3</v>
      </c>
      <c r="L41" s="212">
        <f>1/50</f>
        <v>0.02</v>
      </c>
      <c r="M41" s="206">
        <f t="shared" ref="M41" si="20">L41*K41</f>
        <v>0.06</v>
      </c>
      <c r="N41" s="211"/>
      <c r="O41" s="207">
        <f>N41+M41</f>
        <v>0.06</v>
      </c>
      <c r="P41" s="313" t="s">
        <v>275</v>
      </c>
      <c r="Q41" s="314"/>
    </row>
    <row r="42" spans="1:17" s="12" customFormat="1" ht="54" hidden="1" customHeight="1">
      <c r="A42" s="240">
        <v>6</v>
      </c>
      <c r="B42" s="309" t="s">
        <v>213</v>
      </c>
      <c r="C42" s="310"/>
      <c r="D42" s="310"/>
      <c r="E42" s="311"/>
      <c r="F42" s="273" t="s">
        <v>92</v>
      </c>
      <c r="G42" s="273" t="s">
        <v>92</v>
      </c>
      <c r="H42" s="308" t="str">
        <f t="shared" si="10"/>
        <v>BLACK</v>
      </c>
      <c r="I42" s="308" t="e">
        <f>#REF!</f>
        <v>#REF!</v>
      </c>
      <c r="J42" s="206" t="s">
        <v>30</v>
      </c>
      <c r="K42" s="206">
        <f t="shared" ref="K42" si="21">$Q$20</f>
        <v>3</v>
      </c>
      <c r="L42" s="212">
        <v>1</v>
      </c>
      <c r="M42" s="206">
        <f t="shared" ref="M42" si="22">L42*K42</f>
        <v>3</v>
      </c>
      <c r="N42" s="211"/>
      <c r="O42" s="207">
        <f t="shared" ref="O42" si="23">N42+M42</f>
        <v>3</v>
      </c>
      <c r="P42" s="313"/>
      <c r="Q42" s="314"/>
    </row>
    <row r="43" spans="1:17" s="12" customFormat="1" ht="48" hidden="1" customHeight="1">
      <c r="A43" s="240">
        <v>7</v>
      </c>
      <c r="B43" s="309" t="s">
        <v>214</v>
      </c>
      <c r="C43" s="310"/>
      <c r="D43" s="310"/>
      <c r="E43" s="311"/>
      <c r="F43" s="273" t="s">
        <v>92</v>
      </c>
      <c r="G43" s="273" t="s">
        <v>92</v>
      </c>
      <c r="H43" s="308" t="str">
        <f t="shared" si="10"/>
        <v>BLACK</v>
      </c>
      <c r="I43" s="308" t="e">
        <f>#REF!</f>
        <v>#REF!</v>
      </c>
      <c r="J43" s="206" t="s">
        <v>30</v>
      </c>
      <c r="K43" s="206">
        <f t="shared" ref="K43" si="24">$Q$20</f>
        <v>3</v>
      </c>
      <c r="L43" s="212">
        <f>1/50</f>
        <v>0.02</v>
      </c>
      <c r="M43" s="206">
        <f t="shared" ref="M43" si="25">L43*K43</f>
        <v>0.06</v>
      </c>
      <c r="N43" s="211"/>
      <c r="O43" s="207">
        <f t="shared" ref="O43" si="26">N43+M43</f>
        <v>0.06</v>
      </c>
      <c r="P43" s="307"/>
      <c r="Q43" s="307"/>
    </row>
    <row r="44" spans="1:17" s="12" customFormat="1" ht="50.5" hidden="1" customHeight="1">
      <c r="A44" s="240">
        <v>8</v>
      </c>
      <c r="B44" s="270" t="s">
        <v>215</v>
      </c>
      <c r="C44" s="271"/>
      <c r="D44" s="271"/>
      <c r="E44" s="272"/>
      <c r="F44" s="273" t="s">
        <v>55</v>
      </c>
      <c r="G44" s="273" t="s">
        <v>55</v>
      </c>
      <c r="H44" s="308" t="str">
        <f t="shared" si="10"/>
        <v>BLACK</v>
      </c>
      <c r="I44" s="308" t="e">
        <f>#REF!</f>
        <v>#REF!</v>
      </c>
      <c r="J44" s="206" t="s">
        <v>30</v>
      </c>
      <c r="K44" s="206">
        <f t="shared" ref="K44" si="27">$Q$20</f>
        <v>3</v>
      </c>
      <c r="L44" s="212">
        <f>2/50</f>
        <v>0.04</v>
      </c>
      <c r="M44" s="206">
        <f>L44*K44</f>
        <v>0.12</v>
      </c>
      <c r="N44" s="211"/>
      <c r="O44" s="207">
        <f t="shared" ref="O44" si="28">N44+M44</f>
        <v>0.12</v>
      </c>
      <c r="P44" s="307"/>
      <c r="Q44" s="307"/>
    </row>
    <row r="45" spans="1:17" s="12" customFormat="1" ht="53.5" hidden="1" customHeight="1">
      <c r="A45" s="240">
        <v>9</v>
      </c>
      <c r="B45" s="270" t="s">
        <v>216</v>
      </c>
      <c r="C45" s="271"/>
      <c r="D45" s="271"/>
      <c r="E45" s="272"/>
      <c r="F45" s="273" t="s">
        <v>55</v>
      </c>
      <c r="G45" s="273" t="s">
        <v>55</v>
      </c>
      <c r="H45" s="308" t="str">
        <f t="shared" si="10"/>
        <v>BLACK</v>
      </c>
      <c r="I45" s="308" t="e">
        <f>#REF!</f>
        <v>#REF!</v>
      </c>
      <c r="J45" s="206" t="s">
        <v>30</v>
      </c>
      <c r="K45" s="206">
        <f t="shared" ref="K45:K47" si="29">$Q$20</f>
        <v>3</v>
      </c>
      <c r="L45" s="212">
        <f>2/40</f>
        <v>0.05</v>
      </c>
      <c r="M45" s="206">
        <f t="shared" ref="M45:M46" si="30">L45*K45</f>
        <v>0.15000000000000002</v>
      </c>
      <c r="N45" s="206"/>
      <c r="O45" s="207">
        <v>26</v>
      </c>
      <c r="P45" s="307"/>
      <c r="Q45" s="307"/>
    </row>
    <row r="46" spans="1:17" s="12" customFormat="1" ht="48" hidden="1" customHeight="1">
      <c r="A46" s="240">
        <v>10</v>
      </c>
      <c r="B46" s="270" t="s">
        <v>217</v>
      </c>
      <c r="C46" s="271"/>
      <c r="D46" s="271"/>
      <c r="E46" s="272"/>
      <c r="F46" s="273" t="s">
        <v>55</v>
      </c>
      <c r="G46" s="273" t="s">
        <v>55</v>
      </c>
      <c r="H46" s="308" t="str">
        <f t="shared" si="10"/>
        <v>BLACK</v>
      </c>
      <c r="I46" s="308" t="e">
        <f>#REF!</f>
        <v>#REF!</v>
      </c>
      <c r="J46" s="206" t="s">
        <v>30</v>
      </c>
      <c r="K46" s="206">
        <f t="shared" si="29"/>
        <v>3</v>
      </c>
      <c r="L46" s="212">
        <f>2/40</f>
        <v>0.05</v>
      </c>
      <c r="M46" s="206">
        <f t="shared" si="30"/>
        <v>0.15000000000000002</v>
      </c>
      <c r="N46" s="206"/>
      <c r="O46" s="207">
        <v>26</v>
      </c>
      <c r="P46" s="307"/>
      <c r="Q46" s="307"/>
    </row>
    <row r="47" spans="1:17" s="12" customFormat="1" ht="48.5" hidden="1" customHeight="1">
      <c r="A47" s="240">
        <v>11</v>
      </c>
      <c r="B47" s="270" t="s">
        <v>187</v>
      </c>
      <c r="C47" s="271"/>
      <c r="D47" s="271"/>
      <c r="E47" s="272"/>
      <c r="F47" s="273" t="s">
        <v>55</v>
      </c>
      <c r="G47" s="273" t="s">
        <v>55</v>
      </c>
      <c r="H47" s="308" t="str">
        <f t="shared" si="10"/>
        <v>BLACK</v>
      </c>
      <c r="I47" s="308" t="e">
        <f>#REF!</f>
        <v>#REF!</v>
      </c>
      <c r="J47" s="206" t="s">
        <v>30</v>
      </c>
      <c r="K47" s="206">
        <f t="shared" si="29"/>
        <v>3</v>
      </c>
      <c r="L47" s="212">
        <f>2/40</f>
        <v>0.05</v>
      </c>
      <c r="M47" s="206">
        <f t="shared" ref="M47" si="31">L47*K47</f>
        <v>0.15000000000000002</v>
      </c>
      <c r="N47" s="206"/>
      <c r="O47" s="207">
        <v>26</v>
      </c>
      <c r="P47" s="307"/>
      <c r="Q47" s="307"/>
    </row>
    <row r="48" spans="1:17" s="12" customFormat="1" ht="16" customHeight="1">
      <c r="A48" s="88"/>
      <c r="B48" s="8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</row>
    <row r="49" spans="1:17" s="12" customFormat="1" ht="33" customHeight="1">
      <c r="B49" s="268" t="s">
        <v>66</v>
      </c>
      <c r="C49" s="76"/>
      <c r="D49" s="77"/>
      <c r="E49" s="77"/>
      <c r="F49" s="77"/>
      <c r="G49" s="78"/>
      <c r="H49" s="77"/>
      <c r="I49" s="77"/>
      <c r="J49" s="306" t="s">
        <v>31</v>
      </c>
      <c r="K49" s="306"/>
      <c r="L49" s="306"/>
      <c r="M49" s="306"/>
      <c r="N49" s="306"/>
      <c r="O49" s="42"/>
      <c r="P49" s="42"/>
      <c r="Q49" s="43"/>
    </row>
    <row r="50" spans="1:17" s="88" customFormat="1" ht="35.5" customHeight="1">
      <c r="A50" s="88">
        <v>1</v>
      </c>
      <c r="B50" s="239" t="s">
        <v>194</v>
      </c>
      <c r="C50" s="3" t="s">
        <v>269</v>
      </c>
      <c r="D50" s="12"/>
      <c r="E50" s="12"/>
      <c r="F50" s="12"/>
      <c r="G50" s="44"/>
      <c r="H50" s="44"/>
      <c r="I50" s="44"/>
      <c r="J50" s="44"/>
      <c r="K50" s="16"/>
      <c r="L50" s="16"/>
      <c r="M50" s="44"/>
      <c r="N50" s="44"/>
      <c r="O50" s="44"/>
      <c r="P50" s="44"/>
      <c r="Q50" s="44"/>
    </row>
    <row r="51" spans="1:17" s="12" customFormat="1" ht="34.5" customHeight="1">
      <c r="A51" s="88"/>
      <c r="B51" s="286" t="s">
        <v>49</v>
      </c>
      <c r="C51" s="287"/>
      <c r="D51" s="287"/>
      <c r="E51" s="287"/>
      <c r="F51" s="287"/>
      <c r="G51" s="287"/>
      <c r="H51" s="287"/>
      <c r="I51" s="288"/>
      <c r="J51" s="44"/>
      <c r="K51" s="16"/>
      <c r="L51" s="16"/>
      <c r="M51" s="44"/>
      <c r="N51" s="44"/>
      <c r="O51" s="44"/>
      <c r="P51" s="44"/>
      <c r="Q51" s="44"/>
    </row>
    <row r="52" spans="1:17" s="12" customFormat="1" ht="59.25" customHeight="1">
      <c r="A52" s="88"/>
      <c r="B52" s="289" t="s">
        <v>42</v>
      </c>
      <c r="C52" s="290"/>
      <c r="D52" s="291" t="s">
        <v>54</v>
      </c>
      <c r="E52" s="292"/>
      <c r="F52" s="292"/>
      <c r="G52" s="292"/>
      <c r="H52" s="292"/>
      <c r="I52" s="293"/>
      <c r="J52" s="44"/>
      <c r="K52" s="44"/>
      <c r="L52" s="44"/>
      <c r="M52" s="44"/>
      <c r="N52" s="44"/>
      <c r="O52" s="44"/>
      <c r="P52" s="44"/>
      <c r="Q52" s="44"/>
    </row>
    <row r="53" spans="1:17" s="12" customFormat="1" ht="102.5" customHeight="1">
      <c r="A53" s="88"/>
      <c r="B53" s="285" t="str">
        <f>$D$20</f>
        <v>BLACK</v>
      </c>
      <c r="C53" s="285" t="e">
        <f>#REF!</f>
        <v>#REF!</v>
      </c>
      <c r="D53" s="504" t="s">
        <v>335</v>
      </c>
      <c r="E53" s="505"/>
      <c r="F53" s="505"/>
      <c r="G53" s="505"/>
      <c r="H53" s="505"/>
      <c r="I53" s="506"/>
      <c r="J53" s="44"/>
      <c r="K53" s="44"/>
      <c r="L53" s="44"/>
      <c r="M53" s="44"/>
      <c r="N53" s="44"/>
      <c r="O53" s="44"/>
    </row>
    <row r="54" spans="1:17" s="12" customFormat="1" ht="27.5"/>
    <row r="55" spans="1:17" s="12" customFormat="1" ht="28">
      <c r="A55" s="88"/>
      <c r="B55" s="299" t="s">
        <v>218</v>
      </c>
      <c r="C55" s="300"/>
      <c r="D55" s="301"/>
      <c r="E55" s="301"/>
      <c r="F55" s="301"/>
      <c r="G55" s="301"/>
      <c r="H55" s="301"/>
      <c r="I55" s="302"/>
      <c r="J55" s="44"/>
      <c r="K55" s="44"/>
      <c r="L55" s="44"/>
    </row>
    <row r="56" spans="1:17" s="12" customFormat="1" ht="40.5" customHeight="1">
      <c r="A56" s="88"/>
      <c r="B56" s="303"/>
      <c r="C56" s="304"/>
      <c r="D56" s="243" t="s">
        <v>182</v>
      </c>
      <c r="E56" s="243" t="s">
        <v>60</v>
      </c>
      <c r="F56" s="243" t="s">
        <v>10</v>
      </c>
      <c r="G56" s="243" t="s">
        <v>57</v>
      </c>
      <c r="H56" s="243" t="s">
        <v>58</v>
      </c>
      <c r="I56" s="243" t="s">
        <v>59</v>
      </c>
      <c r="J56" s="44"/>
    </row>
    <row r="57" spans="1:17" s="12" customFormat="1" ht="63.5" customHeight="1">
      <c r="A57" s="88"/>
      <c r="B57" s="305" t="s">
        <v>192</v>
      </c>
      <c r="C57" s="305"/>
      <c r="D57" s="296" t="s">
        <v>336</v>
      </c>
      <c r="E57" s="297"/>
      <c r="F57" s="297"/>
      <c r="G57" s="297"/>
      <c r="H57" s="297"/>
      <c r="I57" s="298"/>
      <c r="J57" s="44"/>
    </row>
    <row r="58" spans="1:17" s="12" customFormat="1" ht="137" customHeight="1">
      <c r="A58" s="88"/>
      <c r="B58" s="294" t="s">
        <v>271</v>
      </c>
      <c r="C58" s="295"/>
      <c r="D58" s="296" t="s">
        <v>337</v>
      </c>
      <c r="E58" s="297"/>
      <c r="F58" s="297"/>
      <c r="G58" s="297"/>
      <c r="H58" s="297"/>
      <c r="I58" s="298"/>
      <c r="J58" s="44"/>
    </row>
    <row r="59" spans="1:17" s="12" customFormat="1" ht="128" customHeight="1">
      <c r="A59" s="88"/>
      <c r="B59" s="294" t="s">
        <v>338</v>
      </c>
      <c r="C59" s="295"/>
      <c r="D59" s="296" t="s">
        <v>339</v>
      </c>
      <c r="E59" s="297"/>
      <c r="F59" s="297"/>
      <c r="G59" s="297"/>
      <c r="H59" s="297"/>
      <c r="I59" s="298"/>
      <c r="J59" s="44"/>
    </row>
    <row r="60" spans="1:17" s="12" customFormat="1" ht="70" customHeight="1">
      <c r="A60" s="88"/>
      <c r="B60" s="305" t="s">
        <v>270</v>
      </c>
      <c r="C60" s="305"/>
      <c r="D60" s="296" t="s">
        <v>340</v>
      </c>
      <c r="E60" s="297"/>
      <c r="F60" s="297"/>
      <c r="G60" s="297"/>
      <c r="H60" s="297"/>
      <c r="I60" s="298"/>
      <c r="J60" s="44"/>
    </row>
    <row r="61" spans="1:17" s="12" customFormat="1" ht="186" customHeight="1">
      <c r="A61" s="88"/>
      <c r="B61" s="294" t="s">
        <v>342</v>
      </c>
      <c r="C61" s="295"/>
      <c r="D61" s="296" t="s">
        <v>341</v>
      </c>
      <c r="E61" s="297"/>
      <c r="F61" s="297"/>
      <c r="G61" s="297"/>
      <c r="H61" s="297"/>
      <c r="I61" s="298"/>
      <c r="J61" s="44"/>
    </row>
    <row r="62" spans="1:17" s="12" customFormat="1" ht="12.75" customHeight="1">
      <c r="A62" s="88"/>
      <c r="B62" s="88"/>
      <c r="C62" s="88"/>
      <c r="D62" s="88"/>
      <c r="E62" s="88"/>
      <c r="F62" s="88"/>
      <c r="G62" s="88"/>
      <c r="H62" s="88"/>
      <c r="I62" s="88"/>
      <c r="J62" s="44"/>
      <c r="K62" s="44"/>
      <c r="L62" s="44"/>
      <c r="M62" s="44"/>
      <c r="N62" s="44"/>
      <c r="O62" s="44"/>
      <c r="P62" s="44"/>
      <c r="Q62" s="44"/>
    </row>
    <row r="63" spans="1:17" s="88" customFormat="1" ht="42" customHeight="1">
      <c r="A63" s="13">
        <v>2</v>
      </c>
      <c r="B63" s="239" t="s">
        <v>196</v>
      </c>
      <c r="C63" s="351" t="s">
        <v>186</v>
      </c>
      <c r="D63" s="351"/>
      <c r="E63" s="351"/>
      <c r="F63" s="351"/>
      <c r="G63" s="44"/>
      <c r="H63" s="44"/>
      <c r="I63" s="44"/>
      <c r="J63" s="44"/>
      <c r="K63" s="16"/>
      <c r="L63" s="16"/>
      <c r="M63" s="44"/>
      <c r="N63" s="44"/>
      <c r="O63" s="44"/>
      <c r="P63" s="44"/>
      <c r="Q63" s="44"/>
    </row>
    <row r="64" spans="1:17" s="12" customFormat="1" ht="28" hidden="1">
      <c r="A64" s="88"/>
      <c r="B64" s="353" t="s">
        <v>49</v>
      </c>
      <c r="C64" s="354"/>
      <c r="D64" s="354"/>
      <c r="E64" s="354"/>
      <c r="F64" s="354"/>
      <c r="G64" s="354"/>
      <c r="H64" s="354"/>
      <c r="I64" s="357"/>
      <c r="J64" s="44"/>
      <c r="K64" s="16"/>
      <c r="L64" s="16"/>
      <c r="M64" s="44"/>
      <c r="N64" s="44"/>
      <c r="O64" s="44"/>
      <c r="P64" s="44"/>
      <c r="Q64" s="44"/>
    </row>
    <row r="65" spans="1:17" s="12" customFormat="1" ht="63" hidden="1" customHeight="1">
      <c r="A65" s="88"/>
      <c r="B65" s="359" t="s">
        <v>42</v>
      </c>
      <c r="C65" s="360"/>
      <c r="D65" s="361" t="s">
        <v>69</v>
      </c>
      <c r="E65" s="362"/>
      <c r="F65" s="362"/>
      <c r="G65" s="362"/>
      <c r="H65" s="362"/>
      <c r="I65" s="363"/>
      <c r="J65" s="44"/>
      <c r="K65" s="44"/>
      <c r="L65" s="44"/>
      <c r="M65" s="44"/>
      <c r="N65" s="44"/>
      <c r="O65" s="44"/>
      <c r="P65" s="44"/>
      <c r="Q65" s="44"/>
    </row>
    <row r="66" spans="1:17" s="12" customFormat="1" ht="72" hidden="1" customHeight="1">
      <c r="A66" s="88"/>
      <c r="B66" s="358" t="str">
        <f>$D$20</f>
        <v>BLACK</v>
      </c>
      <c r="C66" s="358" t="e">
        <f>#REF!</f>
        <v>#REF!</v>
      </c>
      <c r="D66" s="364" t="s">
        <v>178</v>
      </c>
      <c r="E66" s="365"/>
      <c r="F66" s="365"/>
      <c r="G66" s="365"/>
      <c r="H66" s="365"/>
      <c r="I66" s="366"/>
      <c r="J66" s="44"/>
      <c r="K66" s="44"/>
      <c r="L66" s="44"/>
      <c r="M66" s="44"/>
      <c r="N66" s="44"/>
      <c r="O66" s="44"/>
    </row>
    <row r="67" spans="1:17" s="12" customFormat="1" ht="29.15" hidden="1" customHeight="1">
      <c r="A67" s="88"/>
      <c r="B67" s="213"/>
      <c r="C67" s="214"/>
      <c r="D67" s="215"/>
      <c r="E67" s="202"/>
      <c r="F67" s="202"/>
      <c r="G67" s="202"/>
      <c r="H67" s="202"/>
      <c r="I67" s="203"/>
      <c r="J67" s="44"/>
      <c r="K67" s="44"/>
      <c r="L67" s="44"/>
      <c r="M67" s="44"/>
      <c r="N67" s="44"/>
      <c r="O67" s="44"/>
    </row>
    <row r="68" spans="1:17" s="12" customFormat="1" ht="28" hidden="1">
      <c r="A68" s="88"/>
      <c r="B68" s="353" t="s">
        <v>70</v>
      </c>
      <c r="C68" s="354"/>
      <c r="D68" s="355"/>
      <c r="E68" s="355"/>
      <c r="F68" s="355"/>
      <c r="G68" s="355"/>
      <c r="H68" s="355"/>
      <c r="I68" s="356"/>
      <c r="J68" s="44"/>
      <c r="K68" s="44"/>
      <c r="L68" s="44"/>
    </row>
    <row r="69" spans="1:17" s="12" customFormat="1" ht="56.25" hidden="1" customHeight="1">
      <c r="A69" s="88"/>
      <c r="B69" s="303"/>
      <c r="C69" s="304"/>
      <c r="D69" s="243" t="s">
        <v>182</v>
      </c>
      <c r="E69" s="243" t="s">
        <v>60</v>
      </c>
      <c r="F69" s="243" t="s">
        <v>10</v>
      </c>
      <c r="G69" s="243" t="s">
        <v>57</v>
      </c>
      <c r="H69" s="243" t="s">
        <v>58</v>
      </c>
      <c r="I69" s="243" t="s">
        <v>59</v>
      </c>
      <c r="J69" s="44"/>
    </row>
    <row r="70" spans="1:17" s="12" customFormat="1" ht="67.5" hidden="1" customHeight="1">
      <c r="A70" s="88"/>
      <c r="B70" s="370" t="s">
        <v>183</v>
      </c>
      <c r="C70" s="370"/>
      <c r="D70" s="195"/>
      <c r="E70" s="196"/>
      <c r="F70" s="196"/>
      <c r="G70" s="196"/>
      <c r="H70" s="196"/>
      <c r="I70" s="196"/>
      <c r="J70" s="44"/>
    </row>
    <row r="71" spans="1:17" s="12" customFormat="1" ht="27.5" hidden="1">
      <c r="A71" s="88"/>
      <c r="B71" s="88"/>
      <c r="C71" s="88"/>
      <c r="D71" s="88"/>
      <c r="E71" s="88"/>
      <c r="F71" s="88"/>
      <c r="G71" s="88"/>
      <c r="H71" s="88"/>
      <c r="I71" s="88"/>
      <c r="J71" s="44"/>
      <c r="K71" s="44"/>
      <c r="L71" s="44"/>
      <c r="M71" s="44"/>
      <c r="N71" s="44"/>
      <c r="O71" s="44"/>
      <c r="P71" s="44"/>
      <c r="Q71" s="44"/>
    </row>
    <row r="72" spans="1:17" s="88" customFormat="1" ht="48.65" customHeight="1">
      <c r="A72" s="13">
        <v>3</v>
      </c>
      <c r="B72" s="239" t="s">
        <v>197</v>
      </c>
      <c r="C72" s="99" t="s">
        <v>267</v>
      </c>
      <c r="D72" s="15"/>
      <c r="E72" s="15"/>
      <c r="F72" s="15"/>
      <c r="G72" s="44"/>
      <c r="H72" s="44"/>
      <c r="I72" s="44"/>
      <c r="J72" s="44"/>
      <c r="K72" s="16"/>
      <c r="L72" s="16"/>
      <c r="M72" s="44"/>
      <c r="N72" s="44"/>
      <c r="O72" s="44"/>
      <c r="P72" s="44"/>
      <c r="Q72" s="44"/>
    </row>
    <row r="73" spans="1:17" s="12" customFormat="1" ht="50.5" hidden="1" customHeight="1">
      <c r="A73" s="88"/>
      <c r="B73" s="289" t="s">
        <v>42</v>
      </c>
      <c r="C73" s="290"/>
      <c r="D73" s="291" t="s">
        <v>191</v>
      </c>
      <c r="E73" s="292"/>
      <c r="F73" s="292"/>
      <c r="G73" s="292"/>
      <c r="H73" s="292"/>
      <c r="I73" s="293"/>
      <c r="J73" s="44"/>
      <c r="K73" s="44"/>
      <c r="L73" s="44"/>
      <c r="M73" s="44"/>
      <c r="N73" s="44"/>
      <c r="O73" s="44"/>
      <c r="P73" s="44"/>
      <c r="Q73" s="44"/>
    </row>
    <row r="74" spans="1:17" s="12" customFormat="1" ht="108" hidden="1" customHeight="1">
      <c r="A74" s="88"/>
      <c r="B74" s="285" t="str">
        <f>$D$20</f>
        <v>BLACK</v>
      </c>
      <c r="C74" s="285" t="e">
        <f>#REF!</f>
        <v>#REF!</v>
      </c>
      <c r="D74" s="367" t="s">
        <v>230</v>
      </c>
      <c r="E74" s="368"/>
      <c r="F74" s="368"/>
      <c r="G74" s="368"/>
      <c r="H74" s="368"/>
      <c r="I74" s="369"/>
      <c r="J74" s="44"/>
    </row>
    <row r="75" spans="1:17" s="12" customFormat="1" ht="108" hidden="1" customHeight="1">
      <c r="A75" s="88"/>
      <c r="B75" s="285" t="s">
        <v>228</v>
      </c>
      <c r="C75" s="285" t="e">
        <f>#REF!</f>
        <v>#REF!</v>
      </c>
      <c r="D75" s="367" t="s">
        <v>231</v>
      </c>
      <c r="E75" s="368"/>
      <c r="F75" s="368"/>
      <c r="G75" s="368"/>
      <c r="H75" s="368"/>
      <c r="I75" s="369"/>
      <c r="J75" s="44"/>
    </row>
    <row r="76" spans="1:17" s="12" customFormat="1" ht="108" hidden="1" customHeight="1">
      <c r="A76" s="88"/>
      <c r="B76" s="285" t="s">
        <v>229</v>
      </c>
      <c r="C76" s="285" t="e">
        <f>#REF!</f>
        <v>#REF!</v>
      </c>
      <c r="D76" s="367" t="s">
        <v>232</v>
      </c>
      <c r="E76" s="368"/>
      <c r="F76" s="368"/>
      <c r="G76" s="368"/>
      <c r="H76" s="368"/>
      <c r="I76" s="369"/>
      <c r="J76" s="44"/>
    </row>
    <row r="77" spans="1:17" s="12" customFormat="1" ht="15" hidden="1" customHeight="1">
      <c r="A77" s="88"/>
      <c r="B77" s="88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</row>
    <row r="78" spans="1:17" s="12" customFormat="1" ht="29.25" customHeight="1">
      <c r="B78" s="352" t="s">
        <v>78</v>
      </c>
      <c r="C78" s="352"/>
      <c r="D78" s="352"/>
      <c r="E78" s="352"/>
      <c r="G78" s="44"/>
      <c r="M78"/>
      <c r="N78" s="43"/>
      <c r="O78" s="42"/>
      <c r="P78" s="42"/>
      <c r="Q78" s="43"/>
    </row>
    <row r="79" spans="1:17" s="12" customFormat="1" ht="35.25" customHeight="1">
      <c r="A79" s="88">
        <v>1</v>
      </c>
      <c r="B79" s="94" t="s">
        <v>188</v>
      </c>
      <c r="C79" s="88"/>
      <c r="D79" s="88"/>
      <c r="G79" s="44"/>
      <c r="N79" s="43"/>
      <c r="O79" s="42"/>
      <c r="P79" s="42"/>
      <c r="Q79" s="43"/>
    </row>
    <row r="80" spans="1:17" s="12" customFormat="1" ht="35.25" customHeight="1">
      <c r="A80" s="88">
        <v>2</v>
      </c>
      <c r="B80" s="94" t="s">
        <v>189</v>
      </c>
      <c r="C80" s="88"/>
      <c r="D80" s="88"/>
      <c r="G80" s="44"/>
      <c r="N80" s="43"/>
      <c r="O80" s="42"/>
      <c r="P80" s="42"/>
      <c r="Q80" s="43"/>
    </row>
    <row r="81" spans="1:17" s="12" customFormat="1" ht="35.25" customHeight="1">
      <c r="A81" s="88">
        <v>3</v>
      </c>
      <c r="B81" s="94" t="s">
        <v>190</v>
      </c>
      <c r="C81" s="88"/>
      <c r="D81" s="88"/>
      <c r="G81" s="44"/>
      <c r="N81" s="43"/>
      <c r="O81" s="42"/>
      <c r="P81" s="42"/>
      <c r="Q81" s="43"/>
    </row>
    <row r="82" spans="1:17" s="15" customFormat="1" ht="52.5" customHeight="1">
      <c r="A82" s="13"/>
      <c r="B82" s="244" t="s">
        <v>61</v>
      </c>
      <c r="C82" s="245" t="s">
        <v>182</v>
      </c>
      <c r="D82" s="245" t="s">
        <v>60</v>
      </c>
      <c r="E82" s="245" t="s">
        <v>10</v>
      </c>
      <c r="F82" s="245" t="s">
        <v>57</v>
      </c>
      <c r="G82" s="245" t="s">
        <v>58</v>
      </c>
      <c r="H82" s="245" t="s">
        <v>59</v>
      </c>
      <c r="I82" s="245" t="s">
        <v>11</v>
      </c>
      <c r="M82" s="47"/>
      <c r="N82"/>
      <c r="O82" s="48"/>
      <c r="P82" s="47"/>
    </row>
    <row r="83" spans="1:17" s="15" customFormat="1" ht="52.5" customHeight="1">
      <c r="A83" s="13"/>
      <c r="B83" s="244" t="s">
        <v>62</v>
      </c>
      <c r="C83" s="207">
        <f>F22</f>
        <v>0</v>
      </c>
      <c r="D83" s="207">
        <f t="shared" ref="D83:H83" si="32">G22</f>
        <v>0</v>
      </c>
      <c r="E83" s="207">
        <f t="shared" si="32"/>
        <v>3</v>
      </c>
      <c r="F83" s="207">
        <f t="shared" si="32"/>
        <v>0</v>
      </c>
      <c r="G83" s="207">
        <f t="shared" si="32"/>
        <v>0</v>
      </c>
      <c r="H83" s="207">
        <f t="shared" si="32"/>
        <v>0</v>
      </c>
      <c r="I83" s="207">
        <f>SUM(C83:H83)</f>
        <v>3</v>
      </c>
      <c r="M83" s="47"/>
      <c r="N83" s="48"/>
      <c r="O83" s="48"/>
      <c r="P83" s="47"/>
    </row>
    <row r="84" spans="1:17" s="95" customFormat="1" ht="208" customHeight="1">
      <c r="A84" s="350" t="s">
        <v>206</v>
      </c>
      <c r="B84" s="350"/>
      <c r="C84" s="350"/>
      <c r="D84" s="350"/>
      <c r="E84" s="350"/>
      <c r="F84" s="350"/>
      <c r="G84" s="350"/>
      <c r="H84" s="350"/>
      <c r="I84" s="350"/>
      <c r="J84" s="350"/>
      <c r="K84" s="350"/>
      <c r="L84" s="350"/>
      <c r="M84" s="350"/>
      <c r="N84" s="350"/>
      <c r="O84" s="350"/>
      <c r="P84" s="350"/>
      <c r="Q84" s="350"/>
    </row>
    <row r="85" spans="1:17" s="95" customFormat="1" ht="133" customHeight="1">
      <c r="G85" s="96"/>
    </row>
    <row r="86" spans="1:17" s="95" customFormat="1" ht="27.5">
      <c r="G86" s="96"/>
    </row>
    <row r="87" spans="1:17" s="95" customFormat="1" ht="27.5">
      <c r="G87" s="96"/>
    </row>
    <row r="88" spans="1:17" s="95" customFormat="1" ht="27.5">
      <c r="G88" s="96"/>
    </row>
    <row r="89" spans="1:17" s="95" customFormat="1" ht="27.5">
      <c r="G89" s="96"/>
    </row>
    <row r="90" spans="1:17" s="95" customFormat="1" ht="27.5">
      <c r="G90" s="96"/>
    </row>
    <row r="91" spans="1:17" s="95" customFormat="1" ht="27.5">
      <c r="G91" s="96"/>
    </row>
    <row r="92" spans="1:17" s="95" customFormat="1" ht="27.5">
      <c r="G92" s="96"/>
    </row>
    <row r="93" spans="1:17" s="95" customFormat="1" ht="27.5">
      <c r="G93" s="96"/>
    </row>
    <row r="94" spans="1:17" s="95" customFormat="1" ht="27.5">
      <c r="G94" s="96"/>
    </row>
    <row r="95" spans="1:17" s="95" customFormat="1" ht="27.5">
      <c r="G95" s="96"/>
    </row>
    <row r="96" spans="1:17" s="95" customFormat="1" ht="27.5">
      <c r="G96" s="96"/>
    </row>
    <row r="97" spans="7:7" s="95" customFormat="1" ht="27.5">
      <c r="G97" s="96"/>
    </row>
    <row r="98" spans="7:7" s="95" customFormat="1" ht="27.5">
      <c r="G98" s="96"/>
    </row>
    <row r="99" spans="7:7" s="95" customFormat="1" ht="27.5">
      <c r="G99" s="96"/>
    </row>
    <row r="100" spans="7:7" s="95" customFormat="1" ht="27.5">
      <c r="G100" s="96"/>
    </row>
    <row r="101" spans="7:7" s="95" customFormat="1" ht="27.5">
      <c r="G101" s="96"/>
    </row>
    <row r="102" spans="7:7" s="95" customFormat="1" ht="27.5">
      <c r="G102" s="96"/>
    </row>
    <row r="103" spans="7:7" s="95" customFormat="1" ht="27.5">
      <c r="G103" s="96"/>
    </row>
    <row r="104" spans="7:7" s="95" customFormat="1" ht="27.5">
      <c r="G104" s="96"/>
    </row>
    <row r="105" spans="7:7" s="95" customFormat="1" ht="27.5">
      <c r="G105" s="96"/>
    </row>
    <row r="106" spans="7:7" s="95" customFormat="1" ht="27.5">
      <c r="G106" s="96"/>
    </row>
  </sheetData>
  <autoFilter ref="A30:R50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03">
    <mergeCell ref="B60:C60"/>
    <mergeCell ref="D60:I60"/>
    <mergeCell ref="B61:C61"/>
    <mergeCell ref="D61:I61"/>
    <mergeCell ref="A84:Q84"/>
    <mergeCell ref="C63:F63"/>
    <mergeCell ref="B78:E78"/>
    <mergeCell ref="B68:I68"/>
    <mergeCell ref="B64:I64"/>
    <mergeCell ref="B66:C66"/>
    <mergeCell ref="B65:C65"/>
    <mergeCell ref="D65:I65"/>
    <mergeCell ref="D66:I66"/>
    <mergeCell ref="B73:C73"/>
    <mergeCell ref="D73:I73"/>
    <mergeCell ref="B74:C74"/>
    <mergeCell ref="D74:I74"/>
    <mergeCell ref="B69:C69"/>
    <mergeCell ref="B70:C70"/>
    <mergeCell ref="D76:I76"/>
    <mergeCell ref="B75:C75"/>
    <mergeCell ref="D75:I75"/>
    <mergeCell ref="B76:C76"/>
    <mergeCell ref="N25:Q25"/>
    <mergeCell ref="A25:C25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23:Q24"/>
    <mergeCell ref="D11:F11"/>
    <mergeCell ref="B13:F13"/>
    <mergeCell ref="A26:Q26"/>
    <mergeCell ref="B27:C27"/>
    <mergeCell ref="N27:Q27"/>
    <mergeCell ref="B28:C28"/>
    <mergeCell ref="N28:Q28"/>
    <mergeCell ref="P31:Q31"/>
    <mergeCell ref="B32:E32"/>
    <mergeCell ref="H32:I32"/>
    <mergeCell ref="P32:Q32"/>
    <mergeCell ref="B34:E34"/>
    <mergeCell ref="H34:I34"/>
    <mergeCell ref="P34:Q34"/>
    <mergeCell ref="B33:E33"/>
    <mergeCell ref="H33:I33"/>
    <mergeCell ref="P33:Q33"/>
    <mergeCell ref="A30:E30"/>
    <mergeCell ref="H30:I30"/>
    <mergeCell ref="P30:Q30"/>
    <mergeCell ref="B31:E31"/>
    <mergeCell ref="H31:I31"/>
    <mergeCell ref="H36:I36"/>
    <mergeCell ref="H42:I42"/>
    <mergeCell ref="P42:Q42"/>
    <mergeCell ref="P38:Q38"/>
    <mergeCell ref="B40:E40"/>
    <mergeCell ref="H40:I40"/>
    <mergeCell ref="P40:Q40"/>
    <mergeCell ref="A36:E36"/>
    <mergeCell ref="P36:Q36"/>
    <mergeCell ref="B39:E39"/>
    <mergeCell ref="H39:I39"/>
    <mergeCell ref="B41:E41"/>
    <mergeCell ref="H41:I41"/>
    <mergeCell ref="P39:Q39"/>
    <mergeCell ref="B37:E37"/>
    <mergeCell ref="H37:I37"/>
    <mergeCell ref="P37:Q37"/>
    <mergeCell ref="B38:E38"/>
    <mergeCell ref="H38:I38"/>
    <mergeCell ref="P41:Q41"/>
    <mergeCell ref="B42:E42"/>
    <mergeCell ref="J49:N49"/>
    <mergeCell ref="P45:Q45"/>
    <mergeCell ref="P43:Q43"/>
    <mergeCell ref="H45:I45"/>
    <mergeCell ref="H43:I43"/>
    <mergeCell ref="B43:E43"/>
    <mergeCell ref="H44:I44"/>
    <mergeCell ref="P44:Q44"/>
    <mergeCell ref="H47:I47"/>
    <mergeCell ref="P47:Q47"/>
    <mergeCell ref="H46:I46"/>
    <mergeCell ref="P46:Q46"/>
    <mergeCell ref="B53:C53"/>
    <mergeCell ref="D53:I53"/>
    <mergeCell ref="B51:I51"/>
    <mergeCell ref="B52:C52"/>
    <mergeCell ref="D52:I52"/>
    <mergeCell ref="B59:C59"/>
    <mergeCell ref="D59:I59"/>
    <mergeCell ref="B55:I55"/>
    <mergeCell ref="B56:C56"/>
    <mergeCell ref="B57:C57"/>
    <mergeCell ref="D57:I57"/>
    <mergeCell ref="B58:C58"/>
    <mergeCell ref="D58:I58"/>
  </mergeCells>
  <printOptions horizontalCentered="1"/>
  <pageMargins left="0.25" right="0" top="0.61388888888888904" bottom="0.75" header="0" footer="0"/>
  <pageSetup paperSize="9" scale="30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47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31" t="s">
        <v>73</v>
      </c>
      <c r="N1" s="331" t="s">
        <v>73</v>
      </c>
      <c r="O1" s="332" t="s">
        <v>74</v>
      </c>
      <c r="P1" s="332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31" t="s">
        <v>75</v>
      </c>
      <c r="N2" s="331" t="s">
        <v>75</v>
      </c>
      <c r="O2" s="333" t="s">
        <v>76</v>
      </c>
      <c r="P2" s="333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31" t="s">
        <v>77</v>
      </c>
      <c r="N3" s="331" t="s">
        <v>77</v>
      </c>
      <c r="O3" s="334" t="s">
        <v>79</v>
      </c>
      <c r="P3" s="332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371" t="s">
        <v>139</v>
      </c>
      <c r="H5" s="372"/>
      <c r="I5" s="372"/>
      <c r="J5" s="372"/>
      <c r="K5" s="372"/>
      <c r="L5" s="373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374"/>
      <c r="H6" s="375"/>
      <c r="I6" s="375"/>
      <c r="J6" s="375"/>
      <c r="K6" s="375"/>
      <c r="L6" s="376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374"/>
      <c r="H7" s="375"/>
      <c r="I7" s="375"/>
      <c r="J7" s="375"/>
      <c r="K7" s="375"/>
      <c r="L7" s="376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35" t="s">
        <v>142</v>
      </c>
      <c r="E8" s="335"/>
      <c r="F8" s="335"/>
      <c r="G8" s="377"/>
      <c r="H8" s="378"/>
      <c r="I8" s="378"/>
      <c r="J8" s="378"/>
      <c r="K8" s="378"/>
      <c r="L8" s="379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47">
        <v>44964</v>
      </c>
      <c r="E11" s="348"/>
      <c r="F11" s="348"/>
      <c r="G11" s="22"/>
      <c r="H11" s="23"/>
      <c r="I11" s="20"/>
      <c r="J11" s="20" t="s">
        <v>4</v>
      </c>
      <c r="K11" s="20"/>
      <c r="L11" s="380" t="s">
        <v>128</v>
      </c>
      <c r="M11" s="380"/>
      <c r="N11" s="380"/>
      <c r="O11" s="380"/>
      <c r="P11" s="380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349"/>
      <c r="C13" s="349"/>
      <c r="D13" s="349"/>
      <c r="E13" s="349"/>
      <c r="F13" s="349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389" t="s">
        <v>147</v>
      </c>
      <c r="E28" s="389"/>
      <c r="F28" s="389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389" t="str">
        <f>+D28</f>
        <v>WASHED BURGUNDY</v>
      </c>
      <c r="E29" s="389"/>
      <c r="F29" s="389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390" t="str">
        <f>+D29</f>
        <v>WASHED BURGUNDY</v>
      </c>
      <c r="E30" s="390"/>
      <c r="F30" s="390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46" t="s">
        <v>130</v>
      </c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</row>
    <row r="44" spans="1:16" s="1" customFormat="1" ht="59.15" customHeight="1" thickBot="1">
      <c r="B44" s="75" t="s">
        <v>14</v>
      </c>
      <c r="C44" s="32"/>
      <c r="D44" s="391"/>
      <c r="E44" s="391"/>
      <c r="F44" s="391"/>
      <c r="G44" s="391"/>
      <c r="H44" s="391"/>
      <c r="I44" s="391"/>
      <c r="J44" s="391"/>
      <c r="K44" s="391"/>
      <c r="L44" s="391"/>
      <c r="M44" s="391"/>
      <c r="N44" s="391"/>
      <c r="O44" s="391"/>
      <c r="P44" s="391"/>
    </row>
    <row r="45" spans="1:16" s="33" customFormat="1" ht="100.5" thickBot="1">
      <c r="A45" s="392" t="s">
        <v>15</v>
      </c>
      <c r="B45" s="393"/>
      <c r="C45" s="393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394" t="s">
        <v>51</v>
      </c>
      <c r="N45" s="395"/>
      <c r="O45" s="395"/>
      <c r="P45" s="396"/>
    </row>
    <row r="46" spans="1:16" s="43" customFormat="1" ht="45.75" hidden="1" customHeight="1">
      <c r="A46" s="381" t="str">
        <f>D18</f>
        <v>BLACK</v>
      </c>
      <c r="B46" s="382"/>
      <c r="C46" s="382"/>
      <c r="D46" s="382"/>
      <c r="E46" s="382"/>
      <c r="F46" s="382"/>
      <c r="G46" s="382"/>
      <c r="H46" s="382"/>
      <c r="I46" s="382"/>
      <c r="J46" s="382"/>
      <c r="K46" s="382"/>
      <c r="L46" s="382"/>
      <c r="M46" s="382"/>
      <c r="N46" s="382"/>
      <c r="O46" s="382"/>
      <c r="P46" s="383"/>
    </row>
    <row r="47" spans="1:16" s="139" customFormat="1" ht="120" hidden="1" customHeight="1">
      <c r="A47" s="115">
        <v>1</v>
      </c>
      <c r="B47" s="384" t="str">
        <f>$L$11</f>
        <v>100% DRY COTTON FLEECE 410GSM</v>
      </c>
      <c r="C47" s="384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385"/>
      <c r="N47" s="386"/>
      <c r="O47" s="386"/>
      <c r="P47" s="387"/>
    </row>
    <row r="48" spans="1:16" s="139" customFormat="1" ht="89.25" hidden="1" customHeight="1">
      <c r="A48" s="144">
        <v>2</v>
      </c>
      <c r="B48" s="384" t="s">
        <v>149</v>
      </c>
      <c r="C48" s="384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385"/>
      <c r="N48" s="386"/>
      <c r="O48" s="386"/>
      <c r="P48" s="387"/>
    </row>
    <row r="49" spans="1:16" s="139" customFormat="1" ht="129" hidden="1" customHeight="1">
      <c r="A49" s="115">
        <v>3</v>
      </c>
      <c r="B49" s="388" t="s">
        <v>126</v>
      </c>
      <c r="C49" s="388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385"/>
      <c r="N49" s="386"/>
      <c r="O49" s="386"/>
      <c r="P49" s="387"/>
    </row>
    <row r="50" spans="1:16" s="43" customFormat="1" ht="51.75" customHeight="1">
      <c r="A50" s="397" t="str">
        <f>D23</f>
        <v>GREY HEATHER</v>
      </c>
      <c r="B50" s="398"/>
      <c r="C50" s="398"/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9"/>
    </row>
    <row r="51" spans="1:16" s="139" customFormat="1" ht="186.75" customHeight="1">
      <c r="A51" s="115">
        <v>1</v>
      </c>
      <c r="B51" s="384" t="str">
        <f>$L$11</f>
        <v>100% DRY COTTON FLEECE 410GSM</v>
      </c>
      <c r="C51" s="384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385" t="s">
        <v>177</v>
      </c>
      <c r="N51" s="386"/>
      <c r="O51" s="386"/>
      <c r="P51" s="387"/>
    </row>
    <row r="52" spans="1:16" s="139" customFormat="1" ht="186.75" customHeight="1">
      <c r="A52" s="144">
        <v>2</v>
      </c>
      <c r="B52" s="384" t="s">
        <v>149</v>
      </c>
      <c r="C52" s="384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385" t="s">
        <v>168</v>
      </c>
      <c r="N52" s="386"/>
      <c r="O52" s="386"/>
      <c r="P52" s="387"/>
    </row>
    <row r="53" spans="1:16" s="139" customFormat="1" ht="186.75" customHeight="1">
      <c r="A53" s="115">
        <v>3</v>
      </c>
      <c r="B53" s="388" t="s">
        <v>126</v>
      </c>
      <c r="C53" s="388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385" t="s">
        <v>169</v>
      </c>
      <c r="N53" s="386"/>
      <c r="O53" s="386"/>
      <c r="P53" s="387"/>
    </row>
    <row r="54" spans="1:16" s="43" customFormat="1" ht="51.75" hidden="1" customHeight="1">
      <c r="A54" s="397" t="str">
        <f>D28</f>
        <v>WASHED BURGUNDY</v>
      </c>
      <c r="B54" s="398"/>
      <c r="C54" s="398"/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9"/>
    </row>
    <row r="55" spans="1:16" s="139" customFormat="1" ht="96.75" hidden="1" customHeight="1">
      <c r="A55" s="115">
        <v>1</v>
      </c>
      <c r="B55" s="384" t="str">
        <f>$L$11</f>
        <v>100% DRY COTTON FLEECE 410GSM</v>
      </c>
      <c r="C55" s="384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385"/>
      <c r="N55" s="386"/>
      <c r="O55" s="386"/>
      <c r="P55" s="387"/>
    </row>
    <row r="56" spans="1:16" s="139" customFormat="1" ht="70.5" hidden="1" customHeight="1">
      <c r="A56" s="144">
        <v>2</v>
      </c>
      <c r="B56" s="384" t="s">
        <v>149</v>
      </c>
      <c r="C56" s="384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385"/>
      <c r="N56" s="386"/>
      <c r="O56" s="386"/>
      <c r="P56" s="387"/>
    </row>
    <row r="57" spans="1:16" s="139" customFormat="1" ht="125.25" hidden="1" customHeight="1">
      <c r="A57" s="115">
        <v>3</v>
      </c>
      <c r="B57" s="388" t="s">
        <v>126</v>
      </c>
      <c r="C57" s="388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385"/>
      <c r="N57" s="386"/>
      <c r="O57" s="386"/>
      <c r="P57" s="387"/>
    </row>
    <row r="58" spans="1:16" s="43" customFormat="1" ht="51.75" hidden="1" customHeight="1">
      <c r="A58" s="397" t="str">
        <f>D33</f>
        <v>LIME</v>
      </c>
      <c r="B58" s="398"/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9"/>
    </row>
    <row r="59" spans="1:16" s="139" customFormat="1" ht="96.75" hidden="1" customHeight="1">
      <c r="A59" s="115">
        <v>1</v>
      </c>
      <c r="B59" s="384" t="str">
        <f>$L$11</f>
        <v>100% DRY COTTON FLEECE 410GSM</v>
      </c>
      <c r="C59" s="384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385"/>
      <c r="N59" s="386"/>
      <c r="O59" s="386"/>
      <c r="P59" s="387"/>
    </row>
    <row r="60" spans="1:16" s="139" customFormat="1" ht="70.5" hidden="1" customHeight="1">
      <c r="A60" s="144">
        <v>2</v>
      </c>
      <c r="B60" s="384" t="s">
        <v>149</v>
      </c>
      <c r="C60" s="384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385"/>
      <c r="N60" s="386"/>
      <c r="O60" s="386"/>
      <c r="P60" s="387"/>
    </row>
    <row r="61" spans="1:16" s="139" customFormat="1" ht="125.25" hidden="1" customHeight="1">
      <c r="A61" s="115">
        <v>3</v>
      </c>
      <c r="B61" s="388" t="s">
        <v>126</v>
      </c>
      <c r="C61" s="388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385"/>
      <c r="N61" s="386"/>
      <c r="O61" s="386"/>
      <c r="P61" s="387"/>
    </row>
    <row r="62" spans="1:16" s="43" customFormat="1" ht="21.75" customHeight="1">
      <c r="A62" s="397"/>
      <c r="B62" s="398"/>
      <c r="C62" s="398"/>
      <c r="D62" s="398"/>
      <c r="E62" s="398"/>
      <c r="F62" s="398"/>
      <c r="G62" s="398"/>
      <c r="H62" s="398"/>
      <c r="I62" s="398"/>
      <c r="J62" s="398"/>
      <c r="K62" s="398"/>
      <c r="L62" s="398"/>
      <c r="M62" s="398"/>
      <c r="N62" s="398"/>
      <c r="O62" s="398"/>
      <c r="P62" s="399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324" t="s">
        <v>22</v>
      </c>
      <c r="B64" s="400"/>
      <c r="C64" s="400"/>
      <c r="D64" s="400"/>
      <c r="E64" s="401"/>
      <c r="F64" s="72" t="s">
        <v>47</v>
      </c>
      <c r="G64" s="72" t="s">
        <v>23</v>
      </c>
      <c r="H64" s="402" t="s">
        <v>42</v>
      </c>
      <c r="I64" s="403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04" t="s">
        <v>41</v>
      </c>
      <c r="C65" s="404"/>
      <c r="D65" s="404"/>
      <c r="E65" s="404"/>
      <c r="F65" s="82" t="str">
        <f>H65</f>
        <v>BLACK</v>
      </c>
      <c r="G65" s="112"/>
      <c r="H65" s="405" t="str">
        <f>$D$18</f>
        <v>BLACK</v>
      </c>
      <c r="I65" s="406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04" t="s">
        <v>41</v>
      </c>
      <c r="C66" s="404"/>
      <c r="D66" s="404"/>
      <c r="E66" s="404"/>
      <c r="F66" s="82" t="str">
        <f t="shared" ref="F66:F68" si="18">H66</f>
        <v>GREY HEATHER</v>
      </c>
      <c r="G66" s="112" t="s">
        <v>176</v>
      </c>
      <c r="H66" s="405" t="str">
        <f>$D$23</f>
        <v>GREY HEATHER</v>
      </c>
      <c r="I66" s="406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04" t="s">
        <v>41</v>
      </c>
      <c r="C67" s="404"/>
      <c r="D67" s="404"/>
      <c r="E67" s="404"/>
      <c r="F67" s="82" t="str">
        <f t="shared" si="18"/>
        <v>WASHED BURGUNDY</v>
      </c>
      <c r="G67" s="112"/>
      <c r="H67" s="405" t="str">
        <f>$D$28</f>
        <v>WASHED BURGUNDY</v>
      </c>
      <c r="I67" s="406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04" t="s">
        <v>41</v>
      </c>
      <c r="C68" s="404"/>
      <c r="D68" s="404"/>
      <c r="E68" s="404"/>
      <c r="F68" s="82" t="str">
        <f t="shared" si="18"/>
        <v>LIME</v>
      </c>
      <c r="G68" s="112"/>
      <c r="H68" s="405" t="str">
        <f>$D$33</f>
        <v>LIME</v>
      </c>
      <c r="I68" s="406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04" t="s">
        <v>123</v>
      </c>
      <c r="C69" s="404"/>
      <c r="D69" s="404"/>
      <c r="E69" s="404"/>
      <c r="F69" s="407" t="s">
        <v>39</v>
      </c>
      <c r="G69" s="411" t="s">
        <v>131</v>
      </c>
      <c r="H69" s="415" t="str">
        <f t="shared" ref="H69" si="19">$D$18</f>
        <v>BLACK</v>
      </c>
      <c r="I69" s="416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04" t="s">
        <v>123</v>
      </c>
      <c r="C70" s="404"/>
      <c r="D70" s="404"/>
      <c r="E70" s="404"/>
      <c r="F70" s="408" t="s">
        <v>39</v>
      </c>
      <c r="G70" s="412" t="s">
        <v>131</v>
      </c>
      <c r="H70" s="308" t="str">
        <f t="shared" ref="H70" si="21">$D$23</f>
        <v>GREY HEATHER</v>
      </c>
      <c r="I70" s="308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04" t="s">
        <v>123</v>
      </c>
      <c r="C71" s="404"/>
      <c r="D71" s="404"/>
      <c r="E71" s="404"/>
      <c r="F71" s="409" t="s">
        <v>39</v>
      </c>
      <c r="G71" s="413" t="s">
        <v>131</v>
      </c>
      <c r="H71" s="417" t="str">
        <f t="shared" ref="H71" si="23">$D$28</f>
        <v>WASHED BURGUNDY</v>
      </c>
      <c r="I71" s="418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04" t="s">
        <v>123</v>
      </c>
      <c r="C72" s="404"/>
      <c r="D72" s="404"/>
      <c r="E72" s="404"/>
      <c r="F72" s="410" t="s">
        <v>39</v>
      </c>
      <c r="G72" s="414" t="s">
        <v>131</v>
      </c>
      <c r="H72" s="405" t="str">
        <f t="shared" ref="H72" si="25">$D$33</f>
        <v>LIME</v>
      </c>
      <c r="I72" s="406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19" t="s">
        <v>151</v>
      </c>
      <c r="C73" s="404"/>
      <c r="D73" s="404"/>
      <c r="E73" s="404"/>
      <c r="F73" s="407" t="s">
        <v>107</v>
      </c>
      <c r="G73" s="411" t="s">
        <v>152</v>
      </c>
      <c r="H73" s="415" t="str">
        <f t="shared" ref="H73" si="27">$D$18</f>
        <v>BLACK</v>
      </c>
      <c r="I73" s="416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19" t="s">
        <v>151</v>
      </c>
      <c r="C74" s="404"/>
      <c r="D74" s="404"/>
      <c r="E74" s="404"/>
      <c r="F74" s="408"/>
      <c r="G74" s="412"/>
      <c r="H74" s="308" t="str">
        <f t="shared" ref="H74" si="30">$D$23</f>
        <v>GREY HEATHER</v>
      </c>
      <c r="I74" s="308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19" t="s">
        <v>151</v>
      </c>
      <c r="C75" s="404"/>
      <c r="D75" s="404"/>
      <c r="E75" s="404"/>
      <c r="F75" s="409"/>
      <c r="G75" s="413"/>
      <c r="H75" s="417" t="str">
        <f t="shared" ref="H75" si="32">$D$28</f>
        <v>WASHED BURGUNDY</v>
      </c>
      <c r="I75" s="418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19" t="s">
        <v>151</v>
      </c>
      <c r="C76" s="404"/>
      <c r="D76" s="404"/>
      <c r="E76" s="404"/>
      <c r="F76" s="410"/>
      <c r="G76" s="414"/>
      <c r="H76" s="405" t="str">
        <f t="shared" ref="H76" si="34">$D$33</f>
        <v>LIME</v>
      </c>
      <c r="I76" s="406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19" t="s">
        <v>85</v>
      </c>
      <c r="C77" s="404"/>
      <c r="D77" s="404"/>
      <c r="E77" s="404"/>
      <c r="F77" s="407" t="s">
        <v>107</v>
      </c>
      <c r="G77" s="411" t="s">
        <v>86</v>
      </c>
      <c r="H77" s="415" t="str">
        <f t="shared" ref="H77" si="36">$D$18</f>
        <v>BLACK</v>
      </c>
      <c r="I77" s="416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19" t="s">
        <v>85</v>
      </c>
      <c r="C78" s="404"/>
      <c r="D78" s="404"/>
      <c r="E78" s="404"/>
      <c r="F78" s="408"/>
      <c r="G78" s="412"/>
      <c r="H78" s="308" t="str">
        <f t="shared" ref="H78" si="38">$D$23</f>
        <v>GREY HEATHER</v>
      </c>
      <c r="I78" s="308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19" t="s">
        <v>85</v>
      </c>
      <c r="C79" s="404"/>
      <c r="D79" s="404"/>
      <c r="E79" s="404"/>
      <c r="F79" s="409"/>
      <c r="G79" s="413"/>
      <c r="H79" s="417" t="str">
        <f t="shared" ref="H79" si="40">$D$28</f>
        <v>WASHED BURGUNDY</v>
      </c>
      <c r="I79" s="418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19" t="s">
        <v>85</v>
      </c>
      <c r="C80" s="404"/>
      <c r="D80" s="404"/>
      <c r="E80" s="404"/>
      <c r="F80" s="410"/>
      <c r="G80" s="414"/>
      <c r="H80" s="405" t="str">
        <f t="shared" ref="H80" si="42">$D$33</f>
        <v>LIME</v>
      </c>
      <c r="I80" s="406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19" t="s">
        <v>114</v>
      </c>
      <c r="C81" s="404"/>
      <c r="D81" s="404"/>
      <c r="E81" s="404"/>
      <c r="F81" s="407" t="s">
        <v>89</v>
      </c>
      <c r="G81" s="411"/>
      <c r="H81" s="415" t="str">
        <f t="shared" ref="H81" si="44">$D$18</f>
        <v>BLACK</v>
      </c>
      <c r="I81" s="416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19" t="s">
        <v>114</v>
      </c>
      <c r="C82" s="404"/>
      <c r="D82" s="404"/>
      <c r="E82" s="404"/>
      <c r="F82" s="408"/>
      <c r="G82" s="412"/>
      <c r="H82" s="308" t="str">
        <f t="shared" ref="H82" si="46">$D$23</f>
        <v>GREY HEATHER</v>
      </c>
      <c r="I82" s="308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19" t="s">
        <v>114</v>
      </c>
      <c r="C83" s="404"/>
      <c r="D83" s="404"/>
      <c r="E83" s="404"/>
      <c r="F83" s="409"/>
      <c r="G83" s="413"/>
      <c r="H83" s="417" t="str">
        <f t="shared" ref="H83" si="48">$D$28</f>
        <v>WASHED BURGUNDY</v>
      </c>
      <c r="I83" s="418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19" t="s">
        <v>114</v>
      </c>
      <c r="C84" s="404"/>
      <c r="D84" s="404"/>
      <c r="E84" s="404"/>
      <c r="F84" s="410"/>
      <c r="G84" s="414"/>
      <c r="H84" s="405" t="str">
        <f t="shared" ref="H84" si="50">$D$33</f>
        <v>LIME</v>
      </c>
      <c r="I84" s="406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04" t="s">
        <v>87</v>
      </c>
      <c r="C85" s="404"/>
      <c r="D85" s="404"/>
      <c r="E85" s="404"/>
      <c r="F85" s="407" t="s">
        <v>108</v>
      </c>
      <c r="G85" s="411" t="s">
        <v>88</v>
      </c>
      <c r="H85" s="415" t="str">
        <f t="shared" ref="H85" si="52">$D$18</f>
        <v>BLACK</v>
      </c>
      <c r="I85" s="416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04" t="s">
        <v>87</v>
      </c>
      <c r="C86" s="404"/>
      <c r="D86" s="404"/>
      <c r="E86" s="404"/>
      <c r="F86" s="408"/>
      <c r="G86" s="412"/>
      <c r="H86" s="308" t="str">
        <f t="shared" ref="H86" si="55">$D$23</f>
        <v>GREY HEATHER</v>
      </c>
      <c r="I86" s="308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04" t="s">
        <v>87</v>
      </c>
      <c r="C87" s="404"/>
      <c r="D87" s="404"/>
      <c r="E87" s="404"/>
      <c r="F87" s="409"/>
      <c r="G87" s="413"/>
      <c r="H87" s="417" t="str">
        <f t="shared" ref="H87" si="57">$D$28</f>
        <v>WASHED BURGUNDY</v>
      </c>
      <c r="I87" s="418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04" t="s">
        <v>87</v>
      </c>
      <c r="C88" s="404"/>
      <c r="D88" s="404"/>
      <c r="E88" s="404"/>
      <c r="F88" s="410"/>
      <c r="G88" s="414"/>
      <c r="H88" s="405" t="str">
        <f t="shared" ref="H88" si="59">$D$33</f>
        <v>LIME</v>
      </c>
      <c r="I88" s="406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324" t="s">
        <v>22</v>
      </c>
      <c r="B90" s="400"/>
      <c r="C90" s="400"/>
      <c r="D90" s="400"/>
      <c r="E90" s="401"/>
      <c r="F90" s="72" t="s">
        <v>47</v>
      </c>
      <c r="G90" s="72" t="s">
        <v>23</v>
      </c>
      <c r="H90" s="402" t="s">
        <v>42</v>
      </c>
      <c r="I90" s="403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19" t="s">
        <v>132</v>
      </c>
      <c r="C91" s="404"/>
      <c r="D91" s="404"/>
      <c r="E91" s="404"/>
      <c r="F91" s="407" t="s">
        <v>89</v>
      </c>
      <c r="G91" s="411" t="s">
        <v>118</v>
      </c>
      <c r="H91" s="405" t="str">
        <f t="shared" ref="H91" si="61">$D$18</f>
        <v>BLACK</v>
      </c>
      <c r="I91" s="406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19" t="s">
        <v>132</v>
      </c>
      <c r="C92" s="404"/>
      <c r="D92" s="404"/>
      <c r="E92" s="404"/>
      <c r="F92" s="409"/>
      <c r="G92" s="413"/>
      <c r="H92" s="405" t="str">
        <f t="shared" ref="H92" si="66">$D$23</f>
        <v>GREY HEATHER</v>
      </c>
      <c r="I92" s="406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19" t="s">
        <v>132</v>
      </c>
      <c r="C93" s="404"/>
      <c r="D93" s="404"/>
      <c r="E93" s="404"/>
      <c r="F93" s="409"/>
      <c r="G93" s="413"/>
      <c r="H93" s="405" t="str">
        <f t="shared" ref="H93" si="68">$D$28</f>
        <v>WASHED BURGUNDY</v>
      </c>
      <c r="I93" s="406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19" t="s">
        <v>132</v>
      </c>
      <c r="C94" s="404"/>
      <c r="D94" s="404"/>
      <c r="E94" s="404"/>
      <c r="F94" s="410"/>
      <c r="G94" s="414"/>
      <c r="H94" s="405" t="str">
        <f t="shared" ref="H94" si="70">$D$33</f>
        <v>LIME</v>
      </c>
      <c r="I94" s="406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20" t="s">
        <v>133</v>
      </c>
      <c r="C95" s="421"/>
      <c r="D95" s="421"/>
      <c r="E95" s="422"/>
      <c r="F95" s="407" t="s">
        <v>89</v>
      </c>
      <c r="G95" s="411" t="s">
        <v>118</v>
      </c>
      <c r="H95" s="405" t="str">
        <f t="shared" ref="H95:H123" si="72">$D$18</f>
        <v>BLACK</v>
      </c>
      <c r="I95" s="406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20" t="s">
        <v>133</v>
      </c>
      <c r="C96" s="421"/>
      <c r="D96" s="421"/>
      <c r="E96" s="422"/>
      <c r="F96" s="409"/>
      <c r="G96" s="413"/>
      <c r="H96" s="405" t="str">
        <f t="shared" ref="H96:H124" si="73">$D$23</f>
        <v>GREY HEATHER</v>
      </c>
      <c r="I96" s="406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20" t="s">
        <v>133</v>
      </c>
      <c r="C97" s="421"/>
      <c r="D97" s="421"/>
      <c r="E97" s="422"/>
      <c r="F97" s="409"/>
      <c r="G97" s="413"/>
      <c r="H97" s="405" t="str">
        <f t="shared" ref="H97:H121" si="74">$D$28</f>
        <v>WASHED BURGUNDY</v>
      </c>
      <c r="I97" s="406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20" t="s">
        <v>133</v>
      </c>
      <c r="C98" s="421"/>
      <c r="D98" s="421"/>
      <c r="E98" s="422"/>
      <c r="F98" s="410"/>
      <c r="G98" s="414"/>
      <c r="H98" s="405" t="str">
        <f t="shared" ref="H98:H122" si="76">$D$33</f>
        <v>LIME</v>
      </c>
      <c r="I98" s="406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20" t="s">
        <v>153</v>
      </c>
      <c r="C99" s="421"/>
      <c r="D99" s="421"/>
      <c r="E99" s="422"/>
      <c r="F99" s="407" t="s">
        <v>91</v>
      </c>
      <c r="G99" s="411" t="s">
        <v>174</v>
      </c>
      <c r="H99" s="405" t="str">
        <f t="shared" si="72"/>
        <v>BLACK</v>
      </c>
      <c r="I99" s="406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20" t="s">
        <v>153</v>
      </c>
      <c r="C100" s="421"/>
      <c r="D100" s="421"/>
      <c r="E100" s="422"/>
      <c r="F100" s="409"/>
      <c r="G100" s="413"/>
      <c r="H100" s="405" t="str">
        <f t="shared" si="73"/>
        <v>GREY HEATHER</v>
      </c>
      <c r="I100" s="406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20" t="s">
        <v>153</v>
      </c>
      <c r="C101" s="421"/>
      <c r="D101" s="421"/>
      <c r="E101" s="422"/>
      <c r="F101" s="409"/>
      <c r="G101" s="413"/>
      <c r="H101" s="405" t="str">
        <f t="shared" si="74"/>
        <v>WASHED BURGUNDY</v>
      </c>
      <c r="I101" s="406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20" t="s">
        <v>153</v>
      </c>
      <c r="C102" s="421"/>
      <c r="D102" s="421"/>
      <c r="E102" s="422"/>
      <c r="F102" s="410"/>
      <c r="G102" s="414"/>
      <c r="H102" s="405" t="str">
        <f t="shared" si="76"/>
        <v>LIME</v>
      </c>
      <c r="I102" s="406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20" t="s">
        <v>116</v>
      </c>
      <c r="C103" s="421"/>
      <c r="D103" s="421"/>
      <c r="E103" s="422"/>
      <c r="F103" s="82" t="s">
        <v>92</v>
      </c>
      <c r="G103" s="82"/>
      <c r="H103" s="405" t="str">
        <f t="shared" si="72"/>
        <v>BLACK</v>
      </c>
      <c r="I103" s="406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20" t="s">
        <v>116</v>
      </c>
      <c r="C104" s="421"/>
      <c r="D104" s="421"/>
      <c r="E104" s="422"/>
      <c r="F104" s="82" t="s">
        <v>92</v>
      </c>
      <c r="G104" s="82"/>
      <c r="H104" s="405" t="str">
        <f t="shared" si="73"/>
        <v>GREY HEATHER</v>
      </c>
      <c r="I104" s="406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20" t="s">
        <v>116</v>
      </c>
      <c r="C105" s="421"/>
      <c r="D105" s="421"/>
      <c r="E105" s="422"/>
      <c r="F105" s="82" t="s">
        <v>92</v>
      </c>
      <c r="G105" s="82"/>
      <c r="H105" s="405" t="str">
        <f t="shared" si="74"/>
        <v>WASHED BURGUNDY</v>
      </c>
      <c r="I105" s="406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20" t="s">
        <v>116</v>
      </c>
      <c r="C106" s="421"/>
      <c r="D106" s="421"/>
      <c r="E106" s="422"/>
      <c r="F106" s="82" t="s">
        <v>92</v>
      </c>
      <c r="G106" s="82"/>
      <c r="H106" s="405" t="str">
        <f t="shared" si="76"/>
        <v>LIME</v>
      </c>
      <c r="I106" s="406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19" t="s">
        <v>93</v>
      </c>
      <c r="C107" s="404"/>
      <c r="D107" s="404"/>
      <c r="E107" s="404"/>
      <c r="F107" s="82" t="s">
        <v>55</v>
      </c>
      <c r="G107" s="82"/>
      <c r="H107" s="405" t="str">
        <f t="shared" si="72"/>
        <v>BLACK</v>
      </c>
      <c r="I107" s="406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19" t="s">
        <v>93</v>
      </c>
      <c r="C108" s="404"/>
      <c r="D108" s="404"/>
      <c r="E108" s="404"/>
      <c r="F108" s="82" t="s">
        <v>55</v>
      </c>
      <c r="G108" s="82"/>
      <c r="H108" s="405" t="str">
        <f t="shared" si="73"/>
        <v>GREY HEATHER</v>
      </c>
      <c r="I108" s="406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19" t="s">
        <v>93</v>
      </c>
      <c r="C109" s="404"/>
      <c r="D109" s="404"/>
      <c r="E109" s="404"/>
      <c r="F109" s="82" t="s">
        <v>55</v>
      </c>
      <c r="G109" s="82"/>
      <c r="H109" s="405" t="str">
        <f t="shared" si="74"/>
        <v>WASHED BURGUNDY</v>
      </c>
      <c r="I109" s="406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19" t="s">
        <v>93</v>
      </c>
      <c r="C110" s="404"/>
      <c r="D110" s="404"/>
      <c r="E110" s="404"/>
      <c r="F110" s="82" t="s">
        <v>55</v>
      </c>
      <c r="G110" s="82"/>
      <c r="H110" s="405" t="str">
        <f t="shared" si="76"/>
        <v>LIME</v>
      </c>
      <c r="I110" s="406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19" t="s">
        <v>94</v>
      </c>
      <c r="C111" s="404"/>
      <c r="D111" s="404"/>
      <c r="E111" s="404"/>
      <c r="F111" s="82" t="s">
        <v>55</v>
      </c>
      <c r="G111" s="82"/>
      <c r="H111" s="405" t="str">
        <f t="shared" si="72"/>
        <v>BLACK</v>
      </c>
      <c r="I111" s="406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19" t="s">
        <v>94</v>
      </c>
      <c r="C112" s="404"/>
      <c r="D112" s="404"/>
      <c r="E112" s="404"/>
      <c r="F112" s="82" t="s">
        <v>55</v>
      </c>
      <c r="G112" s="82"/>
      <c r="H112" s="405" t="str">
        <f t="shared" si="73"/>
        <v>GREY HEATHER</v>
      </c>
      <c r="I112" s="406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19" t="s">
        <v>94</v>
      </c>
      <c r="C113" s="404"/>
      <c r="D113" s="404"/>
      <c r="E113" s="404"/>
      <c r="F113" s="82" t="s">
        <v>55</v>
      </c>
      <c r="G113" s="82"/>
      <c r="H113" s="405" t="str">
        <f t="shared" si="74"/>
        <v>WASHED BURGUNDY</v>
      </c>
      <c r="I113" s="406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19" t="s">
        <v>94</v>
      </c>
      <c r="C114" s="404"/>
      <c r="D114" s="404"/>
      <c r="E114" s="404"/>
      <c r="F114" s="82" t="s">
        <v>55</v>
      </c>
      <c r="G114" s="82"/>
      <c r="H114" s="405" t="str">
        <f t="shared" si="76"/>
        <v>LIME</v>
      </c>
      <c r="I114" s="406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19" t="s">
        <v>95</v>
      </c>
      <c r="C115" s="404"/>
      <c r="D115" s="404"/>
      <c r="E115" s="404"/>
      <c r="F115" s="82" t="s">
        <v>92</v>
      </c>
      <c r="G115" s="82"/>
      <c r="H115" s="405" t="str">
        <f t="shared" si="72"/>
        <v>BLACK</v>
      </c>
      <c r="I115" s="406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19" t="s">
        <v>95</v>
      </c>
      <c r="C116" s="404"/>
      <c r="D116" s="404"/>
      <c r="E116" s="404"/>
      <c r="F116" s="82" t="s">
        <v>92</v>
      </c>
      <c r="G116" s="82"/>
      <c r="H116" s="405" t="str">
        <f t="shared" si="73"/>
        <v>GREY HEATHER</v>
      </c>
      <c r="I116" s="406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19" t="s">
        <v>95</v>
      </c>
      <c r="C117" s="404"/>
      <c r="D117" s="404"/>
      <c r="E117" s="404"/>
      <c r="F117" s="82" t="s">
        <v>92</v>
      </c>
      <c r="G117" s="82"/>
      <c r="H117" s="405" t="str">
        <f t="shared" si="74"/>
        <v>WASHED BURGUNDY</v>
      </c>
      <c r="I117" s="406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19" t="s">
        <v>95</v>
      </c>
      <c r="C118" s="404"/>
      <c r="D118" s="404"/>
      <c r="E118" s="404"/>
      <c r="F118" s="82" t="s">
        <v>92</v>
      </c>
      <c r="G118" s="82"/>
      <c r="H118" s="405" t="str">
        <f t="shared" si="76"/>
        <v>LIME</v>
      </c>
      <c r="I118" s="406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20" t="s">
        <v>96</v>
      </c>
      <c r="C119" s="421"/>
      <c r="D119" s="421"/>
      <c r="E119" s="422"/>
      <c r="F119" s="82" t="s">
        <v>38</v>
      </c>
      <c r="G119" s="82"/>
      <c r="H119" s="405" t="str">
        <f t="shared" si="72"/>
        <v>BLACK</v>
      </c>
      <c r="I119" s="406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19" t="s">
        <v>96</v>
      </c>
      <c r="C120" s="404"/>
      <c r="D120" s="404"/>
      <c r="E120" s="404"/>
      <c r="F120" s="82" t="s">
        <v>38</v>
      </c>
      <c r="G120" s="82"/>
      <c r="H120" s="405" t="str">
        <f t="shared" si="73"/>
        <v>GREY HEATHER</v>
      </c>
      <c r="I120" s="406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19" t="s">
        <v>96</v>
      </c>
      <c r="C121" s="404"/>
      <c r="D121" s="404"/>
      <c r="E121" s="404"/>
      <c r="F121" s="82" t="s">
        <v>38</v>
      </c>
      <c r="G121" s="82"/>
      <c r="H121" s="405" t="str">
        <f t="shared" si="74"/>
        <v>WASHED BURGUNDY</v>
      </c>
      <c r="I121" s="406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19" t="s">
        <v>96</v>
      </c>
      <c r="C122" s="404"/>
      <c r="D122" s="404"/>
      <c r="E122" s="404"/>
      <c r="F122" s="82" t="s">
        <v>38</v>
      </c>
      <c r="G122" s="82"/>
      <c r="H122" s="405" t="str">
        <f t="shared" si="76"/>
        <v>LIME</v>
      </c>
      <c r="I122" s="406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19" t="s">
        <v>97</v>
      </c>
      <c r="C123" s="404"/>
      <c r="D123" s="404"/>
      <c r="E123" s="404"/>
      <c r="F123" s="82" t="s">
        <v>92</v>
      </c>
      <c r="G123" s="82"/>
      <c r="H123" s="405" t="str">
        <f t="shared" si="72"/>
        <v>BLACK</v>
      </c>
      <c r="I123" s="406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20" t="s">
        <v>97</v>
      </c>
      <c r="C124" s="421"/>
      <c r="D124" s="421"/>
      <c r="E124" s="422"/>
      <c r="F124" s="82" t="s">
        <v>92</v>
      </c>
      <c r="G124" s="82"/>
      <c r="H124" s="405" t="str">
        <f t="shared" si="73"/>
        <v>GREY HEATHER</v>
      </c>
      <c r="I124" s="406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20" t="s">
        <v>97</v>
      </c>
      <c r="C125" s="421"/>
      <c r="D125" s="421"/>
      <c r="E125" s="422"/>
      <c r="F125" s="82" t="s">
        <v>92</v>
      </c>
      <c r="G125" s="82"/>
      <c r="H125" s="405" t="str">
        <f>$D$28</f>
        <v>WASHED BURGUNDY</v>
      </c>
      <c r="I125" s="406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20" t="s">
        <v>97</v>
      </c>
      <c r="C126" s="421"/>
      <c r="D126" s="421"/>
      <c r="E126" s="422"/>
      <c r="F126" s="82" t="s">
        <v>92</v>
      </c>
      <c r="G126" s="82"/>
      <c r="H126" s="405" t="str">
        <f>$D$33</f>
        <v>LIME</v>
      </c>
      <c r="I126" s="406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19" t="s">
        <v>110</v>
      </c>
      <c r="C127" s="404"/>
      <c r="D127" s="404"/>
      <c r="E127" s="404"/>
      <c r="F127" s="423" t="s">
        <v>111</v>
      </c>
      <c r="G127" s="82"/>
      <c r="H127" s="424" t="s">
        <v>134</v>
      </c>
      <c r="I127" s="406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19" t="s">
        <v>110</v>
      </c>
      <c r="C128" s="404"/>
      <c r="D128" s="404"/>
      <c r="E128" s="404"/>
      <c r="F128" s="423"/>
      <c r="G128" s="82"/>
      <c r="H128" s="424" t="s">
        <v>135</v>
      </c>
      <c r="I128" s="406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19" t="s">
        <v>110</v>
      </c>
      <c r="C129" s="404"/>
      <c r="D129" s="404"/>
      <c r="E129" s="404"/>
      <c r="F129" s="423"/>
      <c r="G129" s="82"/>
      <c r="H129" s="424" t="s">
        <v>136</v>
      </c>
      <c r="I129" s="406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19" t="s">
        <v>110</v>
      </c>
      <c r="C130" s="404"/>
      <c r="D130" s="404"/>
      <c r="E130" s="404"/>
      <c r="F130" s="423"/>
      <c r="G130" s="82"/>
      <c r="H130" s="424">
        <v>41</v>
      </c>
      <c r="I130" s="406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19" t="s">
        <v>110</v>
      </c>
      <c r="C131" s="404"/>
      <c r="D131" s="404"/>
      <c r="E131" s="404"/>
      <c r="F131" s="423"/>
      <c r="G131" s="82"/>
      <c r="H131" s="405">
        <v>42</v>
      </c>
      <c r="I131" s="406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52" t="s">
        <v>31</v>
      </c>
      <c r="K133" s="352"/>
      <c r="L133" s="352"/>
      <c r="M133" s="352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25" t="s">
        <v>49</v>
      </c>
      <c r="C135" s="426"/>
      <c r="D135" s="426"/>
      <c r="E135" s="426"/>
      <c r="F135" s="426"/>
      <c r="G135" s="426"/>
      <c r="H135" s="426"/>
      <c r="I135" s="427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28" t="s">
        <v>99</v>
      </c>
      <c r="E136" s="428"/>
      <c r="F136" s="428" t="s">
        <v>54</v>
      </c>
      <c r="G136" s="428"/>
      <c r="H136" s="428"/>
      <c r="I136" s="428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29" t="s">
        <v>122</v>
      </c>
      <c r="D137" s="431" t="s">
        <v>124</v>
      </c>
      <c r="E137" s="432"/>
      <c r="F137" s="433" t="s">
        <v>137</v>
      </c>
      <c r="G137" s="433"/>
      <c r="H137" s="433"/>
      <c r="I137" s="433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30"/>
      <c r="D138" s="434" t="s">
        <v>125</v>
      </c>
      <c r="E138" s="435"/>
      <c r="F138" s="433" t="s">
        <v>138</v>
      </c>
      <c r="G138" s="433"/>
      <c r="H138" s="433"/>
      <c r="I138" s="433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25"/>
      <c r="C140" s="426"/>
      <c r="D140" s="355"/>
      <c r="E140" s="355"/>
      <c r="F140" s="355"/>
      <c r="G140" s="355"/>
      <c r="H140" s="355"/>
      <c r="I140" s="356"/>
      <c r="J140" s="44"/>
      <c r="K140" s="44"/>
    </row>
    <row r="141" spans="1:16" s="12" customFormat="1" ht="28" hidden="1">
      <c r="A141" s="88"/>
      <c r="B141" s="420"/>
      <c r="C141" s="422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36" t="s">
        <v>119</v>
      </c>
      <c r="C142" s="436"/>
      <c r="D142" s="100"/>
      <c r="E142" s="100">
        <v>2.2000000000000002</v>
      </c>
      <c r="F142" s="437">
        <v>3</v>
      </c>
      <c r="G142" s="438"/>
      <c r="H142" s="438"/>
      <c r="I142" s="439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40" t="s">
        <v>155</v>
      </c>
      <c r="D144" s="440"/>
      <c r="E144" s="440"/>
      <c r="F144" s="440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25" t="s">
        <v>49</v>
      </c>
      <c r="C145" s="426"/>
      <c r="D145" s="426"/>
      <c r="E145" s="426"/>
      <c r="F145" s="426"/>
      <c r="G145" s="426"/>
      <c r="H145" s="426"/>
      <c r="I145" s="427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61" t="s">
        <v>69</v>
      </c>
      <c r="F146" s="362"/>
      <c r="G146" s="362"/>
      <c r="H146" s="362"/>
      <c r="I146" s="363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64" t="s">
        <v>161</v>
      </c>
      <c r="F147" s="365"/>
      <c r="G147" s="365"/>
      <c r="H147" s="365"/>
      <c r="I147" s="366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64" t="s">
        <v>171</v>
      </c>
      <c r="F148" s="365"/>
      <c r="G148" s="365"/>
      <c r="H148" s="365"/>
      <c r="I148" s="366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64" t="s">
        <v>161</v>
      </c>
      <c r="F149" s="365"/>
      <c r="G149" s="365"/>
      <c r="H149" s="365"/>
      <c r="I149" s="366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64" t="s">
        <v>161</v>
      </c>
      <c r="F150" s="365"/>
      <c r="G150" s="365"/>
      <c r="H150" s="365"/>
      <c r="I150" s="366"/>
      <c r="J150" s="44"/>
      <c r="K150" s="44"/>
      <c r="L150" s="44"/>
      <c r="M150" s="44"/>
      <c r="N150" s="44"/>
    </row>
    <row r="151" spans="1:16" s="12" customFormat="1" ht="28">
      <c r="A151" s="88"/>
      <c r="B151" s="425" t="s">
        <v>70</v>
      </c>
      <c r="C151" s="426"/>
      <c r="D151" s="355"/>
      <c r="E151" s="355"/>
      <c r="F151" s="355"/>
      <c r="G151" s="355"/>
      <c r="H151" s="355"/>
      <c r="I151" s="356"/>
      <c r="J151" s="44"/>
      <c r="K151" s="44"/>
    </row>
    <row r="152" spans="1:16" s="12" customFormat="1" ht="56.25" customHeight="1">
      <c r="A152" s="88"/>
      <c r="B152" s="420"/>
      <c r="C152" s="422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53" t="s">
        <v>162</v>
      </c>
      <c r="C153" s="454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55" t="s">
        <v>163</v>
      </c>
      <c r="C154" s="456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57" t="s">
        <v>71</v>
      </c>
      <c r="D157" s="458"/>
      <c r="E157" s="458"/>
      <c r="F157" s="458"/>
      <c r="G157" s="458"/>
      <c r="H157" s="458"/>
      <c r="I157" s="459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34" t="s">
        <v>164</v>
      </c>
      <c r="D158" s="441"/>
      <c r="E158" s="441"/>
      <c r="F158" s="441"/>
      <c r="G158" s="441"/>
      <c r="H158" s="441"/>
      <c r="I158" s="435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34" t="s">
        <v>165</v>
      </c>
      <c r="D159" s="441"/>
      <c r="E159" s="441"/>
      <c r="F159" s="441"/>
      <c r="G159" s="441"/>
      <c r="H159" s="441"/>
      <c r="I159" s="435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42" t="s">
        <v>164</v>
      </c>
      <c r="D160" s="443"/>
      <c r="E160" s="443"/>
      <c r="F160" s="443"/>
      <c r="G160" s="443"/>
      <c r="H160" s="443"/>
      <c r="I160" s="444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45"/>
      <c r="D161" s="446"/>
      <c r="E161" s="446"/>
      <c r="F161" s="446"/>
      <c r="G161" s="446"/>
      <c r="H161" s="446"/>
      <c r="I161" s="447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48"/>
      <c r="D162" s="449"/>
      <c r="E162" s="449"/>
      <c r="F162" s="449"/>
      <c r="G162" s="449"/>
      <c r="H162" s="449"/>
      <c r="I162" s="450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52" t="s">
        <v>78</v>
      </c>
      <c r="C164" s="352"/>
      <c r="D164" s="352"/>
      <c r="E164" s="352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51"/>
      <c r="B170" s="452"/>
      <c r="C170" s="452"/>
      <c r="D170" s="452"/>
      <c r="E170" s="452"/>
      <c r="F170" s="452"/>
      <c r="G170" s="452"/>
      <c r="H170" s="452"/>
      <c r="I170" s="452"/>
      <c r="J170" s="452"/>
      <c r="K170" s="452"/>
      <c r="L170" s="452"/>
      <c r="M170" s="452"/>
      <c r="N170" s="452"/>
      <c r="O170" s="452"/>
      <c r="P170" s="452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 G2635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H06-ST57M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SHOP SOLID TEE MEN’S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BLACK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463" t="str">
        <f>'1. CUTTING DOCKET'!M11</f>
        <v>SINGLE JERSEY 20'S 100% COTTON 190GSM- SOFT HAND FEEL</v>
      </c>
      <c r="C7" s="464"/>
      <c r="D7" s="464"/>
      <c r="E7" s="465"/>
    </row>
    <row r="8" spans="1:12" s="62" customFormat="1" ht="409.6" customHeight="1">
      <c r="A8" s="64" t="e">
        <f>'1. CUTTING DOCKET'!#REF!</f>
        <v>#REF!</v>
      </c>
      <c r="B8" s="466"/>
      <c r="C8" s="467"/>
      <c r="D8" s="468"/>
      <c r="E8" s="469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470" t="e">
        <f>'1. CUTTING DOCKET'!#REF!</f>
        <v>#REF!</v>
      </c>
      <c r="C13" s="464"/>
      <c r="D13" s="471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466"/>
      <c r="C14" s="467"/>
      <c r="D14" s="468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472" t="e">
        <f>'1. CUTTING DOCKET'!#REF!</f>
        <v>#REF!</v>
      </c>
      <c r="C17" s="473"/>
      <c r="D17" s="474"/>
      <c r="E17" s="475"/>
    </row>
    <row r="18" spans="1:5" s="62" customFormat="1" ht="90" customHeight="1">
      <c r="A18" s="61" t="e">
        <f>'1. CUTTING DOCKET'!#REF!</f>
        <v>#REF!</v>
      </c>
      <c r="B18" s="460" t="e">
        <f>'1. CUTTING DOCKET'!#REF!</f>
        <v>#REF!</v>
      </c>
      <c r="C18" s="461"/>
      <c r="D18" s="461"/>
      <c r="E18" s="462"/>
    </row>
    <row r="19" spans="1:5" s="62" customFormat="1" ht="409.6" customHeight="1">
      <c r="A19" s="166" t="s">
        <v>166</v>
      </c>
      <c r="B19" s="478"/>
      <c r="C19" s="479"/>
      <c r="D19" s="480"/>
      <c r="E19" s="480"/>
    </row>
    <row r="20" spans="1:5" s="62" customFormat="1" ht="79.5" customHeight="1">
      <c r="A20" s="61" t="e">
        <f>'1. CUTTING DOCKET'!#REF!</f>
        <v>#REF!</v>
      </c>
      <c r="B20" s="460" t="e">
        <f>'1. CUTTING DOCKET'!#REF!</f>
        <v>#REF!</v>
      </c>
      <c r="C20" s="461"/>
      <c r="D20" s="461"/>
      <c r="E20" s="462"/>
    </row>
    <row r="21" spans="1:5" s="62" customFormat="1" ht="346.5" customHeight="1">
      <c r="A21" s="64" t="s">
        <v>117</v>
      </c>
      <c r="B21" s="481"/>
      <c r="C21" s="482"/>
      <c r="D21" s="483"/>
      <c r="E21" s="484"/>
    </row>
    <row r="22" spans="1:5" s="62" customFormat="1" ht="35">
      <c r="A22" s="61">
        <f>'1. CUTTING DOCKET'!B36</f>
        <v>0</v>
      </c>
      <c r="B22" s="476" t="str">
        <f>'1. CUTTING DOCKET'!F36</f>
        <v>MÀU PHỤ LIỆU</v>
      </c>
      <c r="C22" s="461"/>
      <c r="D22" s="477"/>
      <c r="E22" s="101"/>
    </row>
    <row r="23" spans="1:5" s="62" customFormat="1" ht="299.25" customHeight="1">
      <c r="A23" s="66" t="s">
        <v>100</v>
      </c>
      <c r="B23" s="485"/>
      <c r="C23" s="486"/>
      <c r="D23" s="487"/>
      <c r="E23" s="487"/>
    </row>
    <row r="24" spans="1:5" s="62" customFormat="1" ht="101.5" customHeight="1">
      <c r="A24" s="61" t="str">
        <f>'1. CUTTING DOCKET'!B35</f>
        <v>PHẦN C : PHỤ LIỆU ĐÓNG GÓI</v>
      </c>
      <c r="B24" s="476">
        <f>'1. CUTTING DOCKET'!F35</f>
        <v>0</v>
      </c>
      <c r="C24" s="461"/>
      <c r="D24" s="477"/>
      <c r="E24" s="101"/>
    </row>
    <row r="25" spans="1:5" s="62" customFormat="1" ht="362.25" customHeight="1">
      <c r="A25" s="66" t="s">
        <v>172</v>
      </c>
      <c r="B25" s="488" t="s">
        <v>173</v>
      </c>
      <c r="C25" s="489"/>
      <c r="D25" s="490"/>
      <c r="E25" s="113"/>
    </row>
    <row r="26" spans="1:5" s="62" customFormat="1" ht="109.5" customHeight="1">
      <c r="A26" s="61" t="s">
        <v>101</v>
      </c>
      <c r="B26" s="476" t="e">
        <f>'1. CUTTING DOCKET'!#REF!</f>
        <v>#REF!</v>
      </c>
      <c r="C26" s="461"/>
      <c r="D26" s="477"/>
      <c r="E26" s="102"/>
    </row>
    <row r="27" spans="1:5" s="62" customFormat="1" ht="282" customHeight="1">
      <c r="A27" s="66" t="s">
        <v>102</v>
      </c>
      <c r="B27" s="491" t="s">
        <v>167</v>
      </c>
      <c r="C27" s="492"/>
      <c r="D27" s="493"/>
      <c r="E27" s="493"/>
    </row>
    <row r="28" spans="1:5" s="62" customFormat="1" ht="93.65" customHeight="1">
      <c r="A28" s="61" t="e">
        <f>'1. CUTTING DOCKET'!#REF!</f>
        <v>#REF!</v>
      </c>
      <c r="B28" s="476" t="e">
        <f>'1. CUTTING DOCKET'!#REF!</f>
        <v>#REF!</v>
      </c>
      <c r="C28" s="461"/>
      <c r="D28" s="477"/>
      <c r="E28" s="102"/>
    </row>
    <row r="29" spans="1:5" s="62" customFormat="1" ht="273" customHeight="1">
      <c r="A29" s="64" t="s">
        <v>103</v>
      </c>
      <c r="B29" s="494"/>
      <c r="C29" s="495"/>
      <c r="D29" s="496"/>
      <c r="E29" s="496"/>
    </row>
    <row r="30" spans="1:5" s="62" customFormat="1" ht="95.25" customHeight="1">
      <c r="A30" s="61" t="str">
        <f>'1. CUTTING DOCKET'!B43</f>
        <v>POLY BAG THÙNG</v>
      </c>
      <c r="B30" s="476" t="str">
        <f>'1. CUTTING DOCKET'!F43</f>
        <v>CLEAR</v>
      </c>
      <c r="C30" s="461"/>
      <c r="D30" s="477"/>
      <c r="E30" s="102"/>
    </row>
    <row r="31" spans="1:5" s="62" customFormat="1" ht="324.75" customHeight="1">
      <c r="A31" s="64"/>
      <c r="B31" s="494"/>
      <c r="C31" s="495"/>
      <c r="D31" s="496"/>
      <c r="E31" s="496"/>
    </row>
    <row r="32" spans="1:5" s="62" customFormat="1" ht="119.5" customHeight="1">
      <c r="A32" s="61" t="s">
        <v>105</v>
      </c>
      <c r="B32" s="476" t="e">
        <f>'1. CUTTING DOCKET'!#REF!</f>
        <v>#REF!</v>
      </c>
      <c r="C32" s="461"/>
      <c r="D32" s="477"/>
      <c r="E32" s="102"/>
    </row>
    <row r="33" spans="1:9" s="62" customFormat="1" ht="287.25" customHeight="1">
      <c r="A33" s="64" t="s">
        <v>106</v>
      </c>
      <c r="B33" s="494"/>
      <c r="C33" s="495"/>
      <c r="D33" s="496"/>
      <c r="E33" s="496"/>
    </row>
    <row r="34" spans="1:9" s="62" customFormat="1" ht="71.5" customHeight="1">
      <c r="A34" s="61" t="s">
        <v>96</v>
      </c>
      <c r="B34" s="476" t="s">
        <v>38</v>
      </c>
      <c r="C34" s="461"/>
      <c r="D34" s="477"/>
      <c r="E34" s="102"/>
    </row>
    <row r="35" spans="1:9" s="62" customFormat="1" ht="87" customHeight="1">
      <c r="A35" s="64" t="s">
        <v>104</v>
      </c>
      <c r="B35" s="494"/>
      <c r="C35" s="495"/>
      <c r="D35" s="496"/>
      <c r="E35" s="496"/>
    </row>
    <row r="36" spans="1:9" s="62" customFormat="1" ht="63.65" customHeight="1">
      <c r="A36" s="61" t="s">
        <v>97</v>
      </c>
      <c r="B36" s="476" t="s">
        <v>92</v>
      </c>
      <c r="C36" s="461"/>
      <c r="D36" s="477"/>
      <c r="E36" s="102"/>
    </row>
    <row r="37" spans="1:9" s="62" customFormat="1" ht="97.5" customHeight="1">
      <c r="A37" s="64" t="s">
        <v>104</v>
      </c>
      <c r="B37" s="494"/>
      <c r="C37" s="495"/>
      <c r="D37" s="496"/>
      <c r="E37" s="496"/>
    </row>
    <row r="38" spans="1:9" s="62" customFormat="1" ht="97.5" customHeight="1">
      <c r="A38" s="98" t="e">
        <f>'1. CUTTING DOCKET'!#REF!</f>
        <v>#REF!</v>
      </c>
      <c r="B38" s="497" t="e">
        <f>'1. CUTTING DOCKET'!#REF!</f>
        <v>#REF!</v>
      </c>
      <c r="C38" s="498"/>
      <c r="D38" s="499"/>
      <c r="E38" s="103"/>
    </row>
    <row r="39" spans="1:9" s="62" customFormat="1" ht="221.5" customHeight="1">
      <c r="A39" s="64"/>
      <c r="B39" s="500"/>
      <c r="C39" s="501"/>
      <c r="D39" s="500"/>
      <c r="E39" s="500"/>
    </row>
    <row r="43" spans="1:9">
      <c r="I43" s="68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B45"/>
  <sheetViews>
    <sheetView view="pageBreakPreview" zoomScale="40" zoomScaleNormal="40" zoomScaleSheetLayoutView="40" zoomScalePageLayoutView="25" workbookViewId="0">
      <selection activeCell="Q20" sqref="Q20"/>
    </sheetView>
  </sheetViews>
  <sheetFormatPr defaultColWidth="9.1796875" defaultRowHeight="20"/>
  <cols>
    <col min="1" max="1" width="103.1796875" style="67" customWidth="1"/>
    <col min="2" max="2" width="181.6328125" style="67" customWidth="1"/>
    <col min="3" max="16384" width="9.1796875" style="68"/>
  </cols>
  <sheetData>
    <row r="1" spans="1:2" s="58" customFormat="1" ht="67.5" customHeight="1">
      <c r="A1" s="56"/>
      <c r="B1" s="56"/>
    </row>
    <row r="2" spans="1:2" s="58" customFormat="1" ht="37.5" customHeight="1">
      <c r="A2" s="57" t="str">
        <f>'[11]1. CUTTING DOCKET'!B6</f>
        <v xml:space="preserve">JOB NUMBER:  </v>
      </c>
      <c r="B2" s="57" t="str">
        <f>'1. CUTTING DOCKET'!D6</f>
        <v>H06  SS25   G2635</v>
      </c>
    </row>
    <row r="3" spans="1:2" s="58" customFormat="1" ht="37.5" customHeight="1">
      <c r="A3" s="59" t="str">
        <f>'[11]1. CUTTING DOCKET'!B7</f>
        <v xml:space="preserve">STYLE NUMBER: </v>
      </c>
      <c r="B3" s="59" t="str">
        <f>'1. CUTTING DOCKET'!$D$7</f>
        <v>H06-ST57M</v>
      </c>
    </row>
    <row r="4" spans="1:2" s="58" customFormat="1" ht="37.5" customHeight="1">
      <c r="A4" s="59" t="str">
        <f>'[11]1. CUTTING DOCKET'!B8</f>
        <v xml:space="preserve">STYLE NAME : </v>
      </c>
      <c r="B4" s="59" t="str">
        <f>'1. CUTTING DOCKET'!$D$8</f>
        <v>SHOP SOLID TEE MEN’S</v>
      </c>
    </row>
    <row r="5" spans="1:2" s="58" customFormat="1" ht="76" customHeight="1">
      <c r="A5" s="199"/>
      <c r="B5" s="159" t="str">
        <f>'1. CUTTING DOCKET'!$D$18</f>
        <v>BLACK</v>
      </c>
    </row>
    <row r="6" spans="1:2" s="62" customFormat="1" ht="69.75" customHeight="1">
      <c r="A6" s="161" t="s">
        <v>32</v>
      </c>
      <c r="B6" s="161" t="str">
        <f>B5</f>
        <v>BLACK</v>
      </c>
    </row>
    <row r="7" spans="1:2" s="62" customFormat="1" ht="93" customHeight="1">
      <c r="A7" s="200" t="s">
        <v>33</v>
      </c>
      <c r="B7" s="277" t="str">
        <f>'1. CUTTING DOCKET'!$M$11</f>
        <v>SINGLE JERSEY 20'S 100% COTTON 190GSM- SOFT HAND FEEL</v>
      </c>
    </row>
    <row r="8" spans="1:2" s="62" customFormat="1" ht="279.5" customHeight="1">
      <c r="A8" s="162" t="s">
        <v>32</v>
      </c>
      <c r="B8" s="162"/>
    </row>
    <row r="9" spans="1:2" s="62" customFormat="1" ht="79.5" customHeight="1">
      <c r="A9" s="161" t="str">
        <f>'1. CUTTING DOCKET'!$B$28</f>
        <v>100% COTTON 1x1RIB_ 260GSM</v>
      </c>
      <c r="B9" s="161" t="str">
        <f>B6</f>
        <v>BLACK</v>
      </c>
    </row>
    <row r="10" spans="1:2" s="62" customFormat="1" ht="279.5" customHeight="1">
      <c r="A10" s="162" t="s">
        <v>195</v>
      </c>
      <c r="B10" s="162"/>
    </row>
    <row r="11" spans="1:2" s="62" customFormat="1" ht="132" hidden="1" customHeight="1">
      <c r="A11" s="161" t="e">
        <f>'[11]1. CUTTING DOCKET'!#REF!</f>
        <v>#REF!</v>
      </c>
      <c r="B11" s="161"/>
    </row>
    <row r="12" spans="1:2" s="62" customFormat="1" ht="409.6" hidden="1" customHeight="1">
      <c r="A12" s="162" t="e">
        <f>'[11]1. CUTTING DOCKET'!#REF!</f>
        <v>#REF!</v>
      </c>
      <c r="B12" s="162"/>
    </row>
    <row r="13" spans="1:2" s="62" customFormat="1" ht="135" hidden="1" customHeight="1">
      <c r="A13" s="161" t="e">
        <f>'[11]1. CUTTING DOCKET'!#REF!</f>
        <v>#REF!</v>
      </c>
      <c r="B13" s="161"/>
    </row>
    <row r="14" spans="1:2" s="62" customFormat="1" ht="66.5" hidden="1" customHeight="1">
      <c r="A14" s="162" t="e">
        <f>'[11]1. CUTTING DOCKET'!#REF!</f>
        <v>#REF!</v>
      </c>
      <c r="B14" s="162"/>
    </row>
    <row r="15" spans="1:2" s="62" customFormat="1" ht="74.25" customHeight="1">
      <c r="A15" s="161" t="str">
        <f>'[11]1. CUTTING DOCKET'!B31</f>
        <v>CHỈ 40/2 MAY CHÍNH</v>
      </c>
      <c r="B15" s="165" t="str">
        <f>B5</f>
        <v>BLACK</v>
      </c>
    </row>
    <row r="16" spans="1:2" s="62" customFormat="1" ht="164.5" customHeight="1">
      <c r="A16" s="263"/>
      <c r="B16" s="284"/>
    </row>
    <row r="17" spans="1:2" s="62" customFormat="1" ht="143" customHeight="1">
      <c r="A17" s="274" t="str">
        <f>'[11]1. CUTTING DOCKET'!$B$32</f>
        <v>NHÃN DỆT BẰNG VẢI 38MM*71MM 
(NHÃN CHÍNH-PHÂN THEO TỪNG SIZE)
CODE: HSC-ML-0047(MENS)</v>
      </c>
      <c r="B17" s="276" t="s">
        <v>89</v>
      </c>
    </row>
    <row r="18" spans="1:2" s="62" customFormat="1" ht="294.5" customHeight="1">
      <c r="A18" s="275" t="s">
        <v>204</v>
      </c>
      <c r="B18" s="278"/>
    </row>
    <row r="19" spans="1:2" s="62" customFormat="1" ht="148.5" customHeight="1">
      <c r="A19" s="274" t="str">
        <f>'1. CUTTING DOCKET'!$B$33</f>
        <v>NHÃN THÀNH PHẦN 100% COTTON
KÍCH THƯỚC: 82.2 *20 MM
CODE: CC-041</v>
      </c>
      <c r="B19" s="276" t="s">
        <v>268</v>
      </c>
    </row>
    <row r="20" spans="1:2" s="62" customFormat="1" ht="409.6" customHeight="1">
      <c r="A20" s="282" t="s">
        <v>219</v>
      </c>
      <c r="B20" s="283"/>
    </row>
    <row r="21" spans="1:2" s="62" customFormat="1" ht="102" customHeight="1">
      <c r="A21" s="274" t="str">
        <f>'[11]1. CUTTING DOCKET'!$B$34</f>
        <v>NHÃN HSCO SATIN
CODE: HSC-ML-0002</v>
      </c>
      <c r="B21" s="276" t="s">
        <v>268</v>
      </c>
    </row>
    <row r="22" spans="1:2" s="62" customFormat="1" ht="276" customHeight="1">
      <c r="A22" s="275" t="s">
        <v>205</v>
      </c>
      <c r="B22" s="278"/>
    </row>
    <row r="23" spans="1:2" s="62" customFormat="1" ht="53" customHeight="1">
      <c r="A23" s="502" t="str">
        <f>'[12]1. CUTTING DOCKET'!B38</f>
        <v>THẺ BÀI + SIZE STICKER</v>
      </c>
      <c r="B23" s="276" t="s">
        <v>89</v>
      </c>
    </row>
    <row r="24" spans="1:2" s="62" customFormat="1" ht="58" customHeight="1">
      <c r="A24" s="503"/>
      <c r="B24" s="161" t="s">
        <v>276</v>
      </c>
    </row>
    <row r="25" spans="1:2" s="62" customFormat="1" ht="332" customHeight="1">
      <c r="A25" s="279" t="s">
        <v>277</v>
      </c>
      <c r="B25" s="280"/>
    </row>
    <row r="26" spans="1:2" s="62" customFormat="1" ht="52" customHeight="1">
      <c r="A26" s="274" t="str">
        <f>'[12]1. CUTTING DOCKET'!B39</f>
        <v>ĐẠN BẮN TREO THẺ BÀI</v>
      </c>
      <c r="B26" s="276" t="s">
        <v>39</v>
      </c>
    </row>
    <row r="27" spans="1:2" s="62" customFormat="1" ht="202.5" customHeight="1">
      <c r="A27" s="279" t="s">
        <v>278</v>
      </c>
      <c r="B27" s="281"/>
    </row>
    <row r="28" spans="1:2" s="62" customFormat="1" ht="90" customHeight="1">
      <c r="A28" s="274" t="str">
        <f>'[12]1. CUTTING DOCKET'!B40</f>
        <v>STICKER BARCODE TẠI THẺ BÀI
KÍCH THƯỚC: 20CMX30CM</v>
      </c>
      <c r="B28" s="276" t="s">
        <v>89</v>
      </c>
    </row>
    <row r="29" spans="1:2" s="62" customFormat="1" ht="185.5" customHeight="1">
      <c r="A29" s="279" t="s">
        <v>279</v>
      </c>
      <c r="B29" s="281"/>
    </row>
    <row r="30" spans="1:2" s="62" customFormat="1" ht="88" customHeight="1">
      <c r="A30" s="274" t="str">
        <f>'[12]1. CUTTING DOCKET'!B41</f>
        <v>STICKER BARCODE TẠI POLY BAG
KÍCH THƯỚC: 35CMX55CM</v>
      </c>
      <c r="B30" s="276" t="str">
        <f>B28</f>
        <v>NỀN TRẮNG CHỮ ĐEN</v>
      </c>
    </row>
    <row r="31" spans="1:2" s="62" customFormat="1" ht="221.5" customHeight="1">
      <c r="A31" s="279" t="s">
        <v>280</v>
      </c>
      <c r="B31" s="281"/>
    </row>
    <row r="32" spans="1:2" s="62" customFormat="1" ht="80" customHeight="1">
      <c r="A32" s="274" t="str">
        <f>'[12]1. CUTTING DOCKET'!B42</f>
        <v>STICKER CARTON CHI TIẾT TỪNG CỬA HÀNG</v>
      </c>
      <c r="B32" s="276" t="str">
        <f>B30</f>
        <v>NỀN TRẮNG CHỮ ĐEN</v>
      </c>
    </row>
    <row r="33" spans="1:2" s="62" customFormat="1" ht="173.5" customHeight="1">
      <c r="A33" s="279" t="s">
        <v>281</v>
      </c>
      <c r="B33" s="281"/>
    </row>
    <row r="34" spans="1:2" s="62" customFormat="1" ht="51" customHeight="1">
      <c r="A34" s="274" t="str">
        <f>'[12]1. CUTTING DOCKET'!B43</f>
        <v>POLY BAG LỚN</v>
      </c>
      <c r="B34" s="276" t="s">
        <v>92</v>
      </c>
    </row>
    <row r="35" spans="1:2" s="62" customFormat="1" ht="96" customHeight="1">
      <c r="A35" s="279" t="s">
        <v>282</v>
      </c>
      <c r="B35" s="281"/>
    </row>
    <row r="36" spans="1:2" s="62" customFormat="1" ht="35">
      <c r="A36" s="274" t="str">
        <f>'[12]1. CUTTING DOCKET'!B44</f>
        <v>POLY BAG THÙNG</v>
      </c>
      <c r="B36" s="276" t="s">
        <v>92</v>
      </c>
    </row>
    <row r="37" spans="1:2" s="62" customFormat="1" ht="72.5" customHeight="1">
      <c r="A37" s="279" t="s">
        <v>283</v>
      </c>
      <c r="B37" s="281"/>
    </row>
    <row r="38" spans="1:2" s="62" customFormat="1" ht="54" customHeight="1">
      <c r="A38" s="274" t="s">
        <v>215</v>
      </c>
      <c r="B38" s="276" t="s">
        <v>92</v>
      </c>
    </row>
    <row r="39" spans="1:2" s="62" customFormat="1" ht="167.5" customHeight="1">
      <c r="A39" s="279" t="s">
        <v>284</v>
      </c>
      <c r="B39" s="280"/>
    </row>
    <row r="40" spans="1:2" s="62" customFormat="1" ht="55" customHeight="1">
      <c r="A40" s="274" t="s">
        <v>216</v>
      </c>
      <c r="B40" s="276" t="s">
        <v>92</v>
      </c>
    </row>
    <row r="41" spans="1:2" s="62" customFormat="1" ht="104.5" customHeight="1">
      <c r="A41" s="279" t="s">
        <v>284</v>
      </c>
      <c r="B41" s="280"/>
    </row>
    <row r="42" spans="1:2" s="62" customFormat="1" ht="51.5" customHeight="1">
      <c r="A42" s="274" t="s">
        <v>217</v>
      </c>
      <c r="B42" s="276" t="s">
        <v>55</v>
      </c>
    </row>
    <row r="43" spans="1:2" s="62" customFormat="1" ht="104.5" customHeight="1">
      <c r="A43" s="279" t="s">
        <v>285</v>
      </c>
      <c r="B43" s="280"/>
    </row>
    <row r="44" spans="1:2" s="62" customFormat="1" ht="46" customHeight="1">
      <c r="A44" s="274" t="s">
        <v>187</v>
      </c>
      <c r="B44" s="276" t="str">
        <f>B42</f>
        <v>NATURAL</v>
      </c>
    </row>
    <row r="45" spans="1:2" s="62" customFormat="1" ht="104.5" customHeight="1">
      <c r="A45" s="279" t="s">
        <v>283</v>
      </c>
      <c r="B45" s="281"/>
    </row>
  </sheetData>
  <mergeCells count="1">
    <mergeCell ref="A23:A24"/>
  </mergeCells>
  <printOptions horizontalCentered="1"/>
  <pageMargins left="0.25" right="0" top="0.60416666666666696" bottom="0.75" header="0" footer="0"/>
  <pageSetup paperSize="9" scale="34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1" man="1"/>
    <brk id="27" max="1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3AAE-23E8-470F-88A9-1B124B49B2D3}">
  <dimension ref="A1:L41"/>
  <sheetViews>
    <sheetView tabSelected="1" view="pageBreakPreview" zoomScale="60" zoomScaleNormal="89" workbookViewId="0">
      <selection activeCell="Q6" sqref="Q6"/>
    </sheetView>
  </sheetViews>
  <sheetFormatPr defaultColWidth="8.7265625" defaultRowHeight="13"/>
  <cols>
    <col min="1" max="1" width="9.54296875" style="510" customWidth="1"/>
    <col min="2" max="2" width="64.1796875" style="510" customWidth="1"/>
    <col min="3" max="3" width="53.6328125" style="510" customWidth="1"/>
    <col min="4" max="4" width="11.54296875" style="510" customWidth="1"/>
    <col min="5" max="5" width="10.54296875" style="510" customWidth="1"/>
    <col min="6" max="6" width="10.54296875" style="510" hidden="1" customWidth="1"/>
    <col min="7" max="7" width="10.54296875" style="510" customWidth="1"/>
    <col min="8" max="8" width="10.54296875" style="510" hidden="1" customWidth="1"/>
    <col min="9" max="12" width="10.54296875" style="510" customWidth="1"/>
    <col min="13" max="16384" width="8.7265625" style="510"/>
  </cols>
  <sheetData>
    <row r="1" spans="1:12" ht="24.75" customHeight="1">
      <c r="A1" s="507" t="s">
        <v>286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9"/>
    </row>
    <row r="2" spans="1:12" ht="24.75" customHeight="1">
      <c r="A2" s="507" t="s">
        <v>287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  <c r="L2" s="509"/>
    </row>
    <row r="3" spans="1:12" ht="24.75" customHeight="1">
      <c r="A3" s="511" t="s">
        <v>288</v>
      </c>
      <c r="B3" s="512" t="s">
        <v>289</v>
      </c>
      <c r="C3" s="512"/>
      <c r="D3" s="512" t="s">
        <v>290</v>
      </c>
      <c r="E3" s="512"/>
      <c r="F3" s="512"/>
      <c r="G3" s="513"/>
      <c r="H3" s="513"/>
      <c r="I3" s="513"/>
      <c r="J3" s="512" t="s">
        <v>291</v>
      </c>
      <c r="K3" s="514"/>
      <c r="L3" s="515"/>
    </row>
    <row r="4" spans="1:12" ht="24.75" customHeight="1">
      <c r="A4" s="516" t="s">
        <v>292</v>
      </c>
      <c r="B4" s="517"/>
      <c r="C4" s="517"/>
      <c r="D4" s="517" t="s">
        <v>293</v>
      </c>
      <c r="E4" s="517"/>
      <c r="F4" s="517"/>
      <c r="G4" s="518"/>
      <c r="H4" s="518"/>
      <c r="I4" s="518"/>
      <c r="J4" s="517" t="s">
        <v>294</v>
      </c>
      <c r="K4" s="517" t="s">
        <v>295</v>
      </c>
      <c r="L4" s="519"/>
    </row>
    <row r="5" spans="1:12" ht="28.5" customHeight="1">
      <c r="A5" s="520" t="s">
        <v>296</v>
      </c>
      <c r="B5" s="521" t="s">
        <v>233</v>
      </c>
      <c r="C5" s="517"/>
      <c r="D5" s="517" t="s">
        <v>297</v>
      </c>
      <c r="E5" s="517"/>
      <c r="F5" s="517"/>
      <c r="G5" s="518"/>
      <c r="H5" s="518"/>
      <c r="I5" s="518"/>
      <c r="J5" s="518"/>
      <c r="K5" s="518"/>
      <c r="L5" s="519"/>
    </row>
    <row r="6" spans="1:12" ht="56.25" customHeight="1">
      <c r="A6" s="520"/>
      <c r="B6" s="521"/>
      <c r="C6" s="522" t="s">
        <v>298</v>
      </c>
      <c r="D6" s="522"/>
      <c r="E6" s="522"/>
      <c r="F6" s="522"/>
      <c r="G6" s="522"/>
      <c r="H6" s="522"/>
      <c r="I6" s="522"/>
      <c r="J6" s="522"/>
      <c r="K6" s="522"/>
      <c r="L6" s="522"/>
    </row>
    <row r="7" spans="1:12" ht="40.4" customHeight="1">
      <c r="A7" s="523" t="s">
        <v>299</v>
      </c>
      <c r="B7" s="524" t="s">
        <v>300</v>
      </c>
      <c r="C7" s="525"/>
      <c r="D7" s="526" t="s">
        <v>301</v>
      </c>
      <c r="E7" s="526" t="s">
        <v>234</v>
      </c>
      <c r="F7" s="527" t="s">
        <v>302</v>
      </c>
      <c r="G7" s="528" t="s">
        <v>60</v>
      </c>
      <c r="H7" s="528" t="s">
        <v>303</v>
      </c>
      <c r="I7" s="528" t="s">
        <v>304</v>
      </c>
      <c r="J7" s="528" t="s">
        <v>57</v>
      </c>
      <c r="K7" s="528" t="s">
        <v>58</v>
      </c>
      <c r="L7" s="528" t="s">
        <v>59</v>
      </c>
    </row>
    <row r="8" spans="1:12" ht="31.5" customHeight="1">
      <c r="A8" s="529" t="s">
        <v>305</v>
      </c>
      <c r="B8" s="530" t="s">
        <v>235</v>
      </c>
      <c r="C8" s="531" t="s">
        <v>236</v>
      </c>
      <c r="D8" s="532" t="s">
        <v>222</v>
      </c>
      <c r="E8" s="532">
        <v>0.25</v>
      </c>
      <c r="F8" s="533">
        <v>0.25</v>
      </c>
      <c r="G8" s="532">
        <f t="shared" ref="G8:G23" si="0">I8-G26</f>
        <v>7.75</v>
      </c>
      <c r="H8" s="533" t="s">
        <v>306</v>
      </c>
      <c r="I8" s="533">
        <v>8</v>
      </c>
      <c r="J8" s="534">
        <f t="shared" ref="J8:L23" si="1">I8+I26</f>
        <v>8.25</v>
      </c>
      <c r="K8" s="534">
        <f t="shared" si="1"/>
        <v>8.5</v>
      </c>
      <c r="L8" s="534">
        <f t="shared" si="1"/>
        <v>8.75</v>
      </c>
    </row>
    <row r="9" spans="1:12" ht="31.5" customHeight="1">
      <c r="A9" s="529" t="s">
        <v>307</v>
      </c>
      <c r="B9" s="530" t="s">
        <v>237</v>
      </c>
      <c r="C9" s="531" t="s">
        <v>238</v>
      </c>
      <c r="D9" s="532" t="s">
        <v>223</v>
      </c>
      <c r="E9" s="532">
        <v>0.125</v>
      </c>
      <c r="F9" s="535">
        <v>0.25</v>
      </c>
      <c r="G9" s="532">
        <f t="shared" si="0"/>
        <v>4</v>
      </c>
      <c r="H9" s="536">
        <v>4</v>
      </c>
      <c r="I9" s="536">
        <v>4.125</v>
      </c>
      <c r="J9" s="534">
        <f t="shared" si="1"/>
        <v>4.25</v>
      </c>
      <c r="K9" s="534">
        <f t="shared" si="1"/>
        <v>4.375</v>
      </c>
      <c r="L9" s="534">
        <f t="shared" si="1"/>
        <v>4.5</v>
      </c>
    </row>
    <row r="10" spans="1:12" ht="31.5" customHeight="1">
      <c r="A10" s="529" t="s">
        <v>308</v>
      </c>
      <c r="B10" s="530" t="s">
        <v>239</v>
      </c>
      <c r="C10" s="531" t="s">
        <v>240</v>
      </c>
      <c r="D10" s="534">
        <v>0</v>
      </c>
      <c r="E10" s="534">
        <v>0.125</v>
      </c>
      <c r="F10" s="536">
        <v>0.125</v>
      </c>
      <c r="G10" s="532">
        <f t="shared" si="0"/>
        <v>0.875</v>
      </c>
      <c r="H10" s="533">
        <v>0.875</v>
      </c>
      <c r="I10" s="533">
        <v>0.875</v>
      </c>
      <c r="J10" s="534">
        <f t="shared" si="1"/>
        <v>0.875</v>
      </c>
      <c r="K10" s="534">
        <f t="shared" si="1"/>
        <v>0.875</v>
      </c>
      <c r="L10" s="534">
        <f t="shared" si="1"/>
        <v>0.875</v>
      </c>
    </row>
    <row r="11" spans="1:12" ht="31.5" customHeight="1">
      <c r="A11" s="529" t="s">
        <v>309</v>
      </c>
      <c r="B11" s="530" t="s">
        <v>241</v>
      </c>
      <c r="C11" s="531" t="s">
        <v>242</v>
      </c>
      <c r="D11" s="534">
        <v>0</v>
      </c>
      <c r="E11" s="534">
        <v>0.125</v>
      </c>
      <c r="F11" s="536">
        <v>0.125</v>
      </c>
      <c r="G11" s="532">
        <f t="shared" si="0"/>
        <v>0.875</v>
      </c>
      <c r="H11" s="533">
        <v>0.875</v>
      </c>
      <c r="I11" s="533">
        <v>0.875</v>
      </c>
      <c r="J11" s="534">
        <f t="shared" si="1"/>
        <v>0.875</v>
      </c>
      <c r="K11" s="534">
        <f t="shared" si="1"/>
        <v>0.875</v>
      </c>
      <c r="L11" s="534">
        <f t="shared" si="1"/>
        <v>0.875</v>
      </c>
    </row>
    <row r="12" spans="1:12" ht="31.5" customHeight="1">
      <c r="A12" s="529" t="s">
        <v>310</v>
      </c>
      <c r="B12" s="530" t="s">
        <v>243</v>
      </c>
      <c r="C12" s="530" t="s">
        <v>244</v>
      </c>
      <c r="D12" s="532" t="s">
        <v>225</v>
      </c>
      <c r="E12" s="532">
        <v>0.375</v>
      </c>
      <c r="F12" s="533">
        <v>0.375</v>
      </c>
      <c r="G12" s="532">
        <f t="shared" si="0"/>
        <v>18.875</v>
      </c>
      <c r="H12" s="536">
        <v>19</v>
      </c>
      <c r="I12" s="536">
        <v>19.5</v>
      </c>
      <c r="J12" s="534">
        <f t="shared" si="1"/>
        <v>20.125</v>
      </c>
      <c r="K12" s="534">
        <f t="shared" si="1"/>
        <v>20.75</v>
      </c>
      <c r="L12" s="534">
        <f t="shared" si="1"/>
        <v>21.375</v>
      </c>
    </row>
    <row r="13" spans="1:12" ht="31.5" customHeight="1">
      <c r="A13" s="529" t="s">
        <v>311</v>
      </c>
      <c r="B13" s="530" t="s">
        <v>245</v>
      </c>
      <c r="C13" s="530" t="s">
        <v>246</v>
      </c>
      <c r="D13" s="532" t="s">
        <v>225</v>
      </c>
      <c r="E13" s="532">
        <v>0.375</v>
      </c>
      <c r="F13" s="533">
        <v>0.375</v>
      </c>
      <c r="G13" s="532">
        <f t="shared" si="0"/>
        <v>17.375</v>
      </c>
      <c r="H13" s="533" t="s">
        <v>312</v>
      </c>
      <c r="I13" s="533">
        <v>18</v>
      </c>
      <c r="J13" s="534">
        <f t="shared" si="1"/>
        <v>18.625</v>
      </c>
      <c r="K13" s="534">
        <f t="shared" si="1"/>
        <v>19.25</v>
      </c>
      <c r="L13" s="534">
        <f t="shared" si="1"/>
        <v>19.875</v>
      </c>
    </row>
    <row r="14" spans="1:12" ht="31.5" customHeight="1">
      <c r="A14" s="529" t="s">
        <v>313</v>
      </c>
      <c r="B14" s="530" t="s">
        <v>247</v>
      </c>
      <c r="C14" s="530" t="s">
        <v>248</v>
      </c>
      <c r="D14" s="532" t="s">
        <v>225</v>
      </c>
      <c r="E14" s="532">
        <v>0.375</v>
      </c>
      <c r="F14" s="533">
        <v>0.375</v>
      </c>
      <c r="G14" s="532">
        <f t="shared" si="0"/>
        <v>18.375</v>
      </c>
      <c r="H14" s="533" t="s">
        <v>314</v>
      </c>
      <c r="I14" s="533">
        <v>19</v>
      </c>
      <c r="J14" s="534">
        <f t="shared" si="1"/>
        <v>19.625</v>
      </c>
      <c r="K14" s="534">
        <f t="shared" si="1"/>
        <v>20.25</v>
      </c>
      <c r="L14" s="534">
        <f t="shared" si="1"/>
        <v>20.875</v>
      </c>
    </row>
    <row r="15" spans="1:12" ht="31.5" customHeight="1">
      <c r="A15" s="529" t="s">
        <v>315</v>
      </c>
      <c r="B15" s="530" t="s">
        <v>249</v>
      </c>
      <c r="C15" s="530" t="s">
        <v>250</v>
      </c>
      <c r="D15" s="532" t="s">
        <v>222</v>
      </c>
      <c r="E15" s="532">
        <v>0.25</v>
      </c>
      <c r="F15" s="535">
        <v>0.375</v>
      </c>
      <c r="G15" s="532">
        <f t="shared" si="0"/>
        <v>11.75</v>
      </c>
      <c r="H15" s="533" t="s">
        <v>316</v>
      </c>
      <c r="I15" s="533">
        <v>12</v>
      </c>
      <c r="J15" s="534">
        <f t="shared" si="1"/>
        <v>12.25</v>
      </c>
      <c r="K15" s="534">
        <f t="shared" si="1"/>
        <v>12.5</v>
      </c>
      <c r="L15" s="534">
        <f t="shared" si="1"/>
        <v>12.75</v>
      </c>
    </row>
    <row r="16" spans="1:12" ht="31.5" customHeight="1">
      <c r="A16" s="529" t="s">
        <v>317</v>
      </c>
      <c r="B16" s="530" t="s">
        <v>251</v>
      </c>
      <c r="C16" s="530" t="s">
        <v>252</v>
      </c>
      <c r="D16" s="534">
        <v>0</v>
      </c>
      <c r="E16" s="534">
        <v>0.125</v>
      </c>
      <c r="F16" s="536">
        <v>0.125</v>
      </c>
      <c r="G16" s="532">
        <f t="shared" si="0"/>
        <v>1.75</v>
      </c>
      <c r="H16" s="533" t="s">
        <v>226</v>
      </c>
      <c r="I16" s="533" t="s">
        <v>226</v>
      </c>
      <c r="J16" s="534">
        <f t="shared" si="1"/>
        <v>1.75</v>
      </c>
      <c r="K16" s="534">
        <f t="shared" si="1"/>
        <v>1.75</v>
      </c>
      <c r="L16" s="534">
        <f t="shared" si="1"/>
        <v>1.75</v>
      </c>
    </row>
    <row r="17" spans="1:12" ht="31.5" customHeight="1">
      <c r="A17" s="529" t="s">
        <v>318</v>
      </c>
      <c r="B17" s="530" t="s">
        <v>253</v>
      </c>
      <c r="C17" s="530" t="s">
        <v>254</v>
      </c>
      <c r="D17" s="534">
        <v>0</v>
      </c>
      <c r="E17" s="534">
        <v>0.125</v>
      </c>
      <c r="F17" s="536">
        <v>0.125</v>
      </c>
      <c r="G17" s="532">
        <f t="shared" si="0"/>
        <v>0.5</v>
      </c>
      <c r="H17" s="533">
        <v>0.5</v>
      </c>
      <c r="I17" s="533">
        <v>0.5</v>
      </c>
      <c r="J17" s="534">
        <f t="shared" si="1"/>
        <v>0.5</v>
      </c>
      <c r="K17" s="534">
        <f t="shared" si="1"/>
        <v>0.5</v>
      </c>
      <c r="L17" s="534">
        <f t="shared" si="1"/>
        <v>0.5</v>
      </c>
    </row>
    <row r="18" spans="1:12" ht="31.5" customHeight="1">
      <c r="A18" s="529" t="s">
        <v>319</v>
      </c>
      <c r="B18" s="530" t="s">
        <v>255</v>
      </c>
      <c r="C18" s="530" t="s">
        <v>256</v>
      </c>
      <c r="D18" s="532" t="s">
        <v>227</v>
      </c>
      <c r="E18" s="532">
        <v>1</v>
      </c>
      <c r="F18" s="533">
        <v>1</v>
      </c>
      <c r="G18" s="532">
        <f t="shared" si="0"/>
        <v>41.75</v>
      </c>
      <c r="H18" s="536">
        <v>43</v>
      </c>
      <c r="I18" s="536">
        <v>44.25</v>
      </c>
      <c r="J18" s="534">
        <f>I18+I36</f>
        <v>46.75</v>
      </c>
      <c r="K18" s="534">
        <f>J18+J36</f>
        <v>49.25</v>
      </c>
      <c r="L18" s="534">
        <f>K18+K36</f>
        <v>51.75</v>
      </c>
    </row>
    <row r="19" spans="1:12" ht="31.5" customHeight="1">
      <c r="A19" s="529" t="s">
        <v>320</v>
      </c>
      <c r="B19" s="530" t="s">
        <v>257</v>
      </c>
      <c r="C19" s="530" t="s">
        <v>258</v>
      </c>
      <c r="D19" s="532" t="s">
        <v>227</v>
      </c>
      <c r="E19" s="532">
        <v>1</v>
      </c>
      <c r="F19" s="533">
        <v>1</v>
      </c>
      <c r="G19" s="532">
        <f t="shared" si="0"/>
        <v>40.75</v>
      </c>
      <c r="H19" s="536">
        <v>42</v>
      </c>
      <c r="I19" s="536">
        <v>43.25</v>
      </c>
      <c r="J19" s="534">
        <f t="shared" si="1"/>
        <v>45.75</v>
      </c>
      <c r="K19" s="534">
        <f t="shared" si="1"/>
        <v>48.25</v>
      </c>
      <c r="L19" s="534">
        <f t="shared" si="1"/>
        <v>50.75</v>
      </c>
    </row>
    <row r="20" spans="1:12" ht="31.5" customHeight="1">
      <c r="A20" s="529" t="s">
        <v>321</v>
      </c>
      <c r="B20" s="530" t="s">
        <v>259</v>
      </c>
      <c r="C20" s="530" t="s">
        <v>260</v>
      </c>
      <c r="D20" s="532" t="s">
        <v>224</v>
      </c>
      <c r="E20" s="532">
        <v>0.375</v>
      </c>
      <c r="F20" s="535">
        <v>0.5</v>
      </c>
      <c r="G20" s="532">
        <f t="shared" si="0"/>
        <v>29.125</v>
      </c>
      <c r="H20" s="533" t="s">
        <v>322</v>
      </c>
      <c r="I20" s="533">
        <v>29.625</v>
      </c>
      <c r="J20" s="534">
        <f t="shared" si="1"/>
        <v>30.125</v>
      </c>
      <c r="K20" s="534">
        <f t="shared" si="1"/>
        <v>30.625</v>
      </c>
      <c r="L20" s="534">
        <f t="shared" si="1"/>
        <v>31.125</v>
      </c>
    </row>
    <row r="21" spans="1:12" ht="31.5" customHeight="1">
      <c r="A21" s="529" t="s">
        <v>323</v>
      </c>
      <c r="B21" s="530" t="s">
        <v>261</v>
      </c>
      <c r="C21" s="531" t="s">
        <v>262</v>
      </c>
      <c r="D21" s="532" t="s">
        <v>324</v>
      </c>
      <c r="E21" s="532">
        <v>0.375</v>
      </c>
      <c r="F21" s="535">
        <v>0.5</v>
      </c>
      <c r="G21" s="532">
        <f t="shared" si="0"/>
        <v>18.625</v>
      </c>
      <c r="H21" s="533" t="s">
        <v>314</v>
      </c>
      <c r="I21" s="533">
        <v>19.25</v>
      </c>
      <c r="J21" s="534">
        <f t="shared" si="1"/>
        <v>19.875</v>
      </c>
      <c r="K21" s="534">
        <f t="shared" si="1"/>
        <v>20.5</v>
      </c>
      <c r="L21" s="534">
        <f t="shared" si="1"/>
        <v>21.125</v>
      </c>
    </row>
    <row r="22" spans="1:12" ht="31.5" customHeight="1">
      <c r="A22" s="529" t="s">
        <v>325</v>
      </c>
      <c r="B22" s="530" t="s">
        <v>263</v>
      </c>
      <c r="C22" s="531" t="s">
        <v>264</v>
      </c>
      <c r="D22" s="532" t="s">
        <v>225</v>
      </c>
      <c r="E22" s="532">
        <v>0.375</v>
      </c>
      <c r="F22" s="535">
        <v>0.5</v>
      </c>
      <c r="G22" s="532">
        <f t="shared" si="0"/>
        <v>17.875</v>
      </c>
      <c r="H22" s="536">
        <v>18</v>
      </c>
      <c r="I22" s="536">
        <v>18.5</v>
      </c>
      <c r="J22" s="534">
        <f t="shared" si="1"/>
        <v>19.125</v>
      </c>
      <c r="K22" s="534">
        <f t="shared" si="1"/>
        <v>19.75</v>
      </c>
      <c r="L22" s="534">
        <f t="shared" si="1"/>
        <v>20.375</v>
      </c>
    </row>
    <row r="23" spans="1:12" ht="31.5" customHeight="1">
      <c r="A23" s="529" t="s">
        <v>326</v>
      </c>
      <c r="B23" s="530" t="s">
        <v>265</v>
      </c>
      <c r="C23" s="531" t="s">
        <v>266</v>
      </c>
      <c r="D23" s="532" t="s">
        <v>225</v>
      </c>
      <c r="E23" s="532">
        <v>0.375</v>
      </c>
      <c r="F23" s="535">
        <v>0.5</v>
      </c>
      <c r="G23" s="532">
        <f t="shared" si="0"/>
        <v>15.875</v>
      </c>
      <c r="H23" s="536">
        <v>16</v>
      </c>
      <c r="I23" s="536">
        <v>16.5</v>
      </c>
      <c r="J23" s="534">
        <f t="shared" si="1"/>
        <v>17.125</v>
      </c>
      <c r="K23" s="534">
        <f t="shared" si="1"/>
        <v>17.75</v>
      </c>
      <c r="L23" s="534">
        <f t="shared" si="1"/>
        <v>18.375</v>
      </c>
    </row>
    <row r="24" spans="1:12" ht="33" hidden="1" customHeight="1">
      <c r="A24" s="537"/>
      <c r="B24" s="537"/>
      <c r="C24" s="537"/>
      <c r="D24" s="537"/>
      <c r="E24" s="537"/>
      <c r="F24" s="538" t="s">
        <v>327</v>
      </c>
      <c r="G24" s="539"/>
      <c r="H24" s="539"/>
      <c r="I24" s="539"/>
      <c r="J24" s="539"/>
      <c r="K24" s="539"/>
      <c r="L24" s="540"/>
    </row>
    <row r="26" spans="1:12">
      <c r="G26" s="541">
        <v>0.25</v>
      </c>
      <c r="H26" s="541"/>
      <c r="I26" s="541">
        <v>0.25</v>
      </c>
      <c r="J26" s="541">
        <v>0.25</v>
      </c>
      <c r="K26" s="541">
        <v>0.25</v>
      </c>
    </row>
    <row r="27" spans="1:12">
      <c r="G27" s="541">
        <v>0.125</v>
      </c>
      <c r="H27" s="541"/>
      <c r="I27" s="541">
        <v>0.125</v>
      </c>
      <c r="J27" s="541">
        <v>0.125</v>
      </c>
      <c r="K27" s="541">
        <v>0.125</v>
      </c>
    </row>
    <row r="28" spans="1:12">
      <c r="G28" s="541">
        <v>0</v>
      </c>
      <c r="H28" s="541"/>
      <c r="I28" s="541">
        <v>0</v>
      </c>
      <c r="J28" s="541">
        <v>0</v>
      </c>
      <c r="K28" s="541">
        <v>0</v>
      </c>
    </row>
    <row r="29" spans="1:12">
      <c r="G29" s="541">
        <v>0</v>
      </c>
      <c r="H29" s="541"/>
      <c r="I29" s="541">
        <v>0</v>
      </c>
      <c r="J29" s="541">
        <v>0</v>
      </c>
      <c r="K29" s="541">
        <v>0</v>
      </c>
    </row>
    <row r="30" spans="1:12">
      <c r="G30" s="541">
        <v>0.625</v>
      </c>
      <c r="H30" s="541"/>
      <c r="I30" s="541">
        <v>0.625</v>
      </c>
      <c r="J30" s="541">
        <v>0.625</v>
      </c>
      <c r="K30" s="541">
        <v>0.625</v>
      </c>
    </row>
    <row r="31" spans="1:12">
      <c r="G31" s="541">
        <v>0.625</v>
      </c>
      <c r="H31" s="541"/>
      <c r="I31" s="541">
        <v>0.625</v>
      </c>
      <c r="J31" s="541">
        <v>0.625</v>
      </c>
      <c r="K31" s="541">
        <v>0.625</v>
      </c>
    </row>
    <row r="32" spans="1:12">
      <c r="G32" s="541">
        <v>0.625</v>
      </c>
      <c r="H32" s="541"/>
      <c r="I32" s="541">
        <v>0.625</v>
      </c>
      <c r="J32" s="541">
        <v>0.625</v>
      </c>
      <c r="K32" s="541">
        <v>0.625</v>
      </c>
    </row>
    <row r="33" spans="7:11">
      <c r="G33" s="541">
        <v>0.25</v>
      </c>
      <c r="H33" s="541"/>
      <c r="I33" s="541">
        <v>0.25</v>
      </c>
      <c r="J33" s="541">
        <v>0.25</v>
      </c>
      <c r="K33" s="541">
        <v>0.25</v>
      </c>
    </row>
    <row r="34" spans="7:11">
      <c r="G34" s="541">
        <v>0</v>
      </c>
      <c r="H34" s="541"/>
      <c r="I34" s="541">
        <v>0</v>
      </c>
      <c r="J34" s="541">
        <v>0</v>
      </c>
      <c r="K34" s="541">
        <v>0</v>
      </c>
    </row>
    <row r="35" spans="7:11">
      <c r="G35" s="541">
        <v>0</v>
      </c>
      <c r="H35" s="541"/>
      <c r="I35" s="541">
        <v>0</v>
      </c>
      <c r="J35" s="541">
        <v>0</v>
      </c>
      <c r="K35" s="541">
        <v>0</v>
      </c>
    </row>
    <row r="36" spans="7:11">
      <c r="G36" s="541">
        <v>2.5</v>
      </c>
      <c r="H36" s="541"/>
      <c r="I36" s="541">
        <v>2.5</v>
      </c>
      <c r="J36" s="541">
        <v>2.5</v>
      </c>
      <c r="K36" s="541">
        <v>2.5</v>
      </c>
    </row>
    <row r="37" spans="7:11">
      <c r="G37" s="541">
        <v>2.5</v>
      </c>
      <c r="H37" s="541"/>
      <c r="I37" s="541">
        <v>2.5</v>
      </c>
      <c r="J37" s="541">
        <v>2.5</v>
      </c>
      <c r="K37" s="541">
        <v>2.5</v>
      </c>
    </row>
    <row r="38" spans="7:11">
      <c r="G38" s="541">
        <v>0.5</v>
      </c>
      <c r="H38" s="541"/>
      <c r="I38" s="541">
        <v>0.5</v>
      </c>
      <c r="J38" s="541">
        <v>0.5</v>
      </c>
      <c r="K38" s="541">
        <v>0.5</v>
      </c>
    </row>
    <row r="39" spans="7:11">
      <c r="G39" s="541">
        <v>0.625</v>
      </c>
      <c r="H39" s="541"/>
      <c r="I39" s="541">
        <v>0.625</v>
      </c>
      <c r="J39" s="541">
        <v>0.625</v>
      </c>
      <c r="K39" s="541">
        <v>0.625</v>
      </c>
    </row>
    <row r="40" spans="7:11">
      <c r="G40" s="541">
        <v>0.625</v>
      </c>
      <c r="H40" s="541"/>
      <c r="I40" s="541">
        <v>0.625</v>
      </c>
      <c r="J40" s="541">
        <v>0.625</v>
      </c>
      <c r="K40" s="541">
        <v>0.625</v>
      </c>
    </row>
    <row r="41" spans="7:11">
      <c r="G41" s="541">
        <v>0.625</v>
      </c>
      <c r="H41" s="541"/>
      <c r="I41" s="541">
        <v>0.625</v>
      </c>
      <c r="J41" s="541">
        <v>0.625</v>
      </c>
      <c r="K41" s="541">
        <v>0.625</v>
      </c>
    </row>
  </sheetData>
  <mergeCells count="4">
    <mergeCell ref="A1:L1"/>
    <mergeCell ref="A2:L2"/>
    <mergeCell ref="C6:L6"/>
    <mergeCell ref="F24:L24"/>
  </mergeCells>
  <pageMargins left="0.7" right="0.7" top="0.75" bottom="0.75" header="0.3" footer="0.3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A5693A-A8DF-4BED-9AA4-31CBE6C8D6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CDBB19-FE75-4FBE-B41C-79880432F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L=4%,W=3%</vt:lpstr>
      <vt:lpstr>'1. CUTTING DOCKET'!Print_Area</vt:lpstr>
      <vt:lpstr>'2. TRIM CARD '!Print_Area</vt:lpstr>
      <vt:lpstr>'2. TRIM CARD (GREY)'!Print_Area</vt:lpstr>
      <vt:lpstr>GREY!Print_Area</vt:lpstr>
      <vt:lpstr>'L=4%,W=3%'!Print_Area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2024-07-08T04:07:02Z</cp:lastPrinted>
  <dcterms:created xsi:type="dcterms:W3CDTF">2016-05-06T01:47:29Z</dcterms:created>
  <dcterms:modified xsi:type="dcterms:W3CDTF">2024-07-08T04:25:28Z</dcterms:modified>
</cp:coreProperties>
</file>