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2-PRODUCTION/2-STYLE-FILE/CUTTING DOCKET/PRODUCTION/25S1/CITY PACK/"/>
    </mc:Choice>
  </mc:AlternateContent>
  <xr:revisionPtr revIDLastSave="371" documentId="13_ncr:1_{7BD78849-8174-48A5-B493-5201238C804B}" xr6:coauthVersionLast="47" xr6:coauthVersionMax="47" xr10:uidLastSave="{BBBFC62D-E428-4C9C-A443-772CF75F4603}"/>
  <bookViews>
    <workbookView xWindow="-110" yWindow="-110" windowWidth="19420" windowHeight="10300" tabRatio="753" xr2:uid="{00000000-000D-0000-FFFF-FFFF00000000}"/>
  </bookViews>
  <sheets>
    <sheet name="1. CUTTING DOCKET" sheetId="1" r:id="rId1"/>
    <sheet name="Sheet1" sheetId="25" r:id="rId2"/>
    <sheet name="GREY" sheetId="16" state="hidden" r:id="rId3"/>
    <sheet name="2. TRIM CARD" sheetId="5" r:id="rId4"/>
    <sheet name="2. TRIM CARD (GREY)" sheetId="17" state="hidden" r:id="rId5"/>
    <sheet name="3. ĐỊNH VỊ HÌNH IN.THÊU" sheetId="7" state="hidden" r:id="rId6"/>
    <sheet name="MER.QT-04.BM4" sheetId="21" r:id="rId7"/>
    <sheet name="DETAIL (SS25-S1-CITY PACK)" sheetId="22" r:id="rId8"/>
    <sheet name="TS gốc" sheetId="23" state="hidden" r:id="rId9"/>
    <sheet name="TS add L=4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SCM40" localSheetId="7">'[1]Raw material movement'!#REF!</definedName>
    <definedName name="____SCM40" localSheetId="6">'[1]Raw material movement'!#REF!</definedName>
    <definedName name="____SCM40">'[1]Raw material movement'!#REF!</definedName>
    <definedName name="___SCM40" localSheetId="6">'[2]Raw material movement'!#REF!</definedName>
    <definedName name="___SCM40">'[2]Raw material movement'!#REF!</definedName>
    <definedName name="__SCM40" localSheetId="6">'[3]Raw material movement'!#REF!</definedName>
    <definedName name="__SCM40">'[3]Raw material movement'!#REF!</definedName>
    <definedName name="_2DATA_DATA2_L" localSheetId="6">'[4]#REF'!#REF!</definedName>
    <definedName name="_2DATA_DATA2_L">'[4]#REF'!#REF!</definedName>
    <definedName name="_DATA_DATA2_L" localSheetId="6">'[5]#REF'!#REF!</definedName>
    <definedName name="_DATA_DATA2_L">'[5]#REF'!#REF!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hidden="1">#REF!</definedName>
    <definedName name="_xlnm._FilterDatabase" localSheetId="0" hidden="1">'1. CUTTING DOCKET'!$A$32:$R$55</definedName>
    <definedName name="_xlnm._FilterDatabase" localSheetId="7" hidden="1">'DETAIL (SS25-S1-CITY PACK)'!$A$2:$K$363</definedName>
    <definedName name="_xlnm._FilterDatabase" localSheetId="2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 localSheetId="7">'[2]Raw material movement'!#REF!</definedName>
    <definedName name="df">'[2]Raw material movement'!#REF!</definedName>
    <definedName name="dsdf" localSheetId="7">'[1]Raw material movement'!#REF!</definedName>
    <definedName name="dsdf">'[1]Raw material movement'!#REF!</definedName>
    <definedName name="GDFD" localSheetId="7">'[8]Raw material movement'!#REF!</definedName>
    <definedName name="GDFD">'[8]Raw material movement'!#REF!</definedName>
    <definedName name="IB" localSheetId="7">#REF!</definedName>
    <definedName name="IB">#REF!</definedName>
    <definedName name="INTERNAL_INVOICE" localSheetId="7">[9]UN!#REF!</definedName>
    <definedName name="INTERNAL_INVOICE">[9]UN!#REF!</definedName>
    <definedName name="MAHANG" localSheetId="7">#REF!</definedName>
    <definedName name="MAHANG">#REF!</definedName>
    <definedName name="MAVT">[10]Code!$A$7:$A$73</definedName>
    <definedName name="PRICE" localSheetId="7">#REF!</definedName>
    <definedName name="PRICE">#REF!</definedName>
    <definedName name="_xlnm.Print_Area" localSheetId="0">'1. CUTTING DOCKET'!$A$1:$Q$82</definedName>
    <definedName name="_xlnm.Print_Area" localSheetId="3">'2. TRIM CARD'!$A$1:$B$52</definedName>
    <definedName name="_xlnm.Print_Area" localSheetId="4">'2. TRIM CARD (GREY)'!$A$1:$E$39</definedName>
    <definedName name="_xlnm.Print_Area" localSheetId="7">'DETAIL (SS25-S1-CITY PACK)'!$A$1:$I$363</definedName>
    <definedName name="_xlnm.Print_Area" localSheetId="2">GREY!$A$1:$P$169</definedName>
    <definedName name="_xlnm.Print_Area" localSheetId="6">'MER.QT-04.BM4'!$A$1:$H$19</definedName>
    <definedName name="_xlnm.Print_Area" localSheetId="9">'TS add L=4'!$A$1:$M$40</definedName>
    <definedName name="_xlnm.Print_Titles" localSheetId="0">'1. CUTTING DOCKET'!$1:$16</definedName>
    <definedName name="_xlnm.Print_Titles" localSheetId="3">'2. TRIM CARD'!$1:$5</definedName>
    <definedName name="_xlnm.Print_Titles" localSheetId="4">'2. TRIM CARD (GREY)'!$1:$5</definedName>
    <definedName name="_xlnm.Print_Titles" localSheetId="7">'DETAIL (SS25-S1-CITY PACK)'!$1:$2</definedName>
    <definedName name="_xlnm.Print_Titles" localSheetId="2">GREY!$1:$15</definedName>
    <definedName name="_xlnm.Print_Titles" localSheetId="9">'TS add L=4'!$1:$7</definedName>
    <definedName name="_xlnm.Print_Titles" localSheetId="8">'TS gốc'!$1:$6</definedName>
    <definedName name="style" localSheetId="7">#REF!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4" l="1"/>
  <c r="L38" i="24" s="1"/>
  <c r="M38" i="24" s="1"/>
  <c r="H38" i="24"/>
  <c r="L37" i="24"/>
  <c r="M37" i="24" s="1"/>
  <c r="K37" i="24"/>
  <c r="H37" i="24"/>
  <c r="K36" i="24"/>
  <c r="L36" i="24" s="1"/>
  <c r="M36" i="24" s="1"/>
  <c r="H36" i="24"/>
  <c r="L35" i="24"/>
  <c r="M35" i="24" s="1"/>
  <c r="K35" i="24"/>
  <c r="H35" i="24"/>
  <c r="K34" i="24"/>
  <c r="L34" i="24" s="1"/>
  <c r="M34" i="24" s="1"/>
  <c r="H34" i="24"/>
  <c r="L33" i="24"/>
  <c r="M33" i="24" s="1"/>
  <c r="K33" i="24"/>
  <c r="H33" i="24"/>
  <c r="K32" i="24"/>
  <c r="L32" i="24" s="1"/>
  <c r="M32" i="24" s="1"/>
  <c r="H32" i="24"/>
  <c r="L31" i="24"/>
  <c r="M31" i="24" s="1"/>
  <c r="K31" i="24"/>
  <c r="H31" i="24"/>
  <c r="K30" i="24"/>
  <c r="L30" i="24" s="1"/>
  <c r="M30" i="24" s="1"/>
  <c r="H30" i="24"/>
  <c r="L29" i="24"/>
  <c r="M29" i="24" s="1"/>
  <c r="K29" i="24"/>
  <c r="H29" i="24"/>
  <c r="K28" i="24"/>
  <c r="L28" i="24" s="1"/>
  <c r="M28" i="24" s="1"/>
  <c r="H28" i="24"/>
  <c r="L27" i="24"/>
  <c r="M27" i="24" s="1"/>
  <c r="K27" i="24"/>
  <c r="H27" i="24"/>
  <c r="K26" i="24"/>
  <c r="L26" i="24" s="1"/>
  <c r="M26" i="24" s="1"/>
  <c r="H26" i="24"/>
  <c r="L25" i="24"/>
  <c r="M25" i="24" s="1"/>
  <c r="K25" i="24"/>
  <c r="H25" i="24"/>
  <c r="K24" i="24"/>
  <c r="L24" i="24" s="1"/>
  <c r="M24" i="24" s="1"/>
  <c r="H24" i="24"/>
  <c r="L23" i="24"/>
  <c r="M23" i="24" s="1"/>
  <c r="K23" i="24"/>
  <c r="H23" i="24"/>
  <c r="K22" i="24"/>
  <c r="L22" i="24" s="1"/>
  <c r="M22" i="24" s="1"/>
  <c r="H22" i="24"/>
  <c r="L21" i="24"/>
  <c r="M21" i="24" s="1"/>
  <c r="K21" i="24"/>
  <c r="H21" i="24"/>
  <c r="K20" i="24"/>
  <c r="L20" i="24" s="1"/>
  <c r="M20" i="24" s="1"/>
  <c r="H20" i="24"/>
  <c r="L19" i="24"/>
  <c r="M19" i="24" s="1"/>
  <c r="K19" i="24"/>
  <c r="H19" i="24"/>
  <c r="K18" i="24"/>
  <c r="L18" i="24" s="1"/>
  <c r="M18" i="24" s="1"/>
  <c r="H18" i="24"/>
  <c r="L17" i="24"/>
  <c r="M17" i="24" s="1"/>
  <c r="K17" i="24"/>
  <c r="H17" i="24"/>
  <c r="K16" i="24"/>
  <c r="L16" i="24" s="1"/>
  <c r="M16" i="24" s="1"/>
  <c r="H16" i="24"/>
  <c r="L15" i="24"/>
  <c r="M15" i="24" s="1"/>
  <c r="K15" i="24"/>
  <c r="H15" i="24"/>
  <c r="K14" i="24"/>
  <c r="L14" i="24" s="1"/>
  <c r="M14" i="24" s="1"/>
  <c r="H14" i="24"/>
  <c r="L13" i="24"/>
  <c r="M13" i="24" s="1"/>
  <c r="K13" i="24"/>
  <c r="H13" i="24"/>
  <c r="K12" i="24"/>
  <c r="L12" i="24" s="1"/>
  <c r="M12" i="24" s="1"/>
  <c r="H12" i="24"/>
  <c r="L11" i="24"/>
  <c r="M11" i="24" s="1"/>
  <c r="K11" i="24"/>
  <c r="H11" i="24"/>
  <c r="K10" i="24"/>
  <c r="L10" i="24" s="1"/>
  <c r="M10" i="24" s="1"/>
  <c r="H10" i="24"/>
  <c r="L9" i="24"/>
  <c r="M9" i="24" s="1"/>
  <c r="K9" i="24"/>
  <c r="H9" i="24"/>
  <c r="K8" i="24"/>
  <c r="L8" i="24" s="1"/>
  <c r="M8" i="24" s="1"/>
  <c r="H8" i="24"/>
  <c r="G8" i="21" l="1"/>
  <c r="D8" i="21"/>
  <c r="H363" i="22"/>
  <c r="J362" i="22"/>
  <c r="I362" i="22"/>
  <c r="J361" i="22"/>
  <c r="I361" i="22"/>
  <c r="J360" i="22"/>
  <c r="I360" i="22"/>
  <c r="J359" i="22"/>
  <c r="I359" i="22"/>
  <c r="J358" i="22"/>
  <c r="I358" i="22"/>
  <c r="J357" i="22"/>
  <c r="I357" i="22"/>
  <c r="J356" i="22"/>
  <c r="I356" i="22"/>
  <c r="J355" i="22"/>
  <c r="I355" i="22"/>
  <c r="J354" i="22"/>
  <c r="I354" i="22"/>
  <c r="J353" i="22"/>
  <c r="I353" i="22"/>
  <c r="J352" i="22"/>
  <c r="I352" i="22"/>
  <c r="J351" i="22"/>
  <c r="I351" i="22"/>
  <c r="J350" i="22"/>
  <c r="I350" i="22"/>
  <c r="J349" i="22"/>
  <c r="I349" i="22"/>
  <c r="J348" i="22"/>
  <c r="I348" i="22"/>
  <c r="J347" i="22"/>
  <c r="I347" i="22"/>
  <c r="J346" i="22"/>
  <c r="I346" i="22"/>
  <c r="J345" i="22"/>
  <c r="I345" i="22"/>
  <c r="J344" i="22"/>
  <c r="I344" i="22"/>
  <c r="J343" i="22"/>
  <c r="I343" i="22"/>
  <c r="J342" i="22"/>
  <c r="I342" i="22"/>
  <c r="J341" i="22"/>
  <c r="I341" i="22"/>
  <c r="J340" i="22"/>
  <c r="I340" i="22"/>
  <c r="J339" i="22"/>
  <c r="I339" i="22"/>
  <c r="J338" i="22"/>
  <c r="I338" i="22"/>
  <c r="J337" i="22"/>
  <c r="I337" i="22"/>
  <c r="J336" i="22"/>
  <c r="I336" i="22"/>
  <c r="J335" i="22"/>
  <c r="I335" i="22"/>
  <c r="J334" i="22"/>
  <c r="I334" i="22"/>
  <c r="J333" i="22"/>
  <c r="I333" i="22"/>
  <c r="J332" i="22"/>
  <c r="I332" i="22"/>
  <c r="J331" i="22"/>
  <c r="I331" i="22"/>
  <c r="J330" i="22"/>
  <c r="I330" i="22"/>
  <c r="J329" i="22"/>
  <c r="I329" i="22"/>
  <c r="J328" i="22"/>
  <c r="I328" i="22"/>
  <c r="J327" i="22"/>
  <c r="I327" i="22"/>
  <c r="J326" i="22"/>
  <c r="I326" i="22"/>
  <c r="J325" i="22"/>
  <c r="I325" i="22"/>
  <c r="J324" i="22"/>
  <c r="I324" i="22"/>
  <c r="J323" i="22"/>
  <c r="I323" i="22"/>
  <c r="J322" i="22"/>
  <c r="I322" i="22"/>
  <c r="J321" i="22"/>
  <c r="I321" i="22"/>
  <c r="J320" i="22"/>
  <c r="I320" i="22"/>
  <c r="J319" i="22"/>
  <c r="I319" i="22"/>
  <c r="J318" i="22"/>
  <c r="I318" i="22"/>
  <c r="J317" i="22"/>
  <c r="I317" i="22"/>
  <c r="J316" i="22"/>
  <c r="I316" i="22"/>
  <c r="J315" i="22"/>
  <c r="I315" i="22"/>
  <c r="J314" i="22"/>
  <c r="I314" i="22"/>
  <c r="J313" i="22"/>
  <c r="I313" i="22"/>
  <c r="J312" i="22"/>
  <c r="I312" i="22"/>
  <c r="J311" i="22"/>
  <c r="I311" i="22"/>
  <c r="J310" i="22"/>
  <c r="I310" i="22"/>
  <c r="J309" i="22"/>
  <c r="I309" i="22"/>
  <c r="J308" i="22"/>
  <c r="I308" i="22"/>
  <c r="J307" i="22"/>
  <c r="I307" i="22"/>
  <c r="J306" i="22"/>
  <c r="I306" i="22"/>
  <c r="J305" i="22"/>
  <c r="I305" i="22"/>
  <c r="J304" i="22"/>
  <c r="I304" i="22"/>
  <c r="J303" i="22"/>
  <c r="I303" i="22"/>
  <c r="J302" i="22"/>
  <c r="I302" i="22"/>
  <c r="J301" i="22"/>
  <c r="I301" i="22"/>
  <c r="J300" i="22"/>
  <c r="I300" i="22"/>
  <c r="J299" i="22"/>
  <c r="I299" i="22"/>
  <c r="J298" i="22"/>
  <c r="I298" i="22"/>
  <c r="J297" i="22"/>
  <c r="I297" i="22"/>
  <c r="J296" i="22"/>
  <c r="I296" i="22"/>
  <c r="J295" i="22"/>
  <c r="I295" i="22"/>
  <c r="J294" i="22"/>
  <c r="I294" i="22"/>
  <c r="J293" i="22"/>
  <c r="I293" i="22"/>
  <c r="J292" i="22"/>
  <c r="I292" i="22"/>
  <c r="J291" i="22"/>
  <c r="I291" i="22"/>
  <c r="J290" i="22"/>
  <c r="I290" i="22"/>
  <c r="J289" i="22"/>
  <c r="I289" i="22"/>
  <c r="J288" i="22"/>
  <c r="I288" i="22"/>
  <c r="J287" i="22"/>
  <c r="I287" i="22"/>
  <c r="J286" i="22"/>
  <c r="I286" i="22"/>
  <c r="J285" i="22"/>
  <c r="I285" i="22"/>
  <c r="J284" i="22"/>
  <c r="I284" i="22"/>
  <c r="J283" i="22"/>
  <c r="I283" i="22"/>
  <c r="J282" i="22"/>
  <c r="I282" i="22"/>
  <c r="J281" i="22"/>
  <c r="I281" i="22"/>
  <c r="J280" i="22"/>
  <c r="I280" i="22"/>
  <c r="J279" i="22"/>
  <c r="I279" i="22"/>
  <c r="J278" i="22"/>
  <c r="I278" i="22"/>
  <c r="J277" i="22"/>
  <c r="I277" i="22"/>
  <c r="J276" i="22"/>
  <c r="I276" i="22"/>
  <c r="J275" i="22"/>
  <c r="I275" i="22"/>
  <c r="J274" i="22"/>
  <c r="I274" i="22"/>
  <c r="J273" i="22"/>
  <c r="I273" i="22"/>
  <c r="J272" i="22"/>
  <c r="I272" i="22"/>
  <c r="J271" i="22"/>
  <c r="I271" i="22"/>
  <c r="J270" i="22"/>
  <c r="I270" i="22"/>
  <c r="J269" i="22"/>
  <c r="I269" i="22"/>
  <c r="J268" i="22"/>
  <c r="I268" i="22"/>
  <c r="J267" i="22"/>
  <c r="I267" i="22"/>
  <c r="J266" i="22"/>
  <c r="I266" i="22"/>
  <c r="J265" i="22"/>
  <c r="I265" i="22"/>
  <c r="J264" i="22"/>
  <c r="I264" i="22"/>
  <c r="J263" i="22"/>
  <c r="I263" i="22"/>
  <c r="J262" i="22"/>
  <c r="I262" i="22"/>
  <c r="J261" i="22"/>
  <c r="I261" i="22"/>
  <c r="J260" i="22"/>
  <c r="I260" i="22"/>
  <c r="J259" i="22"/>
  <c r="I259" i="22"/>
  <c r="J258" i="22"/>
  <c r="I258" i="22"/>
  <c r="J257" i="22"/>
  <c r="I257" i="22"/>
  <c r="J256" i="22"/>
  <c r="I256" i="22"/>
  <c r="J255" i="22"/>
  <c r="I255" i="22"/>
  <c r="J254" i="22"/>
  <c r="I254" i="22"/>
  <c r="J253" i="22"/>
  <c r="I253" i="22"/>
  <c r="J252" i="22"/>
  <c r="I252" i="22"/>
  <c r="J251" i="22"/>
  <c r="I251" i="22"/>
  <c r="J250" i="22"/>
  <c r="I250" i="22"/>
  <c r="J249" i="22"/>
  <c r="I249" i="22"/>
  <c r="J248" i="22"/>
  <c r="I248" i="22"/>
  <c r="J247" i="22"/>
  <c r="I247" i="22"/>
  <c r="J246" i="22"/>
  <c r="I246" i="22"/>
  <c r="J245" i="22"/>
  <c r="I245" i="22"/>
  <c r="J244" i="22"/>
  <c r="I244" i="22"/>
  <c r="J243" i="22"/>
  <c r="I243" i="22"/>
  <c r="J242" i="22"/>
  <c r="I242" i="22"/>
  <c r="J241" i="22"/>
  <c r="I241" i="22"/>
  <c r="J240" i="22"/>
  <c r="I240" i="22"/>
  <c r="J239" i="22"/>
  <c r="I239" i="22"/>
  <c r="J238" i="22"/>
  <c r="I238" i="22"/>
  <c r="J237" i="22"/>
  <c r="I237" i="22"/>
  <c r="J236" i="22"/>
  <c r="I236" i="22"/>
  <c r="J235" i="22"/>
  <c r="I235" i="22"/>
  <c r="J234" i="22"/>
  <c r="I234" i="22"/>
  <c r="J233" i="22"/>
  <c r="I233" i="22"/>
  <c r="J232" i="22"/>
  <c r="I232" i="22"/>
  <c r="J231" i="22"/>
  <c r="I231" i="22"/>
  <c r="J230" i="22"/>
  <c r="I230" i="22"/>
  <c r="J229" i="22"/>
  <c r="I229" i="22"/>
  <c r="J228" i="22"/>
  <c r="I228" i="22"/>
  <c r="J227" i="22"/>
  <c r="I227" i="22"/>
  <c r="J226" i="22"/>
  <c r="I226" i="22"/>
  <c r="J225" i="22"/>
  <c r="I225" i="22"/>
  <c r="J224" i="22"/>
  <c r="I224" i="22"/>
  <c r="J223" i="22"/>
  <c r="I223" i="22"/>
  <c r="J222" i="22"/>
  <c r="I222" i="22"/>
  <c r="J221" i="22"/>
  <c r="I221" i="22"/>
  <c r="J220" i="22"/>
  <c r="I220" i="22"/>
  <c r="J219" i="22"/>
  <c r="I219" i="22"/>
  <c r="J218" i="22"/>
  <c r="I218" i="22"/>
  <c r="J217" i="22"/>
  <c r="I217" i="22"/>
  <c r="J216" i="22"/>
  <c r="I216" i="22"/>
  <c r="J215" i="22"/>
  <c r="I215" i="22"/>
  <c r="J214" i="22"/>
  <c r="I214" i="22"/>
  <c r="J213" i="22"/>
  <c r="I213" i="22"/>
  <c r="J212" i="22"/>
  <c r="I212" i="22"/>
  <c r="J211" i="22"/>
  <c r="I211" i="22"/>
  <c r="J210" i="22"/>
  <c r="I210" i="22"/>
  <c r="J209" i="22"/>
  <c r="I209" i="22"/>
  <c r="J208" i="22"/>
  <c r="I208" i="22"/>
  <c r="J207" i="22"/>
  <c r="I207" i="22"/>
  <c r="J206" i="22"/>
  <c r="I206" i="22"/>
  <c r="J205" i="22"/>
  <c r="I205" i="22"/>
  <c r="J204" i="22"/>
  <c r="I204" i="22"/>
  <c r="J203" i="22"/>
  <c r="I203" i="22"/>
  <c r="J202" i="22"/>
  <c r="I202" i="22"/>
  <c r="J201" i="22"/>
  <c r="I201" i="22"/>
  <c r="J200" i="22"/>
  <c r="I200" i="22"/>
  <c r="J199" i="22"/>
  <c r="I199" i="22"/>
  <c r="J198" i="22"/>
  <c r="I198" i="22"/>
  <c r="J197" i="22"/>
  <c r="I197" i="22"/>
  <c r="J196" i="22"/>
  <c r="I196" i="22"/>
  <c r="J195" i="22"/>
  <c r="I195" i="22"/>
  <c r="J194" i="22"/>
  <c r="I194" i="22"/>
  <c r="J193" i="22"/>
  <c r="I193" i="22"/>
  <c r="J192" i="22"/>
  <c r="I192" i="22"/>
  <c r="J191" i="22"/>
  <c r="I191" i="22"/>
  <c r="J190" i="22"/>
  <c r="I190" i="22"/>
  <c r="J189" i="22"/>
  <c r="I189" i="22"/>
  <c r="J188" i="22"/>
  <c r="I188" i="22"/>
  <c r="J187" i="22"/>
  <c r="I187" i="22"/>
  <c r="J186" i="22"/>
  <c r="I186" i="22"/>
  <c r="J185" i="22"/>
  <c r="I185" i="22"/>
  <c r="J184" i="22"/>
  <c r="I184" i="22"/>
  <c r="J183" i="22"/>
  <c r="I183" i="22"/>
  <c r="J182" i="22"/>
  <c r="I182" i="22"/>
  <c r="J181" i="22"/>
  <c r="I181" i="22"/>
  <c r="J180" i="22"/>
  <c r="I180" i="22"/>
  <c r="J179" i="22"/>
  <c r="I179" i="22"/>
  <c r="J178" i="22"/>
  <c r="I178" i="22"/>
  <c r="J177" i="22"/>
  <c r="I177" i="22"/>
  <c r="J176" i="22"/>
  <c r="I176" i="22"/>
  <c r="J175" i="22"/>
  <c r="I175" i="22"/>
  <c r="J174" i="22"/>
  <c r="I174" i="22"/>
  <c r="J173" i="22"/>
  <c r="I173" i="22"/>
  <c r="J172" i="22"/>
  <c r="I172" i="22"/>
  <c r="J171" i="22"/>
  <c r="I171" i="22"/>
  <c r="J170" i="22"/>
  <c r="I170" i="22"/>
  <c r="J169" i="22"/>
  <c r="I169" i="22"/>
  <c r="J168" i="22"/>
  <c r="I168" i="22"/>
  <c r="J167" i="22"/>
  <c r="I167" i="22"/>
  <c r="J166" i="22"/>
  <c r="I166" i="22"/>
  <c r="J165" i="22"/>
  <c r="I165" i="22"/>
  <c r="J164" i="22"/>
  <c r="I164" i="22"/>
  <c r="J163" i="22"/>
  <c r="I163" i="22"/>
  <c r="J162" i="22"/>
  <c r="I162" i="22"/>
  <c r="J161" i="22"/>
  <c r="I161" i="22"/>
  <c r="J160" i="22"/>
  <c r="I160" i="22"/>
  <c r="J159" i="22"/>
  <c r="I159" i="22"/>
  <c r="J158" i="22"/>
  <c r="I158" i="22"/>
  <c r="J157" i="22"/>
  <c r="I157" i="22"/>
  <c r="J156" i="22"/>
  <c r="I156" i="22"/>
  <c r="J155" i="22"/>
  <c r="I155" i="22"/>
  <c r="J154" i="22"/>
  <c r="I154" i="22"/>
  <c r="J153" i="22"/>
  <c r="I153" i="22"/>
  <c r="J152" i="22"/>
  <c r="I152" i="22"/>
  <c r="J151" i="22"/>
  <c r="I151" i="22"/>
  <c r="J150" i="22"/>
  <c r="I150" i="22"/>
  <c r="J149" i="22"/>
  <c r="I149" i="22"/>
  <c r="J148" i="22"/>
  <c r="I148" i="22"/>
  <c r="J147" i="22"/>
  <c r="I147" i="22"/>
  <c r="J146" i="22"/>
  <c r="I146" i="22"/>
  <c r="J145" i="22"/>
  <c r="I145" i="22"/>
  <c r="J144" i="22"/>
  <c r="I144" i="22"/>
  <c r="J143" i="22"/>
  <c r="I143" i="22"/>
  <c r="J142" i="22"/>
  <c r="I142" i="22"/>
  <c r="J141" i="22"/>
  <c r="I141" i="22"/>
  <c r="J140" i="22"/>
  <c r="I140" i="22"/>
  <c r="J139" i="22"/>
  <c r="I139" i="22"/>
  <c r="J138" i="22"/>
  <c r="I138" i="22"/>
  <c r="J137" i="22"/>
  <c r="I137" i="22"/>
  <c r="J136" i="22"/>
  <c r="I136" i="22"/>
  <c r="J135" i="22"/>
  <c r="I135" i="22"/>
  <c r="J134" i="22"/>
  <c r="I134" i="22"/>
  <c r="J133" i="22"/>
  <c r="I133" i="22"/>
  <c r="J132" i="22"/>
  <c r="I132" i="22"/>
  <c r="J131" i="22"/>
  <c r="I131" i="22"/>
  <c r="J130" i="22"/>
  <c r="I130" i="22"/>
  <c r="J129" i="22"/>
  <c r="I129" i="22"/>
  <c r="J128" i="22"/>
  <c r="I128" i="22"/>
  <c r="J127" i="22"/>
  <c r="I127" i="22"/>
  <c r="J126" i="22"/>
  <c r="I126" i="22"/>
  <c r="J125" i="22"/>
  <c r="I125" i="22"/>
  <c r="J124" i="22"/>
  <c r="I124" i="22"/>
  <c r="J123" i="22"/>
  <c r="I123" i="22"/>
  <c r="J122" i="22"/>
  <c r="I122" i="22"/>
  <c r="J121" i="22"/>
  <c r="I121" i="22"/>
  <c r="J120" i="22"/>
  <c r="I120" i="22"/>
  <c r="J119" i="22"/>
  <c r="I119" i="22"/>
  <c r="J118" i="22"/>
  <c r="I118" i="22"/>
  <c r="J117" i="22"/>
  <c r="I117" i="22"/>
  <c r="J116" i="22"/>
  <c r="I116" i="22"/>
  <c r="J115" i="22"/>
  <c r="I115" i="22"/>
  <c r="J114" i="22"/>
  <c r="I114" i="22"/>
  <c r="J113" i="22"/>
  <c r="I113" i="22"/>
  <c r="J112" i="22"/>
  <c r="I112" i="22"/>
  <c r="J111" i="22"/>
  <c r="I111" i="22"/>
  <c r="J110" i="22"/>
  <c r="I110" i="22"/>
  <c r="J109" i="22"/>
  <c r="I109" i="22"/>
  <c r="J108" i="22"/>
  <c r="I108" i="22"/>
  <c r="J107" i="22"/>
  <c r="I107" i="22"/>
  <c r="J106" i="22"/>
  <c r="I106" i="22"/>
  <c r="J105" i="22"/>
  <c r="I105" i="22"/>
  <c r="J104" i="22"/>
  <c r="I104" i="22"/>
  <c r="J103" i="22"/>
  <c r="I103" i="22"/>
  <c r="J102" i="22"/>
  <c r="I102" i="22"/>
  <c r="J101" i="22"/>
  <c r="I101" i="22"/>
  <c r="J100" i="22"/>
  <c r="I100" i="22"/>
  <c r="J99" i="22"/>
  <c r="I99" i="22"/>
  <c r="J98" i="22"/>
  <c r="I98" i="22"/>
  <c r="J97" i="22"/>
  <c r="I97" i="22"/>
  <c r="J96" i="22"/>
  <c r="I96" i="22"/>
  <c r="J95" i="22"/>
  <c r="I95" i="22"/>
  <c r="J94" i="22"/>
  <c r="I94" i="22"/>
  <c r="J93" i="22"/>
  <c r="I93" i="22"/>
  <c r="J92" i="22"/>
  <c r="I92" i="22"/>
  <c r="J91" i="22"/>
  <c r="I91" i="22"/>
  <c r="J90" i="22"/>
  <c r="I90" i="22"/>
  <c r="J89" i="22"/>
  <c r="I89" i="22"/>
  <c r="J88" i="22"/>
  <c r="I88" i="22"/>
  <c r="J87" i="22"/>
  <c r="I87" i="22"/>
  <c r="J86" i="22"/>
  <c r="I86" i="22"/>
  <c r="J85" i="22"/>
  <c r="I85" i="22"/>
  <c r="J84" i="22"/>
  <c r="I84" i="22"/>
  <c r="J83" i="22"/>
  <c r="I83" i="22"/>
  <c r="J82" i="22"/>
  <c r="I82" i="22"/>
  <c r="J81" i="22"/>
  <c r="I81" i="22"/>
  <c r="J80" i="22"/>
  <c r="I80" i="22"/>
  <c r="J79" i="22"/>
  <c r="I79" i="22"/>
  <c r="J78" i="22"/>
  <c r="I78" i="22"/>
  <c r="J77" i="22"/>
  <c r="I77" i="22"/>
  <c r="J76" i="22"/>
  <c r="I76" i="22"/>
  <c r="J75" i="22"/>
  <c r="I75" i="22"/>
  <c r="J74" i="22"/>
  <c r="I74" i="22"/>
  <c r="J73" i="22"/>
  <c r="I73" i="22"/>
  <c r="J72" i="22"/>
  <c r="I72" i="22"/>
  <c r="J71" i="22"/>
  <c r="I71" i="22"/>
  <c r="J70" i="22"/>
  <c r="I70" i="22"/>
  <c r="J69" i="22"/>
  <c r="I69" i="22"/>
  <c r="J68" i="22"/>
  <c r="I68" i="22"/>
  <c r="J67" i="22"/>
  <c r="I67" i="22"/>
  <c r="J66" i="22"/>
  <c r="I66" i="22"/>
  <c r="J65" i="22"/>
  <c r="I65" i="22"/>
  <c r="J64" i="22"/>
  <c r="I64" i="22"/>
  <c r="J63" i="22"/>
  <c r="I63" i="22"/>
  <c r="J62" i="22"/>
  <c r="I62" i="22"/>
  <c r="J61" i="22"/>
  <c r="I61" i="22"/>
  <c r="J60" i="22"/>
  <c r="I60" i="22"/>
  <c r="J59" i="22"/>
  <c r="I59" i="22"/>
  <c r="J58" i="22"/>
  <c r="I58" i="22"/>
  <c r="J57" i="22"/>
  <c r="I57" i="22"/>
  <c r="J56" i="22"/>
  <c r="I56" i="22"/>
  <c r="J55" i="22"/>
  <c r="I55" i="22"/>
  <c r="J54" i="22"/>
  <c r="I54" i="22"/>
  <c r="J53" i="22"/>
  <c r="I53" i="22"/>
  <c r="J52" i="22"/>
  <c r="I52" i="22"/>
  <c r="J51" i="22"/>
  <c r="I51" i="22"/>
  <c r="J50" i="22"/>
  <c r="I50" i="22"/>
  <c r="J49" i="22"/>
  <c r="I49" i="22"/>
  <c r="J48" i="22"/>
  <c r="I48" i="22"/>
  <c r="J47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J35" i="22"/>
  <c r="I35" i="22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6" i="22"/>
  <c r="I6" i="22"/>
  <c r="J5" i="22"/>
  <c r="I5" i="22"/>
  <c r="J4" i="22"/>
  <c r="I4" i="22"/>
  <c r="J3" i="22"/>
  <c r="I3" i="22"/>
  <c r="I363" i="22" l="1"/>
  <c r="L52" i="1" l="1"/>
  <c r="L47" i="1" s="1"/>
  <c r="L51" i="1"/>
  <c r="L50" i="1"/>
  <c r="C21" i="1" l="1"/>
  <c r="C20" i="1"/>
  <c r="H20" i="1"/>
  <c r="I20" i="1"/>
  <c r="J20" i="1"/>
  <c r="K20" i="1"/>
  <c r="G20" i="1"/>
  <c r="B32" i="5"/>
  <c r="B29" i="5"/>
  <c r="A32" i="5" l="1"/>
  <c r="A29" i="5"/>
  <c r="B26" i="5"/>
  <c r="A26" i="5"/>
  <c r="A15" i="5" l="1"/>
  <c r="A10" i="5"/>
  <c r="B58" i="1"/>
  <c r="B28" i="1" l="1"/>
  <c r="B7" i="5" s="1"/>
  <c r="K21" i="1"/>
  <c r="J21" i="1"/>
  <c r="I21" i="1"/>
  <c r="H21" i="1"/>
  <c r="G21" i="1"/>
  <c r="A24" i="5" l="1"/>
  <c r="A11" i="5"/>
  <c r="B13" i="5" l="1"/>
  <c r="B21" i="5" l="1"/>
  <c r="B24" i="5" s="1"/>
  <c r="A21" i="5"/>
  <c r="B18" i="5"/>
  <c r="A18" i="5" l="1"/>
  <c r="B15" i="5" l="1"/>
  <c r="H34" i="1" l="1"/>
  <c r="F33" i="1"/>
  <c r="H33" i="1" l="1"/>
  <c r="I34" i="1" l="1"/>
  <c r="B3" i="5" l="1"/>
  <c r="B2" i="5"/>
  <c r="H23" i="1" l="1"/>
  <c r="E82" i="1" s="1"/>
  <c r="I23" i="1"/>
  <c r="F82" i="1" s="1"/>
  <c r="J23" i="1"/>
  <c r="G82" i="1" s="1"/>
  <c r="K23" i="1"/>
  <c r="H82" i="1" s="1"/>
  <c r="C82" i="1"/>
  <c r="G23" i="1"/>
  <c r="D82" i="1" s="1"/>
  <c r="A8" i="5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9" i="1" l="1"/>
  <c r="I33" i="1"/>
  <c r="I82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6" i="5"/>
  <c r="E29" i="1"/>
  <c r="B9" i="17" l="1"/>
  <c r="B10" i="5"/>
  <c r="B11" i="17" l="1"/>
  <c r="E15" i="17" l="1"/>
  <c r="D15" i="17"/>
  <c r="C6" i="17" l="1"/>
  <c r="C9" i="17" l="1"/>
  <c r="C11" i="17" l="1"/>
  <c r="D20" i="1" l="1"/>
  <c r="D21" i="1" s="1"/>
  <c r="Q19" i="1"/>
  <c r="A4" i="5"/>
  <c r="A3" i="5"/>
  <c r="A2" i="5"/>
  <c r="B4" i="5"/>
  <c r="Q20" i="1"/>
  <c r="K44" i="1" l="1"/>
  <c r="M44" i="1" s="1"/>
  <c r="O44" i="1" s="1"/>
  <c r="K45" i="1"/>
  <c r="M45" i="1" s="1"/>
  <c r="O45" i="1" s="1"/>
  <c r="K52" i="1"/>
  <c r="M52" i="1" s="1"/>
  <c r="O52" i="1" s="1"/>
  <c r="K48" i="1"/>
  <c r="M48" i="1" s="1"/>
  <c r="O48" i="1" s="1"/>
  <c r="K46" i="1"/>
  <c r="M46" i="1" s="1"/>
  <c r="O46" i="1" s="1"/>
  <c r="K50" i="1"/>
  <c r="M50" i="1" s="1"/>
  <c r="O50" i="1" s="1"/>
  <c r="K47" i="1"/>
  <c r="M47" i="1" s="1"/>
  <c r="O47" i="1" s="1"/>
  <c r="K51" i="1"/>
  <c r="M51" i="1" s="1"/>
  <c r="O51" i="1" s="1"/>
  <c r="K49" i="1"/>
  <c r="M49" i="1" s="1"/>
  <c r="O49" i="1" s="1"/>
  <c r="H39" i="1"/>
  <c r="H38" i="1"/>
  <c r="H37" i="1"/>
  <c r="H40" i="1"/>
  <c r="Q21" i="1"/>
  <c r="H35" i="1"/>
  <c r="H36" i="1"/>
  <c r="B69" i="1"/>
  <c r="B5" i="17"/>
  <c r="A27" i="1"/>
  <c r="B5" i="5"/>
  <c r="H44" i="1" l="1"/>
  <c r="H45" i="1"/>
  <c r="H46" i="1"/>
  <c r="H47" i="1"/>
  <c r="H48" i="1"/>
  <c r="H49" i="1"/>
  <c r="H50" i="1"/>
  <c r="H51" i="1"/>
  <c r="H52" i="1"/>
  <c r="K40" i="1"/>
  <c r="M40" i="1" s="1"/>
  <c r="K39" i="1"/>
  <c r="M39" i="1" s="1"/>
  <c r="K38" i="1"/>
  <c r="M38" i="1" s="1"/>
  <c r="K37" i="1"/>
  <c r="M37" i="1" s="1"/>
  <c r="K34" i="1"/>
  <c r="M34" i="1" s="1"/>
  <c r="K33" i="1"/>
  <c r="M33" i="1" s="1"/>
  <c r="Q23" i="1"/>
  <c r="K35" i="1"/>
  <c r="M35" i="1" s="1"/>
  <c r="K36" i="1"/>
  <c r="M36" i="1" s="1"/>
  <c r="B15" i="17"/>
  <c r="G29" i="1"/>
  <c r="G28" i="1"/>
  <c r="I28" i="1" s="1"/>
  <c r="J28" i="1" s="1"/>
  <c r="I29" i="1" l="1"/>
  <c r="J29" i="1" s="1"/>
  <c r="M29" i="1" s="1"/>
  <c r="N34" i="1"/>
  <c r="O34" i="1" s="1"/>
  <c r="N38" i="1"/>
  <c r="O38" i="1" s="1"/>
  <c r="N33" i="1"/>
  <c r="O33" i="1" s="1"/>
  <c r="N37" i="1"/>
  <c r="O37" i="1" s="1"/>
  <c r="N36" i="1"/>
  <c r="O36" i="1" s="1"/>
  <c r="N39" i="1"/>
  <c r="O39" i="1" s="1"/>
  <c r="N35" i="1"/>
  <c r="O35" i="1" s="1"/>
  <c r="N40" i="1"/>
  <c r="O40" i="1" s="1"/>
  <c r="M28" i="1"/>
</calcChain>
</file>

<file path=xl/sharedStrings.xml><?xml version="1.0" encoding="utf-8"?>
<sst xmlns="http://schemas.openxmlformats.org/spreadsheetml/2006/main" count="3680" uniqueCount="1385">
  <si>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</si>
  <si>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</si>
  <si>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</si>
  <si>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</si>
  <si>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</si>
  <si>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</si>
  <si>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</si>
  <si>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</si>
  <si>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</si>
  <si>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</si>
  <si>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</si>
  <si>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</si>
  <si>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</si>
  <si>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</si>
  <si>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</si>
  <si>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</si>
  <si>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</si>
  <si>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</si>
  <si>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</si>
  <si>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</si>
  <si>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</si>
  <si>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</si>
  <si>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</si>
  <si>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</si>
  <si>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</si>
  <si>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</si>
  <si>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</si>
  <si>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</si>
  <si>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</si>
  <si>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</si>
  <si>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</si>
  <si>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</si>
  <si>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</si>
  <si>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</si>
  <si>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</si>
  <si>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</si>
  <si>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</si>
  <si>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</si>
  <si>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</si>
  <si>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</si>
  <si>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</si>
  <si>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</si>
  <si>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</si>
  <si>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</si>
  <si>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</si>
  <si>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</si>
  <si>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</si>
  <si>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</si>
  <si>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</si>
  <si>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</si>
  <si>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</si>
  <si>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</si>
  <si>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</si>
  <si>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</si>
  <si>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</si>
  <si>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</si>
  <si>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</si>
  <si>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</si>
  <si>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</si>
  <si>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</si>
  <si>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</si>
  <si>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</si>
  <si>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</si>
  <si>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</si>
  <si>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</si>
  <si>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</si>
  <si>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</si>
  <si>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</si>
  <si>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</si>
  <si>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</si>
  <si>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</si>
  <si>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</si>
  <si>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</si>
  <si>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</si>
  <si>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</si>
  <si>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</si>
  <si>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</si>
  <si>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</si>
  <si>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</si>
  <si>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</si>
  <si>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</si>
  <si>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</si>
  <si>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</si>
  <si>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</si>
  <si>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</si>
  <si>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</si>
  <si>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</si>
  <si>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</si>
  <si>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</si>
  <si>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</si>
  <si>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</si>
  <si>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</si>
  <si>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</si>
  <si>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</si>
  <si>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</si>
  <si>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</si>
  <si>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</si>
  <si>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</si>
  <si>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</si>
  <si>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</si>
  <si>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</si>
  <si>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</si>
  <si>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</si>
  <si>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</si>
  <si>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</si>
  <si>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</si>
  <si>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</si>
  <si>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</si>
  <si>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</si>
  <si>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</si>
  <si>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</si>
  <si>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</si>
  <si>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</si>
  <si>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</si>
  <si>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</si>
  <si>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</si>
  <si>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</si>
  <si>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</si>
  <si>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</si>
  <si>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</si>
  <si>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</si>
  <si>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</si>
  <si>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</si>
  <si>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</si>
  <si>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</si>
  <si>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</si>
  <si>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</si>
  <si>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</si>
  <si>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</si>
  <si>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</si>
  <si>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</si>
  <si>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</si>
  <si>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</si>
  <si>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</si>
  <si>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</si>
  <si>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</si>
  <si>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</si>
  <si>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</si>
  <si>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</si>
  <si>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</si>
  <si>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</si>
  <si>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</si>
  <si>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</si>
  <si>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</si>
  <si>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</si>
  <si>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</si>
  <si>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</si>
  <si>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</si>
  <si>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</si>
  <si>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</si>
  <si>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</si>
  <si>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</si>
  <si>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</si>
  <si>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</si>
  <si>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</si>
  <si>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</si>
  <si>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</si>
  <si>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</si>
  <si>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</si>
  <si>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</si>
  <si>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</si>
  <si>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</si>
  <si>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</si>
  <si>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</si>
  <si>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</si>
  <si>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</si>
  <si>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</si>
  <si>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</si>
  <si>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</si>
  <si>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</si>
  <si>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</si>
  <si>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</si>
  <si>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</si>
  <si>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</si>
  <si>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</si>
  <si>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</si>
  <si>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</si>
  <si>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</si>
  <si>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</si>
  <si>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</si>
  <si>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</si>
  <si>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</si>
  <si>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</si>
  <si>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</si>
  <si>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</si>
  <si>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</si>
  <si>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</si>
  <si>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</si>
  <si>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</si>
  <si>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</si>
  <si>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</si>
  <si>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</si>
  <si>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</si>
  <si>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</si>
  <si>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</si>
  <si>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</si>
  <si>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</si>
  <si>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</si>
  <si>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</si>
  <si>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</si>
  <si>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</si>
  <si>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</si>
  <si>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CHỈ 40/2 MAY CHÍNH + VẮT SỔ CHÍNH</t>
  </si>
  <si>
    <t>GÓI CHỐNG ẨM</t>
  </si>
  <si>
    <t>- CÁCH MAY THEO NHƯ ÁO MẪU CHUYỂN CÙNG TÁC NGHIỆP</t>
  </si>
  <si>
    <t>- SỐ LƯỢNG NHÃN SIZE NHƯ SAU :</t>
  </si>
  <si>
    <t>- CÁCH GẮN NHÃN PHẢI NHƯ ÁO MẪU CHUYỂN CÙNG TÁC NGHIỆP</t>
  </si>
  <si>
    <t>THÊU:</t>
  </si>
  <si>
    <t>WASH:</t>
  </si>
  <si>
    <t>NCC THUẬN TIẾN</t>
  </si>
  <si>
    <t>HERSCHEL</t>
  </si>
  <si>
    <t>NHÃN HSCO SATIN
CODE: HSC-ML-0002</t>
  </si>
  <si>
    <t xml:space="preserve">PHẦN B : PHỤ LIỆU MAY </t>
  </si>
  <si>
    <t>KHÔNG WASH</t>
  </si>
  <si>
    <t xml:space="preserve">
GẮN TẠI BÊN TRONG SƯỜN TRÁI (THÂN SAU)
VỊ TRÍ: TỪ LAI LÊN 5"
1 BỘ GỒM 3 CÁI
THỨ TỰ TRÊN DƯỚI =&gt; XEM HÌNH BÊN</t>
  </si>
  <si>
    <t>NHÃN GẬP ĐÔI
GẮN TẠI BÊN TRONG SƯỜN TRÁI, SÁT CẠNH TRÊN CỦA NHÃN THÀNH PHẦN.</t>
  </si>
  <si>
    <t>SỐ 
LƯỢNG</t>
  </si>
  <si>
    <t>GẮN DƯỚI NHÃN HSCO</t>
  </si>
  <si>
    <t>BRUSHED FLEECE 100% COTTON (30/1+8/1) HEAVY WASHING_350GSM</t>
  </si>
  <si>
    <t>1.65 M</t>
  </si>
  <si>
    <t>RIB 2X2 COTTON SPANDEX (30/2'CM+70D))_400GSM</t>
  </si>
  <si>
    <t>BO LAI, BO TAY</t>
  </si>
  <si>
    <t>NHÃN DỆT BẰNG VẢI 38MM*71MM 
(NHÃN CHÍNH-PHÂN THEO TỪNG SIZE)</t>
  </si>
  <si>
    <t>ANTIQUE SILVER</t>
  </si>
  <si>
    <t>DTM</t>
  </si>
  <si>
    <t>DÂY TAPE XƯƠNG CÁ 1CM</t>
  </si>
  <si>
    <t>SILVER</t>
  </si>
  <si>
    <t>GHIM BĂNG GẮN THẺ BÀI 22MM
CODE: HSA-10026</t>
  </si>
  <si>
    <t>TẤM LÓT THÙNG
1 THÙNG ĐÓNG 2 CÁI: LÓT ĐÁY THÙNG + MIỆNG THÙNG</t>
  </si>
  <si>
    <t>THÔNG TIN ĐỊNH VỊ HÌNH IN</t>
  </si>
  <si>
    <t>NHÃN GẬP ĐÔI
GẮN Ở BÊN TRONG, GIỮA CỔ NGƯỜI MẶC.
MẶT CÓ SIZE HƯỚNG LÊN =&gt; XEM HÌNH BÊN</t>
  </si>
  <si>
    <t>LUỒN Ở MIỆNG NÓN</t>
  </si>
  <si>
    <t>MAY Ở VÒNG CỔ</t>
  </si>
  <si>
    <t>HOODIE</t>
  </si>
  <si>
    <t>IN BÁN THÀNH PHẨM TẠI THÂN TRƯỚC VÀ THÂN SAU</t>
  </si>
  <si>
    <t>ĐÓNG Ở MIỆNG NÓN</t>
  </si>
  <si>
    <t>Herschel Supply Co.</t>
  </si>
  <si>
    <t>Base Measurements</t>
  </si>
  <si>
    <t>Style Name:</t>
  </si>
  <si>
    <t>Men's PO Hoodie</t>
  </si>
  <si>
    <t>Base Size:</t>
  </si>
  <si>
    <t>Last Updated:</t>
  </si>
  <si>
    <t>Style Number:</t>
  </si>
  <si>
    <t>Category:</t>
  </si>
  <si>
    <t>Status:</t>
  </si>
  <si>
    <t>new</t>
  </si>
  <si>
    <t>Season:</t>
  </si>
  <si>
    <t>2024 S1</t>
  </si>
  <si>
    <t>Developer:</t>
  </si>
  <si>
    <t>CODE</t>
  </si>
  <si>
    <t>DESCRIPTION</t>
  </si>
  <si>
    <t/>
  </si>
  <si>
    <t>Tolerance (+/-)</t>
  </si>
  <si>
    <t>GRADE RULE</t>
  </si>
  <si>
    <t>A</t>
  </si>
  <si>
    <t>NECK WIDTH HSP SEAM TO SEAM</t>
  </si>
  <si>
    <t>RỘNG CỔ TẠI ĐỈNH VAI TỪ ĐƯỜNG MAY ĐẾN ĐƯỜNG MAY</t>
  </si>
  <si>
    <t>1/4</t>
  </si>
  <si>
    <t>8 1/2</t>
  </si>
  <si>
    <t>8 3/4</t>
  </si>
  <si>
    <t>9 1/4</t>
  </si>
  <si>
    <t>9 1/2</t>
  </si>
  <si>
    <t>B</t>
  </si>
  <si>
    <t>FRONT NECK DROP FROM HSP</t>
  </si>
  <si>
    <t>HẠ CỔ TRƯỚC TỪ ĐỈNH VAI (KHÔNG BAO GỒM BO CỔ)</t>
  </si>
  <si>
    <t>1/8</t>
  </si>
  <si>
    <t>4 1/8</t>
  </si>
  <si>
    <t>4 1/4</t>
  </si>
  <si>
    <t>4 3/8</t>
  </si>
  <si>
    <t>4 1/2</t>
  </si>
  <si>
    <t>4 5/8</t>
  </si>
  <si>
    <t>C</t>
  </si>
  <si>
    <t>BACK NECK DROP FROM HSP</t>
  </si>
  <si>
    <t>HẠ CỔ SAU TỪ ĐỈNH VAI (KHÔNG BAO GỒM BO CỔ)</t>
  </si>
  <si>
    <t>D</t>
  </si>
  <si>
    <t>SHOULDER WIDTH - SET IN</t>
  </si>
  <si>
    <t>RỘNG VAI - ĐO NGANG TỪ ĐIỂM HẠ VAI TRÁI QUA ĐIỂM HẠ VAI PHẢI</t>
  </si>
  <si>
    <t>5/8</t>
  </si>
  <si>
    <t>18 7/8</t>
  </si>
  <si>
    <t>19 1/2</t>
  </si>
  <si>
    <t>20 1/8</t>
  </si>
  <si>
    <t>20 3/4</t>
  </si>
  <si>
    <t>21 3/8</t>
  </si>
  <si>
    <t>F</t>
  </si>
  <si>
    <t>ACROSS FRONT (6" FROM HSP)</t>
  </si>
  <si>
    <t>NGANG THÂN TRƯỚC (6" TỪ ĐỈNH VAI)</t>
  </si>
  <si>
    <t>17 3/8</t>
  </si>
  <si>
    <t>18 5/8</t>
  </si>
  <si>
    <t>19 1/4</t>
  </si>
  <si>
    <t>19 7/8</t>
  </si>
  <si>
    <t>G</t>
  </si>
  <si>
    <t>ACROSS BACK (6" FROM HSP)</t>
  </si>
  <si>
    <t>NGANG THÂN SAU (6" TỪ ĐỈNH VAI)</t>
  </si>
  <si>
    <t>18 3/8</t>
  </si>
  <si>
    <t>19 5/8</t>
  </si>
  <si>
    <t>20 1/4</t>
  </si>
  <si>
    <t>20 7/8</t>
  </si>
  <si>
    <t>H</t>
  </si>
  <si>
    <t>ARMHOLE DROP FROM HSP</t>
  </si>
  <si>
    <t>XUÔI VAI - ĐO KHOẢNG CÁCH TỪ ĐỈNH VAI ĐẾN HẠ VAI</t>
  </si>
  <si>
    <t>12 1/4</t>
  </si>
  <si>
    <t>12 1/2</t>
  </si>
  <si>
    <t>12 3/4</t>
  </si>
  <si>
    <t>I</t>
  </si>
  <si>
    <t>SHOULDER SLOPE (FOR REF.)</t>
  </si>
  <si>
    <t>CHỒM VAI TRƯỚC(CHỈ THAM KHẢO TẠI ĐIỂM HẠ VAI, 0" TẠI ĐỈNH VAI)</t>
  </si>
  <si>
    <t>1 3/4</t>
  </si>
  <si>
    <t>J</t>
  </si>
  <si>
    <t>SHOULDER SEAM FORWARD (FOR REF. AT LSP ONLY, 0" AT HSP)</t>
  </si>
  <si>
    <t>1/2</t>
  </si>
  <si>
    <t>K</t>
  </si>
  <si>
    <t>CHEST CIRCUMFERENCE  1" BELOW ARMHOLE</t>
  </si>
  <si>
    <t xml:space="preserve">VÒNG NGỰC THÂN TRƯỚC 1" DƯỚI NÁCH </t>
  </si>
  <si>
    <t>2 1/2</t>
  </si>
  <si>
    <t>46 1/2</t>
  </si>
  <si>
    <t>51 1/2</t>
  </si>
  <si>
    <t>56 1/2</t>
  </si>
  <si>
    <t>HEM CIRCUMFERENCE (RELAXED)</t>
  </si>
  <si>
    <t>LAI ĐO ÊM</t>
  </si>
  <si>
    <t>N</t>
  </si>
  <si>
    <t>HEM CIRCUMFERENCE (EXTENDED)</t>
  </si>
  <si>
    <t xml:space="preserve">LAI ĐO CĂNG </t>
  </si>
  <si>
    <t>45 1/2</t>
  </si>
  <si>
    <t>50 1/2</t>
  </si>
  <si>
    <t>O</t>
  </si>
  <si>
    <t>BOTTOM TRIM/RIB HEIGHT</t>
  </si>
  <si>
    <t>TO BẢN RIB LAI</t>
  </si>
  <si>
    <t>P</t>
  </si>
  <si>
    <t>FRONT LENGTH (HSP TO HEM) - ABOVE LOW HIP (NON ZIP)</t>
  </si>
  <si>
    <t>DÀI THÂN TRƯỚC TỪ ĐỈNH VAI TỚI LAI</t>
  </si>
  <si>
    <t>CB SLEEVE LENGTH - LONG SLV</t>
  </si>
  <si>
    <t xml:space="preserve">DÀI TAY TẠI GIỮA </t>
  </si>
  <si>
    <t>34 7/8</t>
  </si>
  <si>
    <t>35 1/2</t>
  </si>
  <si>
    <t>T</t>
  </si>
  <si>
    <t>BICEP CIRCUMFERENCE 1" FROM UNDERARM</t>
  </si>
  <si>
    <t xml:space="preserve">BẮP TAY 1" TỪ NÁCH </t>
  </si>
  <si>
    <t>20 3/8</t>
  </si>
  <si>
    <t>21 5/8</t>
  </si>
  <si>
    <t>22 1/4</t>
  </si>
  <si>
    <t>22 7/8</t>
  </si>
  <si>
    <t>U</t>
  </si>
  <si>
    <t>ELBOW POSITION FROM UNDERARM</t>
  </si>
  <si>
    <t>VỊ TRÍ ĐO KHỦY TAY TỪ DƯỚI NÁCH</t>
  </si>
  <si>
    <t>Placement</t>
  </si>
  <si>
    <t>V</t>
  </si>
  <si>
    <t>ELBOW CIRCUMFERENCE</t>
  </si>
  <si>
    <t>VÒNG KHỦY TAY</t>
  </si>
  <si>
    <t>15 1/2</t>
  </si>
  <si>
    <t>16 1/2</t>
  </si>
  <si>
    <t>W</t>
  </si>
  <si>
    <t>CUFF CIRCUMFERENCE AT CENTER (RELAXED)</t>
  </si>
  <si>
    <t>VÒNG CỬA TAY TẠI GIỮA - ĐO ÊM</t>
  </si>
  <si>
    <t>7 3/4</t>
  </si>
  <si>
    <t>8 1/4</t>
  </si>
  <si>
    <t>X</t>
  </si>
  <si>
    <t>CUFF CIRCUMFERENCE AT CENTER (STRETCHED)</t>
  </si>
  <si>
    <t>VÒNG CỬA TAY TẠI GIỮA- ĐO CĂNG</t>
  </si>
  <si>
    <t>10 3/4</t>
  </si>
  <si>
    <t>11 1/4</t>
  </si>
  <si>
    <t>11 1/2</t>
  </si>
  <si>
    <t>11 3/4</t>
  </si>
  <si>
    <t>Z</t>
  </si>
  <si>
    <t>CUFF HEIGHT</t>
  </si>
  <si>
    <t>TO BẢN RIB TAY</t>
  </si>
  <si>
    <t>AA</t>
  </si>
  <si>
    <t>CF OVERLAP</t>
  </si>
  <si>
    <t xml:space="preserve">CẠNH MŨ CHỒNG LÊN </t>
  </si>
  <si>
    <t>AB</t>
  </si>
  <si>
    <t>HOOD OPENING</t>
  </si>
  <si>
    <t>MIỆNG NÓN</t>
  </si>
  <si>
    <t>31 1/2</t>
  </si>
  <si>
    <t>32 1/2</t>
  </si>
  <si>
    <t>33 1/2</t>
  </si>
  <si>
    <t>AC</t>
  </si>
  <si>
    <t>HOOD WIDTH PLACEMENT FROM CB NECK</t>
  </si>
  <si>
    <t>VỊ TRÍ ĐO RỘNG NÓN TỪ GIỮA CỔ SAU</t>
  </si>
  <si>
    <t>AD</t>
  </si>
  <si>
    <t>HOOD WIDTH</t>
  </si>
  <si>
    <t>RỘNG NÓN</t>
  </si>
  <si>
    <t>AE</t>
  </si>
  <si>
    <t>HOOD HEIGHT (HSP TO TOP OF HOOD)</t>
  </si>
  <si>
    <t>CAO NÓN - ĐỈNH VAI TỚI ĐỈNH NÓN</t>
  </si>
  <si>
    <t>14 3/4</t>
  </si>
  <si>
    <t>15 1/4</t>
  </si>
  <si>
    <t>15 3/4</t>
  </si>
  <si>
    <t>AF</t>
  </si>
  <si>
    <t>HOOD DRAWCORD LENGTH</t>
  </si>
  <si>
    <t>DÀI DÂY LUỒN NÓN</t>
  </si>
  <si>
    <t>AG</t>
  </si>
  <si>
    <t>KANGAROO POCKET HEIGHT AT CENTER</t>
  </si>
  <si>
    <t>CAO TÚI KANGAROO TẠI GIỮA</t>
  </si>
  <si>
    <t>9 3/8</t>
  </si>
  <si>
    <t>9 5/8</t>
  </si>
  <si>
    <t>9 3/4</t>
  </si>
  <si>
    <t>9 7/8</t>
  </si>
  <si>
    <t>AH</t>
  </si>
  <si>
    <t>KANGAROO POCKET WIDTH AT TOP</t>
  </si>
  <si>
    <t>RỘNG TÚI KANGAROO TẠI CẠNH TRÊN</t>
  </si>
  <si>
    <t>AI</t>
  </si>
  <si>
    <t>KANGAROO POCKET WIDTH AT BOTTOM</t>
  </si>
  <si>
    <t>RỘNG TÚI KANGAROO TẠI CẠNH DƯỚI</t>
  </si>
  <si>
    <t>AJ</t>
  </si>
  <si>
    <t>KANGAROO POCKET OPENING</t>
  </si>
  <si>
    <t>MIỆNG TÚI KANGAROO</t>
  </si>
  <si>
    <r>
      <t>IN:</t>
    </r>
    <r>
      <rPr>
        <b/>
        <sz val="45"/>
        <color theme="1"/>
        <rFont val="Muli"/>
      </rPr>
      <t xml:space="preserve"> </t>
    </r>
  </si>
  <si>
    <r>
      <t xml:space="preserve">ĐỊNH VỊ HÌNH IN THÂN SAU:
</t>
    </r>
    <r>
      <rPr>
        <sz val="45"/>
        <color theme="1"/>
        <rFont val="Muli"/>
      </rPr>
      <t>IN GIỮA THÂN SAU, TỪ ĐƯỜNG TRA CỔ GIỮA SAU XUỐNG ĐỈNH HÌNH IN</t>
    </r>
  </si>
  <si>
    <t>41 1/2</t>
  </si>
  <si>
    <t>27 3/4</t>
  </si>
  <si>
    <t>28 1/4</t>
  </si>
  <si>
    <t>28 3/4</t>
  </si>
  <si>
    <t>29 1/4</t>
  </si>
  <si>
    <t>29 3/4</t>
  </si>
  <si>
    <t>14 1/2</t>
  </si>
  <si>
    <t>6 3/8</t>
  </si>
  <si>
    <t>6 1/2</t>
  </si>
  <si>
    <t>6 5/8</t>
  </si>
  <si>
    <t>6 3/4</t>
  </si>
  <si>
    <t>6 7/8</t>
  </si>
  <si>
    <t>THANH QUÝ / QUỲNH - 251</t>
  </si>
  <si>
    <t>H06  SS25 G2635</t>
  </si>
  <si>
    <t>H06-HD59M</t>
  </si>
  <si>
    <t>2XL</t>
  </si>
  <si>
    <t>50418-06515</t>
  </si>
  <si>
    <t>Black Beauty</t>
  </si>
  <si>
    <t xml:space="preserve">HS2025P0573003T00K LOT 0823/8 CẤP TRIỆT TIÊU </t>
  </si>
  <si>
    <t xml:space="preserve">HS2025P0573004T00K CẤP BÙ SAU </t>
  </si>
  <si>
    <t>H06-0577</t>
  </si>
  <si>
    <t>HSC-ML-0047</t>
  </si>
  <si>
    <t>CC-054</t>
  </si>
  <si>
    <t>NHÃN THÀNH PHẦN MAIN 100% COTTON, RIB 95% COTTON
KÍCH THƯỚC: 82.2 *20 MM</t>
  </si>
  <si>
    <t>H06-0578</t>
  </si>
  <si>
    <t>MẮT CÁO 7MM</t>
  </si>
  <si>
    <t>H06-0584</t>
  </si>
  <si>
    <t>H06-0585</t>
  </si>
  <si>
    <t>DÂY LUỒN DẸP 9MM</t>
  </si>
  <si>
    <t>H06-0579</t>
  </si>
  <si>
    <t>H06-0586</t>
  </si>
  <si>
    <t>NHÃN TRACKING
#24102425S1</t>
  </si>
  <si>
    <t>THẺ BÀI BẰNG GIẤY + DÂY TREO + SIZE STICKER</t>
  </si>
  <si>
    <t>HSC-AP-0301: MEN</t>
  </si>
  <si>
    <t>H06-0588</t>
  </si>
  <si>
    <t>H06-0590</t>
  </si>
  <si>
    <t>H06-0589</t>
  </si>
  <si>
    <t>UPC STICKER DÁN TRÊN THẺ BÀI+ BAO POLYBAG+ THÙNG CARTON
KÍCH THƯỚC: 34 x 24mm</t>
  </si>
  <si>
    <t>H06-0593</t>
  </si>
  <si>
    <t>GIẤY CHỐNG ẨM A3</t>
  </si>
  <si>
    <t>THÙNG CARTON HERSCHEL</t>
  </si>
  <si>
    <t xml:space="preserve">H06-0592 </t>
  </si>
  <si>
    <t>DESTINATION STICKER</t>
  </si>
  <si>
    <t>H06-0594</t>
  </si>
  <si>
    <r>
      <t xml:space="preserve">ĐỊNH VỊ HÌNH IN THÂN TRƯỚC:
</t>
    </r>
    <r>
      <rPr>
        <sz val="45"/>
        <color theme="1"/>
        <rFont val="Muli"/>
      </rPr>
      <t>TỪ GIỮA TRƯỚC ĐẾN CẠNH HÌNH IN</t>
    </r>
  </si>
  <si>
    <t>5.875"</t>
  </si>
  <si>
    <t>3.625"</t>
  </si>
  <si>
    <t>3.75"</t>
  </si>
  <si>
    <t>DUYỆT MÀU SẮC + CHẤT LƯỢNG HÌNH IN  THEO STRIKE OFF MÀU BLACK MÃ H06-HD59M ĐÃ CHUYỂN NGÀY 30-SEP-24</t>
  </si>
  <si>
    <t>THẺ BÀI BẰNG GIẤY
GẮN VÀO ÁO KHI ĐÓNG GÓI</t>
  </si>
  <si>
    <t>SỬ DỤNG GẤP XẾP</t>
  </si>
  <si>
    <t>ĐÓNG MỖI ÁO VÀO 1 BAO POLY</t>
  </si>
  <si>
    <t xml:space="preserve">DÁN 1PC TRÊN MẶT SAU THẺ BÀI 
1PC TRÊN BAO POLY. 
2PCS MẶT THÙNG CARTON </t>
  </si>
  <si>
    <t>SỬ DỤNG ĐÓNG HÀNG</t>
  </si>
  <si>
    <t>DÁN TRÊN 2 MẶT THÙNG</t>
  </si>
  <si>
    <t>CUSTOMER</t>
  </si>
  <si>
    <t>SS25</t>
  </si>
  <si>
    <t>Pattern-Marker
&amp; Cutting</t>
  </si>
  <si>
    <t>CẮT CHÍNH XÁC - CHUYỂN ĐỦ BTP ĐỦ SIZE CHO IN</t>
  </si>
  <si>
    <t>Outsource</t>
  </si>
  <si>
    <t>KHÔNG</t>
  </si>
  <si>
    <t>QA/QC
(CFA)</t>
  </si>
  <si>
    <t>STICKER DÁN HANG TAG+BAO+THÙNG</t>
  </si>
  <si>
    <t>UA STYLE
(KHÔNG THỂ HIỆN TRÊN STICKER)</t>
  </si>
  <si>
    <t>STYLE NAME (ENGLISH PRODUCT NAME)-LINE 1</t>
  </si>
  <si>
    <t>FRENCH PRODUCT NAME-LINE 2 &amp; 3</t>
  </si>
  <si>
    <t>ENGLISH COLOUR NAME-LINE 4</t>
  </si>
  <si>
    <t>FRENCH COLOUR NAME-LINE 5</t>
  </si>
  <si>
    <t>SKU NAME (PRODUCT ID)-LINE 6</t>
  </si>
  <si>
    <t>UPC CODE</t>
  </si>
  <si>
    <t>PO</t>
  </si>
  <si>
    <t>ORDER Q'TY (PCS)</t>
  </si>
  <si>
    <t>H06-ST87M</t>
  </si>
  <si>
    <t>Thomas Campbell Doodles and Dirt Tee Men's</t>
  </si>
  <si>
    <t>T-Shirt Thomas Campbell Griffonnages et Saleté pour Hommes</t>
  </si>
  <si>
    <t>Blanc De Blanc</t>
  </si>
  <si>
    <t>Blanc de Blanc</t>
  </si>
  <si>
    <t>50546-05977-S</t>
  </si>
  <si>
    <t>828432707591</t>
  </si>
  <si>
    <t>50546-05977-M</t>
  </si>
  <si>
    <t>828432707607</t>
  </si>
  <si>
    <t>50546-05977-L</t>
  </si>
  <si>
    <t>828432707614</t>
  </si>
  <si>
    <t>50546-05977-XL</t>
  </si>
  <si>
    <t>828432707621</t>
  </si>
  <si>
    <t>50546-05977-2X</t>
  </si>
  <si>
    <t>828432707638</t>
  </si>
  <si>
    <t>H06-ST88M</t>
  </si>
  <si>
    <t>Thomas Campbell Logo Tee Men's</t>
  </si>
  <si>
    <t>T-Shirt Thomas Campbell Logo pour Hommes</t>
  </si>
  <si>
    <t>Forest Night</t>
  </si>
  <si>
    <t>TC Nuit de la Forêt</t>
  </si>
  <si>
    <t>50548-01572-S</t>
  </si>
  <si>
    <t>828432707645</t>
  </si>
  <si>
    <t>50548-01572-M</t>
  </si>
  <si>
    <t>828432707652</t>
  </si>
  <si>
    <t>50548-01572-L</t>
  </si>
  <si>
    <t>828432707669</t>
  </si>
  <si>
    <t>50548-01572-XL</t>
  </si>
  <si>
    <t>828432707676</t>
  </si>
  <si>
    <t>50548-01572-2X</t>
  </si>
  <si>
    <t>828432707683</t>
  </si>
  <si>
    <t>H06-ST89M</t>
  </si>
  <si>
    <t>Thomas Campbell Huunee Tee Men's</t>
  </si>
  <si>
    <t>T-Shirt Thomas Campbell Huunee pour Hommes</t>
  </si>
  <si>
    <t>50549-05977-S</t>
  </si>
  <si>
    <t>828432707690</t>
  </si>
  <si>
    <t>50549-05977-M</t>
  </si>
  <si>
    <t>828432707706</t>
  </si>
  <si>
    <t>50549-05977-L</t>
  </si>
  <si>
    <t>828432707713</t>
  </si>
  <si>
    <t>50549-05977-XL</t>
  </si>
  <si>
    <t>828432707720</t>
  </si>
  <si>
    <t>50549-05977-2X</t>
  </si>
  <si>
    <t>828432707737</t>
  </si>
  <si>
    <t>H06-CR35M</t>
  </si>
  <si>
    <t>Thomas Campbell Logo Crew Men's</t>
  </si>
  <si>
    <t>Crew Thomas Campbell Logo pour Hommes</t>
  </si>
  <si>
    <t>50550-05977-S</t>
  </si>
  <si>
    <t>828432707744</t>
  </si>
  <si>
    <t>50550-05977-M</t>
  </si>
  <si>
    <t>828432707751</t>
  </si>
  <si>
    <t>50550-05977-L</t>
  </si>
  <si>
    <t>828432707768</t>
  </si>
  <si>
    <t>50550-05977-XL</t>
  </si>
  <si>
    <t>828432707775</t>
  </si>
  <si>
    <t>50550-05977-2X</t>
  </si>
  <si>
    <t>828432707782</t>
  </si>
  <si>
    <t>H06-HD39M</t>
  </si>
  <si>
    <t>Thomas Campbell Doodles and Dirt Hoodie Men's</t>
  </si>
  <si>
    <t>Chandail à Capuchon Thomas Campbell Doodles and Dirt pour Hommes</t>
  </si>
  <si>
    <t>Heather Light Grey</t>
  </si>
  <si>
    <t>Gris Clair Chiné</t>
  </si>
  <si>
    <t>50551-06113-S</t>
  </si>
  <si>
    <t>828432707799</t>
  </si>
  <si>
    <t>50551-06113-M</t>
  </si>
  <si>
    <t>828432707805</t>
  </si>
  <si>
    <t>50551-06113-L</t>
  </si>
  <si>
    <t>828432707812</t>
  </si>
  <si>
    <t>50551-06113-XL</t>
  </si>
  <si>
    <t>828432707829</t>
  </si>
  <si>
    <t>50551-06113-2X</t>
  </si>
  <si>
    <t>828432707836</t>
  </si>
  <si>
    <t>H06-CR53M</t>
  </si>
  <si>
    <t>Basic Crew Men's</t>
  </si>
  <si>
    <t>Crew Classiques Hommes</t>
  </si>
  <si>
    <t>Black/White</t>
  </si>
  <si>
    <t>Noir/Blanc</t>
  </si>
  <si>
    <t>50287-01149-S</t>
  </si>
  <si>
    <t>828432630981</t>
  </si>
  <si>
    <t>50287-01149-M</t>
  </si>
  <si>
    <t>828432630998</t>
  </si>
  <si>
    <t>50287-01149-L</t>
  </si>
  <si>
    <t>828432631001</t>
  </si>
  <si>
    <t>50287-01149-XL</t>
  </si>
  <si>
    <t>828432631018</t>
  </si>
  <si>
    <t>50287-01149-2X</t>
  </si>
  <si>
    <t>828432631025</t>
  </si>
  <si>
    <t>Heather Light Grey/Black</t>
  </si>
  <si>
    <t>Gris Clair Chiné/Noir</t>
  </si>
  <si>
    <t>50287-06210-S</t>
  </si>
  <si>
    <t>828432631230</t>
  </si>
  <si>
    <t>50287-06210-M</t>
  </si>
  <si>
    <t>828432631247</t>
  </si>
  <si>
    <t>50287-06210-L</t>
  </si>
  <si>
    <t>828432631254</t>
  </si>
  <si>
    <t>50287-06210-XL</t>
  </si>
  <si>
    <t>828432631261</t>
  </si>
  <si>
    <t>50287-06210-2X</t>
  </si>
  <si>
    <t>828432631278</t>
  </si>
  <si>
    <t>H06-HD32M</t>
  </si>
  <si>
    <t>Basic Hoodie Men's</t>
  </si>
  <si>
    <t>Kangourous de Base Hommes</t>
  </si>
  <si>
    <t>50289-01149-S</t>
  </si>
  <si>
    <t>828432631339</t>
  </si>
  <si>
    <t>50289-01149-M</t>
  </si>
  <si>
    <t>828432631346</t>
  </si>
  <si>
    <t>50289-01149-L</t>
  </si>
  <si>
    <t>828432631353</t>
  </si>
  <si>
    <t>50289-01149-XL</t>
  </si>
  <si>
    <t>828432631360</t>
  </si>
  <si>
    <t>50289-01149-2X</t>
  </si>
  <si>
    <t>828432631377</t>
  </si>
  <si>
    <t>Iceberg Green</t>
  </si>
  <si>
    <t>Iceberg Vert</t>
  </si>
  <si>
    <t>50289-01898-S</t>
  </si>
  <si>
    <t>828432705597</t>
  </si>
  <si>
    <t>50289-01898-M</t>
  </si>
  <si>
    <t>828432705603</t>
  </si>
  <si>
    <t>50289-01898-L</t>
  </si>
  <si>
    <t>828432705610</t>
  </si>
  <si>
    <t>50289-01898-XL</t>
  </si>
  <si>
    <t>828432705627</t>
  </si>
  <si>
    <t>50289-01898-2X</t>
  </si>
  <si>
    <t>828432705634</t>
  </si>
  <si>
    <t>H06-HD56M</t>
  </si>
  <si>
    <t>Basic Zip Hoodie Men's</t>
  </si>
  <si>
    <t>Kangourous à Fermeture Éclair Hommes</t>
  </si>
  <si>
    <t>50290-01149-S</t>
  </si>
  <si>
    <t>828432631537</t>
  </si>
  <si>
    <t>50290-01149-M</t>
  </si>
  <si>
    <t>828432631544</t>
  </si>
  <si>
    <t>50290-01149-L</t>
  </si>
  <si>
    <t>828432631551</t>
  </si>
  <si>
    <t>50290-01149-XL</t>
  </si>
  <si>
    <t>828432631568</t>
  </si>
  <si>
    <t>50290-01149-2X</t>
  </si>
  <si>
    <t>828432631575</t>
  </si>
  <si>
    <t>H06-SP11M</t>
  </si>
  <si>
    <t>Classic Sweatshort Men's</t>
  </si>
  <si>
    <t>Shorts de Sport Classiques Hommes</t>
  </si>
  <si>
    <t>Black</t>
  </si>
  <si>
    <t>Noir</t>
  </si>
  <si>
    <t>50291-00001-S</t>
  </si>
  <si>
    <t>828432631735</t>
  </si>
  <si>
    <t>50291-00001-M</t>
  </si>
  <si>
    <t>828432631742</t>
  </si>
  <si>
    <t>50291-00001-L</t>
  </si>
  <si>
    <t>828432631759</t>
  </si>
  <si>
    <t>50291-00001-XL</t>
  </si>
  <si>
    <t>828432631766</t>
  </si>
  <si>
    <t>50291-00001-2X</t>
  </si>
  <si>
    <t>828432631773</t>
  </si>
  <si>
    <t>50291-06113-S</t>
  </si>
  <si>
    <t>828432631889</t>
  </si>
  <si>
    <t>50291-06113-M</t>
  </si>
  <si>
    <t>828432631896</t>
  </si>
  <si>
    <t>50291-06113-L</t>
  </si>
  <si>
    <t>828432631902</t>
  </si>
  <si>
    <t>50291-06113-XL</t>
  </si>
  <si>
    <t>828432631919</t>
  </si>
  <si>
    <t>50291-06113-2X</t>
  </si>
  <si>
    <t>828432631926</t>
  </si>
  <si>
    <t>H06-PA16M</t>
  </si>
  <si>
    <t>Classic Sweatpant Men's</t>
  </si>
  <si>
    <t>Pantalons Sport Classiques Hommes</t>
  </si>
  <si>
    <t>50292-00001-S</t>
  </si>
  <si>
    <t>828432631933</t>
  </si>
  <si>
    <t>50292-00001-M</t>
  </si>
  <si>
    <t>828432631940</t>
  </si>
  <si>
    <t>50292-00001-L</t>
  </si>
  <si>
    <t>828432631957</t>
  </si>
  <si>
    <t>50292-00001-XL</t>
  </si>
  <si>
    <t>828432631964</t>
  </si>
  <si>
    <t>50292-00001-2X</t>
  </si>
  <si>
    <t>828432631971</t>
  </si>
  <si>
    <t>50292-06113-S</t>
  </si>
  <si>
    <t>828432632084</t>
  </si>
  <si>
    <t>50292-06113-M</t>
  </si>
  <si>
    <t>828432632091</t>
  </si>
  <si>
    <t>50292-06113-L</t>
  </si>
  <si>
    <t>828432632107</t>
  </si>
  <si>
    <t>50292-06113-XL</t>
  </si>
  <si>
    <t>828432632114</t>
  </si>
  <si>
    <t>50292-06113-2X</t>
  </si>
  <si>
    <t>828432632121</t>
  </si>
  <si>
    <t>H06-CR26W</t>
  </si>
  <si>
    <t>Classic Crew Women's</t>
  </si>
  <si>
    <t>Crew Classiques Femmes</t>
  </si>
  <si>
    <t>50297-00001-XS</t>
  </si>
  <si>
    <t>828432632633</t>
  </si>
  <si>
    <t>50297-00001-S</t>
  </si>
  <si>
    <t>828432632640</t>
  </si>
  <si>
    <t>50297-00001-M</t>
  </si>
  <si>
    <t>828432632657</t>
  </si>
  <si>
    <t>50297-00001-L</t>
  </si>
  <si>
    <t>828432632664</t>
  </si>
  <si>
    <t>50297-00001-XL</t>
  </si>
  <si>
    <t>828432632671</t>
  </si>
  <si>
    <t>50297-06113-XS</t>
  </si>
  <si>
    <t>828432632688</t>
  </si>
  <si>
    <t>50297-06113-S</t>
  </si>
  <si>
    <t>828432632695</t>
  </si>
  <si>
    <t>50297-06113-M</t>
  </si>
  <si>
    <t>828432632701</t>
  </si>
  <si>
    <t>50297-06113-L</t>
  </si>
  <si>
    <t>828432632718</t>
  </si>
  <si>
    <t>50297-06113-XL</t>
  </si>
  <si>
    <t>828432632725</t>
  </si>
  <si>
    <t>Ash Rose</t>
  </si>
  <si>
    <t>Rose Cendré</t>
  </si>
  <si>
    <t>50297-02077-XS</t>
  </si>
  <si>
    <t>828432705849</t>
  </si>
  <si>
    <t>50297-02077-S</t>
  </si>
  <si>
    <t>828432705856</t>
  </si>
  <si>
    <t>50297-02077-M</t>
  </si>
  <si>
    <t>828432705863</t>
  </si>
  <si>
    <t>50297-02077-L</t>
  </si>
  <si>
    <t>828432705870</t>
  </si>
  <si>
    <t>50297-02077-XL</t>
  </si>
  <si>
    <t>828432705887</t>
  </si>
  <si>
    <t>50297-01898-XS</t>
  </si>
  <si>
    <t>828432705795</t>
  </si>
  <si>
    <t>50297-01898-S</t>
  </si>
  <si>
    <t>828432705801</t>
  </si>
  <si>
    <t>50297-01898-M</t>
  </si>
  <si>
    <t>828432705818</t>
  </si>
  <si>
    <t>50297-01898-L</t>
  </si>
  <si>
    <t>828432705825</t>
  </si>
  <si>
    <t>50297-01898-XL</t>
  </si>
  <si>
    <t>828432705832</t>
  </si>
  <si>
    <t>H06-PA17W</t>
  </si>
  <si>
    <t>Classic Sweatpant Women's</t>
  </si>
  <si>
    <t>Pantalons Sport Classiques Femmes</t>
  </si>
  <si>
    <t>50298-00001-XS</t>
  </si>
  <si>
    <t>828432632732</t>
  </si>
  <si>
    <t>50298-00001-S</t>
  </si>
  <si>
    <t>828432632749</t>
  </si>
  <si>
    <t>50298-00001-M</t>
  </si>
  <si>
    <t>828432632756</t>
  </si>
  <si>
    <t>50298-00001-L</t>
  </si>
  <si>
    <t>828432632763</t>
  </si>
  <si>
    <t>50298-00001-XL</t>
  </si>
  <si>
    <t>828432632770</t>
  </si>
  <si>
    <t>50298-02077-XS</t>
  </si>
  <si>
    <t>828432705948</t>
  </si>
  <si>
    <t>50298-02077-S</t>
  </si>
  <si>
    <t>828432705955</t>
  </si>
  <si>
    <t>50298-02077-M</t>
  </si>
  <si>
    <t>828432705962</t>
  </si>
  <si>
    <t>50298-02077-L</t>
  </si>
  <si>
    <t>828432705979</t>
  </si>
  <si>
    <t>50298-02077-XL</t>
  </si>
  <si>
    <t>828432705986</t>
  </si>
  <si>
    <t>50298-01898-XS</t>
  </si>
  <si>
    <t>828432705894</t>
  </si>
  <si>
    <t>50298-01898-S</t>
  </si>
  <si>
    <t>828432705900</t>
  </si>
  <si>
    <t>50298-01898-M</t>
  </si>
  <si>
    <t>828432705917</t>
  </si>
  <si>
    <t>50298-01898-L</t>
  </si>
  <si>
    <t>828432705924</t>
  </si>
  <si>
    <t>50298-01898-XL</t>
  </si>
  <si>
    <t>828432705931</t>
  </si>
  <si>
    <t>H06-SP13W</t>
  </si>
  <si>
    <t>Classic Sweatshort Women's</t>
  </si>
  <si>
    <t>Shorts de Sport Classiques Femmes</t>
  </si>
  <si>
    <t>50307-06113-XS</t>
  </si>
  <si>
    <t>828432634033</t>
  </si>
  <si>
    <t>50307-06113-S</t>
  </si>
  <si>
    <t>828432634040</t>
  </si>
  <si>
    <t>50307-06113-M</t>
  </si>
  <si>
    <t>828432634057</t>
  </si>
  <si>
    <t>50307-06113-L</t>
  </si>
  <si>
    <t>828432634064</t>
  </si>
  <si>
    <t>50307-06113-XL</t>
  </si>
  <si>
    <t>828432634071</t>
  </si>
  <si>
    <t>H06-HD33W</t>
  </si>
  <si>
    <t>Classic Hoodie Women's</t>
  </si>
  <si>
    <t>Kangourous Classiques Femmes</t>
  </si>
  <si>
    <t>50310-00001-XS</t>
  </si>
  <si>
    <t>828432658565</t>
  </si>
  <si>
    <t>50310-00001-S</t>
  </si>
  <si>
    <t>828432658572</t>
  </si>
  <si>
    <t>50310-00001-M</t>
  </si>
  <si>
    <t>828432658589</t>
  </si>
  <si>
    <t>50310-00001-L</t>
  </si>
  <si>
    <t>828432658596</t>
  </si>
  <si>
    <t>50310-00001-XL</t>
  </si>
  <si>
    <t>828432658602</t>
  </si>
  <si>
    <t>50310-05977-XS</t>
  </si>
  <si>
    <t>828432658619</t>
  </si>
  <si>
    <t>50310-05977-S</t>
  </si>
  <si>
    <t>828432658626</t>
  </si>
  <si>
    <t>50310-05977-M</t>
  </si>
  <si>
    <t>828432658633</t>
  </si>
  <si>
    <t>50310-05977-L</t>
  </si>
  <si>
    <t>828432658640</t>
  </si>
  <si>
    <t>50310-05977-XL</t>
  </si>
  <si>
    <t>828432658657</t>
  </si>
  <si>
    <t>50310-02077-XS</t>
  </si>
  <si>
    <t>828432706143</t>
  </si>
  <si>
    <t>50310-02077-S</t>
  </si>
  <si>
    <t>828432706150</t>
  </si>
  <si>
    <t>50310-02077-M</t>
  </si>
  <si>
    <t>828432706167</t>
  </si>
  <si>
    <t>50310-02077-L</t>
  </si>
  <si>
    <t>828432706174</t>
  </si>
  <si>
    <t>50310-02077-XL</t>
  </si>
  <si>
    <t>828432706181</t>
  </si>
  <si>
    <t>50310-01898-XS</t>
  </si>
  <si>
    <t>828432706099</t>
  </si>
  <si>
    <t>50310-01898-S</t>
  </si>
  <si>
    <t>828432706105</t>
  </si>
  <si>
    <t>50310-01898-M</t>
  </si>
  <si>
    <t>828432706112</t>
  </si>
  <si>
    <t>50310-01898-L</t>
  </si>
  <si>
    <t>828432706129</t>
  </si>
  <si>
    <t>50310-01898-XL</t>
  </si>
  <si>
    <t>828432706136</t>
  </si>
  <si>
    <t>H06-CG02M-DYE</t>
  </si>
  <si>
    <t>Pigment Dye Classic Cardigan Men's</t>
  </si>
  <si>
    <t>Cardigan Classique à Teinture Pigmentée pour Hommes</t>
  </si>
  <si>
    <t>50389-00001-S</t>
  </si>
  <si>
    <t>828432685455</t>
  </si>
  <si>
    <t>50389-00001-M</t>
  </si>
  <si>
    <t>828432685462</t>
  </si>
  <si>
    <t>50389-00001-L</t>
  </si>
  <si>
    <t>828432685479</t>
  </si>
  <si>
    <t>50389-00001-XL</t>
  </si>
  <si>
    <t>828432685486</t>
  </si>
  <si>
    <t>50389-00001-2X</t>
  </si>
  <si>
    <t>828432685493</t>
  </si>
  <si>
    <t>Abbey Stone</t>
  </si>
  <si>
    <t>Pierre de l'Abbaye</t>
  </si>
  <si>
    <t>50389-06537-S</t>
  </si>
  <si>
    <t>828432707195</t>
  </si>
  <si>
    <t>50389-06537-M</t>
  </si>
  <si>
    <t>828432707201</t>
  </si>
  <si>
    <t>50389-06537-L</t>
  </si>
  <si>
    <t>828432707218</t>
  </si>
  <si>
    <t>50389-06537-XL</t>
  </si>
  <si>
    <t>828432707225</t>
  </si>
  <si>
    <t>50389-06537-2X</t>
  </si>
  <si>
    <t>828432707232</t>
  </si>
  <si>
    <t>H06-JK08W</t>
  </si>
  <si>
    <t>Classic Quarter Zip Women's</t>
  </si>
  <si>
    <t>Pull Classique à Quart de Zip pour Femmes</t>
  </si>
  <si>
    <t>50423-00001-XS</t>
  </si>
  <si>
    <t>828432676453</t>
  </si>
  <si>
    <t>50423-00001-S</t>
  </si>
  <si>
    <t>828432676460</t>
  </si>
  <si>
    <t>50423-00001-M</t>
  </si>
  <si>
    <t>828432676477</t>
  </si>
  <si>
    <t>50423-00001-L</t>
  </si>
  <si>
    <t>828432676484</t>
  </si>
  <si>
    <t>50423-00001-XL</t>
  </si>
  <si>
    <t>828432676491</t>
  </si>
  <si>
    <t>50423-05977-XS</t>
  </si>
  <si>
    <t>828432676507</t>
  </si>
  <si>
    <t>50423-05977-S</t>
  </si>
  <si>
    <t>828432676514</t>
  </si>
  <si>
    <t>50423-05977-M</t>
  </si>
  <si>
    <t>828432676521</t>
  </si>
  <si>
    <t>50423-05977-L</t>
  </si>
  <si>
    <t>828432676538</t>
  </si>
  <si>
    <t>50423-05977-XL</t>
  </si>
  <si>
    <t>828432676545</t>
  </si>
  <si>
    <t>50423-02077-XS</t>
  </si>
  <si>
    <t>828432697854</t>
  </si>
  <si>
    <t>50423-02077-S</t>
  </si>
  <si>
    <t>828432697861</t>
  </si>
  <si>
    <t>50423-02077-M</t>
  </si>
  <si>
    <t>828432697878</t>
  </si>
  <si>
    <t>50423-02077-L</t>
  </si>
  <si>
    <t>828432697885</t>
  </si>
  <si>
    <t>50423-02077-XL</t>
  </si>
  <si>
    <t>828432697892</t>
  </si>
  <si>
    <t>H06-ST54M</t>
  </si>
  <si>
    <t>Basic Tee Men's</t>
  </si>
  <si>
    <t>T-Shirts de Base Hommes</t>
  </si>
  <si>
    <t>50279-01149-S</t>
  </si>
  <si>
    <t>828432629985</t>
  </si>
  <si>
    <t>50279-01149-M</t>
  </si>
  <si>
    <t>828432629992</t>
  </si>
  <si>
    <t>50279-01149-L</t>
  </si>
  <si>
    <t>828432630004</t>
  </si>
  <si>
    <t>50279-01149-XL</t>
  </si>
  <si>
    <t>828432630011</t>
  </si>
  <si>
    <t>50279-01149-2X</t>
  </si>
  <si>
    <t>828432630028</t>
  </si>
  <si>
    <t>50279-06210-S</t>
  </si>
  <si>
    <t>828432630080</t>
  </si>
  <si>
    <t>50279-06210-M</t>
  </si>
  <si>
    <t>828432630097</t>
  </si>
  <si>
    <t>50279-06210-L</t>
  </si>
  <si>
    <t>828432630103</t>
  </si>
  <si>
    <t>50279-06210-XL</t>
  </si>
  <si>
    <t>828432630110</t>
  </si>
  <si>
    <t>50279-06210-2X</t>
  </si>
  <si>
    <t>828432630127</t>
  </si>
  <si>
    <t>White</t>
  </si>
  <si>
    <t>Blanc</t>
  </si>
  <si>
    <t>50279-01588-S</t>
  </si>
  <si>
    <t>828432651597</t>
  </si>
  <si>
    <t>50279-01588-M</t>
  </si>
  <si>
    <t>828432651603</t>
  </si>
  <si>
    <t>50279-01588-L</t>
  </si>
  <si>
    <t>828432651610</t>
  </si>
  <si>
    <t>50279-01588-XL</t>
  </si>
  <si>
    <t>828432651627</t>
  </si>
  <si>
    <t>50279-01588-2X</t>
  </si>
  <si>
    <t>828432651634</t>
  </si>
  <si>
    <t>50279-01898-S</t>
  </si>
  <si>
    <t>828432705498</t>
  </si>
  <si>
    <t>50279-01898-M</t>
  </si>
  <si>
    <t>828432705504</t>
  </si>
  <si>
    <t>50279-01898-L</t>
  </si>
  <si>
    <t>828432705511</t>
  </si>
  <si>
    <t>50279-01898-XL</t>
  </si>
  <si>
    <t>828432705528</t>
  </si>
  <si>
    <t>50279-01898-2X</t>
  </si>
  <si>
    <t>828432705535</t>
  </si>
  <si>
    <t>H06-ST57M</t>
  </si>
  <si>
    <t>Shop Tee Solid Men's</t>
  </si>
  <si>
    <t>Magasiner T-Shirts Hommes</t>
  </si>
  <si>
    <t>50654-00001-S</t>
  </si>
  <si>
    <t>828432713394</t>
  </si>
  <si>
    <t>50654-00001-M</t>
  </si>
  <si>
    <t>828432713400</t>
  </si>
  <si>
    <t>50654-00001-L</t>
  </si>
  <si>
    <t>828432713417</t>
  </si>
  <si>
    <t>50654-00001-XL</t>
  </si>
  <si>
    <t>828432713424</t>
  </si>
  <si>
    <t>50654-00001-2X</t>
  </si>
  <si>
    <t>828432713431</t>
  </si>
  <si>
    <t>H06-ST127M</t>
  </si>
  <si>
    <t>Faculty Tee Solid Men's</t>
  </si>
  <si>
    <t>T-Shirts Universitaires Hommes</t>
  </si>
  <si>
    <t>50653-00001-S</t>
  </si>
  <si>
    <t>828432712960</t>
  </si>
  <si>
    <t>50653-00001-M</t>
  </si>
  <si>
    <t>828432712977</t>
  </si>
  <si>
    <t>50653-00001-L</t>
  </si>
  <si>
    <t>828432712984</t>
  </si>
  <si>
    <t>50653-00001-XL</t>
  </si>
  <si>
    <t>828432712991</t>
  </si>
  <si>
    <t>50653-00001-2X</t>
  </si>
  <si>
    <t>828432713004</t>
  </si>
  <si>
    <t>H06-PT09M</t>
  </si>
  <si>
    <t>Pocket Tee Men's</t>
  </si>
  <si>
    <t>T-shirts à Pochette Hommes</t>
  </si>
  <si>
    <t>50283-00001-S</t>
  </si>
  <si>
    <t>828432630431</t>
  </si>
  <si>
    <t>50283-00001-M</t>
  </si>
  <si>
    <t>828432630448</t>
  </si>
  <si>
    <t>50283-00001-L</t>
  </si>
  <si>
    <t>828432630455</t>
  </si>
  <si>
    <t>50283-00001-XL</t>
  </si>
  <si>
    <t>828432630462</t>
  </si>
  <si>
    <t>50283-00001-2X</t>
  </si>
  <si>
    <t>828432630479</t>
  </si>
  <si>
    <t>50283-01588-S</t>
  </si>
  <si>
    <t>828432630486</t>
  </si>
  <si>
    <t>50283-01588-M</t>
  </si>
  <si>
    <t>828432630493</t>
  </si>
  <si>
    <t>50283-01588-L</t>
  </si>
  <si>
    <t>828432630509</t>
  </si>
  <si>
    <t>50283-01588-XL</t>
  </si>
  <si>
    <t>828432630516</t>
  </si>
  <si>
    <t>50283-01588-2X</t>
  </si>
  <si>
    <t>828432630523</t>
  </si>
  <si>
    <t>50283-06113-S</t>
  </si>
  <si>
    <t>828432705542</t>
  </si>
  <si>
    <t>50283-06113-M</t>
  </si>
  <si>
    <t>828432705559</t>
  </si>
  <si>
    <t>50283-06113-L</t>
  </si>
  <si>
    <t>828432705566</t>
  </si>
  <si>
    <t>50283-06113-XL</t>
  </si>
  <si>
    <t>828432705573</t>
  </si>
  <si>
    <t>50283-06113-2X</t>
  </si>
  <si>
    <t>828432705580</t>
  </si>
  <si>
    <t>H06-ST126W</t>
  </si>
  <si>
    <t>Basic Tee Women's</t>
  </si>
  <si>
    <t>T-Shirts de Base Femmes</t>
  </si>
  <si>
    <t>50293-01149-XS</t>
  </si>
  <si>
    <t>828432632138</t>
  </si>
  <si>
    <t>50293-01149-S</t>
  </si>
  <si>
    <t>828432632145</t>
  </si>
  <si>
    <t>50293-01149-M</t>
  </si>
  <si>
    <t>828432632152</t>
  </si>
  <si>
    <t>50293-01149-L</t>
  </si>
  <si>
    <t>828432632169</t>
  </si>
  <si>
    <t>50293-01149-XL</t>
  </si>
  <si>
    <t>828432632176</t>
  </si>
  <si>
    <t>White/Black</t>
  </si>
  <si>
    <t>Blanc/Noir</t>
  </si>
  <si>
    <t>50293-01821-XS</t>
  </si>
  <si>
    <t>828432632183</t>
  </si>
  <si>
    <t>50293-01821-S</t>
  </si>
  <si>
    <t>828432632190</t>
  </si>
  <si>
    <t>50293-01821-M</t>
  </si>
  <si>
    <t>828432632206</t>
  </si>
  <si>
    <t>50293-01821-L</t>
  </si>
  <si>
    <t>828432632213</t>
  </si>
  <si>
    <t>50293-01821-XL</t>
  </si>
  <si>
    <t>828432632220</t>
  </si>
  <si>
    <t>H06-ST58W</t>
  </si>
  <si>
    <t>Shop Tee Solid Women's</t>
  </si>
  <si>
    <t>Magasiner T-Shirts Femmes</t>
  </si>
  <si>
    <t>50655-02077-XS</t>
  </si>
  <si>
    <t>828432713448</t>
  </si>
  <si>
    <t>50655-02077-S</t>
  </si>
  <si>
    <t>828432713455</t>
  </si>
  <si>
    <t>50655-02077-M</t>
  </si>
  <si>
    <t>828432713462</t>
  </si>
  <si>
    <t>50655-02077-L</t>
  </si>
  <si>
    <t>828432713479</t>
  </si>
  <si>
    <t>50655-02077-XL</t>
  </si>
  <si>
    <t>828432713486</t>
  </si>
  <si>
    <t>H06-ST55W</t>
  </si>
  <si>
    <t>Faculty Tee Solid Women's</t>
  </si>
  <si>
    <t>T-Shirts Universitaires Femmes</t>
  </si>
  <si>
    <t>IceBerg Green</t>
  </si>
  <si>
    <t>50652-01898-XS</t>
  </si>
  <si>
    <t>828432713493</t>
  </si>
  <si>
    <t>50652-01898-S</t>
  </si>
  <si>
    <t>828432713509</t>
  </si>
  <si>
    <t>50652-01898-M</t>
  </si>
  <si>
    <t>828432713516</t>
  </si>
  <si>
    <t>50652-01898-L</t>
  </si>
  <si>
    <t>828432713523</t>
  </si>
  <si>
    <t>50652-01898-XL</t>
  </si>
  <si>
    <t>828432713530</t>
  </si>
  <si>
    <t>H06-CR27M-DYE</t>
  </si>
  <si>
    <t>Pigment Dye Classic Crew Men's</t>
  </si>
  <si>
    <t>Crew Classiques Pigmentés Hommes</t>
  </si>
  <si>
    <t>50324-00001-S</t>
  </si>
  <si>
    <t>828432659883</t>
  </si>
  <si>
    <t>50324-00001-M</t>
  </si>
  <si>
    <t>828432659890</t>
  </si>
  <si>
    <t>50324-00001-L</t>
  </si>
  <si>
    <t>828432659906</t>
  </si>
  <si>
    <t>50324-00001-XL</t>
  </si>
  <si>
    <t>828432659913</t>
  </si>
  <si>
    <t>50324-00001-2X</t>
  </si>
  <si>
    <t>828432659920</t>
  </si>
  <si>
    <t>50324-06537-S</t>
  </si>
  <si>
    <t>828432706297</t>
  </si>
  <si>
    <t>50324-06537-M</t>
  </si>
  <si>
    <t>828432706303</t>
  </si>
  <si>
    <t>50324-06537-L</t>
  </si>
  <si>
    <t>828432706310</t>
  </si>
  <si>
    <t>50324-06537-XL</t>
  </si>
  <si>
    <t>828432706327</t>
  </si>
  <si>
    <t>50324-06537-2X</t>
  </si>
  <si>
    <t>828432706334</t>
  </si>
  <si>
    <t>H06-HD34M-DYE</t>
  </si>
  <si>
    <t>Pigment Dye Classic Hoodie Men's</t>
  </si>
  <si>
    <t>Kangourous Classiques Pigmentés Hommes</t>
  </si>
  <si>
    <t>50326-00001-S</t>
  </si>
  <si>
    <t>828432660100</t>
  </si>
  <si>
    <t>50326-00001-M</t>
  </si>
  <si>
    <t>828432660117</t>
  </si>
  <si>
    <t>50326-00001-L</t>
  </si>
  <si>
    <t>828432660124</t>
  </si>
  <si>
    <t>50326-00001-XL</t>
  </si>
  <si>
    <t>828432660131</t>
  </si>
  <si>
    <t>50326-00001-2X</t>
  </si>
  <si>
    <t>828432660148</t>
  </si>
  <si>
    <t>50326-06537-S</t>
  </si>
  <si>
    <t>828432706341</t>
  </si>
  <si>
    <t>50326-06537-M</t>
  </si>
  <si>
    <t>828432706358</t>
  </si>
  <si>
    <t>50326-06537-L</t>
  </si>
  <si>
    <t>828432706365</t>
  </si>
  <si>
    <t>50326-06537-XL</t>
  </si>
  <si>
    <t>828432706372</t>
  </si>
  <si>
    <t>50326-06537-2X</t>
  </si>
  <si>
    <t>828432706389</t>
  </si>
  <si>
    <t>H06-HD57M</t>
  </si>
  <si>
    <t>Faculty Stitch Zip Hoodie Men's</t>
  </si>
  <si>
    <t>Kangourous Universitaires à Fermeture Éclair Hommes</t>
  </si>
  <si>
    <t>Heather Light Grey/Blanc De Blanc</t>
  </si>
  <si>
    <t>50331-06299-S</t>
  </si>
  <si>
    <t>828432660407</t>
  </si>
  <si>
    <t>50331-06299-M</t>
  </si>
  <si>
    <t>828432660414</t>
  </si>
  <si>
    <t>50331-06299-L</t>
  </si>
  <si>
    <t>828432660421</t>
  </si>
  <si>
    <t>50331-06299-XL</t>
  </si>
  <si>
    <t>828432660438</t>
  </si>
  <si>
    <t>50331-06299-2X</t>
  </si>
  <si>
    <t>828432660445</t>
  </si>
  <si>
    <t>H06-PA18M-DYE</t>
  </si>
  <si>
    <t>Pigment Dye Classic Sweatpant Men's</t>
  </si>
  <si>
    <t>Pantalons Sport Classiques Pigmentés Hommes</t>
  </si>
  <si>
    <t>50333-00001-S</t>
  </si>
  <si>
    <t>828432660452</t>
  </si>
  <si>
    <t>50333-00001-M</t>
  </si>
  <si>
    <t>828432660469</t>
  </si>
  <si>
    <t>50333-00001-L</t>
  </si>
  <si>
    <t>828432660476</t>
  </si>
  <si>
    <t>50333-00001-XL</t>
  </si>
  <si>
    <t>828432660483</t>
  </si>
  <si>
    <t>50333-00001-2X</t>
  </si>
  <si>
    <t>828432660490</t>
  </si>
  <si>
    <t>H06-HD58M</t>
  </si>
  <si>
    <t>Varsity Hoodie Men's</t>
  </si>
  <si>
    <t>Kangourou Universitaire pour Hommes</t>
  </si>
  <si>
    <t>50391-05864-S</t>
  </si>
  <si>
    <t>828432685752</t>
  </si>
  <si>
    <t>50391-05864-M</t>
  </si>
  <si>
    <t>828432685769</t>
  </si>
  <si>
    <t>50391-05864-L</t>
  </si>
  <si>
    <t>828432685776</t>
  </si>
  <si>
    <t>50391-05864-XL</t>
  </si>
  <si>
    <t>828432685783</t>
  </si>
  <si>
    <t>50391-05864-2X</t>
  </si>
  <si>
    <t>828432685790</t>
  </si>
  <si>
    <t>H06-PA34M</t>
  </si>
  <si>
    <t>Vintage Wash Classic Sweatpant Men's</t>
  </si>
  <si>
    <t>Pantalon de Survêtement Classique Délavé Vintage pour Hommes</t>
  </si>
  <si>
    <t>Woodland Camo</t>
  </si>
  <si>
    <t>Camouflage de Boisé</t>
  </si>
  <si>
    <t>50410-00032-S</t>
  </si>
  <si>
    <t>828432687152</t>
  </si>
  <si>
    <t>50410-00032-M</t>
  </si>
  <si>
    <t>828432687169</t>
  </si>
  <si>
    <t>50410-00032-L</t>
  </si>
  <si>
    <t>828432687176</t>
  </si>
  <si>
    <t>50410-00032-XL</t>
  </si>
  <si>
    <t>828432687183</t>
  </si>
  <si>
    <t>50410-00032-2X</t>
  </si>
  <si>
    <t>828432687190</t>
  </si>
  <si>
    <t>H06-HD30M</t>
  </si>
  <si>
    <t>Grizzly Hoodie Men's</t>
  </si>
  <si>
    <t>Chandail à Capuchon Grizzly pour Hommes</t>
  </si>
  <si>
    <t>50440-05977-S</t>
  </si>
  <si>
    <t>828432703050</t>
  </si>
  <si>
    <t>50440-05977-M</t>
  </si>
  <si>
    <t>828432703067</t>
  </si>
  <si>
    <t>50440-05977-L</t>
  </si>
  <si>
    <t>828432703074</t>
  </si>
  <si>
    <t>50440-05977-XL</t>
  </si>
  <si>
    <t>828432703081</t>
  </si>
  <si>
    <t>50440-05977-2X</t>
  </si>
  <si>
    <t>828432703098</t>
  </si>
  <si>
    <t>H06-CR24W DYE</t>
  </si>
  <si>
    <t>Pigment Dye Ivy Crest Crew Women's</t>
  </si>
  <si>
    <t>Crew Écusson de Lierre à Teinture Pigmentée pour Femmes</t>
  </si>
  <si>
    <t>50445-00001-XS</t>
  </si>
  <si>
    <t>828432707492</t>
  </si>
  <si>
    <t>50445-00001-S</t>
  </si>
  <si>
    <t>828432707508</t>
  </si>
  <si>
    <t>50445-00001-M</t>
  </si>
  <si>
    <t>828432707515</t>
  </si>
  <si>
    <t>50445-00001-L</t>
  </si>
  <si>
    <t>828432707522</t>
  </si>
  <si>
    <t>50445-00001-XL</t>
  </si>
  <si>
    <t>828432707539</t>
  </si>
  <si>
    <t>H06-CR20W</t>
  </si>
  <si>
    <t>Grizzly Crew Women's</t>
  </si>
  <si>
    <t>Crew Grizzly Femmes</t>
  </si>
  <si>
    <t>50446-01898-XS</t>
  </si>
  <si>
    <t>828432703357</t>
  </si>
  <si>
    <t>50446-01898-S</t>
  </si>
  <si>
    <t>828432703364</t>
  </si>
  <si>
    <t>50446-01898-M</t>
  </si>
  <si>
    <t>828432703371</t>
  </si>
  <si>
    <t>50446-01898-L</t>
  </si>
  <si>
    <t>828432703388</t>
  </si>
  <si>
    <t>50446-01898-XL</t>
  </si>
  <si>
    <t>828432703395</t>
  </si>
  <si>
    <t>H06-HD36M</t>
  </si>
  <si>
    <t>Vintage Wash Classic Hoodie Men's</t>
  </si>
  <si>
    <t>Chandail à Capuchon Classique Délavé Vintage pour Hommes</t>
  </si>
  <si>
    <t>50475-00032-S</t>
  </si>
  <si>
    <t>828432707546</t>
  </si>
  <si>
    <t>50475-00032-M</t>
  </si>
  <si>
    <t>828432707553</t>
  </si>
  <si>
    <t>50475-00032-L</t>
  </si>
  <si>
    <t>828432707560</t>
  </si>
  <si>
    <t>50475-00032-XL</t>
  </si>
  <si>
    <t>828432707577</t>
  </si>
  <si>
    <t>50475-00032-2X</t>
  </si>
  <si>
    <t>828432707584</t>
  </si>
  <si>
    <t>H06-PT08M-DYE</t>
  </si>
  <si>
    <t>Pigment Dye Pocket Tee Men's</t>
  </si>
  <si>
    <t>T-Shirts Pigmentés à Poche Hommes</t>
  </si>
  <si>
    <t>50321-00001-S</t>
  </si>
  <si>
    <t>828432659562</t>
  </si>
  <si>
    <t>50321-00001-M</t>
  </si>
  <si>
    <t>828432659579</t>
  </si>
  <si>
    <t>50321-00001-L</t>
  </si>
  <si>
    <t>828432659586</t>
  </si>
  <si>
    <t>50321-00001-XL</t>
  </si>
  <si>
    <t>828432659593</t>
  </si>
  <si>
    <t>50321-00001-2X</t>
  </si>
  <si>
    <t>828432659609</t>
  </si>
  <si>
    <t>50321-06537-S</t>
  </si>
  <si>
    <t>828432706242</t>
  </si>
  <si>
    <t>50321-06537-M</t>
  </si>
  <si>
    <t>828432706259</t>
  </si>
  <si>
    <t>50321-06537-L</t>
  </si>
  <si>
    <t>828432706266</t>
  </si>
  <si>
    <t>50321-06537-XL</t>
  </si>
  <si>
    <t>828432706273</t>
  </si>
  <si>
    <t>50321-06537-2X</t>
  </si>
  <si>
    <t>828432706280</t>
  </si>
  <si>
    <t>H06-ST61M</t>
  </si>
  <si>
    <t>Suncrest Tee Men's</t>
  </si>
  <si>
    <t>T-Shirt Suncrest pour Hommes</t>
  </si>
  <si>
    <t>50381-05977-S</t>
  </si>
  <si>
    <t>828432685004</t>
  </si>
  <si>
    <t>50381-05977-M</t>
  </si>
  <si>
    <t>828432685011</t>
  </si>
  <si>
    <t>50381-05977-L</t>
  </si>
  <si>
    <t>828432685028</t>
  </si>
  <si>
    <t>50381-05977-XL</t>
  </si>
  <si>
    <t>828432685035</t>
  </si>
  <si>
    <t>50381-05977-2X</t>
  </si>
  <si>
    <t>828432685042</t>
  </si>
  <si>
    <t>50381-01898-S</t>
  </si>
  <si>
    <t>828432707140</t>
  </si>
  <si>
    <t>50381-01898-M</t>
  </si>
  <si>
    <t>828432707157</t>
  </si>
  <si>
    <t>50381-01898-L</t>
  </si>
  <si>
    <t>828432707164</t>
  </si>
  <si>
    <t>50381-01898-XL</t>
  </si>
  <si>
    <t>828432707171</t>
  </si>
  <si>
    <t>50381-01898-2X</t>
  </si>
  <si>
    <t>828432707188</t>
  </si>
  <si>
    <t>H06-ST44M</t>
  </si>
  <si>
    <t>Grizzly Tee Men's</t>
  </si>
  <si>
    <t>T-Shirt Grizzly Pour Hommes</t>
  </si>
  <si>
    <t>50435-05977-S</t>
  </si>
  <si>
    <t>828432702800</t>
  </si>
  <si>
    <t>50435-05977-M</t>
  </si>
  <si>
    <t>828432702817</t>
  </si>
  <si>
    <t>50435-05977-L</t>
  </si>
  <si>
    <t>828432702824</t>
  </si>
  <si>
    <t>50435-05977-XL</t>
  </si>
  <si>
    <t>828432702831</t>
  </si>
  <si>
    <t>50435-05977-2X</t>
  </si>
  <si>
    <t>828432702848</t>
  </si>
  <si>
    <t>H06-ST53M</t>
  </si>
  <si>
    <t>Silo Tee Men's</t>
  </si>
  <si>
    <t>T-Shirt Silo pour Hommes</t>
  </si>
  <si>
    <t>50437-00001-S</t>
  </si>
  <si>
    <t>828432707393</t>
  </si>
  <si>
    <t>50437-00001-M</t>
  </si>
  <si>
    <t>828432707409</t>
  </si>
  <si>
    <t>50437-00001-L</t>
  </si>
  <si>
    <t>828432707416</t>
  </si>
  <si>
    <t>50437-00001-XL</t>
  </si>
  <si>
    <t>828432707423</t>
  </si>
  <si>
    <t>50437-00001-2X</t>
  </si>
  <si>
    <t>828432707430</t>
  </si>
  <si>
    <t>50437-05977-S</t>
  </si>
  <si>
    <t>828432702954</t>
  </si>
  <si>
    <t>50437-05977-M</t>
  </si>
  <si>
    <t>828432702961</t>
  </si>
  <si>
    <t>50437-05977-L</t>
  </si>
  <si>
    <t>828432702978</t>
  </si>
  <si>
    <t>50437-05977-XL</t>
  </si>
  <si>
    <t>828432702985</t>
  </si>
  <si>
    <t>50437-05977-2X</t>
  </si>
  <si>
    <t>828432702992</t>
  </si>
  <si>
    <t>H06-ST52W-DYE</t>
  </si>
  <si>
    <t>Pigment Dye Ivy Crest Tee Women's</t>
  </si>
  <si>
    <t>T-Shirt Écusson de Lierre à Teinture Pigmentée pour Femmes</t>
  </si>
  <si>
    <t>50441-00001-XS</t>
  </si>
  <si>
    <t>828432707447</t>
  </si>
  <si>
    <t>50441-00001-S</t>
  </si>
  <si>
    <t>828432707454</t>
  </si>
  <si>
    <t>50441-00001-M</t>
  </si>
  <si>
    <t>828432707461</t>
  </si>
  <si>
    <t>50441-00001-L</t>
  </si>
  <si>
    <t>828432707478</t>
  </si>
  <si>
    <t>50441-00001-XL</t>
  </si>
  <si>
    <t>828432707485</t>
  </si>
  <si>
    <t>H06-ST45W</t>
  </si>
  <si>
    <t>Grizzly Tee Women's</t>
  </si>
  <si>
    <t>T-Shirt Grizzly pour Femmes</t>
  </si>
  <si>
    <t>50442-05977-XS</t>
  </si>
  <si>
    <t>828432703258</t>
  </si>
  <si>
    <t>50442-05977-S</t>
  </si>
  <si>
    <t>828432703265</t>
  </si>
  <si>
    <t>50442-05977-M</t>
  </si>
  <si>
    <t>828432703272</t>
  </si>
  <si>
    <t>50442-05977-L</t>
  </si>
  <si>
    <t>828432703289</t>
  </si>
  <si>
    <t>50442-05977-XL</t>
  </si>
  <si>
    <t>828432703296</t>
  </si>
  <si>
    <t>H06-ST128M</t>
  </si>
  <si>
    <t>Vancouver Crest Tee Men's</t>
  </si>
  <si>
    <t>T-Shirt À Écusson Vancouver Pour Hommes</t>
  </si>
  <si>
    <t>50516-06531-S</t>
  </si>
  <si>
    <t>828432664801</t>
  </si>
  <si>
    <t>50516-06531-M</t>
  </si>
  <si>
    <t>828432664818</t>
  </si>
  <si>
    <t>50516-06531-L</t>
  </si>
  <si>
    <t>828432664825</t>
  </si>
  <si>
    <t>50516-06531-XL</t>
  </si>
  <si>
    <t>828432664832</t>
  </si>
  <si>
    <t>50516-06531-2X</t>
  </si>
  <si>
    <t>828432664849</t>
  </si>
  <si>
    <t>H06-ST129W</t>
  </si>
  <si>
    <t>Vancouver Crest Tee Women's</t>
  </si>
  <si>
    <t>T-Shirt À Écusson Vancouver Pour Femmes</t>
  </si>
  <si>
    <t>50518-06531-XS</t>
  </si>
  <si>
    <t>828432665051</t>
  </si>
  <si>
    <t>50518-06531-S</t>
  </si>
  <si>
    <t>828432665068</t>
  </si>
  <si>
    <t>50518-06531-M</t>
  </si>
  <si>
    <t>828432665075</t>
  </si>
  <si>
    <t>50518-06531-L</t>
  </si>
  <si>
    <t>828432665082</t>
  </si>
  <si>
    <t>50518-06531-XL</t>
  </si>
  <si>
    <t>828432665099</t>
  </si>
  <si>
    <t>H06-ST130M</t>
  </si>
  <si>
    <t>Rundle Tee Men's</t>
  </si>
  <si>
    <t>T-Shirt Rundle Pour Hommes</t>
  </si>
  <si>
    <t>50412-06113-2X</t>
  </si>
  <si>
    <t>828432644445</t>
  </si>
  <si>
    <t>50412-06113-L</t>
  </si>
  <si>
    <t>828432644421</t>
  </si>
  <si>
    <t>50412-06113-M</t>
  </si>
  <si>
    <t>828432644414</t>
  </si>
  <si>
    <t>50412-06113-S</t>
  </si>
  <si>
    <t>828432644407</t>
  </si>
  <si>
    <t>50412-06113-XL</t>
  </si>
  <si>
    <t>828432644438</t>
  </si>
  <si>
    <t>H06-ST131W</t>
  </si>
  <si>
    <t>Tourist Tee Women's</t>
  </si>
  <si>
    <t>T-Shirt Touristique Pour Femmes</t>
  </si>
  <si>
    <t>50668-06531-L</t>
  </si>
  <si>
    <t>828432713684</t>
  </si>
  <si>
    <t>50668-06531-M</t>
  </si>
  <si>
    <t>828432713677</t>
  </si>
  <si>
    <t>50668-06531-S</t>
  </si>
  <si>
    <t>828432713660</t>
  </si>
  <si>
    <t>50668-06531-XL</t>
  </si>
  <si>
    <t>828432713691</t>
  </si>
  <si>
    <t>50668-06531-XS</t>
  </si>
  <si>
    <t>828432713653</t>
  </si>
  <si>
    <t>H06-CR54W</t>
  </si>
  <si>
    <t>Tourist Crew Women's</t>
  </si>
  <si>
    <t xml:space="preserve">Crew Touristique Pour Femmes </t>
  </si>
  <si>
    <t>Moonbeam</t>
  </si>
  <si>
    <t>Rayon de Lune</t>
  </si>
  <si>
    <t>50639-05456-L</t>
  </si>
  <si>
    <t>828432708406</t>
  </si>
  <si>
    <t>50639-05456-M</t>
  </si>
  <si>
    <t>828432708390</t>
  </si>
  <si>
    <t>50639-05456-S</t>
  </si>
  <si>
    <t>828432708383</t>
  </si>
  <si>
    <t>50639-05456-XL</t>
  </si>
  <si>
    <t>828432708413</t>
  </si>
  <si>
    <t>50639-05456-XS</t>
  </si>
  <si>
    <t>828432708376</t>
  </si>
  <si>
    <t>H06-ST132M</t>
  </si>
  <si>
    <t>Parks Tee Men's</t>
  </si>
  <si>
    <t>T-Shirt Parcs Pour Hommes</t>
  </si>
  <si>
    <t>50417-06531-2X</t>
  </si>
  <si>
    <t>828432644490</t>
  </si>
  <si>
    <t>50417-06531-L</t>
  </si>
  <si>
    <t>828432644476</t>
  </si>
  <si>
    <t>50417-06531-M</t>
  </si>
  <si>
    <t>828432644469</t>
  </si>
  <si>
    <t>50417-06531-S</t>
  </si>
  <si>
    <t>828432644452</t>
  </si>
  <si>
    <t>50417-06531-XL</t>
  </si>
  <si>
    <t>828432644483</t>
  </si>
  <si>
    <t>Parks Hoodie Men's</t>
  </si>
  <si>
    <t>Sweat à Capuche Parks Pour Hommes</t>
  </si>
  <si>
    <t>Noir Élégance</t>
  </si>
  <si>
    <t>50418-06515-2X</t>
  </si>
  <si>
    <t>828432644735</t>
  </si>
  <si>
    <t>50418-06515-L</t>
  </si>
  <si>
    <t>828432644711</t>
  </si>
  <si>
    <t>50418-06515-M</t>
  </si>
  <si>
    <t>828432644704</t>
  </si>
  <si>
    <t>50418-06515-S</t>
  </si>
  <si>
    <t>828432644698</t>
  </si>
  <si>
    <t>50418-06515-XL</t>
  </si>
  <si>
    <t>828432644728</t>
  </si>
  <si>
    <t>S1-CITY PACK</t>
  </si>
  <si>
    <t>Tol UA suggest</t>
  </si>
  <si>
    <t>HA NACH- ĐO KHOẢNG CÁCH TỪ ĐỈNH VAI ĐẾN HẠ VAI</t>
  </si>
  <si>
    <t>36 3/8</t>
  </si>
  <si>
    <t>37 1/4</t>
  </si>
  <si>
    <t>38 1/8</t>
  </si>
  <si>
    <t>CẬP NHẬT THÔNG SỐ DÀI TAY 21/08</t>
  </si>
  <si>
    <t>Chữ tô đỏ UA đề xuất dung size mới cho sản xuất</t>
  </si>
  <si>
    <t>BẢNG THÔNG SỐ CÓ ADD L= 4%,W=0.5%</t>
  </si>
  <si>
    <t>MTP</t>
  </si>
  <si>
    <t>XUOI VAI</t>
  </si>
  <si>
    <t>CHOM VAI</t>
  </si>
  <si>
    <t>DÀI DÂY LUỒN NÓN- THÀNH PHẨM</t>
  </si>
  <si>
    <t>Dây tape 1.2cm giữa cổ sau</t>
  </si>
  <si>
    <t>40cm allsize</t>
  </si>
  <si>
    <r>
      <t xml:space="preserve">ĐỊNH VỊ HÌNH IN THÂN TRƯỚC:
</t>
    </r>
    <r>
      <rPr>
        <sz val="45"/>
        <color theme="1"/>
        <rFont val="Muli"/>
      </rPr>
      <t>TỪ TRA VAI ĐẾN ĐỈNH HÌNH IN BÊN TRÁI THÂN TRƯỚC NGƯỜI MẶC</t>
    </r>
  </si>
  <si>
    <t>THAM KHẢO CÁCH MAY THEO ÁO MẪU H06-HD47M MÀU BLANC DE BLANC SIZE M CHUYỂN CÙNG TÁC NGHIỆP</t>
  </si>
  <si>
    <t>BAO POLY (LỚN) HSC-MIS-0350 
KÍCH THƯỚC- 39x40cm+5cm</t>
  </si>
  <si>
    <t xml:space="preserve">HSC-MIS-0350 </t>
  </si>
  <si>
    <t>CẤP BÙ NGÀY 17-OCT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</si>
</sst>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yyyy\-mm\-dd;@"/>
    <numFmt numFmtId="178" formatCode="0;[Red]0"/>
    <numFmt numFmtId="179" formatCode="_(* #,##0_);_(* \(#,##0\);_(* &quot;-&quot;??_);_(@_)"/>
    <numFmt numFmtId="180" formatCode="#\ ?/4"/>
    <numFmt numFmtId="181" formatCode="#\ ?/8"/>
    <numFmt numFmtId="182" formatCode="#\ ?/2"/>
  </numFmts>
  <fonts count="1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sz val="35"/>
      <name val="Muli"/>
    </font>
    <font>
      <sz val="35"/>
      <name val="Muli"/>
    </font>
    <font>
      <sz val="20"/>
      <color theme="1"/>
      <name val="Muli"/>
    </font>
    <font>
      <b/>
      <sz val="35"/>
      <color theme="1"/>
      <name val="Muli"/>
    </font>
    <font>
      <sz val="35"/>
      <color theme="1"/>
      <name val="Muli"/>
    </font>
    <font>
      <b/>
      <sz val="50"/>
      <name val="Muli"/>
    </font>
    <font>
      <sz val="50"/>
      <name val="Muli"/>
    </font>
    <font>
      <sz val="40"/>
      <color theme="1"/>
      <name val="Muli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40"/>
      <color theme="1"/>
      <name val="Muli"/>
    </font>
    <font>
      <b/>
      <sz val="20"/>
      <color theme="1"/>
      <name val="Muli"/>
    </font>
    <font>
      <sz val="26"/>
      <color theme="1"/>
      <name val="Muli"/>
    </font>
    <font>
      <b/>
      <u/>
      <sz val="35"/>
      <color theme="1"/>
      <name val="Muli"/>
    </font>
    <font>
      <b/>
      <sz val="26"/>
      <color theme="1"/>
      <name val="Muli"/>
    </font>
    <font>
      <b/>
      <sz val="16"/>
      <color theme="1"/>
      <name val="Muli"/>
    </font>
    <font>
      <sz val="36"/>
      <color theme="1"/>
      <name val="Muli"/>
    </font>
    <font>
      <b/>
      <sz val="28"/>
      <color theme="1"/>
      <name val="Muli"/>
    </font>
    <font>
      <sz val="13"/>
      <color theme="1"/>
      <name val="Muli"/>
    </font>
    <font>
      <b/>
      <sz val="14"/>
      <color theme="1"/>
      <name val="Muli"/>
    </font>
    <font>
      <sz val="18"/>
      <color theme="1"/>
      <name val="Muli"/>
    </font>
    <font>
      <b/>
      <sz val="18"/>
      <color theme="1"/>
      <name val="Muli"/>
    </font>
    <font>
      <sz val="14"/>
      <color theme="1"/>
      <name val="Muli"/>
    </font>
    <font>
      <sz val="15"/>
      <color theme="1"/>
      <name val="Muli"/>
    </font>
    <font>
      <b/>
      <sz val="55"/>
      <color theme="1"/>
      <name val="Muli"/>
    </font>
    <font>
      <b/>
      <sz val="45"/>
      <color theme="1"/>
      <name val="Muli"/>
    </font>
    <font>
      <b/>
      <sz val="50"/>
      <color theme="1"/>
      <name val="Muli"/>
    </font>
    <font>
      <sz val="50"/>
      <color theme="1"/>
      <name val="Muli"/>
    </font>
    <font>
      <sz val="45"/>
      <color theme="1"/>
      <name val="Muli"/>
    </font>
    <font>
      <sz val="46"/>
      <color theme="1"/>
      <name val="Muli"/>
    </font>
    <font>
      <b/>
      <sz val="46"/>
      <color theme="1"/>
      <name val="Muli"/>
    </font>
    <font>
      <b/>
      <u/>
      <sz val="45"/>
      <color theme="1"/>
      <name val="Muli"/>
    </font>
    <font>
      <b/>
      <sz val="100"/>
      <color theme="1"/>
      <name val="Muli"/>
    </font>
    <font>
      <b/>
      <sz val="72"/>
      <color theme="1"/>
      <name val="Muli"/>
    </font>
    <font>
      <sz val="48"/>
      <color theme="1"/>
      <name val="Muli"/>
    </font>
    <font>
      <b/>
      <u/>
      <sz val="48"/>
      <color theme="1"/>
      <name val="Muli"/>
    </font>
    <font>
      <b/>
      <sz val="8"/>
      <color theme="1"/>
      <name val="Muli"/>
    </font>
    <font>
      <sz val="8"/>
      <color theme="1"/>
      <name val="Muli"/>
    </font>
    <font>
      <b/>
      <sz val="14"/>
      <name val="Muli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48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4" fillId="0" borderId="0"/>
    <xf numFmtId="0" fontId="94" fillId="0" borderId="0"/>
    <xf numFmtId="0" fontId="94" fillId="0" borderId="0"/>
  </cellStyleXfs>
  <cellXfs count="830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2" fillId="0" borderId="0" xfId="59" applyFont="1"/>
    <xf numFmtId="0" fontId="83" fillId="0" borderId="0" xfId="59" applyFont="1" applyAlignment="1">
      <alignment vertical="center"/>
    </xf>
    <xf numFmtId="0" fontId="83" fillId="5" borderId="59" xfId="59" applyFont="1" applyFill="1" applyBorder="1" applyAlignment="1">
      <alignment horizontal="left" vertical="center"/>
    </xf>
    <xf numFmtId="14" fontId="83" fillId="48" borderId="59" xfId="59" applyNumberFormat="1" applyFont="1" applyFill="1" applyBorder="1" applyAlignment="1">
      <alignment horizontal="center" vertical="center"/>
    </xf>
    <xf numFmtId="0" fontId="83" fillId="0" borderId="6" xfId="59" applyFont="1" applyBorder="1" applyAlignment="1">
      <alignment horizontal="center" vertical="center"/>
    </xf>
    <xf numFmtId="0" fontId="83" fillId="48" borderId="59" xfId="59" applyFont="1" applyFill="1" applyBorder="1" applyAlignment="1">
      <alignment horizontal="center" vertical="center"/>
    </xf>
    <xf numFmtId="0" fontId="83" fillId="0" borderId="0" xfId="59" applyFont="1" applyAlignment="1">
      <alignment horizontal="left" vertical="center"/>
    </xf>
    <xf numFmtId="0" fontId="83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3" fillId="0" borderId="0" xfId="59" applyFont="1" applyAlignment="1">
      <alignment horizontal="left" vertical="center" wrapText="1"/>
    </xf>
    <xf numFmtId="0" fontId="83" fillId="0" borderId="0" xfId="0" applyFont="1" applyAlignment="1">
      <alignment vertical="center"/>
    </xf>
    <xf numFmtId="0" fontId="83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7" fillId="0" borderId="0" xfId="2" applyFont="1" applyAlignment="1">
      <alignment vertical="center"/>
    </xf>
    <xf numFmtId="0" fontId="86" fillId="0" borderId="0" xfId="2" applyFont="1" applyAlignment="1">
      <alignment vertical="center"/>
    </xf>
    <xf numFmtId="0" fontId="92" fillId="0" borderId="0" xfId="2" applyFont="1" applyAlignment="1">
      <alignment vertical="center"/>
    </xf>
    <xf numFmtId="0" fontId="91" fillId="5" borderId="42" xfId="2" applyFont="1" applyFill="1" applyBorder="1" applyAlignment="1">
      <alignment vertical="center" wrapText="1"/>
    </xf>
    <xf numFmtId="0" fontId="91" fillId="0" borderId="0" xfId="2" applyFont="1" applyAlignment="1">
      <alignment vertical="center"/>
    </xf>
    <xf numFmtId="1" fontId="91" fillId="5" borderId="42" xfId="2" applyNumberFormat="1" applyFont="1" applyFill="1" applyBorder="1" applyAlignment="1">
      <alignment horizontal="center" vertical="center" wrapText="1"/>
    </xf>
    <xf numFmtId="0" fontId="92" fillId="0" borderId="42" xfId="2" applyFont="1" applyBorder="1" applyAlignment="1">
      <alignment vertical="center" wrapText="1"/>
    </xf>
    <xf numFmtId="0" fontId="92" fillId="0" borderId="42" xfId="2" quotePrefix="1" applyFont="1" applyBorder="1" applyAlignment="1">
      <alignment vertical="center" wrapText="1"/>
    </xf>
    <xf numFmtId="0" fontId="86" fillId="0" borderId="0" xfId="2" applyFont="1" applyAlignment="1">
      <alignment horizontal="left" vertical="center"/>
    </xf>
    <xf numFmtId="0" fontId="91" fillId="0" borderId="42" xfId="2" applyFont="1" applyBorder="1" applyAlignment="1">
      <alignment vertical="center" wrapText="1"/>
    </xf>
    <xf numFmtId="0" fontId="90" fillId="2" borderId="0" xfId="0" applyFont="1" applyFill="1" applyAlignment="1">
      <alignment vertical="center"/>
    </xf>
    <xf numFmtId="0" fontId="89" fillId="2" borderId="0" xfId="0" applyFont="1" applyFill="1" applyAlignment="1">
      <alignment vertical="center"/>
    </xf>
    <xf numFmtId="0" fontId="89" fillId="15" borderId="0" xfId="0" applyFont="1" applyFill="1"/>
    <xf numFmtId="0" fontId="97" fillId="5" borderId="60" xfId="0" applyFont="1" applyFill="1" applyBorder="1" applyAlignment="1">
      <alignment horizontal="center" vertical="center" wrapText="1"/>
    </xf>
    <xf numFmtId="0" fontId="97" fillId="5" borderId="61" xfId="0" applyFont="1" applyFill="1" applyBorder="1" applyAlignment="1">
      <alignment horizontal="center" vertical="center" wrapText="1"/>
    </xf>
    <xf numFmtId="0" fontId="97" fillId="5" borderId="60" xfId="0" applyFont="1" applyFill="1" applyBorder="1" applyAlignment="1">
      <alignment horizontal="center" vertical="center"/>
    </xf>
    <xf numFmtId="0" fontId="88" fillId="2" borderId="33" xfId="0" applyFont="1" applyFill="1" applyBorder="1" applyAlignment="1">
      <alignment vertical="center"/>
    </xf>
    <xf numFmtId="0" fontId="98" fillId="2" borderId="33" xfId="0" applyFont="1" applyFill="1" applyBorder="1" applyAlignment="1">
      <alignment vertical="center" wrapText="1"/>
    </xf>
    <xf numFmtId="0" fontId="88" fillId="2" borderId="34" xfId="0" applyFont="1" applyFill="1" applyBorder="1" applyAlignment="1">
      <alignment vertical="center"/>
    </xf>
    <xf numFmtId="0" fontId="88" fillId="2" borderId="0" xfId="0" applyFont="1" applyFill="1" applyAlignment="1">
      <alignment vertical="center"/>
    </xf>
    <xf numFmtId="0" fontId="99" fillId="2" borderId="0" xfId="0" applyFont="1" applyFill="1" applyAlignment="1">
      <alignment vertical="center"/>
    </xf>
    <xf numFmtId="0" fontId="89" fillId="2" borderId="0" xfId="0" applyFont="1" applyFill="1" applyAlignment="1">
      <alignment vertical="center" wrapText="1"/>
    </xf>
    <xf numFmtId="0" fontId="89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102" fillId="2" borderId="0" xfId="0" applyFont="1" applyFill="1" applyAlignment="1">
      <alignment horizontal="center" vertical="center"/>
    </xf>
    <xf numFmtId="0" fontId="103" fillId="2" borderId="0" xfId="0" applyFont="1" applyFill="1" applyAlignment="1">
      <alignment vertical="center"/>
    </xf>
    <xf numFmtId="0" fontId="97" fillId="2" borderId="2" xfId="0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97" fillId="3" borderId="0" xfId="0" applyFont="1" applyFill="1" applyAlignment="1">
      <alignment horizontal="left" vertical="center"/>
    </xf>
    <xf numFmtId="0" fontId="97" fillId="2" borderId="0" xfId="0" applyFont="1" applyFill="1" applyAlignment="1">
      <alignment horizontal="right" vertical="center"/>
    </xf>
    <xf numFmtId="0" fontId="97" fillId="2" borderId="0" xfId="0" applyFont="1" applyFill="1" applyAlignment="1">
      <alignment horizontal="right" vertical="center" wrapText="1"/>
    </xf>
    <xf numFmtId="0" fontId="97" fillId="2" borderId="4" xfId="0" applyFont="1" applyFill="1" applyBorder="1" applyAlignment="1">
      <alignment vertical="center" wrapText="1"/>
    </xf>
    <xf numFmtId="0" fontId="97" fillId="2" borderId="2" xfId="0" applyFont="1" applyFill="1" applyBorder="1" applyAlignment="1">
      <alignment horizontal="right" vertical="center"/>
    </xf>
    <xf numFmtId="0" fontId="97" fillId="14" borderId="0" xfId="0" applyFont="1" applyFill="1" applyAlignment="1">
      <alignment horizontal="left" vertical="center"/>
    </xf>
    <xf numFmtId="0" fontId="97" fillId="14" borderId="0" xfId="0" applyFont="1" applyFill="1" applyAlignment="1">
      <alignment horizontal="center" vertical="center"/>
    </xf>
    <xf numFmtId="1" fontId="97" fillId="14" borderId="0" xfId="0" applyNumberFormat="1" applyFont="1" applyFill="1" applyAlignment="1">
      <alignment horizontal="right" vertical="center"/>
    </xf>
    <xf numFmtId="0" fontId="105" fillId="2" borderId="0" xfId="0" applyFont="1" applyFill="1" applyAlignment="1">
      <alignment vertical="center"/>
    </xf>
    <xf numFmtId="0" fontId="106" fillId="2" borderId="0" xfId="0" applyFont="1" applyFill="1" applyAlignment="1">
      <alignment vertical="center"/>
    </xf>
    <xf numFmtId="0" fontId="53" fillId="15" borderId="0" xfId="0" applyFont="1" applyFill="1"/>
    <xf numFmtId="0" fontId="97" fillId="5" borderId="42" xfId="0" applyFont="1" applyFill="1" applyBorder="1" applyAlignment="1">
      <alignment horizontal="center" vertical="center"/>
    </xf>
    <xf numFmtId="0" fontId="97" fillId="5" borderId="4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101" fillId="2" borderId="0" xfId="0" applyFont="1" applyFill="1" applyAlignment="1">
      <alignment vertical="center"/>
    </xf>
    <xf numFmtId="0" fontId="90" fillId="2" borderId="0" xfId="0" applyFont="1" applyFill="1" applyAlignment="1">
      <alignment horizontal="center" vertical="center"/>
    </xf>
    <xf numFmtId="0" fontId="100" fillId="2" borderId="0" xfId="0" applyFont="1" applyFill="1" applyAlignment="1">
      <alignment horizontal="left" vertical="center"/>
    </xf>
    <xf numFmtId="0" fontId="90" fillId="2" borderId="0" xfId="0" applyFont="1" applyFill="1" applyAlignment="1">
      <alignment vertical="center" wrapText="1"/>
    </xf>
    <xf numFmtId="0" fontId="90" fillId="2" borderId="0" xfId="0" applyFont="1" applyFill="1" applyAlignment="1">
      <alignment horizontal="left" vertical="center"/>
    </xf>
    <xf numFmtId="1" fontId="107" fillId="2" borderId="0" xfId="0" applyNumberFormat="1" applyFont="1" applyFill="1" applyAlignment="1">
      <alignment horizontal="left" vertical="center"/>
    </xf>
    <xf numFmtId="0" fontId="108" fillId="2" borderId="0" xfId="0" applyFont="1" applyFill="1" applyAlignment="1">
      <alignment vertical="center" wrapText="1"/>
    </xf>
    <xf numFmtId="0" fontId="107" fillId="2" borderId="0" xfId="0" applyFont="1" applyFill="1" applyAlignment="1">
      <alignment vertical="center" wrapText="1"/>
    </xf>
    <xf numFmtId="0" fontId="107" fillId="2" borderId="0" xfId="0" applyFont="1" applyFill="1" applyAlignment="1">
      <alignment vertical="center"/>
    </xf>
    <xf numFmtId="0" fontId="97" fillId="0" borderId="42" xfId="0" applyFont="1" applyBorder="1" applyAlignment="1">
      <alignment horizontal="left" vertical="center"/>
    </xf>
    <xf numFmtId="1" fontId="109" fillId="2" borderId="0" xfId="0" applyNumberFormat="1" applyFont="1" applyFill="1" applyAlignment="1">
      <alignment horizontal="left" vertical="center"/>
    </xf>
    <xf numFmtId="0" fontId="97" fillId="50" borderId="42" xfId="0" quotePrefix="1" applyFont="1" applyFill="1" applyBorder="1" applyAlignment="1">
      <alignment horizontal="center" vertical="center"/>
    </xf>
    <xf numFmtId="0" fontId="98" fillId="2" borderId="0" xfId="0" applyFont="1" applyFill="1" applyAlignment="1">
      <alignment vertical="center"/>
    </xf>
    <xf numFmtId="0" fontId="108" fillId="2" borderId="0" xfId="0" applyFont="1" applyFill="1" applyAlignment="1">
      <alignment vertical="center"/>
    </xf>
    <xf numFmtId="0" fontId="109" fillId="2" borderId="0" xfId="0" applyFont="1" applyFill="1" applyAlignment="1">
      <alignment vertical="center"/>
    </xf>
    <xf numFmtId="1" fontId="110" fillId="2" borderId="0" xfId="0" applyNumberFormat="1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10" fillId="2" borderId="0" xfId="0" applyFont="1" applyFill="1" applyAlignment="1">
      <alignment vertical="center"/>
    </xf>
    <xf numFmtId="0" fontId="111" fillId="3" borderId="0" xfId="0" applyFont="1" applyFill="1" applyAlignment="1">
      <alignment vertical="center"/>
    </xf>
    <xf numFmtId="0" fontId="111" fillId="4" borderId="2" xfId="0" quotePrefix="1" applyFont="1" applyFill="1" applyBorder="1" applyAlignment="1">
      <alignment horizontal="center" vertical="center"/>
    </xf>
    <xf numFmtId="0" fontId="111" fillId="49" borderId="2" xfId="0" quotePrefix="1" applyFont="1" applyFill="1" applyBorder="1" applyAlignment="1">
      <alignment horizontal="center" vertical="center"/>
    </xf>
    <xf numFmtId="0" fontId="111" fillId="49" borderId="2" xfId="0" applyFont="1" applyFill="1" applyBorder="1" applyAlignment="1">
      <alignment horizontal="center" vertical="center"/>
    </xf>
    <xf numFmtId="0" fontId="111" fillId="2" borderId="3" xfId="0" applyFont="1" applyFill="1" applyBorder="1" applyAlignment="1">
      <alignment horizontal="left" vertical="center"/>
    </xf>
    <xf numFmtId="0" fontId="111" fillId="2" borderId="3" xfId="0" applyFont="1" applyFill="1" applyBorder="1" applyAlignment="1">
      <alignment vertical="center"/>
    </xf>
    <xf numFmtId="0" fontId="111" fillId="2" borderId="3" xfId="0" applyFont="1" applyFill="1" applyBorder="1" applyAlignment="1">
      <alignment horizontal="center" vertical="center"/>
    </xf>
    <xf numFmtId="3" fontId="111" fillId="2" borderId="3" xfId="0" applyNumberFormat="1" applyFont="1" applyFill="1" applyBorder="1" applyAlignment="1">
      <alignment horizontal="center" vertical="center"/>
    </xf>
    <xf numFmtId="0" fontId="111" fillId="5" borderId="3" xfId="0" applyFont="1" applyFill="1" applyBorder="1" applyAlignment="1">
      <alignment vertical="center"/>
    </xf>
    <xf numFmtId="1" fontId="111" fillId="13" borderId="3" xfId="0" applyNumberFormat="1" applyFont="1" applyFill="1" applyBorder="1" applyAlignment="1">
      <alignment vertical="center"/>
    </xf>
    <xf numFmtId="1" fontId="111" fillId="13" borderId="3" xfId="0" applyNumberFormat="1" applyFont="1" applyFill="1" applyBorder="1" applyAlignment="1">
      <alignment horizontal="center" vertical="center"/>
    </xf>
    <xf numFmtId="0" fontId="111" fillId="5" borderId="2" xfId="0" quotePrefix="1" applyFont="1" applyFill="1" applyBorder="1" applyAlignment="1">
      <alignment horizontal="center" vertical="center"/>
    </xf>
    <xf numFmtId="0" fontId="113" fillId="2" borderId="2" xfId="0" applyFont="1" applyFill="1" applyBorder="1" applyAlignment="1">
      <alignment horizontal="left" vertical="center"/>
    </xf>
    <xf numFmtId="0" fontId="113" fillId="13" borderId="3" xfId="0" applyFont="1" applyFill="1" applyBorder="1" applyAlignment="1">
      <alignment horizontal="center" vertical="center"/>
    </xf>
    <xf numFmtId="1" fontId="111" fillId="14" borderId="0" xfId="0" applyNumberFormat="1" applyFont="1" applyFill="1" applyAlignment="1">
      <alignment horizontal="center" vertical="center"/>
    </xf>
    <xf numFmtId="0" fontId="104" fillId="2" borderId="0" xfId="0" applyFont="1" applyFill="1" applyAlignment="1">
      <alignment horizontal="left" vertical="center" wrapText="1"/>
    </xf>
    <xf numFmtId="0" fontId="53" fillId="0" borderId="0" xfId="0" applyFont="1" applyAlignment="1">
      <alignment horizontal="center" vertical="center"/>
    </xf>
    <xf numFmtId="0" fontId="53" fillId="2" borderId="0" xfId="62" applyNumberFormat="1" applyFont="1" applyFill="1" applyBorder="1" applyAlignment="1">
      <alignment horizontal="center" vertical="center"/>
    </xf>
    <xf numFmtId="3" fontId="53" fillId="2" borderId="0" xfId="0" applyNumberFormat="1" applyFont="1" applyFill="1" applyAlignment="1">
      <alignment horizontal="center" vertical="center"/>
    </xf>
    <xf numFmtId="0" fontId="115" fillId="2" borderId="42" xfId="0" applyFont="1" applyFill="1" applyBorder="1" applyAlignment="1">
      <alignment horizontal="center" vertical="center"/>
    </xf>
    <xf numFmtId="0" fontId="115" fillId="2" borderId="42" xfId="0" applyFont="1" applyFill="1" applyBorder="1" applyAlignment="1">
      <alignment horizontal="center" vertical="center" wrapText="1"/>
    </xf>
    <xf numFmtId="1" fontId="115" fillId="2" borderId="42" xfId="0" applyNumberFormat="1" applyFont="1" applyFill="1" applyBorder="1" applyAlignment="1">
      <alignment horizontal="center" vertical="center" wrapText="1"/>
    </xf>
    <xf numFmtId="0" fontId="115" fillId="0" borderId="42" xfId="0" applyFont="1" applyBorder="1" applyAlignment="1">
      <alignment horizontal="center" vertical="center"/>
    </xf>
    <xf numFmtId="165" fontId="115" fillId="0" borderId="42" xfId="0" applyNumberFormat="1" applyFont="1" applyBorder="1" applyAlignment="1">
      <alignment horizontal="center" vertical="center"/>
    </xf>
    <xf numFmtId="4" fontId="115" fillId="0" borderId="42" xfId="0" applyNumberFormat="1" applyFont="1" applyBorder="1" applyAlignment="1">
      <alignment horizontal="center" vertical="center"/>
    </xf>
    <xf numFmtId="4" fontId="115" fillId="2" borderId="42" xfId="0" applyNumberFormat="1" applyFont="1" applyFill="1" applyBorder="1" applyAlignment="1">
      <alignment horizontal="center" vertical="center"/>
    </xf>
    <xf numFmtId="176" fontId="115" fillId="0" borderId="42" xfId="0" applyNumberFormat="1" applyFont="1" applyBorder="1" applyAlignment="1">
      <alignment horizontal="center" vertical="center"/>
    </xf>
    <xf numFmtId="0" fontId="116" fillId="2" borderId="42" xfId="0" applyFont="1" applyFill="1" applyBorder="1" applyAlignment="1">
      <alignment horizontal="center" vertical="center"/>
    </xf>
    <xf numFmtId="1" fontId="116" fillId="0" borderId="42" xfId="1" applyNumberFormat="1" applyFont="1" applyBorder="1" applyAlignment="1">
      <alignment horizontal="center" vertical="center" wrapText="1"/>
    </xf>
    <xf numFmtId="1" fontId="116" fillId="2" borderId="42" xfId="0" applyNumberFormat="1" applyFont="1" applyFill="1" applyBorder="1" applyAlignment="1">
      <alignment horizontal="center" vertical="center"/>
    </xf>
    <xf numFmtId="2" fontId="116" fillId="2" borderId="42" xfId="0" applyNumberFormat="1" applyFont="1" applyFill="1" applyBorder="1" applyAlignment="1">
      <alignment horizontal="center" vertical="center"/>
    </xf>
    <xf numFmtId="165" fontId="116" fillId="2" borderId="42" xfId="0" applyNumberFormat="1" applyFont="1" applyFill="1" applyBorder="1" applyAlignment="1">
      <alignment horizontal="center" vertical="center"/>
    </xf>
    <xf numFmtId="1" fontId="117" fillId="2" borderId="42" xfId="0" applyNumberFormat="1" applyFont="1" applyFill="1" applyBorder="1" applyAlignment="1">
      <alignment horizontal="center" vertical="center"/>
    </xf>
    <xf numFmtId="1" fontId="116" fillId="0" borderId="42" xfId="0" applyNumberFormat="1" applyFont="1" applyBorder="1" applyAlignment="1">
      <alignment horizontal="center" vertical="center"/>
    </xf>
    <xf numFmtId="2" fontId="116" fillId="0" borderId="42" xfId="0" applyNumberFormat="1" applyFont="1" applyBorder="1" applyAlignment="1">
      <alignment horizontal="center" vertical="center"/>
    </xf>
    <xf numFmtId="0" fontId="112" fillId="2" borderId="0" xfId="0" applyFont="1" applyFill="1" applyAlignment="1">
      <alignment horizontal="left" vertical="center"/>
    </xf>
    <xf numFmtId="0" fontId="118" fillId="2" borderId="0" xfId="0" applyFont="1" applyFill="1" applyAlignment="1">
      <alignment horizontal="left" vertical="center"/>
    </xf>
    <xf numFmtId="0" fontId="112" fillId="2" borderId="0" xfId="0" applyFont="1" applyFill="1" applyAlignment="1">
      <alignment vertical="center"/>
    </xf>
    <xf numFmtId="0" fontId="115" fillId="2" borderId="0" xfId="0" applyFont="1" applyFill="1" applyAlignment="1">
      <alignment vertical="center"/>
    </xf>
    <xf numFmtId="0" fontId="115" fillId="2" borderId="0" xfId="0" applyFont="1" applyFill="1" applyAlignment="1">
      <alignment vertical="center" wrapText="1"/>
    </xf>
    <xf numFmtId="0" fontId="112" fillId="2" borderId="0" xfId="0" applyFont="1" applyFill="1" applyAlignment="1">
      <alignment vertical="center" wrapText="1"/>
    </xf>
    <xf numFmtId="0" fontId="115" fillId="2" borderId="0" xfId="0" applyFont="1" applyFill="1" applyAlignment="1">
      <alignment horizontal="left" vertical="center"/>
    </xf>
    <xf numFmtId="1" fontId="114" fillId="2" borderId="42" xfId="0" applyNumberFormat="1" applyFont="1" applyFill="1" applyBorder="1" applyAlignment="1">
      <alignment horizontal="left" vertical="center" wrapText="1"/>
    </xf>
    <xf numFmtId="0" fontId="91" fillId="5" borderId="42" xfId="2" applyFont="1" applyFill="1" applyBorder="1" applyAlignment="1">
      <alignment horizontal="center" vertical="center" wrapText="1"/>
    </xf>
    <xf numFmtId="1" fontId="91" fillId="0" borderId="42" xfId="2" applyNumberFormat="1" applyFont="1" applyBorder="1" applyAlignment="1">
      <alignment horizontal="center" vertical="center" wrapText="1"/>
    </xf>
    <xf numFmtId="1" fontId="91" fillId="5" borderId="43" xfId="2" applyNumberFormat="1" applyFont="1" applyFill="1" applyBorder="1" applyAlignment="1">
      <alignment horizontal="center" vertical="center" wrapText="1"/>
    </xf>
    <xf numFmtId="0" fontId="91" fillId="0" borderId="42" xfId="2" quotePrefix="1" applyFont="1" applyBorder="1" applyAlignment="1">
      <alignment horizontal="center" wrapText="1"/>
    </xf>
    <xf numFmtId="0" fontId="91" fillId="0" borderId="43" xfId="2" applyFont="1" applyBorder="1" applyAlignment="1">
      <alignment horizontal="center" vertical="center" wrapText="1"/>
    </xf>
    <xf numFmtId="0" fontId="92" fillId="0" borderId="42" xfId="2" applyFont="1" applyBorder="1" applyAlignment="1">
      <alignment horizontal="left" vertical="center" wrapText="1"/>
    </xf>
    <xf numFmtId="0" fontId="92" fillId="0" borderId="42" xfId="2" applyFont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5" borderId="3" xfId="0" applyFont="1" applyFill="1" applyBorder="1" applyAlignment="1">
      <alignment horizontal="center" vertical="center" wrapText="1"/>
    </xf>
    <xf numFmtId="0" fontId="97" fillId="3" borderId="0" xfId="0" applyFont="1" applyFill="1" applyAlignment="1">
      <alignment horizontal="center" vertical="center"/>
    </xf>
    <xf numFmtId="1" fontId="117" fillId="0" borderId="42" xfId="1" applyNumberFormat="1" applyFont="1" applyBorder="1" applyAlignment="1">
      <alignment horizontal="center" vertical="center" wrapText="1"/>
    </xf>
    <xf numFmtId="1" fontId="93" fillId="0" borderId="42" xfId="1" applyNumberFormat="1" applyFont="1" applyBorder="1" applyAlignment="1">
      <alignment horizontal="center" vertical="center" wrapText="1"/>
    </xf>
    <xf numFmtId="0" fontId="116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left" vertical="center"/>
    </xf>
    <xf numFmtId="1" fontId="93" fillId="0" borderId="0" xfId="1" applyNumberFormat="1" applyFont="1" applyAlignment="1">
      <alignment horizontal="center" vertical="center" wrapText="1"/>
    </xf>
    <xf numFmtId="1" fontId="116" fillId="0" borderId="0" xfId="1" applyNumberFormat="1" applyFont="1" applyAlignment="1">
      <alignment horizontal="center" vertical="center" wrapText="1"/>
    </xf>
    <xf numFmtId="1" fontId="116" fillId="2" borderId="0" xfId="0" applyNumberFormat="1" applyFont="1" applyFill="1" applyAlignment="1">
      <alignment horizontal="center" vertical="center" wrapText="1"/>
    </xf>
    <xf numFmtId="1" fontId="116" fillId="2" borderId="0" xfId="0" applyNumberFormat="1" applyFont="1" applyFill="1" applyAlignment="1">
      <alignment horizontal="center" vertical="center"/>
    </xf>
    <xf numFmtId="2" fontId="116" fillId="2" borderId="0" xfId="0" applyNumberFormat="1" applyFont="1" applyFill="1" applyAlignment="1">
      <alignment horizontal="center" vertical="center"/>
    </xf>
    <xf numFmtId="165" fontId="116" fillId="2" borderId="0" xfId="0" applyNumberFormat="1" applyFont="1" applyFill="1" applyAlignment="1">
      <alignment horizontal="center" vertical="center"/>
    </xf>
    <xf numFmtId="1" fontId="117" fillId="2" borderId="0" xfId="0" applyNumberFormat="1" applyFont="1" applyFill="1" applyAlignment="1">
      <alignment horizontal="center" vertical="center"/>
    </xf>
    <xf numFmtId="1" fontId="117" fillId="2" borderId="0" xfId="0" quotePrefix="1" applyNumberFormat="1" applyFont="1" applyFill="1" applyAlignment="1">
      <alignment horizontal="center" vertical="center" wrapText="1"/>
    </xf>
    <xf numFmtId="1" fontId="117" fillId="2" borderId="0" xfId="0" applyNumberFormat="1" applyFont="1" applyFill="1" applyAlignment="1">
      <alignment horizontal="center" vertical="center" wrapText="1"/>
    </xf>
    <xf numFmtId="0" fontId="121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0" fillId="15" borderId="0" xfId="0" applyFont="1" applyFill="1"/>
    <xf numFmtId="0" fontId="60" fillId="2" borderId="0" xfId="0" applyFont="1" applyFill="1" applyAlignment="1">
      <alignment horizontal="left" vertical="center"/>
    </xf>
    <xf numFmtId="0" fontId="121" fillId="2" borderId="0" xfId="0" applyFont="1" applyFill="1" applyAlignment="1">
      <alignment vertical="center" wrapText="1"/>
    </xf>
    <xf numFmtId="0" fontId="121" fillId="2" borderId="0" xfId="0" applyFont="1" applyFill="1" applyAlignment="1">
      <alignment horizontal="center" vertical="center"/>
    </xf>
    <xf numFmtId="166" fontId="121" fillId="2" borderId="0" xfId="0" applyNumberFormat="1" applyFont="1" applyFill="1" applyAlignment="1">
      <alignment horizontal="center" vertical="center"/>
    </xf>
    <xf numFmtId="0" fontId="121" fillId="2" borderId="0" xfId="0" applyFont="1" applyFill="1" applyAlignment="1">
      <alignment horizontal="left" vertical="center"/>
    </xf>
    <xf numFmtId="0" fontId="121" fillId="2" borderId="0" xfId="0" quotePrefix="1" applyFont="1" applyFill="1" applyAlignment="1">
      <alignment horizontal="left" vertical="center"/>
    </xf>
    <xf numFmtId="0" fontId="60" fillId="2" borderId="42" xfId="0" quotePrefix="1" applyFont="1" applyFill="1" applyBorder="1" applyAlignment="1">
      <alignment horizontal="left" vertical="center"/>
    </xf>
    <xf numFmtId="0" fontId="60" fillId="2" borderId="42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166" fontId="60" fillId="2" borderId="0" xfId="0" applyNumberFormat="1" applyFont="1" applyFill="1" applyAlignment="1">
      <alignment horizontal="center" vertical="center"/>
    </xf>
    <xf numFmtId="0" fontId="60" fillId="2" borderId="42" xfId="0" quotePrefix="1" applyFont="1" applyFill="1" applyBorder="1" applyAlignment="1">
      <alignment horizontal="left" vertical="center" wrapText="1"/>
    </xf>
    <xf numFmtId="1" fontId="60" fillId="2" borderId="42" xfId="0" applyNumberFormat="1" applyFont="1" applyFill="1" applyBorder="1" applyAlignment="1">
      <alignment horizontal="center" vertical="center"/>
    </xf>
    <xf numFmtId="0" fontId="122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 wrapText="1"/>
    </xf>
    <xf numFmtId="0" fontId="60" fillId="2" borderId="0" xfId="0" applyFont="1" applyFill="1" applyAlignment="1">
      <alignment vertical="center" wrapText="1"/>
    </xf>
    <xf numFmtId="1" fontId="121" fillId="2" borderId="43" xfId="0" applyNumberFormat="1" applyFont="1" applyFill="1" applyBorder="1" applyAlignment="1">
      <alignment vertical="center" wrapText="1"/>
    </xf>
    <xf numFmtId="0" fontId="121" fillId="2" borderId="40" xfId="0" quotePrefix="1" applyFont="1" applyFill="1" applyBorder="1" applyAlignment="1">
      <alignment vertical="center" wrapText="1"/>
    </xf>
    <xf numFmtId="0" fontId="121" fillId="2" borderId="29" xfId="0" quotePrefix="1" applyFont="1" applyFill="1" applyBorder="1" applyAlignment="1">
      <alignment vertical="center" wrapText="1"/>
    </xf>
    <xf numFmtId="0" fontId="121" fillId="2" borderId="29" xfId="0" quotePrefix="1" applyFont="1" applyFill="1" applyBorder="1" applyAlignment="1">
      <alignment horizontal="center" vertical="center" wrapText="1"/>
    </xf>
    <xf numFmtId="0" fontId="121" fillId="2" borderId="30" xfId="0" quotePrefix="1" applyFont="1" applyFill="1" applyBorder="1" applyAlignment="1">
      <alignment horizontal="center" vertical="center" wrapText="1"/>
    </xf>
    <xf numFmtId="0" fontId="60" fillId="0" borderId="39" xfId="0" quotePrefix="1" applyFont="1" applyBorder="1" applyAlignment="1">
      <alignment horizontal="center" vertical="center"/>
    </xf>
    <xf numFmtId="12" fontId="60" fillId="0" borderId="43" xfId="0" quotePrefix="1" applyNumberFormat="1" applyFont="1" applyBorder="1" applyAlignment="1">
      <alignment vertical="center" wrapText="1"/>
    </xf>
    <xf numFmtId="12" fontId="60" fillId="0" borderId="42" xfId="0" quotePrefix="1" applyNumberFormat="1" applyFont="1" applyBorder="1" applyAlignment="1">
      <alignment horizontal="center" vertical="center" wrapText="1"/>
    </xf>
    <xf numFmtId="0" fontId="37" fillId="0" borderId="0" xfId="2" applyFont="1" applyAlignment="1">
      <alignment vertical="center" wrapText="1"/>
    </xf>
    <xf numFmtId="0" fontId="86" fillId="0" borderId="0" xfId="2" applyFont="1" applyAlignment="1">
      <alignment vertical="center" wrapText="1"/>
    </xf>
    <xf numFmtId="0" fontId="91" fillId="5" borderId="42" xfId="2" applyFont="1" applyFill="1" applyBorder="1" applyAlignment="1">
      <alignment horizontal="left" vertical="center" wrapText="1"/>
    </xf>
    <xf numFmtId="0" fontId="29" fillId="0" borderId="0" xfId="2" applyFont="1" applyAlignment="1">
      <alignment vertical="center" wrapText="1"/>
    </xf>
    <xf numFmtId="0" fontId="92" fillId="0" borderId="42" xfId="2" quotePrefix="1" applyFont="1" applyBorder="1" applyAlignment="1">
      <alignment horizontal="left" vertical="center" wrapText="1"/>
    </xf>
    <xf numFmtId="0" fontId="123" fillId="9" borderId="42" xfId="0" applyFont="1" applyFill="1" applyBorder="1" applyAlignment="1">
      <alignment vertical="center"/>
    </xf>
    <xf numFmtId="0" fontId="124" fillId="0" borderId="42" xfId="0" applyFont="1" applyBorder="1" applyAlignment="1">
      <alignment horizontal="center"/>
    </xf>
    <xf numFmtId="0" fontId="124" fillId="0" borderId="42" xfId="0" quotePrefix="1" applyFont="1" applyBorder="1" applyAlignment="1">
      <alignment horizontal="center"/>
    </xf>
    <xf numFmtId="16" fontId="124" fillId="0" borderId="42" xfId="0" quotePrefix="1" applyNumberFormat="1" applyFont="1" applyBorder="1" applyAlignment="1">
      <alignment horizontal="center"/>
    </xf>
    <xf numFmtId="0" fontId="83" fillId="0" borderId="59" xfId="59" applyFont="1" applyBorder="1" applyAlignment="1">
      <alignment horizontal="center" vertical="center"/>
    </xf>
    <xf numFmtId="0" fontId="83" fillId="0" borderId="59" xfId="59" applyFont="1" applyBorder="1" applyAlignment="1">
      <alignment horizontal="center" vertical="center" wrapText="1"/>
    </xf>
    <xf numFmtId="0" fontId="126" fillId="0" borderId="0" xfId="0" applyFont="1" applyAlignment="1">
      <alignment horizontal="center"/>
    </xf>
    <xf numFmtId="0" fontId="127" fillId="52" borderId="42" xfId="0" applyFont="1" applyFill="1" applyBorder="1" applyAlignment="1">
      <alignment horizontal="center" vertical="center" wrapText="1" shrinkToFit="1"/>
    </xf>
    <xf numFmtId="1" fontId="127" fillId="52" borderId="42" xfId="0" applyNumberFormat="1" applyFont="1" applyFill="1" applyBorder="1" applyAlignment="1">
      <alignment horizontal="center" vertical="center" shrinkToFit="1"/>
    </xf>
    <xf numFmtId="3" fontId="127" fillId="52" borderId="42" xfId="0" applyNumberFormat="1" applyFont="1" applyFill="1" applyBorder="1" applyAlignment="1">
      <alignment horizontal="center" vertical="center" wrapText="1" shrinkToFit="1"/>
    </xf>
    <xf numFmtId="0" fontId="127" fillId="52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42" xfId="0" applyBorder="1"/>
    <xf numFmtId="0" fontId="128" fillId="0" borderId="42" xfId="0" applyFont="1" applyBorder="1" applyAlignment="1">
      <alignment horizontal="center" vertical="center" shrinkToFit="1"/>
    </xf>
    <xf numFmtId="0" fontId="128" fillId="0" borderId="42" xfId="0" applyFont="1" applyBorder="1"/>
    <xf numFmtId="0" fontId="128" fillId="0" borderId="0" xfId="0" applyFont="1"/>
    <xf numFmtId="0" fontId="129" fillId="0" borderId="42" xfId="0" applyFont="1" applyBorder="1" applyAlignment="1">
      <alignment horizontal="center" vertical="center" wrapText="1" shrinkToFit="1"/>
    </xf>
    <xf numFmtId="0" fontId="129" fillId="0" borderId="42" xfId="0" applyFont="1" applyBorder="1" applyAlignment="1">
      <alignment vertical="center" wrapText="1"/>
    </xf>
    <xf numFmtId="0" fontId="129" fillId="0" borderId="0" xfId="0" applyFont="1" applyAlignment="1">
      <alignment vertical="center" wrapText="1"/>
    </xf>
    <xf numFmtId="0" fontId="129" fillId="0" borderId="42" xfId="0" applyFont="1" applyBorder="1" applyAlignment="1">
      <alignment horizontal="center" vertical="center" shrinkToFit="1"/>
    </xf>
    <xf numFmtId="0" fontId="129" fillId="0" borderId="42" xfId="0" applyFont="1" applyBorder="1"/>
    <xf numFmtId="0" fontId="129" fillId="0" borderId="0" xfId="0" applyFont="1"/>
    <xf numFmtId="0" fontId="129" fillId="0" borderId="42" xfId="0" applyFont="1" applyBorder="1" applyAlignment="1">
      <alignment vertical="center"/>
    </xf>
    <xf numFmtId="0" fontId="129" fillId="0" borderId="0" xfId="0" applyFont="1" applyAlignment="1">
      <alignment vertical="center"/>
    </xf>
    <xf numFmtId="0" fontId="130" fillId="0" borderId="42" xfId="0" applyFont="1" applyBorder="1" applyAlignment="1">
      <alignment horizontal="center"/>
    </xf>
    <xf numFmtId="0" fontId="131" fillId="0" borderId="42" xfId="0" applyFont="1" applyBorder="1"/>
    <xf numFmtId="179" fontId="131" fillId="0" borderId="42" xfId="62" applyNumberFormat="1" applyFont="1" applyBorder="1"/>
    <xf numFmtId="0" fontId="131" fillId="0" borderId="0" xfId="0" applyFont="1"/>
    <xf numFmtId="179" fontId="0" fillId="0" borderId="0" xfId="0" applyNumberFormat="1"/>
    <xf numFmtId="0" fontId="122" fillId="2" borderId="0" xfId="0" applyFont="1" applyFill="1" applyAlignment="1">
      <alignment vertical="center"/>
    </xf>
    <xf numFmtId="0" fontId="121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60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60" fillId="3" borderId="0" xfId="0" applyFont="1" applyFill="1" applyAlignment="1">
      <alignment vertical="center"/>
    </xf>
    <xf numFmtId="0" fontId="60" fillId="2" borderId="1" xfId="0" applyFont="1" applyFill="1" applyBorder="1" applyAlignment="1" applyProtection="1">
      <alignment vertical="center"/>
      <protection hidden="1"/>
    </xf>
    <xf numFmtId="0" fontId="132" fillId="2" borderId="38" xfId="0" applyFont="1" applyFill="1" applyBorder="1" applyAlignment="1">
      <alignment horizontal="left" vertical="center"/>
    </xf>
    <xf numFmtId="0" fontId="132" fillId="2" borderId="1" xfId="0" applyFont="1" applyFill="1" applyBorder="1" applyAlignment="1">
      <alignment horizontal="left" vertical="center"/>
    </xf>
    <xf numFmtId="0" fontId="132" fillId="2" borderId="1" xfId="0" applyFont="1" applyFill="1" applyBorder="1" applyAlignment="1">
      <alignment horizontal="left" vertical="center" wrapText="1"/>
    </xf>
    <xf numFmtId="0" fontId="60" fillId="2" borderId="1" xfId="0" applyFont="1" applyFill="1" applyBorder="1" applyAlignment="1">
      <alignment vertical="center"/>
    </xf>
    <xf numFmtId="0" fontId="60" fillId="2" borderId="38" xfId="0" applyFont="1" applyFill="1" applyBorder="1" applyAlignment="1">
      <alignment vertical="center"/>
    </xf>
    <xf numFmtId="0" fontId="60" fillId="2" borderId="1" xfId="0" applyFont="1" applyFill="1" applyBorder="1" applyAlignment="1">
      <alignment horizontal="left" vertical="center"/>
    </xf>
    <xf numFmtId="15" fontId="60" fillId="2" borderId="1" xfId="0" applyNumberFormat="1" applyFont="1" applyFill="1" applyBorder="1" applyAlignment="1">
      <alignment horizontal="left" vertical="center"/>
    </xf>
    <xf numFmtId="15" fontId="60" fillId="2" borderId="1" xfId="0" applyNumberFormat="1" applyFont="1" applyFill="1" applyBorder="1" applyAlignment="1">
      <alignment horizontal="left" vertical="center" wrapText="1"/>
    </xf>
    <xf numFmtId="164" fontId="60" fillId="2" borderId="1" xfId="0" quotePrefix="1" applyNumberFormat="1" applyFont="1" applyFill="1" applyBorder="1" applyAlignment="1">
      <alignment horizontal="left" vertical="center"/>
    </xf>
    <xf numFmtId="0" fontId="60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2" borderId="1" xfId="0" applyFont="1" applyFill="1" applyBorder="1" applyAlignment="1">
      <alignment vertical="center" wrapText="1"/>
    </xf>
    <xf numFmtId="0" fontId="95" fillId="0" borderId="0" xfId="129" applyFont="1" applyAlignment="1">
      <alignment horizontal="left" vertical="top"/>
    </xf>
    <xf numFmtId="0" fontId="80" fillId="0" borderId="67" xfId="129" applyFont="1" applyBorder="1" applyAlignment="1">
      <alignment horizontal="left" vertical="top" wrapText="1"/>
    </xf>
    <xf numFmtId="0" fontId="80" fillId="0" borderId="68" xfId="129" applyFont="1" applyBorder="1" applyAlignment="1">
      <alignment horizontal="left" vertical="top" wrapText="1"/>
    </xf>
    <xf numFmtId="0" fontId="80" fillId="0" borderId="68" xfId="129" applyFont="1" applyBorder="1" applyAlignment="1">
      <alignment horizontal="center" vertical="top" wrapText="1"/>
    </xf>
    <xf numFmtId="0" fontId="80" fillId="0" borderId="68" xfId="129" applyFont="1" applyBorder="1" applyAlignment="1">
      <alignment horizontal="center" wrapText="1"/>
    </xf>
    <xf numFmtId="177" fontId="80" fillId="0" borderId="68" xfId="129" applyNumberFormat="1" applyFont="1" applyBorder="1" applyAlignment="1">
      <alignment horizontal="center" vertical="top" shrinkToFit="1"/>
    </xf>
    <xf numFmtId="0" fontId="80" fillId="0" borderId="69" xfId="129" applyFont="1" applyBorder="1" applyAlignment="1">
      <alignment horizontal="center" wrapText="1"/>
    </xf>
    <xf numFmtId="0" fontId="80" fillId="0" borderId="70" xfId="129" applyFont="1" applyBorder="1" applyAlignment="1">
      <alignment horizontal="left" vertical="top" wrapText="1"/>
    </xf>
    <xf numFmtId="1" fontId="80" fillId="0" borderId="0" xfId="129" applyNumberFormat="1" applyFont="1" applyAlignment="1">
      <alignment horizontal="left" vertical="top" shrinkToFit="1"/>
    </xf>
    <xf numFmtId="0" fontId="80" fillId="0" borderId="0" xfId="129" applyFont="1" applyAlignment="1">
      <alignment horizontal="left" wrapText="1"/>
    </xf>
    <xf numFmtId="0" fontId="80" fillId="0" borderId="0" xfId="129" applyFont="1" applyAlignment="1">
      <alignment horizontal="center" wrapText="1"/>
    </xf>
    <xf numFmtId="0" fontId="80" fillId="0" borderId="0" xfId="129" applyFont="1" applyAlignment="1">
      <alignment horizontal="center" vertical="top" wrapText="1"/>
    </xf>
    <xf numFmtId="0" fontId="80" fillId="0" borderId="71" xfId="129" applyFont="1" applyBorder="1" applyAlignment="1">
      <alignment horizontal="center" wrapText="1"/>
    </xf>
    <xf numFmtId="0" fontId="80" fillId="0" borderId="72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wrapText="1"/>
    </xf>
    <xf numFmtId="0" fontId="80" fillId="0" borderId="73" xfId="129" applyFont="1" applyBorder="1" applyAlignment="1">
      <alignment horizontal="center" wrapText="1"/>
    </xf>
    <xf numFmtId="0" fontId="80" fillId="0" borderId="73" xfId="129" applyFont="1" applyBorder="1" applyAlignment="1">
      <alignment horizontal="center" vertical="top" wrapText="1"/>
    </xf>
    <xf numFmtId="0" fontId="80" fillId="0" borderId="74" xfId="129" applyFont="1" applyBorder="1" applyAlignment="1">
      <alignment horizontal="center" wrapText="1"/>
    </xf>
    <xf numFmtId="0" fontId="80" fillId="0" borderId="75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left" vertical="center" wrapText="1"/>
    </xf>
    <xf numFmtId="0" fontId="134" fillId="53" borderId="69" xfId="129" applyFont="1" applyFill="1" applyBorder="1" applyAlignment="1">
      <alignment horizontal="center" vertical="center" wrapText="1"/>
    </xf>
    <xf numFmtId="0" fontId="1" fillId="0" borderId="75" xfId="129" applyFont="1" applyBorder="1" applyAlignment="1">
      <alignment horizontal="center" vertical="top" wrapText="1"/>
    </xf>
    <xf numFmtId="0" fontId="1" fillId="0" borderId="66" xfId="129" applyFont="1" applyBorder="1" applyAlignment="1">
      <alignment horizontal="left" vertical="top" wrapText="1"/>
    </xf>
    <xf numFmtId="12" fontId="1" fillId="0" borderId="66" xfId="129" applyNumberFormat="1" applyFont="1" applyBorder="1" applyAlignment="1">
      <alignment horizontal="center" vertical="top" wrapText="1"/>
    </xf>
    <xf numFmtId="12" fontId="80" fillId="53" borderId="42" xfId="129" applyNumberFormat="1" applyFont="1" applyFill="1" applyBorder="1" applyAlignment="1">
      <alignment horizontal="center" vertical="top" wrapText="1"/>
    </xf>
    <xf numFmtId="0" fontId="133" fillId="0" borderId="75" xfId="129" applyFont="1" applyBorder="1" applyAlignment="1">
      <alignment horizontal="center" vertical="top" wrapText="1"/>
    </xf>
    <xf numFmtId="1" fontId="133" fillId="0" borderId="75" xfId="129" applyNumberFormat="1" applyFont="1" applyBorder="1" applyAlignment="1">
      <alignment horizontal="center" vertical="top" shrinkToFit="1"/>
    </xf>
    <xf numFmtId="0" fontId="96" fillId="0" borderId="0" xfId="129" applyFont="1" applyAlignment="1">
      <alignment horizontal="left" vertical="top"/>
    </xf>
    <xf numFmtId="12" fontId="134" fillId="53" borderId="42" xfId="129" applyNumberFormat="1" applyFont="1" applyFill="1" applyBorder="1" applyAlignment="1">
      <alignment horizontal="center" vertical="center" wrapText="1"/>
    </xf>
    <xf numFmtId="1" fontId="1" fillId="0" borderId="75" xfId="129" applyNumberFormat="1" applyFont="1" applyBorder="1" applyAlignment="1">
      <alignment horizontal="center" vertical="top" shrinkToFit="1"/>
    </xf>
    <xf numFmtId="0" fontId="96" fillId="0" borderId="0" xfId="129" applyFont="1" applyAlignment="1">
      <alignment horizontal="left" vertical="center"/>
    </xf>
    <xf numFmtId="178" fontId="133" fillId="0" borderId="75" xfId="129" applyNumberFormat="1" applyFont="1" applyBorder="1" applyAlignment="1">
      <alignment horizontal="center" vertical="top" shrinkToFit="1"/>
    </xf>
    <xf numFmtId="12" fontId="134" fillId="53" borderId="42" xfId="129" applyNumberFormat="1" applyFont="1" applyFill="1" applyBorder="1" applyAlignment="1">
      <alignment horizontal="center" vertical="top" wrapText="1"/>
    </xf>
    <xf numFmtId="12" fontId="80" fillId="53" borderId="39" xfId="129" applyNumberFormat="1" applyFont="1" applyFill="1" applyBorder="1" applyAlignment="1">
      <alignment horizontal="center" vertical="top" wrapText="1"/>
    </xf>
    <xf numFmtId="0" fontId="1" fillId="0" borderId="77" xfId="129" applyFont="1" applyBorder="1" applyAlignment="1">
      <alignment horizontal="center" vertical="top" wrapText="1"/>
    </xf>
    <xf numFmtId="0" fontId="133" fillId="0" borderId="77" xfId="129" applyFont="1" applyBorder="1" applyAlignment="1">
      <alignment horizontal="center" vertical="top" wrapText="1"/>
    </xf>
    <xf numFmtId="0" fontId="1" fillId="0" borderId="0" xfId="129" applyFont="1" applyAlignment="1">
      <alignment horizontal="left" vertical="top"/>
    </xf>
    <xf numFmtId="0" fontId="1" fillId="0" borderId="0" xfId="129" applyFont="1" applyAlignment="1">
      <alignment horizontal="center" vertical="top"/>
    </xf>
    <xf numFmtId="0" fontId="96" fillId="0" borderId="0" xfId="129" applyFont="1" applyAlignment="1">
      <alignment horizontal="center" vertical="top"/>
    </xf>
    <xf numFmtId="0" fontId="95" fillId="0" borderId="0" xfId="130" applyFont="1" applyAlignment="1">
      <alignment horizontal="left" vertical="top"/>
    </xf>
    <xf numFmtId="0" fontId="80" fillId="0" borderId="67" xfId="130" applyFont="1" applyBorder="1" applyAlignment="1">
      <alignment horizontal="left" vertical="top" wrapText="1"/>
    </xf>
    <xf numFmtId="0" fontId="137" fillId="0" borderId="68" xfId="130" applyFont="1" applyBorder="1" applyAlignment="1">
      <alignment horizontal="left" vertical="top" wrapText="1"/>
    </xf>
    <xf numFmtId="0" fontId="80" fillId="0" borderId="68" xfId="130" applyFont="1" applyBorder="1" applyAlignment="1">
      <alignment horizontal="center" vertical="top" wrapText="1"/>
    </xf>
    <xf numFmtId="0" fontId="138" fillId="0" borderId="68" xfId="130" applyFont="1" applyBorder="1" applyAlignment="1">
      <alignment horizontal="center" wrapText="1"/>
    </xf>
    <xf numFmtId="0" fontId="138" fillId="0" borderId="68" xfId="130" applyFont="1" applyBorder="1" applyAlignment="1">
      <alignment horizontal="center" vertical="top" wrapText="1"/>
    </xf>
    <xf numFmtId="177" fontId="138" fillId="0" borderId="68" xfId="130" applyNumberFormat="1" applyFont="1" applyBorder="1" applyAlignment="1">
      <alignment horizontal="center" vertical="top" shrinkToFit="1"/>
    </xf>
    <xf numFmtId="0" fontId="138" fillId="0" borderId="69" xfId="130" applyFont="1" applyBorder="1" applyAlignment="1">
      <alignment horizontal="center" wrapText="1"/>
    </xf>
    <xf numFmtId="0" fontId="80" fillId="0" borderId="70" xfId="130" applyFont="1" applyBorder="1" applyAlignment="1">
      <alignment horizontal="left" vertical="top" wrapText="1"/>
    </xf>
    <xf numFmtId="1" fontId="80" fillId="0" borderId="0" xfId="130" applyNumberFormat="1" applyFont="1" applyAlignment="1">
      <alignment horizontal="left" vertical="top" shrinkToFit="1"/>
    </xf>
    <xf numFmtId="0" fontId="80" fillId="0" borderId="0" xfId="130" applyFont="1" applyAlignment="1">
      <alignment horizontal="left" wrapText="1"/>
    </xf>
    <xf numFmtId="0" fontId="137" fillId="0" borderId="0" xfId="130" applyFont="1" applyAlignment="1">
      <alignment horizontal="left" wrapText="1"/>
    </xf>
    <xf numFmtId="0" fontId="80" fillId="0" borderId="0" xfId="130" applyFont="1" applyAlignment="1">
      <alignment horizontal="center" wrapText="1"/>
    </xf>
    <xf numFmtId="0" fontId="80" fillId="0" borderId="0" xfId="130" applyFont="1" applyAlignment="1">
      <alignment horizontal="center" vertical="top" wrapText="1"/>
    </xf>
    <xf numFmtId="0" fontId="138" fillId="0" borderId="0" xfId="130" applyFont="1" applyAlignment="1">
      <alignment horizontal="center" wrapText="1"/>
    </xf>
    <xf numFmtId="0" fontId="138" fillId="0" borderId="0" xfId="130" applyFont="1" applyAlignment="1">
      <alignment horizontal="center" vertical="top" wrapText="1"/>
    </xf>
    <xf numFmtId="0" fontId="138" fillId="0" borderId="71" xfId="130" applyFont="1" applyBorder="1" applyAlignment="1">
      <alignment horizontal="center" wrapText="1"/>
    </xf>
    <xf numFmtId="0" fontId="80" fillId="0" borderId="72" xfId="130" applyFont="1" applyBorder="1" applyAlignment="1">
      <alignment horizontal="left" vertical="top" wrapText="1"/>
    </xf>
    <xf numFmtId="0" fontId="80" fillId="0" borderId="73" xfId="130" applyFont="1" applyBorder="1" applyAlignment="1">
      <alignment horizontal="left" vertical="top" wrapText="1"/>
    </xf>
    <xf numFmtId="0" fontId="80" fillId="0" borderId="73" xfId="130" applyFont="1" applyBorder="1" applyAlignment="1">
      <alignment horizontal="left" wrapText="1"/>
    </xf>
    <xf numFmtId="0" fontId="137" fillId="0" borderId="73" xfId="130" applyFont="1" applyBorder="1" applyAlignment="1">
      <alignment horizontal="left" wrapText="1"/>
    </xf>
    <xf numFmtId="0" fontId="80" fillId="0" borderId="73" xfId="130" applyFont="1" applyBorder="1" applyAlignment="1">
      <alignment horizontal="center" wrapText="1"/>
    </xf>
    <xf numFmtId="0" fontId="80" fillId="0" borderId="73" xfId="130" applyFont="1" applyBorder="1" applyAlignment="1">
      <alignment horizontal="center" vertical="top" wrapText="1"/>
    </xf>
    <xf numFmtId="0" fontId="138" fillId="0" borderId="73" xfId="130" applyFont="1" applyBorder="1" applyAlignment="1">
      <alignment horizontal="center" wrapText="1"/>
    </xf>
    <xf numFmtId="0" fontId="138" fillId="0" borderId="74" xfId="130" applyFont="1" applyBorder="1" applyAlignment="1">
      <alignment horizontal="center" wrapText="1"/>
    </xf>
    <xf numFmtId="0" fontId="80" fillId="0" borderId="75" xfId="130" applyFont="1" applyBorder="1" applyAlignment="1">
      <alignment horizontal="center" vertical="center" wrapText="1"/>
    </xf>
    <xf numFmtId="0" fontId="80" fillId="0" borderId="66" xfId="130" applyFont="1" applyBorder="1" applyAlignment="1">
      <alignment horizontal="center" vertical="center" wrapText="1"/>
    </xf>
    <xf numFmtId="0" fontId="137" fillId="0" borderId="66" xfId="130" applyFont="1" applyBorder="1" applyAlignment="1">
      <alignment horizontal="left" vertical="center" wrapText="1"/>
    </xf>
    <xf numFmtId="0" fontId="134" fillId="53" borderId="69" xfId="130" applyFont="1" applyFill="1" applyBorder="1" applyAlignment="1">
      <alignment horizontal="center" vertical="center" wrapText="1"/>
    </xf>
    <xf numFmtId="0" fontId="80" fillId="53" borderId="75" xfId="130" applyFont="1" applyFill="1" applyBorder="1" applyAlignment="1">
      <alignment horizontal="center" vertical="center" wrapText="1"/>
    </xf>
    <xf numFmtId="0" fontId="1" fillId="0" borderId="75" xfId="130" applyFont="1" applyBorder="1" applyAlignment="1">
      <alignment horizontal="center" vertical="top" wrapText="1"/>
    </xf>
    <xf numFmtId="0" fontId="133" fillId="0" borderId="66" xfId="130" applyFont="1" applyBorder="1" applyAlignment="1">
      <alignment horizontal="left" vertical="top" wrapText="1"/>
    </xf>
    <xf numFmtId="12" fontId="1" fillId="0" borderId="65" xfId="130" applyNumberFormat="1" applyFont="1" applyBorder="1" applyAlignment="1">
      <alignment horizontal="center" vertical="top" wrapText="1"/>
    </xf>
    <xf numFmtId="12" fontId="1" fillId="53" borderId="42" xfId="130" applyNumberFormat="1" applyFont="1" applyFill="1" applyBorder="1" applyAlignment="1">
      <alignment horizontal="center" vertical="top" wrapText="1"/>
    </xf>
    <xf numFmtId="0" fontId="1" fillId="0" borderId="66" xfId="130" applyFont="1" applyBorder="1" applyAlignment="1">
      <alignment horizontal="center" vertical="top" wrapText="1"/>
    </xf>
    <xf numFmtId="12" fontId="133" fillId="0" borderId="75" xfId="130" applyNumberFormat="1" applyFont="1" applyBorder="1" applyAlignment="1">
      <alignment horizontal="center" vertical="center" shrinkToFit="1"/>
    </xf>
    <xf numFmtId="12" fontId="131" fillId="53" borderId="75" xfId="130" applyNumberFormat="1" applyFont="1" applyFill="1" applyBorder="1" applyAlignment="1">
      <alignment horizontal="center" vertical="center" shrinkToFit="1"/>
    </xf>
    <xf numFmtId="0" fontId="96" fillId="0" borderId="0" xfId="130" applyFont="1" applyAlignment="1">
      <alignment horizontal="left" vertical="top"/>
    </xf>
    <xf numFmtId="180" fontId="96" fillId="0" borderId="0" xfId="130" applyNumberFormat="1" applyFont="1" applyAlignment="1">
      <alignment horizontal="left" vertical="top"/>
    </xf>
    <xf numFmtId="12" fontId="134" fillId="53" borderId="42" xfId="130" applyNumberFormat="1" applyFont="1" applyFill="1" applyBorder="1" applyAlignment="1">
      <alignment horizontal="center" vertical="center" wrapText="1"/>
    </xf>
    <xf numFmtId="181" fontId="96" fillId="0" borderId="0" xfId="130" applyNumberFormat="1" applyFont="1" applyAlignment="1">
      <alignment horizontal="left" vertical="top"/>
    </xf>
    <xf numFmtId="1" fontId="1" fillId="0" borderId="66" xfId="130" applyNumberFormat="1" applyFont="1" applyBorder="1" applyAlignment="1">
      <alignment horizontal="center" vertical="top" shrinkToFit="1"/>
    </xf>
    <xf numFmtId="12" fontId="133" fillId="0" borderId="75" xfId="130" applyNumberFormat="1" applyFont="1" applyBorder="1" applyAlignment="1">
      <alignment horizontal="center" vertical="center" wrapText="1"/>
    </xf>
    <xf numFmtId="12" fontId="133" fillId="54" borderId="75" xfId="130" applyNumberFormat="1" applyFont="1" applyFill="1" applyBorder="1" applyAlignment="1">
      <alignment horizontal="center" vertical="center" shrinkToFit="1"/>
    </xf>
    <xf numFmtId="12" fontId="131" fillId="53" borderId="75" xfId="130" applyNumberFormat="1" applyFont="1" applyFill="1" applyBorder="1" applyAlignment="1">
      <alignment horizontal="center" vertical="center" wrapText="1"/>
    </xf>
    <xf numFmtId="12" fontId="133" fillId="54" borderId="75" xfId="130" applyNumberFormat="1" applyFont="1" applyFill="1" applyBorder="1" applyAlignment="1">
      <alignment horizontal="center" vertical="center" wrapText="1"/>
    </xf>
    <xf numFmtId="182" fontId="96" fillId="0" borderId="0" xfId="130" applyNumberFormat="1" applyFont="1" applyAlignment="1">
      <alignment horizontal="left" vertical="top"/>
    </xf>
    <xf numFmtId="12" fontId="80" fillId="53" borderId="42" xfId="130" applyNumberFormat="1" applyFont="1" applyFill="1" applyBorder="1" applyAlignment="1">
      <alignment horizontal="center" vertical="top" wrapText="1"/>
    </xf>
    <xf numFmtId="12" fontId="134" fillId="53" borderId="42" xfId="130" applyNumberFormat="1" applyFont="1" applyFill="1" applyBorder="1" applyAlignment="1">
      <alignment horizontal="center" vertical="top" wrapText="1"/>
    </xf>
    <xf numFmtId="0" fontId="133" fillId="0" borderId="69" xfId="130" applyFont="1" applyBorder="1" applyAlignment="1">
      <alignment horizontal="left" vertical="top" wrapText="1"/>
    </xf>
    <xf numFmtId="12" fontId="1" fillId="0" borderId="68" xfId="130" applyNumberFormat="1" applyFont="1" applyBorder="1" applyAlignment="1">
      <alignment horizontal="center" vertical="top" wrapText="1"/>
    </xf>
    <xf numFmtId="0" fontId="1" fillId="0" borderId="69" xfId="130" applyFont="1" applyBorder="1" applyAlignment="1">
      <alignment horizontal="center" vertical="top" wrapText="1"/>
    </xf>
    <xf numFmtId="12" fontId="133" fillId="0" borderId="77" xfId="130" applyNumberFormat="1" applyFont="1" applyBorder="1" applyAlignment="1">
      <alignment horizontal="center" vertical="center" shrinkToFit="1"/>
    </xf>
    <xf numFmtId="12" fontId="131" fillId="53" borderId="77" xfId="130" applyNumberFormat="1" applyFont="1" applyFill="1" applyBorder="1" applyAlignment="1">
      <alignment horizontal="center" vertical="center" shrinkToFit="1"/>
    </xf>
    <xf numFmtId="0" fontId="133" fillId="0" borderId="42" xfId="130" applyFont="1" applyBorder="1" applyAlignment="1">
      <alignment horizontal="left" vertical="top" wrapText="1"/>
    </xf>
    <xf numFmtId="12" fontId="1" fillId="0" borderId="43" xfId="130" applyNumberFormat="1" applyFont="1" applyBorder="1" applyAlignment="1">
      <alignment horizontal="center" vertical="top" wrapText="1"/>
    </xf>
    <xf numFmtId="12" fontId="1" fillId="53" borderId="39" xfId="130" applyNumberFormat="1" applyFont="1" applyFill="1" applyBorder="1" applyAlignment="1">
      <alignment horizontal="center" vertical="top" wrapText="1"/>
    </xf>
    <xf numFmtId="0" fontId="1" fillId="0" borderId="30" xfId="130" applyFont="1" applyBorder="1" applyAlignment="1">
      <alignment horizontal="center" vertical="top" wrapText="1"/>
    </xf>
    <xf numFmtId="12" fontId="133" fillId="0" borderId="39" xfId="130" applyNumberFormat="1" applyFont="1" applyBorder="1" applyAlignment="1">
      <alignment horizontal="center" vertical="center" shrinkToFit="1"/>
    </xf>
    <xf numFmtId="12" fontId="131" fillId="53" borderId="39" xfId="130" applyNumberFormat="1" applyFont="1" applyFill="1" applyBorder="1" applyAlignment="1">
      <alignment horizontal="center" vertical="center" wrapText="1"/>
    </xf>
    <xf numFmtId="12" fontId="133" fillId="54" borderId="68" xfId="130" applyNumberFormat="1" applyFont="1" applyFill="1" applyBorder="1" applyAlignment="1">
      <alignment horizontal="center" vertical="center" wrapText="1"/>
    </xf>
    <xf numFmtId="0" fontId="1" fillId="0" borderId="0" xfId="130" applyFont="1" applyAlignment="1">
      <alignment horizontal="center" vertical="top" wrapText="1"/>
    </xf>
    <xf numFmtId="0" fontId="133" fillId="0" borderId="0" xfId="130" applyFont="1" applyAlignment="1">
      <alignment horizontal="left" vertical="center" wrapText="1"/>
    </xf>
    <xf numFmtId="0" fontId="133" fillId="0" borderId="0" xfId="130" applyFont="1" applyAlignment="1">
      <alignment horizontal="left" vertical="top" wrapText="1"/>
    </xf>
    <xf numFmtId="12" fontId="1" fillId="0" borderId="0" xfId="130" applyNumberFormat="1" applyFont="1" applyAlignment="1">
      <alignment horizontal="center" vertical="top" wrapText="1"/>
    </xf>
    <xf numFmtId="0" fontId="1" fillId="0" borderId="0" xfId="130" applyFont="1" applyAlignment="1">
      <alignment horizontal="left" vertical="top"/>
    </xf>
    <xf numFmtId="0" fontId="128" fillId="53" borderId="42" xfId="130" applyFont="1" applyFill="1" applyBorder="1" applyAlignment="1">
      <alignment horizontal="left" vertical="top"/>
    </xf>
    <xf numFmtId="0" fontId="1" fillId="0" borderId="42" xfId="130" applyFont="1" applyBorder="1" applyAlignment="1">
      <alignment horizontal="center" vertical="top"/>
    </xf>
    <xf numFmtId="0" fontId="140" fillId="0" borderId="0" xfId="130" applyFont="1" applyAlignment="1">
      <alignment horizontal="left" vertical="top"/>
    </xf>
    <xf numFmtId="0" fontId="96" fillId="0" borderId="0" xfId="130" applyFont="1" applyAlignment="1">
      <alignment horizontal="center" vertical="top"/>
    </xf>
    <xf numFmtId="0" fontId="141" fillId="0" borderId="0" xfId="130" applyFont="1" applyAlignment="1">
      <alignment horizontal="center" vertical="top"/>
    </xf>
    <xf numFmtId="0" fontId="115" fillId="2" borderId="42" xfId="0" applyFont="1" applyFill="1" applyBorder="1" applyAlignment="1">
      <alignment horizontal="center" vertical="center" wrapText="1"/>
    </xf>
    <xf numFmtId="1" fontId="112" fillId="0" borderId="42" xfId="0" applyNumberFormat="1" applyFont="1" applyBorder="1" applyAlignment="1">
      <alignment horizontal="left" vertical="center" wrapText="1"/>
    </xf>
    <xf numFmtId="0" fontId="60" fillId="2" borderId="0" xfId="0" applyFont="1" applyFill="1" applyAlignment="1">
      <alignment horizontal="left" vertical="center" wrapText="1"/>
    </xf>
    <xf numFmtId="0" fontId="60" fillId="2" borderId="0" xfId="0" applyFont="1" applyFill="1" applyAlignment="1">
      <alignment horizontal="left" vertical="center"/>
    </xf>
    <xf numFmtId="0" fontId="60" fillId="3" borderId="43" xfId="0" applyFont="1" applyFill="1" applyBorder="1" applyAlignment="1">
      <alignment horizontal="center" vertical="center" wrapText="1"/>
    </xf>
    <xf numFmtId="0" fontId="60" fillId="3" borderId="40" xfId="0" applyFont="1" applyFill="1" applyBorder="1" applyAlignment="1">
      <alignment horizontal="center" vertical="center" wrapText="1"/>
    </xf>
    <xf numFmtId="0" fontId="60" fillId="3" borderId="29" xfId="0" applyFont="1" applyFill="1" applyBorder="1" applyAlignment="1">
      <alignment horizontal="center" vertical="center" wrapText="1"/>
    </xf>
    <xf numFmtId="0" fontId="60" fillId="3" borderId="30" xfId="0" applyFont="1" applyFill="1" applyBorder="1" applyAlignment="1">
      <alignment horizontal="center" vertical="center" wrapText="1"/>
    </xf>
    <xf numFmtId="0" fontId="60" fillId="3" borderId="41" xfId="0" applyFont="1" applyFill="1" applyBorder="1" applyAlignment="1">
      <alignment horizontal="center" vertical="center" wrapText="1"/>
    </xf>
    <xf numFmtId="1" fontId="121" fillId="2" borderId="42" xfId="0" applyNumberFormat="1" applyFont="1" applyFill="1" applyBorder="1" applyAlignment="1">
      <alignment horizontal="left" vertical="center" wrapText="1"/>
    </xf>
    <xf numFmtId="0" fontId="60" fillId="0" borderId="43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121" fillId="2" borderId="43" xfId="0" quotePrefix="1" applyFont="1" applyFill="1" applyBorder="1" applyAlignment="1">
      <alignment horizontal="center" vertical="center" wrapText="1"/>
    </xf>
    <xf numFmtId="0" fontId="121" fillId="2" borderId="40" xfId="0" quotePrefix="1" applyFont="1" applyFill="1" applyBorder="1" applyAlignment="1">
      <alignment horizontal="center" vertical="center" wrapText="1"/>
    </xf>
    <xf numFmtId="0" fontId="121" fillId="2" borderId="41" xfId="0" quotePrefix="1" applyFont="1" applyFill="1" applyBorder="1" applyAlignment="1">
      <alignment horizontal="center" vertical="center" wrapText="1"/>
    </xf>
    <xf numFmtId="0" fontId="121" fillId="2" borderId="43" xfId="0" applyFont="1" applyFill="1" applyBorder="1" applyAlignment="1">
      <alignment horizontal="center" vertical="center" wrapText="1"/>
    </xf>
    <xf numFmtId="0" fontId="121" fillId="2" borderId="41" xfId="0" applyFont="1" applyFill="1" applyBorder="1" applyAlignment="1">
      <alignment horizontal="center" vertical="center" wrapText="1"/>
    </xf>
    <xf numFmtId="0" fontId="121" fillId="9" borderId="42" xfId="0" applyFont="1" applyFill="1" applyBorder="1" applyAlignment="1">
      <alignment horizontal="left" vertical="center" wrapText="1"/>
    </xf>
    <xf numFmtId="0" fontId="93" fillId="2" borderId="43" xfId="0" applyFont="1" applyFill="1" applyBorder="1" applyAlignment="1">
      <alignment horizontal="center" vertical="center" wrapText="1"/>
    </xf>
    <xf numFmtId="0" fontId="93" fillId="2" borderId="41" xfId="0" applyFont="1" applyFill="1" applyBorder="1" applyAlignment="1">
      <alignment horizontal="center" vertical="center" wrapText="1"/>
    </xf>
    <xf numFmtId="0" fontId="97" fillId="3" borderId="43" xfId="0" applyFont="1" applyFill="1" applyBorder="1" applyAlignment="1">
      <alignment horizontal="center" vertical="center" wrapText="1"/>
    </xf>
    <xf numFmtId="0" fontId="97" fillId="3" borderId="40" xfId="0" applyFont="1" applyFill="1" applyBorder="1" applyAlignment="1">
      <alignment horizontal="center" vertical="center" wrapText="1"/>
    </xf>
    <xf numFmtId="1" fontId="117" fillId="0" borderId="43" xfId="0" quotePrefix="1" applyNumberFormat="1" applyFont="1" applyBorder="1" applyAlignment="1">
      <alignment horizontal="center" vertical="center" wrapText="1"/>
    </xf>
    <xf numFmtId="1" fontId="117" fillId="0" borderId="41" xfId="0" quotePrefix="1" applyNumberFormat="1" applyFont="1" applyBorder="1" applyAlignment="1">
      <alignment horizontal="center" vertical="center" wrapText="1"/>
    </xf>
    <xf numFmtId="0" fontId="60" fillId="3" borderId="0" xfId="0" applyFont="1" applyFill="1" applyAlignment="1">
      <alignment horizontal="left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left" vertical="center" wrapText="1"/>
    </xf>
    <xf numFmtId="15" fontId="60" fillId="2" borderId="1" xfId="0" quotePrefix="1" applyNumberFormat="1" applyFont="1" applyFill="1" applyBorder="1" applyAlignment="1">
      <alignment horizontal="left" vertical="center"/>
    </xf>
    <xf numFmtId="15" fontId="60" fillId="2" borderId="1" xfId="0" applyNumberFormat="1" applyFont="1" applyFill="1" applyBorder="1" applyAlignment="1">
      <alignment horizontal="left" vertical="center"/>
    </xf>
    <xf numFmtId="0" fontId="60" fillId="2" borderId="1" xfId="0" applyFont="1" applyFill="1" applyBorder="1" applyAlignment="1">
      <alignment horizontal="center" vertical="center"/>
    </xf>
    <xf numFmtId="0" fontId="97" fillId="5" borderId="42" xfId="0" applyFont="1" applyFill="1" applyBorder="1" applyAlignment="1">
      <alignment horizontal="center" vertical="center" wrapText="1"/>
    </xf>
    <xf numFmtId="0" fontId="97" fillId="5" borderId="42" xfId="0" applyFont="1" applyFill="1" applyBorder="1" applyAlignment="1">
      <alignment horizontal="center" vertical="center"/>
    </xf>
    <xf numFmtId="0" fontId="115" fillId="2" borderId="43" xfId="0" applyFont="1" applyFill="1" applyBorder="1" applyAlignment="1">
      <alignment horizontal="center" vertical="center" wrapText="1"/>
    </xf>
    <xf numFmtId="0" fontId="115" fillId="2" borderId="41" xfId="0" applyFont="1" applyFill="1" applyBorder="1" applyAlignment="1">
      <alignment horizontal="center" vertical="center" wrapText="1"/>
    </xf>
    <xf numFmtId="0" fontId="120" fillId="10" borderId="42" xfId="0" applyFont="1" applyFill="1" applyBorder="1" applyAlignment="1">
      <alignment horizontal="center" vertical="center"/>
    </xf>
    <xf numFmtId="0" fontId="98" fillId="11" borderId="14" xfId="0" applyFont="1" applyFill="1" applyBorder="1" applyAlignment="1">
      <alignment horizontal="center" vertical="center"/>
    </xf>
    <xf numFmtId="0" fontId="88" fillId="0" borderId="14" xfId="0" applyFont="1" applyBorder="1" applyAlignment="1">
      <alignment horizontal="center" vertical="center"/>
    </xf>
    <xf numFmtId="0" fontId="88" fillId="0" borderId="14" xfId="0" quotePrefix="1" applyFont="1" applyBorder="1" applyAlignment="1">
      <alignment horizontal="center" vertical="center"/>
    </xf>
    <xf numFmtId="16" fontId="88" fillId="0" borderId="14" xfId="0" quotePrefix="1" applyNumberFormat="1" applyFont="1" applyBorder="1" applyAlignment="1">
      <alignment horizontal="center" vertical="center"/>
    </xf>
    <xf numFmtId="0" fontId="116" fillId="2" borderId="43" xfId="0" applyFont="1" applyFill="1" applyBorder="1" applyAlignment="1">
      <alignment horizontal="left" vertical="center" wrapText="1"/>
    </xf>
    <xf numFmtId="0" fontId="116" fillId="2" borderId="40" xfId="0" applyFont="1" applyFill="1" applyBorder="1" applyAlignment="1">
      <alignment horizontal="left" vertical="center"/>
    </xf>
    <xf numFmtId="0" fontId="116" fillId="2" borderId="41" xfId="0" applyFont="1" applyFill="1" applyBorder="1" applyAlignment="1">
      <alignment horizontal="left" vertical="center"/>
    </xf>
    <xf numFmtId="1" fontId="116" fillId="2" borderId="42" xfId="0" applyNumberFormat="1" applyFont="1" applyFill="1" applyBorder="1" applyAlignment="1">
      <alignment horizontal="center" vertical="center" wrapText="1"/>
    </xf>
    <xf numFmtId="1" fontId="116" fillId="0" borderId="42" xfId="0" applyNumberFormat="1" applyFont="1" applyBorder="1" applyAlignment="1">
      <alignment horizontal="center" vertical="center" wrapText="1"/>
    </xf>
    <xf numFmtId="0" fontId="116" fillId="2" borderId="43" xfId="0" applyFont="1" applyFill="1" applyBorder="1" applyAlignment="1">
      <alignment horizontal="left" vertical="center"/>
    </xf>
    <xf numFmtId="0" fontId="116" fillId="0" borderId="43" xfId="0" applyFont="1" applyBorder="1" applyAlignment="1">
      <alignment horizontal="left" vertical="center" wrapText="1"/>
    </xf>
    <xf numFmtId="0" fontId="116" fillId="0" borderId="40" xfId="0" applyFont="1" applyBorder="1" applyAlignment="1">
      <alignment horizontal="left" vertical="center"/>
    </xf>
    <xf numFmtId="0" fontId="116" fillId="0" borderId="41" xfId="0" applyFont="1" applyBorder="1" applyAlignment="1">
      <alignment horizontal="left" vertical="center"/>
    </xf>
    <xf numFmtId="0" fontId="97" fillId="5" borderId="62" xfId="0" applyFont="1" applyFill="1" applyBorder="1" applyAlignment="1">
      <alignment horizontal="center" vertical="center" wrapText="1"/>
    </xf>
    <xf numFmtId="0" fontId="97" fillId="5" borderId="63" xfId="0" applyFont="1" applyFill="1" applyBorder="1" applyAlignment="1">
      <alignment horizontal="center" vertical="center" wrapText="1"/>
    </xf>
    <xf numFmtId="1" fontId="117" fillId="0" borderId="42" xfId="0" quotePrefix="1" applyNumberFormat="1" applyFont="1" applyBorder="1" applyAlignment="1">
      <alignment horizontal="center" vertical="center" wrapText="1"/>
    </xf>
    <xf numFmtId="1" fontId="117" fillId="0" borderId="42" xfId="0" applyNumberFormat="1" applyFont="1" applyBorder="1" applyAlignment="1">
      <alignment horizontal="center" vertical="center" wrapText="1"/>
    </xf>
    <xf numFmtId="0" fontId="97" fillId="5" borderId="23" xfId="0" applyFont="1" applyFill="1" applyBorder="1" applyAlignment="1">
      <alignment horizontal="center" vertical="center"/>
    </xf>
    <xf numFmtId="0" fontId="97" fillId="5" borderId="24" xfId="0" applyFont="1" applyFill="1" applyBorder="1" applyAlignment="1">
      <alignment horizontal="center" vertical="center"/>
    </xf>
    <xf numFmtId="0" fontId="97" fillId="5" borderId="36" xfId="0" applyFont="1" applyFill="1" applyBorder="1" applyAlignment="1">
      <alignment horizontal="center" vertical="center"/>
    </xf>
    <xf numFmtId="0" fontId="97" fillId="5" borderId="61" xfId="0" applyFont="1" applyFill="1" applyBorder="1" applyAlignment="1">
      <alignment horizontal="center" vertical="center" wrapText="1"/>
    </xf>
    <xf numFmtId="0" fontId="97" fillId="5" borderId="36" xfId="0" applyFont="1" applyFill="1" applyBorder="1" applyAlignment="1">
      <alignment horizontal="center" vertical="center" wrapText="1"/>
    </xf>
    <xf numFmtId="1" fontId="117" fillId="2" borderId="42" xfId="0" quotePrefix="1" applyNumberFormat="1" applyFont="1" applyFill="1" applyBorder="1" applyAlignment="1">
      <alignment horizontal="center" vertical="center" wrapText="1"/>
    </xf>
    <xf numFmtId="1" fontId="117" fillId="2" borderId="42" xfId="0" applyNumberFormat="1" applyFont="1" applyFill="1" applyBorder="1" applyAlignment="1">
      <alignment horizontal="center" vertical="center" wrapText="1"/>
    </xf>
    <xf numFmtId="1" fontId="117" fillId="2" borderId="43" xfId="0" quotePrefix="1" applyNumberFormat="1" applyFont="1" applyFill="1" applyBorder="1" applyAlignment="1">
      <alignment horizontal="center" vertical="center" wrapText="1"/>
    </xf>
    <xf numFmtId="1" fontId="117" fillId="2" borderId="41" xfId="0" quotePrefix="1" applyNumberFormat="1" applyFont="1" applyFill="1" applyBorder="1" applyAlignment="1">
      <alignment horizontal="center" vertical="center" wrapText="1"/>
    </xf>
    <xf numFmtId="1" fontId="116" fillId="2" borderId="43" xfId="0" applyNumberFormat="1" applyFont="1" applyFill="1" applyBorder="1" applyAlignment="1">
      <alignment horizontal="center" vertical="center" wrapText="1"/>
    </xf>
    <xf numFmtId="1" fontId="116" fillId="2" borderId="41" xfId="0" applyNumberFormat="1" applyFont="1" applyFill="1" applyBorder="1" applyAlignment="1">
      <alignment horizontal="center" vertical="center" wrapText="1"/>
    </xf>
    <xf numFmtId="0" fontId="97" fillId="5" borderId="16" xfId="0" applyFont="1" applyFill="1" applyBorder="1" applyAlignment="1">
      <alignment horizontal="center" vertical="center" wrapText="1"/>
    </xf>
    <xf numFmtId="0" fontId="97" fillId="5" borderId="76" xfId="0" applyFont="1" applyFill="1" applyBorder="1" applyAlignment="1">
      <alignment horizontal="center" vertical="center" wrapText="1"/>
    </xf>
    <xf numFmtId="0" fontId="97" fillId="5" borderId="18" xfId="0" applyFont="1" applyFill="1" applyBorder="1" applyAlignment="1">
      <alignment horizontal="center" vertical="center" wrapText="1"/>
    </xf>
    <xf numFmtId="0" fontId="97" fillId="5" borderId="17" xfId="0" applyFont="1" applyFill="1" applyBorder="1" applyAlignment="1">
      <alignment horizontal="center" vertical="center" wrapText="1"/>
    </xf>
    <xf numFmtId="0" fontId="97" fillId="5" borderId="16" xfId="0" applyFont="1" applyFill="1" applyBorder="1" applyAlignment="1">
      <alignment horizontal="center" vertical="center"/>
    </xf>
    <xf numFmtId="0" fontId="97" fillId="5" borderId="19" xfId="0" applyFont="1" applyFill="1" applyBorder="1" applyAlignment="1">
      <alignment horizontal="center" vertical="center"/>
    </xf>
    <xf numFmtId="0" fontId="97" fillId="5" borderId="17" xfId="0" applyFont="1" applyFill="1" applyBorder="1" applyAlignment="1">
      <alignment horizontal="center" vertical="center"/>
    </xf>
    <xf numFmtId="0" fontId="116" fillId="2" borderId="40" xfId="0" applyFont="1" applyFill="1" applyBorder="1" applyAlignment="1">
      <alignment horizontal="left" vertical="center" wrapText="1"/>
    </xf>
    <xf numFmtId="0" fontId="116" fillId="2" borderId="41" xfId="0" applyFont="1" applyFill="1" applyBorder="1" applyAlignment="1">
      <alignment horizontal="left" vertical="center" wrapText="1"/>
    </xf>
    <xf numFmtId="0" fontId="116" fillId="0" borderId="40" xfId="0" applyFont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97" fillId="3" borderId="41" xfId="0" applyFont="1" applyFill="1" applyBorder="1" applyAlignment="1">
      <alignment horizontal="center" vertical="center" wrapText="1"/>
    </xf>
    <xf numFmtId="0" fontId="97" fillId="0" borderId="43" xfId="0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/>
    </xf>
    <xf numFmtId="0" fontId="97" fillId="0" borderId="41" xfId="0" applyFont="1" applyBorder="1" applyAlignment="1">
      <alignment horizontal="center" vertical="center"/>
    </xf>
    <xf numFmtId="0" fontId="118" fillId="0" borderId="42" xfId="0" applyFont="1" applyBorder="1" applyAlignment="1">
      <alignment horizontal="left" vertical="top" wrapText="1"/>
    </xf>
    <xf numFmtId="0" fontId="115" fillId="0" borderId="42" xfId="0" applyFont="1" applyBorder="1" applyAlignment="1">
      <alignment horizontal="left" vertical="top" wrapText="1"/>
    </xf>
    <xf numFmtId="12" fontId="119" fillId="51" borderId="42" xfId="0" applyNumberFormat="1" applyFont="1" applyFill="1" applyBorder="1" applyAlignment="1">
      <alignment horizontal="center" vertical="center" wrapText="1"/>
    </xf>
    <xf numFmtId="0" fontId="97" fillId="50" borderId="43" xfId="0" quotePrefix="1" applyFont="1" applyFill="1" applyBorder="1" applyAlignment="1">
      <alignment horizontal="center" vertical="center"/>
    </xf>
    <xf numFmtId="0" fontId="97" fillId="50" borderId="41" xfId="0" quotePrefix="1" applyFont="1" applyFill="1" applyBorder="1" applyAlignment="1">
      <alignment horizontal="center" vertical="center"/>
    </xf>
    <xf numFmtId="12" fontId="119" fillId="51" borderId="43" xfId="0" applyNumberFormat="1" applyFont="1" applyFill="1" applyBorder="1" applyAlignment="1">
      <alignment horizontal="center" vertical="center" wrapText="1"/>
    </xf>
    <xf numFmtId="12" fontId="119" fillId="51" borderId="40" xfId="0" applyNumberFormat="1" applyFont="1" applyFill="1" applyBorder="1" applyAlignment="1">
      <alignment horizontal="center" vertical="center" wrapText="1"/>
    </xf>
    <xf numFmtId="12" fontId="119" fillId="51" borderId="41" xfId="0" applyNumberFormat="1" applyFont="1" applyFill="1" applyBorder="1" applyAlignment="1">
      <alignment horizontal="center" vertical="center" wrapText="1"/>
    </xf>
    <xf numFmtId="0" fontId="112" fillId="0" borderId="42" xfId="0" applyFont="1" applyBorder="1" applyAlignment="1">
      <alignment horizontal="left" vertical="top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92" fillId="0" borderId="42" xfId="2" applyFont="1" applyBorder="1" applyAlignment="1">
      <alignment horizontal="left" vertical="center" wrapText="1"/>
    </xf>
    <xf numFmtId="0" fontId="92" fillId="0" borderId="42" xfId="2" applyFont="1" applyBorder="1" applyAlignment="1">
      <alignment horizontal="center" vertical="center" wrapText="1"/>
    </xf>
    <xf numFmtId="0" fontId="92" fillId="0" borderId="42" xfId="2" quotePrefix="1" applyFont="1" applyBorder="1" applyAlignment="1">
      <alignment horizontal="center" vertical="center" wrapText="1"/>
    </xf>
    <xf numFmtId="1" fontId="91" fillId="0" borderId="48" xfId="2" applyNumberFormat="1" applyFont="1" applyBorder="1" applyAlignment="1">
      <alignment horizontal="left" vertical="top" wrapText="1"/>
    </xf>
    <xf numFmtId="1" fontId="91" fillId="0" borderId="49" xfId="2" applyNumberFormat="1" applyFont="1" applyBorder="1" applyAlignment="1">
      <alignment horizontal="left" vertical="top" wrapText="1"/>
    </xf>
    <xf numFmtId="0" fontId="92" fillId="0" borderId="42" xfId="2" quotePrefix="1" applyFont="1" applyBorder="1" applyAlignment="1">
      <alignment vertical="center" wrapText="1"/>
    </xf>
    <xf numFmtId="1" fontId="91" fillId="0" borderId="42" xfId="2" applyNumberFormat="1" applyFont="1" applyBorder="1" applyAlignment="1">
      <alignment horizontal="center" vertical="center" wrapText="1"/>
    </xf>
    <xf numFmtId="0" fontId="92" fillId="0" borderId="39" xfId="2" quotePrefix="1" applyFont="1" applyBorder="1" applyAlignment="1">
      <alignment horizontal="left" vertical="center" wrapText="1"/>
    </xf>
    <xf numFmtId="0" fontId="92" fillId="0" borderId="10" xfId="2" quotePrefix="1" applyFont="1" applyBorder="1" applyAlignment="1">
      <alignment horizontal="left" vertical="center" wrapText="1"/>
    </xf>
    <xf numFmtId="1" fontId="91" fillId="0" borderId="48" xfId="2" applyNumberFormat="1" applyFont="1" applyBorder="1" applyAlignment="1">
      <alignment horizontal="center" vertical="center" wrapText="1"/>
    </xf>
    <xf numFmtId="1" fontId="91" fillId="0" borderId="46" xfId="2" applyNumberFormat="1" applyFont="1" applyBorder="1" applyAlignment="1">
      <alignment horizontal="center" vertical="center" wrapText="1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0" fontId="33" fillId="5" borderId="59" xfId="59" applyFont="1" applyFill="1" applyBorder="1" applyAlignment="1">
      <alignment horizontal="center" vertical="center"/>
    </xf>
    <xf numFmtId="0" fontId="83" fillId="5" borderId="59" xfId="59" applyFont="1" applyFill="1" applyBorder="1" applyAlignment="1">
      <alignment horizontal="left" vertical="center"/>
    </xf>
    <xf numFmtId="0" fontId="83" fillId="0" borderId="6" xfId="59" applyFont="1" applyBorder="1" applyAlignment="1">
      <alignment vertical="center"/>
    </xf>
    <xf numFmtId="0" fontId="83" fillId="0" borderId="6" xfId="59" applyFont="1" applyBorder="1" applyAlignment="1">
      <alignment horizontal="left" vertical="center"/>
    </xf>
    <xf numFmtId="0" fontId="22" fillId="0" borderId="59" xfId="59" applyFont="1" applyBorder="1" applyAlignment="1">
      <alignment horizontal="left" vertical="center" wrapText="1"/>
    </xf>
    <xf numFmtId="0" fontId="83" fillId="0" borderId="0" xfId="59" applyFont="1" applyAlignment="1">
      <alignment horizontal="left" vertical="center" wrapText="1"/>
    </xf>
    <xf numFmtId="0" fontId="83" fillId="0" borderId="59" xfId="59" applyFont="1" applyBorder="1" applyAlignment="1">
      <alignment horizontal="center" vertical="center"/>
    </xf>
    <xf numFmtId="0" fontId="125" fillId="0" borderId="59" xfId="59" applyFont="1" applyBorder="1" applyAlignment="1">
      <alignment vertical="center" wrapText="1"/>
    </xf>
    <xf numFmtId="0" fontId="126" fillId="0" borderId="0" xfId="0" applyFont="1" applyAlignment="1">
      <alignment horizontal="center"/>
    </xf>
    <xf numFmtId="0" fontId="1" fillId="0" borderId="64" xfId="129" applyFont="1" applyBorder="1" applyAlignment="1">
      <alignment horizontal="left" vertical="top" wrapText="1"/>
    </xf>
    <xf numFmtId="0" fontId="1" fillId="0" borderId="66" xfId="129" applyFont="1" applyBorder="1" applyAlignment="1">
      <alignment horizontal="left" vertical="top" wrapText="1"/>
    </xf>
    <xf numFmtId="0" fontId="80" fillId="0" borderId="64" xfId="129" applyFont="1" applyBorder="1" applyAlignment="1">
      <alignment horizontal="center" vertical="top" wrapText="1"/>
    </xf>
    <xf numFmtId="0" fontId="80" fillId="0" borderId="65" xfId="129" applyFont="1" applyBorder="1" applyAlignment="1">
      <alignment horizontal="center" vertical="top" wrapText="1"/>
    </xf>
    <xf numFmtId="0" fontId="80" fillId="0" borderId="66" xfId="129" applyFont="1" applyBorder="1" applyAlignment="1">
      <alignment horizontal="center" vertical="top" wrapText="1"/>
    </xf>
    <xf numFmtId="0" fontId="80" fillId="0" borderId="68" xfId="129" applyFont="1" applyBorder="1" applyAlignment="1">
      <alignment horizontal="left" vertical="top" wrapText="1"/>
    </xf>
    <xf numFmtId="0" fontId="80" fillId="0" borderId="64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0" fontId="135" fillId="53" borderId="42" xfId="129" applyFont="1" applyFill="1" applyBorder="1" applyAlignment="1">
      <alignment horizontal="center" vertical="top"/>
    </xf>
    <xf numFmtId="0" fontId="133" fillId="0" borderId="64" xfId="130" applyFont="1" applyBorder="1" applyAlignment="1">
      <alignment horizontal="left" vertical="center" wrapText="1"/>
    </xf>
    <xf numFmtId="0" fontId="133" fillId="0" borderId="66" xfId="130" applyFont="1" applyBorder="1" applyAlignment="1">
      <alignment horizontal="left" vertical="center" wrapText="1"/>
    </xf>
    <xf numFmtId="0" fontId="136" fillId="0" borderId="64" xfId="130" applyFont="1" applyBorder="1" applyAlignment="1">
      <alignment horizontal="center" vertical="center" wrapText="1"/>
    </xf>
    <xf numFmtId="0" fontId="136" fillId="0" borderId="65" xfId="130" applyFont="1" applyBorder="1" applyAlignment="1">
      <alignment horizontal="center" vertical="center" wrapText="1"/>
    </xf>
    <xf numFmtId="0" fontId="136" fillId="0" borderId="66" xfId="130" applyFont="1" applyBorder="1" applyAlignment="1">
      <alignment horizontal="center" vertical="center" wrapText="1"/>
    </xf>
    <xf numFmtId="0" fontId="126" fillId="0" borderId="64" xfId="130" applyFont="1" applyBorder="1" applyAlignment="1">
      <alignment horizontal="center" vertical="center" wrapText="1"/>
    </xf>
    <xf numFmtId="0" fontId="126" fillId="0" borderId="65" xfId="130" applyFont="1" applyBorder="1" applyAlignment="1">
      <alignment horizontal="center" vertical="center" wrapText="1"/>
    </xf>
    <xf numFmtId="0" fontId="126" fillId="0" borderId="66" xfId="130" applyFont="1" applyBorder="1" applyAlignment="1">
      <alignment horizontal="center" vertical="center" wrapText="1"/>
    </xf>
    <xf numFmtId="0" fontId="80" fillId="0" borderId="68" xfId="130" applyFont="1" applyBorder="1" applyAlignment="1">
      <alignment horizontal="left" vertical="top" wrapText="1"/>
    </xf>
    <xf numFmtId="0" fontId="138" fillId="53" borderId="64" xfId="130" applyFont="1" applyFill="1" applyBorder="1" applyAlignment="1">
      <alignment horizontal="center" vertical="center" wrapText="1"/>
    </xf>
    <xf numFmtId="0" fontId="138" fillId="53" borderId="65" xfId="130" applyFont="1" applyFill="1" applyBorder="1" applyAlignment="1">
      <alignment horizontal="center" vertical="center" wrapText="1"/>
    </xf>
    <xf numFmtId="0" fontId="138" fillId="53" borderId="66" xfId="130" applyFont="1" applyFill="1" applyBorder="1" applyAlignment="1">
      <alignment horizontal="center" vertical="center" wrapText="1"/>
    </xf>
    <xf numFmtId="0" fontId="80" fillId="0" borderId="64" xfId="130" applyFont="1" applyBorder="1" applyAlignment="1">
      <alignment horizontal="center" vertical="center" wrapText="1"/>
    </xf>
    <xf numFmtId="0" fontId="80" fillId="0" borderId="66" xfId="130" applyFont="1" applyBorder="1" applyAlignment="1">
      <alignment horizontal="center" vertical="center" wrapText="1"/>
    </xf>
    <xf numFmtId="12" fontId="139" fillId="53" borderId="42" xfId="130" applyNumberFormat="1" applyFont="1" applyFill="1" applyBorder="1" applyAlignment="1">
      <alignment horizontal="center" vertical="center" wrapText="1"/>
    </xf>
    <xf numFmtId="0" fontId="138" fillId="53" borderId="42" xfId="130" applyFont="1" applyFill="1" applyBorder="1" applyAlignment="1">
      <alignment horizontal="center" vertical="top"/>
    </xf>
    <xf numFmtId="0" fontId="133" fillId="0" borderId="65" xfId="130" applyFont="1" applyBorder="1" applyAlignment="1">
      <alignment horizontal="left" vertical="center" wrapText="1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1" xfId="130" xr:uid="{4CB14B76-49EB-40B2-80FD-C4C78CD1A7E1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9" xr:uid="{3106C001-487E-4567-92B1-B90D0110BE58}"/>
    <cellStyle name="Normal 9" xfId="128" xr:uid="{A2937FE3-6144-484E-8E63-84227DFED116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7.emf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12" Type="http://schemas.openxmlformats.org/officeDocument/2006/relationships/image" Target="../media/image36.emf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7.emf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597234</xdr:colOff>
      <xdr:row>5</xdr:row>
      <xdr:rowOff>451327</xdr:rowOff>
    </xdr:from>
    <xdr:to>
      <xdr:col>16</xdr:col>
      <xdr:colOff>3275733</xdr:colOff>
      <xdr:row>8</xdr:row>
      <xdr:rowOff>1780760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A612E-4A95-4206-B71E-9F37FDACB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92234" y="3101762"/>
          <a:ext cx="7095890" cy="4890955"/>
        </a:xfrm>
        <a:prstGeom prst="rect">
          <a:avLst/>
        </a:prstGeom>
      </xdr:spPr>
    </xdr:pic>
    <xdr:clientData/>
  </xdr:twoCellAnchor>
  <xdr:twoCellAnchor>
    <xdr:from>
      <xdr:col>11</xdr:col>
      <xdr:colOff>73329</xdr:colOff>
      <xdr:row>53</xdr:row>
      <xdr:rowOff>471013</xdr:rowOff>
    </xdr:from>
    <xdr:to>
      <xdr:col>16</xdr:col>
      <xdr:colOff>2926128</xdr:colOff>
      <xdr:row>57</xdr:row>
      <xdr:rowOff>2898914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47E735-619C-4B33-A43A-41A6AA5F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5286" y="95803839"/>
          <a:ext cx="12460625" cy="7770184"/>
        </a:xfrm>
        <a:prstGeom prst="rect">
          <a:avLst/>
        </a:prstGeom>
      </xdr:spPr>
    </xdr:pic>
    <xdr:clientData/>
  </xdr:twoCellAnchor>
  <xdr:twoCellAnchor editAs="oneCell">
    <xdr:from>
      <xdr:col>11</xdr:col>
      <xdr:colOff>2038704</xdr:colOff>
      <xdr:row>58</xdr:row>
      <xdr:rowOff>944217</xdr:rowOff>
    </xdr:from>
    <xdr:to>
      <xdr:col>16</xdr:col>
      <xdr:colOff>414130</xdr:colOff>
      <xdr:row>61</xdr:row>
      <xdr:rowOff>3068487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2A0921-A468-9E96-2C49-FE288426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10661" y="105429326"/>
          <a:ext cx="7983252" cy="9330139"/>
        </a:xfrm>
        <a:prstGeom prst="rect">
          <a:avLst/>
        </a:prstGeom>
      </xdr:spPr>
    </xdr:pic>
    <xdr:clientData/>
  </xdr:twoCellAnchor>
  <xdr:twoCellAnchor editAs="oneCell">
    <xdr:from>
      <xdr:col>11</xdr:col>
      <xdr:colOff>1508617</xdr:colOff>
      <xdr:row>62</xdr:row>
      <xdr:rowOff>866122</xdr:rowOff>
    </xdr:from>
    <xdr:to>
      <xdr:col>16</xdr:col>
      <xdr:colOff>1615108</xdr:colOff>
      <xdr:row>77</xdr:row>
      <xdr:rowOff>255444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5F0382-D161-463F-7403-2D07066E3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80574" y="116656992"/>
          <a:ext cx="9714317" cy="10363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5046470</xdr:colOff>
      <xdr:row>15</xdr:row>
      <xdr:rowOff>561840</xdr:rowOff>
    </xdr:from>
    <xdr:to>
      <xdr:col>1</xdr:col>
      <xdr:colOff>10550769</xdr:colOff>
      <xdr:row>16</xdr:row>
      <xdr:rowOff>2555800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436830-B6C3-4AE4-9CC6-1145A079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2912" y="34925109"/>
          <a:ext cx="5504299" cy="58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4029808</xdr:colOff>
      <xdr:row>21</xdr:row>
      <xdr:rowOff>264724</xdr:rowOff>
    </xdr:from>
    <xdr:to>
      <xdr:col>1</xdr:col>
      <xdr:colOff>13270878</xdr:colOff>
      <xdr:row>22</xdr:row>
      <xdr:rowOff>1928821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87D448E-1498-4F42-ACA9-B291A7C3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7654688" y="54194074"/>
          <a:ext cx="5364194" cy="9241070"/>
        </a:xfrm>
        <a:prstGeom prst="rect">
          <a:avLst/>
        </a:prstGeom>
      </xdr:spPr>
    </xdr:pic>
    <xdr:clientData/>
  </xdr:twoCellAnchor>
  <xdr:twoCellAnchor>
    <xdr:from>
      <xdr:col>1</xdr:col>
      <xdr:colOff>1755132</xdr:colOff>
      <xdr:row>18</xdr:row>
      <xdr:rowOff>1868365</xdr:rowOff>
    </xdr:from>
    <xdr:to>
      <xdr:col>1</xdr:col>
      <xdr:colOff>14910290</xdr:colOff>
      <xdr:row>19</xdr:row>
      <xdr:rowOff>3077307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777C8636-EAAC-49E7-823E-96920ECBA293}"/>
            </a:ext>
          </a:extLst>
        </xdr:cNvPr>
        <xdr:cNvGrpSpPr/>
      </xdr:nvGrpSpPr>
      <xdr:grpSpPr>
        <a:xfrm>
          <a:off x="13991094" y="46831250"/>
          <a:ext cx="13155158" cy="5702788"/>
          <a:chOff x="0" y="0"/>
          <a:chExt cx="8144061" cy="5077534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25A8F02E-9EA7-D86F-DEA3-B6496B0FDC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0"/>
            <a:ext cx="1333686" cy="5020376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CD943A73-B8C9-B79B-98BF-C29040343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71600" y="0"/>
            <a:ext cx="1314633" cy="5039428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32F59FC-BE8F-1B39-9E91-0B5F37BE17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714625" y="0"/>
            <a:ext cx="1343212" cy="5068007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28FE3BB9-AB07-A1E7-1780-83599DC5B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076700" y="0"/>
            <a:ext cx="1314633" cy="5058481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1EF8940E-4FA4-4B4C-FD44-3763912A70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448300" y="0"/>
            <a:ext cx="1324160" cy="5058481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7067EF6-E00B-6A4B-0746-69CE0464C9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810375" y="0"/>
            <a:ext cx="1333686" cy="5077534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4909039</xdr:colOff>
      <xdr:row>24</xdr:row>
      <xdr:rowOff>476251</xdr:rowOff>
    </xdr:from>
    <xdr:to>
      <xdr:col>1</xdr:col>
      <xdr:colOff>12052789</xdr:colOff>
      <xdr:row>24</xdr:row>
      <xdr:rowOff>3963625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7E689-A5D3-419B-BF28-5FF3933A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595481" y="64879905"/>
          <a:ext cx="7143750" cy="3487374"/>
        </a:xfrm>
        <a:prstGeom prst="rect">
          <a:avLst/>
        </a:prstGeom>
      </xdr:spPr>
    </xdr:pic>
    <xdr:clientData/>
  </xdr:twoCellAnchor>
  <xdr:twoCellAnchor editAs="oneCell">
    <xdr:from>
      <xdr:col>1</xdr:col>
      <xdr:colOff>5324841</xdr:colOff>
      <xdr:row>51</xdr:row>
      <xdr:rowOff>164855</xdr:rowOff>
    </xdr:from>
    <xdr:to>
      <xdr:col>1</xdr:col>
      <xdr:colOff>10404231</xdr:colOff>
      <xdr:row>51</xdr:row>
      <xdr:rowOff>3021305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073CFDB-5FAD-4073-B2CD-0CA24DED8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011283" y="152967836"/>
          <a:ext cx="5079390" cy="2856450"/>
        </a:xfrm>
        <a:prstGeom prst="rect">
          <a:avLst/>
        </a:prstGeom>
      </xdr:spPr>
    </xdr:pic>
    <xdr:clientData/>
  </xdr:twoCellAnchor>
  <xdr:twoCellAnchor>
    <xdr:from>
      <xdr:col>1</xdr:col>
      <xdr:colOff>650264</xdr:colOff>
      <xdr:row>47</xdr:row>
      <xdr:rowOff>483577</xdr:rowOff>
    </xdr:from>
    <xdr:to>
      <xdr:col>1</xdr:col>
      <xdr:colOff>16851923</xdr:colOff>
      <xdr:row>47</xdr:row>
      <xdr:rowOff>4509651</xdr:rowOff>
    </xdr:to>
    <xdr:pic>
      <xdr:nvPicPr>
        <xdr:cNvPr id="26" name="Picture 25" descr="A close-up of a label&#10;&#10;Description automatically generated">
          <a:extLst>
            <a:ext uri="{FF2B5EF4-FFF2-40B4-BE49-F238E27FC236}">
              <a16:creationId xmlns:a16="http://schemas.microsoft.com/office/drawing/2014/main" id="{345D4715-6F6D-4AD4-8673-A1D74C75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36706" y="140867423"/>
          <a:ext cx="16201659" cy="4026074"/>
        </a:xfrm>
        <a:prstGeom prst="rect">
          <a:avLst/>
        </a:prstGeom>
      </xdr:spPr>
    </xdr:pic>
    <xdr:clientData/>
  </xdr:twoCellAnchor>
  <xdr:twoCellAnchor>
    <xdr:from>
      <xdr:col>1</xdr:col>
      <xdr:colOff>3670787</xdr:colOff>
      <xdr:row>43</xdr:row>
      <xdr:rowOff>716205</xdr:rowOff>
    </xdr:from>
    <xdr:to>
      <xdr:col>1</xdr:col>
      <xdr:colOff>12932020</xdr:colOff>
      <xdr:row>43</xdr:row>
      <xdr:rowOff>4309682</xdr:rowOff>
    </xdr:to>
    <xdr:pic>
      <xdr:nvPicPr>
        <xdr:cNvPr id="32" name="Picture 31" descr="A close-up of a packet&#10;&#10;Description automatically generated">
          <a:extLst>
            <a:ext uri="{FF2B5EF4-FFF2-40B4-BE49-F238E27FC236}">
              <a16:creationId xmlns:a16="http://schemas.microsoft.com/office/drawing/2014/main" id="{F2A75F84-9A8C-4666-BCF7-5E55A3D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357229" y="130732455"/>
          <a:ext cx="9261233" cy="3593477"/>
        </a:xfrm>
        <a:prstGeom prst="rect">
          <a:avLst/>
        </a:prstGeom>
      </xdr:spPr>
    </xdr:pic>
    <xdr:clientData/>
  </xdr:twoCellAnchor>
  <xdr:twoCellAnchor editAs="oneCell">
    <xdr:from>
      <xdr:col>1</xdr:col>
      <xdr:colOff>3617669</xdr:colOff>
      <xdr:row>41</xdr:row>
      <xdr:rowOff>322385</xdr:rowOff>
    </xdr:from>
    <xdr:to>
      <xdr:col>1</xdr:col>
      <xdr:colOff>12126058</xdr:colOff>
      <xdr:row>41</xdr:row>
      <xdr:rowOff>4689231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9DD8A54-E3E8-4B6B-878A-E61E9684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304111" y="124257289"/>
          <a:ext cx="8508389" cy="4366846"/>
        </a:xfrm>
        <a:prstGeom prst="rect">
          <a:avLst/>
        </a:prstGeom>
      </xdr:spPr>
    </xdr:pic>
    <xdr:clientData/>
  </xdr:twoCellAnchor>
  <xdr:twoCellAnchor>
    <xdr:from>
      <xdr:col>1</xdr:col>
      <xdr:colOff>5443902</xdr:colOff>
      <xdr:row>39</xdr:row>
      <xdr:rowOff>201490</xdr:rowOff>
    </xdr:from>
    <xdr:to>
      <xdr:col>1</xdr:col>
      <xdr:colOff>11246828</xdr:colOff>
      <xdr:row>39</xdr:row>
      <xdr:rowOff>4282126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4ADDD81-C1CB-4DD5-AB73-1E6F8D1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30344" y="115930240"/>
          <a:ext cx="5802926" cy="4080636"/>
        </a:xfrm>
        <a:prstGeom prst="rect">
          <a:avLst/>
        </a:prstGeom>
      </xdr:spPr>
    </xdr:pic>
    <xdr:clientData/>
  </xdr:twoCellAnchor>
  <xdr:twoCellAnchor>
    <xdr:from>
      <xdr:col>1</xdr:col>
      <xdr:colOff>5097707</xdr:colOff>
      <xdr:row>37</xdr:row>
      <xdr:rowOff>214311</xdr:rowOff>
    </xdr:from>
    <xdr:to>
      <xdr:col>1</xdr:col>
      <xdr:colOff>12216351</xdr:colOff>
      <xdr:row>37</xdr:row>
      <xdr:rowOff>4872404</xdr:rowOff>
    </xdr:to>
    <xdr:pic>
      <xdr:nvPicPr>
        <xdr:cNvPr id="35" name="Picture 34" descr="A close up of a black wire&#10;&#10;Description automatically generated">
          <a:extLst>
            <a:ext uri="{FF2B5EF4-FFF2-40B4-BE49-F238E27FC236}">
              <a16:creationId xmlns:a16="http://schemas.microsoft.com/office/drawing/2014/main" id="{13FD4DBC-5D1A-4A90-8B81-A620DA5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84149" y="108872580"/>
          <a:ext cx="7118644" cy="4658093"/>
        </a:xfrm>
        <a:prstGeom prst="rect">
          <a:avLst/>
        </a:prstGeom>
      </xdr:spPr>
    </xdr:pic>
    <xdr:clientData/>
  </xdr:twoCellAnchor>
  <xdr:twoCellAnchor>
    <xdr:from>
      <xdr:col>1</xdr:col>
      <xdr:colOff>5251573</xdr:colOff>
      <xdr:row>35</xdr:row>
      <xdr:rowOff>304067</xdr:rowOff>
    </xdr:from>
    <xdr:to>
      <xdr:col>1</xdr:col>
      <xdr:colOff>11173559</xdr:colOff>
      <xdr:row>35</xdr:row>
      <xdr:rowOff>4157248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67A8174-E5A8-4942-A3E8-F2F97AE5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938015" y="101525509"/>
          <a:ext cx="5921986" cy="3853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"/>
  <sheetViews>
    <sheetView tabSelected="1" view="pageBreakPreview" topLeftCell="A2" zoomScale="23" zoomScaleNormal="10" zoomScaleSheetLayoutView="23" zoomScalePageLayoutView="25" workbookViewId="0">
      <selection activeCell="N28" sqref="N28:Q28"/>
    </sheetView>
  </sheetViews>
  <sheetFormatPr defaultColWidth="9.1796875" defaultRowHeight="14"/>
  <cols>
    <col min="1" max="1" width="13.453125" style="49" customWidth="1"/>
    <col min="2" max="2" width="61" style="49" customWidth="1"/>
    <col min="3" max="3" width="44" style="49" customWidth="1"/>
    <col min="4" max="4" width="41.26953125" style="49" customWidth="1"/>
    <col min="5" max="5" width="38.453125" style="49" customWidth="1"/>
    <col min="6" max="6" width="41.1796875" style="49" customWidth="1"/>
    <col min="7" max="7" width="45.1796875" style="50" customWidth="1"/>
    <col min="8" max="8" width="36.81640625" style="49" customWidth="1"/>
    <col min="9" max="9" width="36.54296875" style="49" customWidth="1"/>
    <col min="10" max="10" width="40.453125" style="49" customWidth="1"/>
    <col min="11" max="13" width="40.1796875" style="49" customWidth="1"/>
    <col min="14" max="14" width="24" style="49" customWidth="1"/>
    <col min="15" max="15" width="31.453125" style="49" customWidth="1"/>
    <col min="16" max="16" width="7.453125" style="49" customWidth="1"/>
    <col min="17" max="17" width="58.54296875" style="49" customWidth="1"/>
    <col min="18" max="16384" width="9.1796875" style="49"/>
  </cols>
  <sheetData>
    <row r="1" spans="1:17" ht="74.150000000000006" hidden="1" customHeight="1"/>
    <row r="2" spans="1:17" s="234" customFormat="1" ht="39.75" customHeight="1">
      <c r="A2" s="231"/>
      <c r="B2" s="231"/>
      <c r="C2" s="231"/>
      <c r="D2" s="232"/>
      <c r="E2" s="231"/>
      <c r="F2" s="231"/>
      <c r="G2" s="231"/>
      <c r="H2" s="231"/>
      <c r="I2" s="231"/>
      <c r="J2" s="231"/>
      <c r="K2" s="231"/>
      <c r="L2" s="233"/>
      <c r="M2" s="233"/>
      <c r="N2" s="581" t="s">
        <v>73</v>
      </c>
      <c r="O2" s="581" t="s">
        <v>73</v>
      </c>
      <c r="P2" s="582" t="s">
        <v>74</v>
      </c>
      <c r="Q2" s="582"/>
    </row>
    <row r="3" spans="1:17" s="234" customFormat="1" ht="40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3"/>
      <c r="M3" s="233"/>
      <c r="N3" s="581" t="s">
        <v>75</v>
      </c>
      <c r="O3" s="581" t="s">
        <v>75</v>
      </c>
      <c r="P3" s="583" t="s">
        <v>76</v>
      </c>
      <c r="Q3" s="583"/>
    </row>
    <row r="4" spans="1:17" s="234" customFormat="1" ht="40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3"/>
      <c r="M4" s="233"/>
      <c r="N4" s="581" t="s">
        <v>77</v>
      </c>
      <c r="O4" s="581" t="s">
        <v>77</v>
      </c>
      <c r="P4" s="584" t="s">
        <v>79</v>
      </c>
      <c r="Q4" s="582"/>
    </row>
    <row r="5" spans="1:17" s="342" customFormat="1" ht="92.25" customHeight="1" thickBot="1">
      <c r="B5" s="343" t="s">
        <v>419</v>
      </c>
      <c r="G5" s="346"/>
    </row>
    <row r="6" spans="1:17" s="342" customFormat="1" ht="85.5" customHeight="1">
      <c r="B6" s="402" t="s">
        <v>0</v>
      </c>
      <c r="C6" s="402"/>
      <c r="D6" s="343"/>
      <c r="F6" s="359"/>
      <c r="G6" s="563" t="s">
        <v>1381</v>
      </c>
      <c r="H6" s="564"/>
      <c r="I6" s="564"/>
      <c r="J6" s="564"/>
      <c r="K6" s="564"/>
      <c r="L6" s="564"/>
      <c r="M6" s="565"/>
    </row>
    <row r="7" spans="1:17" s="403" customFormat="1" ht="97.5" customHeight="1">
      <c r="B7" s="404" t="s">
        <v>43</v>
      </c>
      <c r="C7" s="404"/>
      <c r="D7" s="405" t="s">
        <v>420</v>
      </c>
      <c r="E7" s="406"/>
      <c r="F7" s="404"/>
      <c r="G7" s="566"/>
      <c r="H7" s="567"/>
      <c r="I7" s="567"/>
      <c r="J7" s="567"/>
      <c r="K7" s="567"/>
      <c r="L7" s="567"/>
      <c r="M7" s="568"/>
      <c r="N7" s="407"/>
      <c r="O7" s="407"/>
      <c r="P7" s="407"/>
      <c r="Q7" s="407"/>
    </row>
    <row r="8" spans="1:17" s="403" customFormat="1" ht="97.5" customHeight="1">
      <c r="B8" s="404" t="s">
        <v>44</v>
      </c>
      <c r="C8" s="404"/>
      <c r="D8" s="405" t="s">
        <v>421</v>
      </c>
      <c r="E8" s="405"/>
      <c r="F8" s="404"/>
      <c r="G8" s="566"/>
      <c r="H8" s="567"/>
      <c r="I8" s="567"/>
      <c r="J8" s="567"/>
      <c r="K8" s="567"/>
      <c r="L8" s="567"/>
      <c r="M8" s="568"/>
      <c r="N8" s="407"/>
      <c r="O8" s="407"/>
      <c r="P8" s="407"/>
      <c r="Q8" s="407"/>
    </row>
    <row r="9" spans="1:17" s="403" customFormat="1" ht="146.25" customHeight="1" thickBot="1">
      <c r="B9" s="404" t="s">
        <v>45</v>
      </c>
      <c r="C9" s="404"/>
      <c r="D9" s="562" t="s">
        <v>1352</v>
      </c>
      <c r="E9" s="562"/>
      <c r="F9" s="562"/>
      <c r="G9" s="569"/>
      <c r="H9" s="570"/>
      <c r="I9" s="570"/>
      <c r="J9" s="570"/>
      <c r="K9" s="570"/>
      <c r="L9" s="570"/>
      <c r="M9" s="571"/>
      <c r="N9" s="407"/>
      <c r="O9" s="407"/>
      <c r="P9" s="407"/>
      <c r="Q9" s="407"/>
    </row>
    <row r="10" spans="1:17" s="342" customFormat="1" ht="97.5" customHeight="1">
      <c r="B10" s="345" t="s">
        <v>1</v>
      </c>
      <c r="C10" s="345"/>
      <c r="D10" s="408" t="s">
        <v>463</v>
      </c>
      <c r="E10" s="408"/>
      <c r="F10" s="343"/>
      <c r="G10" s="359"/>
      <c r="H10" s="343"/>
      <c r="I10" s="343"/>
      <c r="J10" s="343"/>
      <c r="K10" s="343"/>
      <c r="L10" s="343"/>
      <c r="M10" s="343"/>
      <c r="N10" s="343"/>
      <c r="O10" s="343"/>
      <c r="P10" s="343"/>
      <c r="Q10" s="343"/>
    </row>
    <row r="11" spans="1:17" s="342" customFormat="1" ht="75" customHeight="1">
      <c r="B11" s="409" t="s">
        <v>2</v>
      </c>
      <c r="C11" s="409"/>
      <c r="D11" s="410" t="s">
        <v>233</v>
      </c>
      <c r="E11" s="411"/>
      <c r="F11" s="411"/>
      <c r="G11" s="412"/>
      <c r="H11" s="411"/>
      <c r="I11" s="413"/>
      <c r="J11" s="413" t="s">
        <v>46</v>
      </c>
      <c r="K11" s="413"/>
      <c r="L11" s="414"/>
      <c r="M11" s="413" t="s">
        <v>1365</v>
      </c>
      <c r="N11" s="415"/>
      <c r="O11" s="415"/>
      <c r="P11" s="415"/>
      <c r="Q11" s="415"/>
    </row>
    <row r="12" spans="1:17" s="342" customFormat="1" ht="225" customHeight="1">
      <c r="B12" s="413" t="s">
        <v>3</v>
      </c>
      <c r="C12" s="413"/>
      <c r="D12" s="573">
        <v>45177</v>
      </c>
      <c r="E12" s="574"/>
      <c r="F12" s="574"/>
      <c r="G12" s="417"/>
      <c r="H12" s="416"/>
      <c r="I12" s="413"/>
      <c r="J12" s="413" t="s">
        <v>4</v>
      </c>
      <c r="K12" s="413"/>
      <c r="L12" s="414"/>
      <c r="M12" s="572" t="s">
        <v>218</v>
      </c>
      <c r="N12" s="572"/>
      <c r="O12" s="572"/>
      <c r="P12" s="572"/>
      <c r="Q12" s="572"/>
    </row>
    <row r="13" spans="1:17" s="342" customFormat="1" ht="75" customHeight="1">
      <c r="B13" s="413" t="s">
        <v>5</v>
      </c>
      <c r="C13" s="413"/>
      <c r="D13" s="418"/>
      <c r="E13" s="413"/>
      <c r="F13" s="413"/>
      <c r="G13" s="419"/>
      <c r="H13" s="420"/>
      <c r="I13" s="413"/>
      <c r="J13" s="413" t="s">
        <v>40</v>
      </c>
      <c r="M13" s="413" t="s">
        <v>112</v>
      </c>
      <c r="N13" s="413"/>
      <c r="O13" s="420"/>
      <c r="P13" s="420"/>
      <c r="Q13" s="415"/>
    </row>
    <row r="14" spans="1:17" s="342" customFormat="1" ht="75" customHeight="1">
      <c r="B14" s="575"/>
      <c r="C14" s="575"/>
      <c r="D14" s="575"/>
      <c r="E14" s="575"/>
      <c r="F14" s="575"/>
      <c r="G14" s="419"/>
      <c r="H14" s="420"/>
      <c r="I14" s="413"/>
      <c r="J14" s="413" t="s">
        <v>6</v>
      </c>
      <c r="K14" s="413"/>
      <c r="L14" s="414"/>
      <c r="M14" s="421" t="s">
        <v>219</v>
      </c>
      <c r="N14" s="420"/>
      <c r="O14" s="415"/>
      <c r="P14" s="415"/>
      <c r="Q14" s="420"/>
    </row>
    <row r="15" spans="1:17" s="342" customFormat="1" ht="75" customHeight="1">
      <c r="B15" s="413" t="s">
        <v>50</v>
      </c>
      <c r="C15" s="413"/>
      <c r="D15" s="413" t="s">
        <v>7</v>
      </c>
      <c r="E15" s="413"/>
      <c r="F15" s="413"/>
      <c r="G15" s="422"/>
      <c r="H15" s="413"/>
      <c r="I15" s="413"/>
      <c r="J15" s="413" t="s">
        <v>8</v>
      </c>
      <c r="K15" s="413"/>
      <c r="L15" s="414"/>
      <c r="M15" s="415" t="s">
        <v>210</v>
      </c>
      <c r="N15" s="415"/>
      <c r="O15" s="415"/>
      <c r="P15" s="415"/>
      <c r="Q15" s="415"/>
    </row>
    <row r="16" spans="1:17" s="342" customFormat="1" ht="75" customHeight="1">
      <c r="B16" s="405" t="s">
        <v>64</v>
      </c>
      <c r="C16" s="405"/>
      <c r="D16" s="405"/>
      <c r="E16" s="345"/>
      <c r="F16" s="345"/>
      <c r="G16" s="358"/>
      <c r="H16" s="345"/>
      <c r="I16" s="345"/>
      <c r="J16" s="345"/>
      <c r="K16" s="345"/>
      <c r="L16" s="345"/>
      <c r="M16" s="345"/>
      <c r="N16" s="345"/>
      <c r="O16" s="345"/>
      <c r="P16" s="345"/>
      <c r="Q16" s="345"/>
    </row>
    <row r="17" spans="1:18" s="238" customFormat="1" ht="18.75" customHeight="1"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</row>
    <row r="18" spans="1:18" s="240" customFormat="1" ht="160.5" customHeight="1">
      <c r="B18" s="241"/>
      <c r="C18" s="328" t="s">
        <v>72</v>
      </c>
      <c r="D18" s="276" t="s">
        <v>9</v>
      </c>
      <c r="E18" s="277" t="s">
        <v>56</v>
      </c>
      <c r="F18" s="277"/>
      <c r="G18" s="277" t="s">
        <v>60</v>
      </c>
      <c r="H18" s="277" t="s">
        <v>10</v>
      </c>
      <c r="I18" s="277" t="s">
        <v>57</v>
      </c>
      <c r="J18" s="277" t="s">
        <v>58</v>
      </c>
      <c r="K18" s="277" t="s">
        <v>422</v>
      </c>
      <c r="L18" s="277"/>
      <c r="M18" s="278"/>
      <c r="N18" s="278"/>
      <c r="O18" s="278"/>
      <c r="P18" s="278"/>
      <c r="Q18" s="279" t="s">
        <v>11</v>
      </c>
    </row>
    <row r="19" spans="1:18" s="240" customFormat="1" ht="160.5" customHeight="1">
      <c r="B19" s="288" t="s">
        <v>12</v>
      </c>
      <c r="C19" s="326" t="s">
        <v>423</v>
      </c>
      <c r="D19" s="280" t="s">
        <v>424</v>
      </c>
      <c r="E19" s="281"/>
      <c r="F19" s="282"/>
      <c r="G19" s="282">
        <v>80</v>
      </c>
      <c r="H19" s="282">
        <v>103</v>
      </c>
      <c r="I19" s="282">
        <v>96</v>
      </c>
      <c r="J19" s="282">
        <v>49</v>
      </c>
      <c r="K19" s="282">
        <v>10</v>
      </c>
      <c r="L19" s="282"/>
      <c r="M19" s="282"/>
      <c r="N19" s="282"/>
      <c r="O19" s="282"/>
      <c r="P19" s="282"/>
      <c r="Q19" s="283">
        <f>SUM(E19:P19)</f>
        <v>338</v>
      </c>
    </row>
    <row r="20" spans="1:18" s="240" customFormat="1" ht="160.5" customHeight="1">
      <c r="B20" s="288" t="s">
        <v>63</v>
      </c>
      <c r="C20" s="326" t="str">
        <f>C19</f>
        <v>50418-06515</v>
      </c>
      <c r="D20" s="280" t="str">
        <f>+D19</f>
        <v>Black Beauty</v>
      </c>
      <c r="E20" s="281"/>
      <c r="F20" s="282"/>
      <c r="G20" s="282">
        <f>ROUNDUP(G19*5%,0)</f>
        <v>4</v>
      </c>
      <c r="H20" s="282">
        <f t="shared" ref="H20:K20" si="0">ROUNDUP(H19*5%,0)</f>
        <v>6</v>
      </c>
      <c r="I20" s="282">
        <f t="shared" si="0"/>
        <v>5</v>
      </c>
      <c r="J20" s="282">
        <f t="shared" si="0"/>
        <v>3</v>
      </c>
      <c r="K20" s="282">
        <f t="shared" si="0"/>
        <v>1</v>
      </c>
      <c r="L20" s="282"/>
      <c r="M20" s="282"/>
      <c r="N20" s="282"/>
      <c r="O20" s="282"/>
      <c r="P20" s="282"/>
      <c r="Q20" s="283">
        <f>SUM(E20:P20)</f>
        <v>19</v>
      </c>
    </row>
    <row r="21" spans="1:18" s="242" customFormat="1" ht="160.5" customHeight="1">
      <c r="B21" s="289" t="s">
        <v>13</v>
      </c>
      <c r="C21" s="327" t="str">
        <f>C19</f>
        <v>50418-06515</v>
      </c>
      <c r="D21" s="284" t="str">
        <f>+D20</f>
        <v>Black Beauty</v>
      </c>
      <c r="E21" s="285"/>
      <c r="F21" s="286"/>
      <c r="G21" s="286">
        <f t="shared" ref="G21:K21" si="1">SUM(G19:G20)</f>
        <v>84</v>
      </c>
      <c r="H21" s="286">
        <f t="shared" si="1"/>
        <v>109</v>
      </c>
      <c r="I21" s="286">
        <f t="shared" si="1"/>
        <v>101</v>
      </c>
      <c r="J21" s="286">
        <f t="shared" si="1"/>
        <v>52</v>
      </c>
      <c r="K21" s="286">
        <f t="shared" si="1"/>
        <v>11</v>
      </c>
      <c r="L21" s="287"/>
      <c r="M21" s="286"/>
      <c r="N21" s="286"/>
      <c r="O21" s="286"/>
      <c r="P21" s="286"/>
      <c r="Q21" s="286">
        <f>SUM(Q19:Q20)</f>
        <v>357</v>
      </c>
    </row>
    <row r="22" spans="1:18" s="240" customFormat="1" ht="50.5">
      <c r="B22" s="243"/>
      <c r="C22" s="243"/>
      <c r="D22" s="243"/>
      <c r="E22" s="244"/>
      <c r="F22" s="244"/>
      <c r="G22" s="245"/>
      <c r="H22" s="244"/>
      <c r="I22" s="244"/>
      <c r="J22" s="244"/>
      <c r="K22" s="244"/>
      <c r="L22" s="244"/>
      <c r="M22" s="246"/>
      <c r="N22" s="246"/>
      <c r="O22" s="246"/>
      <c r="P22" s="246"/>
      <c r="Q22" s="247"/>
    </row>
    <row r="23" spans="1:18" s="242" customFormat="1" ht="174" customHeight="1">
      <c r="B23" s="248" t="s">
        <v>121</v>
      </c>
      <c r="C23" s="249"/>
      <c r="D23" s="248"/>
      <c r="E23" s="250"/>
      <c r="F23" s="290"/>
      <c r="G23" s="290">
        <f t="shared" ref="G23:J23" si="2">G21</f>
        <v>84</v>
      </c>
      <c r="H23" s="290">
        <f t="shared" si="2"/>
        <v>109</v>
      </c>
      <c r="I23" s="290">
        <f t="shared" si="2"/>
        <v>101</v>
      </c>
      <c r="J23" s="290">
        <f t="shared" si="2"/>
        <v>52</v>
      </c>
      <c r="K23" s="290">
        <f>K21</f>
        <v>11</v>
      </c>
      <c r="L23" s="290"/>
      <c r="M23" s="290"/>
      <c r="N23" s="290"/>
      <c r="O23" s="290"/>
      <c r="P23" s="290"/>
      <c r="Q23" s="290">
        <f>Q21</f>
        <v>357</v>
      </c>
    </row>
    <row r="24" spans="1:18" s="240" customFormat="1" ht="141" customHeight="1">
      <c r="B24" s="237"/>
      <c r="C24" s="291"/>
      <c r="D24" s="242"/>
      <c r="E24" s="242"/>
      <c r="F24" s="292"/>
      <c r="G24" s="292"/>
      <c r="H24" s="292"/>
      <c r="I24" s="292"/>
      <c r="J24" s="292"/>
      <c r="K24" s="292"/>
      <c r="L24" s="293"/>
      <c r="M24" s="293"/>
      <c r="N24" s="293"/>
      <c r="O24" s="293"/>
      <c r="P24" s="293"/>
      <c r="Q24" s="294"/>
    </row>
    <row r="25" spans="1:18" s="251" customFormat="1" ht="59.15" customHeight="1">
      <c r="B25" s="226" t="s">
        <v>14</v>
      </c>
      <c r="C25" s="252"/>
      <c r="D25" s="253" t="s">
        <v>209</v>
      </c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</row>
    <row r="26" spans="1:18" s="256" customFormat="1" ht="353.5">
      <c r="A26" s="577" t="s">
        <v>15</v>
      </c>
      <c r="B26" s="577"/>
      <c r="C26" s="577"/>
      <c r="D26" s="254" t="s">
        <v>16</v>
      </c>
      <c r="E26" s="254" t="s">
        <v>17</v>
      </c>
      <c r="F26" s="254" t="s">
        <v>18</v>
      </c>
      <c r="G26" s="255" t="s">
        <v>19</v>
      </c>
      <c r="H26" s="255" t="s">
        <v>20</v>
      </c>
      <c r="I26" s="255" t="s">
        <v>34</v>
      </c>
      <c r="J26" s="255" t="s">
        <v>181</v>
      </c>
      <c r="K26" s="255" t="s">
        <v>179</v>
      </c>
      <c r="L26" s="255" t="s">
        <v>180</v>
      </c>
      <c r="M26" s="255" t="s">
        <v>36</v>
      </c>
      <c r="N26" s="576" t="s">
        <v>51</v>
      </c>
      <c r="O26" s="576"/>
      <c r="P26" s="576"/>
      <c r="Q26" s="576"/>
    </row>
    <row r="27" spans="1:18" s="257" customFormat="1" ht="135.75" customHeight="1">
      <c r="A27" s="580" t="str">
        <f>D21</f>
        <v>Black Beauty</v>
      </c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</row>
    <row r="28" spans="1:18" s="235" customFormat="1" ht="328.5" customHeight="1">
      <c r="A28" s="295">
        <v>1</v>
      </c>
      <c r="B28" s="578" t="str">
        <f>M12</f>
        <v>BRUSHED FLEECE 100% COTTON (30/1+8/1) HEAVY WASHING_350GSM</v>
      </c>
      <c r="C28" s="579"/>
      <c r="D28" s="296" t="s">
        <v>113</v>
      </c>
      <c r="E28" s="296" t="s">
        <v>39</v>
      </c>
      <c r="F28" s="295" t="s">
        <v>10</v>
      </c>
      <c r="G28" s="297">
        <f>$Q$21</f>
        <v>357</v>
      </c>
      <c r="H28" s="298">
        <v>1.35</v>
      </c>
      <c r="I28" s="299">
        <f>G28*H28</f>
        <v>481.95000000000005</v>
      </c>
      <c r="J28" s="300">
        <f>I28*1.9%+(I28/30)*0.5+18</f>
        <v>35.189549999999997</v>
      </c>
      <c r="K28" s="301">
        <v>2</v>
      </c>
      <c r="L28" s="301">
        <v>0</v>
      </c>
      <c r="M28" s="302">
        <f>ROUNDUP(SUM(I28:L28),0)</f>
        <v>520</v>
      </c>
      <c r="N28" s="536" t="s">
        <v>425</v>
      </c>
      <c r="O28" s="536"/>
      <c r="P28" s="536"/>
      <c r="Q28" s="536"/>
    </row>
    <row r="29" spans="1:18" s="235" customFormat="1" ht="328.5" customHeight="1">
      <c r="A29" s="295">
        <v>2</v>
      </c>
      <c r="B29" s="535" t="s">
        <v>220</v>
      </c>
      <c r="C29" s="535"/>
      <c r="D29" s="296" t="s">
        <v>221</v>
      </c>
      <c r="E29" s="296" t="str">
        <f>E28</f>
        <v>BLACK</v>
      </c>
      <c r="F29" s="295" t="s">
        <v>10</v>
      </c>
      <c r="G29" s="297">
        <f>$Q$21</f>
        <v>357</v>
      </c>
      <c r="H29" s="298">
        <v>0.27</v>
      </c>
      <c r="I29" s="299">
        <f>G29*H29</f>
        <v>96.39</v>
      </c>
      <c r="J29" s="300">
        <f>I29*1.95%+(I29/30)*0.5</f>
        <v>3.4861050000000002</v>
      </c>
      <c r="K29" s="301">
        <v>0</v>
      </c>
      <c r="L29" s="301">
        <v>0.5</v>
      </c>
      <c r="M29" s="302">
        <f>ROUNDUP(SUM(I29:L29),0)</f>
        <v>101</v>
      </c>
      <c r="N29" s="536" t="s">
        <v>426</v>
      </c>
      <c r="O29" s="536"/>
      <c r="P29" s="536"/>
      <c r="Q29" s="536"/>
      <c r="R29" s="235" t="s">
        <v>1384</v>
      </c>
    </row>
    <row r="30" spans="1:18" s="251" customFormat="1" ht="59.15" customHeight="1">
      <c r="B30" s="258"/>
      <c r="C30" s="252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38"/>
    </row>
    <row r="31" spans="1:18" s="225" customFormat="1" ht="59.15" customHeight="1" thickBot="1">
      <c r="B31" s="226" t="s">
        <v>212</v>
      </c>
      <c r="C31" s="226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</row>
    <row r="32" spans="1:18" s="256" customFormat="1" ht="198" customHeight="1">
      <c r="A32" s="598" t="s">
        <v>22</v>
      </c>
      <c r="B32" s="599"/>
      <c r="C32" s="599"/>
      <c r="D32" s="599"/>
      <c r="E32" s="600"/>
      <c r="F32" s="228" t="s">
        <v>47</v>
      </c>
      <c r="G32" s="228" t="s">
        <v>23</v>
      </c>
      <c r="H32" s="601" t="s">
        <v>42</v>
      </c>
      <c r="I32" s="602"/>
      <c r="J32" s="230" t="s">
        <v>18</v>
      </c>
      <c r="K32" s="228" t="s">
        <v>48</v>
      </c>
      <c r="L32" s="228" t="s">
        <v>24</v>
      </c>
      <c r="M32" s="229" t="s">
        <v>25</v>
      </c>
      <c r="N32" s="229" t="s">
        <v>26</v>
      </c>
      <c r="O32" s="229" t="s">
        <v>27</v>
      </c>
      <c r="P32" s="594" t="s">
        <v>28</v>
      </c>
      <c r="Q32" s="595"/>
    </row>
    <row r="33" spans="1:17" s="225" customFormat="1" ht="200.15" customHeight="1">
      <c r="A33" s="303">
        <v>1</v>
      </c>
      <c r="B33" s="590" t="s">
        <v>202</v>
      </c>
      <c r="C33" s="586"/>
      <c r="D33" s="586"/>
      <c r="E33" s="587"/>
      <c r="F33" s="304" t="str">
        <f>$D$19</f>
        <v>Black Beauty</v>
      </c>
      <c r="G33" s="304">
        <v>1500</v>
      </c>
      <c r="H33" s="588" t="str">
        <f>$D$19</f>
        <v>Black Beauty</v>
      </c>
      <c r="I33" s="588" t="str">
        <f t="shared" ref="I33:I34" si="3">$E$28</f>
        <v>BLACK</v>
      </c>
      <c r="J33" s="305" t="s">
        <v>29</v>
      </c>
      <c r="K33" s="305">
        <f>$Q$21</f>
        <v>357</v>
      </c>
      <c r="L33" s="306">
        <v>6.2666666666666662E-2</v>
      </c>
      <c r="M33" s="307">
        <f>ROUNDUP(K33*L33,0)</f>
        <v>23</v>
      </c>
      <c r="N33" s="307">
        <f>ROUND(M33*1%,0)</f>
        <v>0</v>
      </c>
      <c r="O33" s="308">
        <f>M33+N33</f>
        <v>23</v>
      </c>
      <c r="P33" s="596"/>
      <c r="Q33" s="597"/>
    </row>
    <row r="34" spans="1:17" s="225" customFormat="1" ht="183.75" customHeight="1">
      <c r="A34" s="303">
        <v>2</v>
      </c>
      <c r="B34" s="585" t="s">
        <v>222</v>
      </c>
      <c r="C34" s="586"/>
      <c r="D34" s="586"/>
      <c r="E34" s="587"/>
      <c r="F34" s="330" t="s">
        <v>89</v>
      </c>
      <c r="G34" s="329" t="s">
        <v>428</v>
      </c>
      <c r="H34" s="588" t="str">
        <f>$D$19</f>
        <v>Black Beauty</v>
      </c>
      <c r="I34" s="588" t="str">
        <f t="shared" si="3"/>
        <v>BLACK</v>
      </c>
      <c r="J34" s="305" t="s">
        <v>30</v>
      </c>
      <c r="K34" s="305">
        <f>$Q$21</f>
        <v>357</v>
      </c>
      <c r="L34" s="306">
        <v>1</v>
      </c>
      <c r="M34" s="307">
        <f>ROUNDUP(K34*L34,0)</f>
        <v>357</v>
      </c>
      <c r="N34" s="307">
        <f t="shared" ref="N34:N40" si="4">ROUND(M34*1%,0)</f>
        <v>4</v>
      </c>
      <c r="O34" s="308">
        <f t="shared" ref="O34:O40" si="5">M34+N34</f>
        <v>361</v>
      </c>
      <c r="P34" s="560" t="s">
        <v>427</v>
      </c>
      <c r="Q34" s="561"/>
    </row>
    <row r="35" spans="1:17" s="259" customFormat="1" ht="204.75" customHeight="1">
      <c r="A35" s="303">
        <v>3</v>
      </c>
      <c r="B35" s="591" t="s">
        <v>430</v>
      </c>
      <c r="C35" s="592"/>
      <c r="D35" s="592"/>
      <c r="E35" s="593"/>
      <c r="F35" s="330" t="s">
        <v>89</v>
      </c>
      <c r="G35" s="329" t="s">
        <v>429</v>
      </c>
      <c r="H35" s="589" t="str">
        <f t="shared" ref="H35:H40" si="6">$D$21</f>
        <v>Black Beauty</v>
      </c>
      <c r="I35" s="589"/>
      <c r="J35" s="309" t="s">
        <v>30</v>
      </c>
      <c r="K35" s="309">
        <f t="shared" ref="K35:K40" si="7">$Q$21</f>
        <v>357</v>
      </c>
      <c r="L35" s="310">
        <v>1</v>
      </c>
      <c r="M35" s="309">
        <f t="shared" ref="M35:M36" si="8">L35*K35</f>
        <v>357</v>
      </c>
      <c r="N35" s="307">
        <f t="shared" si="4"/>
        <v>4</v>
      </c>
      <c r="O35" s="308">
        <f t="shared" si="5"/>
        <v>361</v>
      </c>
      <c r="P35" s="560" t="s">
        <v>436</v>
      </c>
      <c r="Q35" s="561"/>
    </row>
    <row r="36" spans="1:17" s="259" customFormat="1" ht="186" customHeight="1">
      <c r="A36" s="303">
        <v>4</v>
      </c>
      <c r="B36" s="585" t="s">
        <v>211</v>
      </c>
      <c r="C36" s="586"/>
      <c r="D36" s="586"/>
      <c r="E36" s="587"/>
      <c r="F36" s="330" t="s">
        <v>89</v>
      </c>
      <c r="G36" s="330" t="s">
        <v>89</v>
      </c>
      <c r="H36" s="588" t="str">
        <f t="shared" si="6"/>
        <v>Black Beauty</v>
      </c>
      <c r="I36" s="588"/>
      <c r="J36" s="305" t="s">
        <v>30</v>
      </c>
      <c r="K36" s="305">
        <f t="shared" si="7"/>
        <v>357</v>
      </c>
      <c r="L36" s="306">
        <v>1</v>
      </c>
      <c r="M36" s="305">
        <f t="shared" si="8"/>
        <v>357</v>
      </c>
      <c r="N36" s="307">
        <f t="shared" si="4"/>
        <v>4</v>
      </c>
      <c r="O36" s="308">
        <f t="shared" si="5"/>
        <v>361</v>
      </c>
      <c r="P36" s="560" t="s">
        <v>427</v>
      </c>
      <c r="Q36" s="561"/>
    </row>
    <row r="37" spans="1:17" s="259" customFormat="1" ht="183" customHeight="1">
      <c r="A37" s="303">
        <v>5</v>
      </c>
      <c r="B37" s="585" t="s">
        <v>438</v>
      </c>
      <c r="C37" s="586"/>
      <c r="D37" s="586"/>
      <c r="E37" s="587"/>
      <c r="F37" s="330" t="s">
        <v>89</v>
      </c>
      <c r="G37" s="330" t="s">
        <v>89</v>
      </c>
      <c r="H37" s="588" t="str">
        <f t="shared" si="6"/>
        <v>Black Beauty</v>
      </c>
      <c r="I37" s="588"/>
      <c r="J37" s="305" t="s">
        <v>30</v>
      </c>
      <c r="K37" s="305">
        <f t="shared" si="7"/>
        <v>357</v>
      </c>
      <c r="L37" s="306">
        <v>1</v>
      </c>
      <c r="M37" s="305">
        <f t="shared" ref="M37" si="9">L37*K37</f>
        <v>357</v>
      </c>
      <c r="N37" s="307">
        <f t="shared" si="4"/>
        <v>4</v>
      </c>
      <c r="O37" s="308">
        <f t="shared" si="5"/>
        <v>361</v>
      </c>
      <c r="P37" s="603" t="s">
        <v>437</v>
      </c>
      <c r="Q37" s="604"/>
    </row>
    <row r="38" spans="1:17" s="259" customFormat="1" ht="159" customHeight="1">
      <c r="A38" s="303">
        <v>6</v>
      </c>
      <c r="B38" s="590" t="s">
        <v>432</v>
      </c>
      <c r="C38" s="586"/>
      <c r="D38" s="586"/>
      <c r="E38" s="587"/>
      <c r="F38" s="330" t="s">
        <v>223</v>
      </c>
      <c r="G38" s="330" t="s">
        <v>223</v>
      </c>
      <c r="H38" s="588" t="str">
        <f t="shared" si="6"/>
        <v>Black Beauty</v>
      </c>
      <c r="I38" s="588"/>
      <c r="J38" s="305" t="s">
        <v>30</v>
      </c>
      <c r="K38" s="305">
        <f t="shared" si="7"/>
        <v>357</v>
      </c>
      <c r="L38" s="306">
        <v>2</v>
      </c>
      <c r="M38" s="305">
        <f>K38*L38</f>
        <v>714</v>
      </c>
      <c r="N38" s="307">
        <f t="shared" si="4"/>
        <v>7</v>
      </c>
      <c r="O38" s="308">
        <f t="shared" si="5"/>
        <v>721</v>
      </c>
      <c r="P38" s="603" t="s">
        <v>431</v>
      </c>
      <c r="Q38" s="604"/>
    </row>
    <row r="39" spans="1:17" s="259" customFormat="1" ht="132.75" customHeight="1">
      <c r="A39" s="303">
        <v>7</v>
      </c>
      <c r="B39" s="590" t="s">
        <v>435</v>
      </c>
      <c r="C39" s="586"/>
      <c r="D39" s="586"/>
      <c r="E39" s="587"/>
      <c r="F39" s="330" t="s">
        <v>39</v>
      </c>
      <c r="G39" s="304" t="s">
        <v>224</v>
      </c>
      <c r="H39" s="588" t="str">
        <f t="shared" si="6"/>
        <v>Black Beauty</v>
      </c>
      <c r="I39" s="588"/>
      <c r="J39" s="305" t="s">
        <v>10</v>
      </c>
      <c r="K39" s="305">
        <f t="shared" si="7"/>
        <v>357</v>
      </c>
      <c r="L39" s="306">
        <v>1.5</v>
      </c>
      <c r="M39" s="305">
        <f>K39*L39</f>
        <v>535.5</v>
      </c>
      <c r="N39" s="307">
        <f t="shared" si="4"/>
        <v>5</v>
      </c>
      <c r="O39" s="308">
        <f t="shared" si="5"/>
        <v>540.5</v>
      </c>
      <c r="P39" s="603" t="s">
        <v>434</v>
      </c>
      <c r="Q39" s="604"/>
    </row>
    <row r="40" spans="1:17" s="259" customFormat="1" ht="132.75" customHeight="1">
      <c r="A40" s="303">
        <v>8</v>
      </c>
      <c r="B40" s="590" t="s">
        <v>225</v>
      </c>
      <c r="C40" s="586"/>
      <c r="D40" s="586"/>
      <c r="E40" s="587"/>
      <c r="F40" s="330" t="s">
        <v>39</v>
      </c>
      <c r="G40" s="304" t="s">
        <v>224</v>
      </c>
      <c r="H40" s="588" t="str">
        <f t="shared" si="6"/>
        <v>Black Beauty</v>
      </c>
      <c r="I40" s="588"/>
      <c r="J40" s="305" t="s">
        <v>10</v>
      </c>
      <c r="K40" s="305">
        <f t="shared" si="7"/>
        <v>357</v>
      </c>
      <c r="L40" s="306">
        <v>0.35</v>
      </c>
      <c r="M40" s="305">
        <f>K40*L40</f>
        <v>124.94999999999999</v>
      </c>
      <c r="N40" s="307">
        <f t="shared" si="4"/>
        <v>1</v>
      </c>
      <c r="O40" s="308">
        <f t="shared" si="5"/>
        <v>125.94999999999999</v>
      </c>
      <c r="P40" s="603" t="s">
        <v>433</v>
      </c>
      <c r="Q40" s="604"/>
    </row>
    <row r="41" spans="1:17" s="259" customFormat="1" ht="48" customHeight="1">
      <c r="A41" s="331"/>
      <c r="B41" s="332"/>
      <c r="C41" s="332"/>
      <c r="D41" s="332"/>
      <c r="E41" s="332"/>
      <c r="F41" s="333"/>
      <c r="G41" s="334"/>
      <c r="H41" s="335"/>
      <c r="I41" s="335"/>
      <c r="J41" s="336"/>
      <c r="K41" s="336"/>
      <c r="L41" s="337"/>
      <c r="M41" s="336"/>
      <c r="N41" s="338"/>
      <c r="O41" s="339"/>
      <c r="P41" s="340"/>
      <c r="Q41" s="341"/>
    </row>
    <row r="42" spans="1:17" s="225" customFormat="1" ht="59.15" customHeight="1" thickBot="1">
      <c r="B42" s="226" t="s">
        <v>65</v>
      </c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</row>
    <row r="43" spans="1:17" s="256" customFormat="1" ht="194.25" customHeight="1">
      <c r="A43" s="613" t="s">
        <v>22</v>
      </c>
      <c r="B43" s="614"/>
      <c r="C43" s="614"/>
      <c r="D43" s="614"/>
      <c r="E43" s="615"/>
      <c r="F43" s="228" t="s">
        <v>47</v>
      </c>
      <c r="G43" s="228" t="s">
        <v>23</v>
      </c>
      <c r="H43" s="611" t="s">
        <v>42</v>
      </c>
      <c r="I43" s="612"/>
      <c r="J43" s="230" t="s">
        <v>18</v>
      </c>
      <c r="K43" s="228" t="s">
        <v>48</v>
      </c>
      <c r="L43" s="228" t="s">
        <v>24</v>
      </c>
      <c r="M43" s="229" t="s">
        <v>25</v>
      </c>
      <c r="N43" s="229" t="s">
        <v>26</v>
      </c>
      <c r="O43" s="229" t="s">
        <v>27</v>
      </c>
      <c r="P43" s="609" t="s">
        <v>28</v>
      </c>
      <c r="Q43" s="610"/>
    </row>
    <row r="44" spans="1:17" s="225" customFormat="1" ht="212.25" customHeight="1">
      <c r="A44" s="303">
        <v>1</v>
      </c>
      <c r="B44" s="585" t="s">
        <v>439</v>
      </c>
      <c r="C44" s="616"/>
      <c r="D44" s="616"/>
      <c r="E44" s="617"/>
      <c r="F44" s="330" t="s">
        <v>107</v>
      </c>
      <c r="G44" s="329" t="s">
        <v>440</v>
      </c>
      <c r="H44" s="607" t="str">
        <f>$A$27</f>
        <v>Black Beauty</v>
      </c>
      <c r="I44" s="608"/>
      <c r="J44" s="305" t="s">
        <v>30</v>
      </c>
      <c r="K44" s="305">
        <f t="shared" ref="K44:K52" si="10">$Q$20</f>
        <v>19</v>
      </c>
      <c r="L44" s="306">
        <v>1</v>
      </c>
      <c r="M44" s="307">
        <f t="shared" ref="M44:M52" si="11">K44*L44</f>
        <v>19</v>
      </c>
      <c r="N44" s="307"/>
      <c r="O44" s="308">
        <f t="shared" ref="O44:O52" si="12">ROUNDUP(N44+M44,0)</f>
        <v>19</v>
      </c>
      <c r="P44" s="560" t="s">
        <v>441</v>
      </c>
      <c r="Q44" s="561"/>
    </row>
    <row r="45" spans="1:17" s="225" customFormat="1" ht="186.75" customHeight="1">
      <c r="A45" s="303">
        <v>2</v>
      </c>
      <c r="B45" s="585" t="s">
        <v>227</v>
      </c>
      <c r="C45" s="616"/>
      <c r="D45" s="616"/>
      <c r="E45" s="617"/>
      <c r="F45" s="330" t="s">
        <v>226</v>
      </c>
      <c r="G45" s="329"/>
      <c r="H45" s="607" t="str">
        <f t="shared" ref="H45:H52" si="13">$A$27</f>
        <v>Black Beauty</v>
      </c>
      <c r="I45" s="608"/>
      <c r="J45" s="305" t="s">
        <v>30</v>
      </c>
      <c r="K45" s="305">
        <f t="shared" si="10"/>
        <v>19</v>
      </c>
      <c r="L45" s="306">
        <v>1</v>
      </c>
      <c r="M45" s="307">
        <f t="shared" si="11"/>
        <v>19</v>
      </c>
      <c r="N45" s="307"/>
      <c r="O45" s="308">
        <f t="shared" si="12"/>
        <v>19</v>
      </c>
      <c r="P45" s="560" t="s">
        <v>442</v>
      </c>
      <c r="Q45" s="561"/>
    </row>
    <row r="46" spans="1:17" s="259" customFormat="1" ht="169.5" customHeight="1">
      <c r="A46" s="303">
        <v>3</v>
      </c>
      <c r="B46" s="591" t="s">
        <v>1382</v>
      </c>
      <c r="C46" s="618"/>
      <c r="D46" s="618"/>
      <c r="E46" s="619"/>
      <c r="F46" s="330" t="s">
        <v>92</v>
      </c>
      <c r="G46" s="329" t="s">
        <v>1383</v>
      </c>
      <c r="H46" s="607" t="str">
        <f t="shared" si="13"/>
        <v>Black Beauty</v>
      </c>
      <c r="I46" s="608"/>
      <c r="J46" s="309" t="s">
        <v>30</v>
      </c>
      <c r="K46" s="309">
        <f t="shared" si="10"/>
        <v>19</v>
      </c>
      <c r="L46" s="310">
        <v>1</v>
      </c>
      <c r="M46" s="309">
        <f t="shared" si="11"/>
        <v>19</v>
      </c>
      <c r="N46" s="307"/>
      <c r="O46" s="308">
        <f t="shared" si="12"/>
        <v>19</v>
      </c>
      <c r="P46" s="560" t="s">
        <v>443</v>
      </c>
      <c r="Q46" s="561"/>
    </row>
    <row r="47" spans="1:17" s="259" customFormat="1" ht="228.75" customHeight="1">
      <c r="A47" s="303">
        <v>4</v>
      </c>
      <c r="B47" s="585" t="s">
        <v>444</v>
      </c>
      <c r="C47" s="616"/>
      <c r="D47" s="616"/>
      <c r="E47" s="617"/>
      <c r="F47" s="330" t="s">
        <v>89</v>
      </c>
      <c r="G47" s="304"/>
      <c r="H47" s="607" t="str">
        <f t="shared" si="13"/>
        <v>Black Beauty</v>
      </c>
      <c r="I47" s="608"/>
      <c r="J47" s="305" t="s">
        <v>30</v>
      </c>
      <c r="K47" s="305">
        <f t="shared" si="10"/>
        <v>19</v>
      </c>
      <c r="L47" s="306">
        <f>2+L52</f>
        <v>3</v>
      </c>
      <c r="M47" s="305">
        <f t="shared" si="11"/>
        <v>57</v>
      </c>
      <c r="N47" s="307"/>
      <c r="O47" s="308">
        <f t="shared" si="12"/>
        <v>57</v>
      </c>
      <c r="P47" s="560" t="s">
        <v>445</v>
      </c>
      <c r="Q47" s="561"/>
    </row>
    <row r="48" spans="1:17" s="259" customFormat="1" ht="137.25" customHeight="1">
      <c r="A48" s="303">
        <v>5</v>
      </c>
      <c r="B48" s="585" t="s">
        <v>203</v>
      </c>
      <c r="C48" s="616"/>
      <c r="D48" s="616"/>
      <c r="E48" s="617"/>
      <c r="F48" s="330" t="s">
        <v>92</v>
      </c>
      <c r="G48" s="304"/>
      <c r="H48" s="607" t="str">
        <f t="shared" si="13"/>
        <v>Black Beauty</v>
      </c>
      <c r="I48" s="608"/>
      <c r="J48" s="305" t="s">
        <v>30</v>
      </c>
      <c r="K48" s="305">
        <f t="shared" si="10"/>
        <v>19</v>
      </c>
      <c r="L48" s="306">
        <v>2</v>
      </c>
      <c r="M48" s="305">
        <f t="shared" si="11"/>
        <v>38</v>
      </c>
      <c r="N48" s="307"/>
      <c r="O48" s="308">
        <f t="shared" si="12"/>
        <v>38</v>
      </c>
      <c r="P48" s="605"/>
      <c r="Q48" s="606"/>
    </row>
    <row r="49" spans="1:17" s="259" customFormat="1" ht="137.25" customHeight="1">
      <c r="A49" s="303">
        <v>6</v>
      </c>
      <c r="B49" s="590" t="s">
        <v>446</v>
      </c>
      <c r="C49" s="586"/>
      <c r="D49" s="586"/>
      <c r="E49" s="587"/>
      <c r="F49" s="330" t="s">
        <v>38</v>
      </c>
      <c r="G49" s="304"/>
      <c r="H49" s="607" t="str">
        <f t="shared" si="13"/>
        <v>Black Beauty</v>
      </c>
      <c r="I49" s="608"/>
      <c r="J49" s="305" t="s">
        <v>30</v>
      </c>
      <c r="K49" s="305">
        <f t="shared" si="10"/>
        <v>19</v>
      </c>
      <c r="L49" s="306">
        <v>1</v>
      </c>
      <c r="M49" s="305">
        <f t="shared" si="11"/>
        <v>19</v>
      </c>
      <c r="N49" s="307"/>
      <c r="O49" s="308">
        <f t="shared" si="12"/>
        <v>19</v>
      </c>
      <c r="P49" s="605"/>
      <c r="Q49" s="606"/>
    </row>
    <row r="50" spans="1:17" s="259" customFormat="1" ht="126" customHeight="1">
      <c r="A50" s="303">
        <v>7</v>
      </c>
      <c r="B50" s="590" t="s">
        <v>447</v>
      </c>
      <c r="C50" s="586"/>
      <c r="D50" s="586"/>
      <c r="E50" s="587"/>
      <c r="F50" s="330" t="s">
        <v>55</v>
      </c>
      <c r="G50" s="304"/>
      <c r="H50" s="607" t="str">
        <f t="shared" si="13"/>
        <v>Black Beauty</v>
      </c>
      <c r="I50" s="608"/>
      <c r="J50" s="305" t="s">
        <v>30</v>
      </c>
      <c r="K50" s="305">
        <f t="shared" si="10"/>
        <v>19</v>
      </c>
      <c r="L50" s="306">
        <f>1/40</f>
        <v>2.5000000000000001E-2</v>
      </c>
      <c r="M50" s="305">
        <f t="shared" si="11"/>
        <v>0.47500000000000003</v>
      </c>
      <c r="N50" s="307"/>
      <c r="O50" s="308">
        <f t="shared" si="12"/>
        <v>1</v>
      </c>
      <c r="P50" s="605" t="s">
        <v>448</v>
      </c>
      <c r="Q50" s="606"/>
    </row>
    <row r="51" spans="1:17" s="259" customFormat="1" ht="234" customHeight="1">
      <c r="A51" s="303">
        <v>8</v>
      </c>
      <c r="B51" s="585" t="s">
        <v>228</v>
      </c>
      <c r="C51" s="616"/>
      <c r="D51" s="616"/>
      <c r="E51" s="617"/>
      <c r="F51" s="330" t="s">
        <v>55</v>
      </c>
      <c r="G51" s="304"/>
      <c r="H51" s="607" t="str">
        <f t="shared" si="13"/>
        <v>Black Beauty</v>
      </c>
      <c r="I51" s="608"/>
      <c r="J51" s="305" t="s">
        <v>30</v>
      </c>
      <c r="K51" s="305">
        <f t="shared" si="10"/>
        <v>19</v>
      </c>
      <c r="L51" s="306">
        <f>1/40*2</f>
        <v>0.05</v>
      </c>
      <c r="M51" s="305">
        <f t="shared" si="11"/>
        <v>0.95000000000000007</v>
      </c>
      <c r="N51" s="307"/>
      <c r="O51" s="308">
        <f t="shared" si="12"/>
        <v>1</v>
      </c>
      <c r="P51" s="605" t="s">
        <v>448</v>
      </c>
      <c r="Q51" s="606"/>
    </row>
    <row r="52" spans="1:17" s="259" customFormat="1" ht="204" customHeight="1">
      <c r="A52" s="303">
        <v>9</v>
      </c>
      <c r="B52" s="590" t="s">
        <v>449</v>
      </c>
      <c r="C52" s="586"/>
      <c r="D52" s="586"/>
      <c r="E52" s="587"/>
      <c r="F52" s="330" t="s">
        <v>89</v>
      </c>
      <c r="G52" s="304"/>
      <c r="H52" s="607" t="str">
        <f t="shared" si="13"/>
        <v>Black Beauty</v>
      </c>
      <c r="I52" s="608"/>
      <c r="J52" s="305" t="s">
        <v>30</v>
      </c>
      <c r="K52" s="305">
        <f t="shared" si="10"/>
        <v>19</v>
      </c>
      <c r="L52" s="306">
        <f>$L$46</f>
        <v>1</v>
      </c>
      <c r="M52" s="305">
        <f t="shared" si="11"/>
        <v>19</v>
      </c>
      <c r="N52" s="307"/>
      <c r="O52" s="308">
        <f t="shared" si="12"/>
        <v>19</v>
      </c>
      <c r="P52" s="605" t="s">
        <v>450</v>
      </c>
      <c r="Q52" s="606"/>
    </row>
    <row r="53" spans="1:17" s="259" customFormat="1" ht="77.25" customHeight="1">
      <c r="A53" s="331"/>
      <c r="B53" s="332"/>
      <c r="C53" s="332"/>
      <c r="D53" s="332"/>
      <c r="E53" s="332"/>
      <c r="F53" s="333"/>
      <c r="G53" s="334"/>
      <c r="H53" s="335"/>
      <c r="I53" s="335"/>
      <c r="J53" s="336"/>
      <c r="K53" s="336"/>
      <c r="L53" s="337"/>
      <c r="M53" s="336"/>
      <c r="N53" s="338"/>
      <c r="O53" s="339"/>
      <c r="P53" s="340"/>
      <c r="Q53" s="341"/>
    </row>
    <row r="54" spans="1:17" s="342" customFormat="1" ht="117" customHeight="1">
      <c r="B54" s="343" t="s">
        <v>66</v>
      </c>
      <c r="C54" s="343"/>
      <c r="D54" s="344"/>
      <c r="E54" s="344"/>
      <c r="F54" s="344"/>
      <c r="G54" s="344"/>
      <c r="H54" s="344"/>
      <c r="I54" s="344"/>
      <c r="J54" s="344" t="s">
        <v>31</v>
      </c>
      <c r="K54" s="344"/>
      <c r="L54" s="344"/>
      <c r="M54" s="344"/>
      <c r="N54" s="344"/>
      <c r="O54" s="344"/>
      <c r="P54" s="344"/>
      <c r="Q54" s="344"/>
    </row>
    <row r="55" spans="1:17" s="317" customFormat="1" ht="108.75" customHeight="1">
      <c r="A55" s="311">
        <v>1</v>
      </c>
      <c r="B55" s="312" t="s">
        <v>405</v>
      </c>
      <c r="C55" s="313" t="s">
        <v>234</v>
      </c>
      <c r="D55" s="314"/>
      <c r="E55" s="314"/>
      <c r="F55" s="314"/>
      <c r="G55" s="315"/>
      <c r="H55" s="315"/>
      <c r="I55" s="315"/>
      <c r="J55" s="315"/>
      <c r="K55" s="316"/>
      <c r="L55" s="316"/>
      <c r="M55" s="315"/>
      <c r="N55" s="315"/>
      <c r="O55" s="315"/>
      <c r="P55" s="315"/>
      <c r="Q55" s="315"/>
    </row>
    <row r="56" spans="1:17" s="266" customFormat="1" ht="114" customHeight="1">
      <c r="A56" s="263"/>
      <c r="B56" s="558" t="s">
        <v>49</v>
      </c>
      <c r="C56" s="559"/>
      <c r="D56" s="559"/>
      <c r="E56" s="559"/>
      <c r="F56" s="559"/>
      <c r="G56" s="559"/>
      <c r="H56" s="559"/>
      <c r="I56" s="559"/>
      <c r="J56" s="620"/>
      <c r="K56" s="264"/>
      <c r="L56" s="265"/>
      <c r="M56" s="265"/>
      <c r="N56" s="265"/>
      <c r="O56" s="265"/>
      <c r="P56" s="265"/>
    </row>
    <row r="57" spans="1:17" s="266" customFormat="1" ht="126" customHeight="1">
      <c r="A57" s="263"/>
      <c r="B57" s="267" t="s">
        <v>42</v>
      </c>
      <c r="C57" s="621" t="s">
        <v>54</v>
      </c>
      <c r="D57" s="622"/>
      <c r="E57" s="622"/>
      <c r="F57" s="622"/>
      <c r="G57" s="622"/>
      <c r="H57" s="622"/>
      <c r="I57" s="622"/>
      <c r="J57" s="623"/>
      <c r="K57" s="265"/>
      <c r="L57" s="265"/>
      <c r="M57" s="265"/>
      <c r="N57" s="265"/>
      <c r="O57" s="265"/>
      <c r="P57" s="265"/>
    </row>
    <row r="58" spans="1:17" s="266" customFormat="1" ht="253.5" customHeight="1">
      <c r="A58" s="263"/>
      <c r="B58" s="318" t="str">
        <f>$D$19</f>
        <v>Black Beauty</v>
      </c>
      <c r="C58" s="550" t="s">
        <v>455</v>
      </c>
      <c r="D58" s="551"/>
      <c r="E58" s="551"/>
      <c r="F58" s="551"/>
      <c r="G58" s="551"/>
      <c r="H58" s="551"/>
      <c r="I58" s="551"/>
      <c r="J58" s="552"/>
      <c r="K58" s="265"/>
      <c r="L58" s="265"/>
      <c r="M58" s="265"/>
      <c r="N58" s="265"/>
    </row>
    <row r="59" spans="1:17" s="266" customFormat="1" ht="93" customHeight="1">
      <c r="A59" s="263"/>
      <c r="B59" s="558" t="s">
        <v>229</v>
      </c>
      <c r="C59" s="559"/>
      <c r="D59" s="559"/>
      <c r="E59" s="559"/>
      <c r="F59" s="559"/>
      <c r="G59" s="559"/>
      <c r="H59" s="559"/>
      <c r="I59" s="559"/>
      <c r="J59" s="559"/>
      <c r="K59" s="265"/>
    </row>
    <row r="60" spans="1:17" s="272" customFormat="1" ht="62.25" customHeight="1">
      <c r="A60" s="268"/>
      <c r="B60" s="556"/>
      <c r="C60" s="557"/>
      <c r="D60" s="269" t="s">
        <v>182</v>
      </c>
      <c r="E60" s="269" t="s">
        <v>60</v>
      </c>
      <c r="F60" s="269" t="s">
        <v>10</v>
      </c>
      <c r="G60" s="269" t="s">
        <v>57</v>
      </c>
      <c r="H60" s="627" t="s">
        <v>58</v>
      </c>
      <c r="I60" s="628"/>
      <c r="J60" s="269" t="s">
        <v>59</v>
      </c>
      <c r="K60" s="270"/>
      <c r="L60" s="271"/>
    </row>
    <row r="61" spans="1:17" s="275" customFormat="1" ht="409.6" customHeight="1">
      <c r="A61" s="273"/>
      <c r="B61" s="632" t="s">
        <v>1380</v>
      </c>
      <c r="C61" s="625"/>
      <c r="D61" s="629" t="s">
        <v>452</v>
      </c>
      <c r="E61" s="630"/>
      <c r="F61" s="630"/>
      <c r="G61" s="630"/>
      <c r="H61" s="630"/>
      <c r="I61" s="630"/>
      <c r="J61" s="631"/>
      <c r="K61" s="272"/>
      <c r="L61" s="274"/>
      <c r="M61" s="272"/>
      <c r="N61" s="272"/>
      <c r="O61" s="272"/>
      <c r="P61" s="272"/>
    </row>
    <row r="62" spans="1:17" s="275" customFormat="1" ht="321.75" customHeight="1">
      <c r="A62" s="273"/>
      <c r="B62" s="624" t="s">
        <v>451</v>
      </c>
      <c r="C62" s="625"/>
      <c r="D62" s="629" t="s">
        <v>453</v>
      </c>
      <c r="E62" s="630"/>
      <c r="F62" s="630"/>
      <c r="G62" s="630"/>
      <c r="H62" s="630"/>
      <c r="I62" s="630"/>
      <c r="J62" s="631"/>
      <c r="K62" s="272"/>
      <c r="L62" s="274"/>
      <c r="M62" s="272"/>
      <c r="N62" s="272"/>
      <c r="O62" s="272"/>
      <c r="P62" s="272"/>
    </row>
    <row r="63" spans="1:17" s="275" customFormat="1" ht="409.5" customHeight="1">
      <c r="A63" s="273"/>
      <c r="B63" s="624" t="s">
        <v>406</v>
      </c>
      <c r="C63" s="625"/>
      <c r="D63" s="626" t="s">
        <v>454</v>
      </c>
      <c r="E63" s="626"/>
      <c r="F63" s="626"/>
      <c r="G63" s="626"/>
      <c r="H63" s="626"/>
      <c r="I63" s="626"/>
      <c r="J63" s="626"/>
      <c r="K63" s="272"/>
      <c r="L63" s="274"/>
      <c r="M63" s="272"/>
      <c r="N63" s="272"/>
      <c r="O63" s="272"/>
      <c r="P63" s="272"/>
    </row>
    <row r="64" spans="1:17" s="262" customFormat="1" ht="39.75" customHeight="1">
      <c r="A64" s="237"/>
      <c r="B64" s="260"/>
      <c r="C64" s="226"/>
      <c r="D64" s="225"/>
      <c r="E64" s="225"/>
      <c r="F64" s="225"/>
      <c r="G64" s="261"/>
      <c r="H64" s="261"/>
      <c r="I64" s="261"/>
      <c r="J64" s="261"/>
      <c r="K64" s="236"/>
      <c r="L64" s="236"/>
      <c r="M64" s="261"/>
      <c r="N64" s="261"/>
      <c r="O64" s="261"/>
      <c r="P64" s="261"/>
      <c r="Q64" s="261"/>
    </row>
    <row r="65" spans="1:17" s="225" customFormat="1" ht="57" customHeight="1">
      <c r="A65" s="262"/>
      <c r="B65" s="262"/>
      <c r="C65" s="262"/>
      <c r="D65" s="262"/>
      <c r="E65" s="262"/>
      <c r="F65" s="262"/>
      <c r="G65" s="262"/>
      <c r="H65" s="262"/>
      <c r="I65" s="262"/>
      <c r="J65" s="261"/>
      <c r="K65" s="261"/>
      <c r="L65" s="261"/>
      <c r="M65" s="261"/>
      <c r="N65" s="261"/>
      <c r="O65" s="261"/>
      <c r="P65" s="261"/>
      <c r="Q65" s="261"/>
    </row>
    <row r="66" spans="1:17" s="349" customFormat="1" ht="81" customHeight="1">
      <c r="A66" s="345">
        <v>2</v>
      </c>
      <c r="B66" s="357" t="s">
        <v>207</v>
      </c>
      <c r="C66" s="537" t="s">
        <v>201</v>
      </c>
      <c r="D66" s="537"/>
      <c r="E66" s="537"/>
      <c r="F66" s="537"/>
      <c r="G66" s="346"/>
      <c r="H66" s="346"/>
      <c r="I66" s="346"/>
      <c r="J66" s="346"/>
      <c r="K66" s="359"/>
      <c r="L66" s="359"/>
      <c r="M66" s="346"/>
      <c r="N66" s="346"/>
      <c r="O66" s="346"/>
      <c r="P66" s="346"/>
      <c r="Q66" s="346"/>
    </row>
    <row r="67" spans="1:17" s="342" customFormat="1" ht="60.5" hidden="1">
      <c r="A67" s="349"/>
      <c r="B67" s="539" t="s">
        <v>49</v>
      </c>
      <c r="C67" s="540"/>
      <c r="D67" s="540"/>
      <c r="E67" s="540"/>
      <c r="F67" s="540"/>
      <c r="G67" s="540"/>
      <c r="H67" s="540"/>
      <c r="I67" s="543"/>
      <c r="J67" s="346"/>
      <c r="K67" s="359"/>
      <c r="L67" s="359"/>
      <c r="M67" s="346"/>
      <c r="N67" s="346"/>
      <c r="O67" s="346"/>
      <c r="P67" s="346"/>
      <c r="Q67" s="346"/>
    </row>
    <row r="68" spans="1:17" s="342" customFormat="1" ht="63" hidden="1" customHeight="1">
      <c r="A68" s="349"/>
      <c r="B68" s="545" t="s">
        <v>42</v>
      </c>
      <c r="C68" s="546"/>
      <c r="D68" s="547" t="s">
        <v>69</v>
      </c>
      <c r="E68" s="548"/>
      <c r="F68" s="548"/>
      <c r="G68" s="548"/>
      <c r="H68" s="548"/>
      <c r="I68" s="549"/>
      <c r="J68" s="346"/>
      <c r="K68" s="346"/>
      <c r="L68" s="346"/>
      <c r="M68" s="346"/>
      <c r="N68" s="346"/>
      <c r="O68" s="346"/>
      <c r="P68" s="346"/>
      <c r="Q68" s="346"/>
    </row>
    <row r="69" spans="1:17" s="342" customFormat="1" ht="72" hidden="1" customHeight="1">
      <c r="A69" s="349"/>
      <c r="B69" s="544" t="str">
        <f>$D$21</f>
        <v>Black Beauty</v>
      </c>
      <c r="C69" s="544" t="str">
        <f t="shared" ref="C69" si="14">$E$28</f>
        <v>BLACK</v>
      </c>
      <c r="D69" s="550" t="s">
        <v>178</v>
      </c>
      <c r="E69" s="551"/>
      <c r="F69" s="551"/>
      <c r="G69" s="551"/>
      <c r="H69" s="551"/>
      <c r="I69" s="552"/>
      <c r="J69" s="346"/>
      <c r="K69" s="346"/>
      <c r="L69" s="346"/>
      <c r="M69" s="346"/>
      <c r="N69" s="346"/>
      <c r="O69" s="346"/>
    </row>
    <row r="70" spans="1:17" s="342" customFormat="1" ht="29.15" hidden="1" customHeight="1">
      <c r="A70" s="349"/>
      <c r="B70" s="360"/>
      <c r="C70" s="361"/>
      <c r="D70" s="362"/>
      <c r="E70" s="363"/>
      <c r="F70" s="363"/>
      <c r="G70" s="363"/>
      <c r="H70" s="363"/>
      <c r="I70" s="364"/>
      <c r="J70" s="346"/>
      <c r="K70" s="346"/>
      <c r="L70" s="346"/>
      <c r="M70" s="346"/>
      <c r="N70" s="346"/>
      <c r="O70" s="346"/>
    </row>
    <row r="71" spans="1:17" s="342" customFormat="1" ht="60.5" hidden="1">
      <c r="A71" s="349"/>
      <c r="B71" s="539" t="s">
        <v>70</v>
      </c>
      <c r="C71" s="540"/>
      <c r="D71" s="541"/>
      <c r="E71" s="541"/>
      <c r="F71" s="541"/>
      <c r="G71" s="541"/>
      <c r="H71" s="541"/>
      <c r="I71" s="542"/>
      <c r="J71" s="346"/>
      <c r="K71" s="346"/>
      <c r="L71" s="346"/>
    </row>
    <row r="72" spans="1:17" s="342" customFormat="1" ht="56.25" hidden="1" customHeight="1">
      <c r="A72" s="349"/>
      <c r="B72" s="553"/>
      <c r="C72" s="554"/>
      <c r="D72" s="365" t="s">
        <v>182</v>
      </c>
      <c r="E72" s="365" t="s">
        <v>60</v>
      </c>
      <c r="F72" s="365" t="s">
        <v>10</v>
      </c>
      <c r="G72" s="365" t="s">
        <v>57</v>
      </c>
      <c r="H72" s="365" t="s">
        <v>58</v>
      </c>
      <c r="I72" s="365" t="s">
        <v>59</v>
      </c>
      <c r="J72" s="346"/>
    </row>
    <row r="73" spans="1:17" s="342" customFormat="1" ht="67.5" hidden="1" customHeight="1">
      <c r="A73" s="349"/>
      <c r="B73" s="555" t="s">
        <v>183</v>
      </c>
      <c r="C73" s="555"/>
      <c r="D73" s="366"/>
      <c r="E73" s="367"/>
      <c r="F73" s="367"/>
      <c r="G73" s="367"/>
      <c r="H73" s="367"/>
      <c r="I73" s="367"/>
      <c r="J73" s="346"/>
    </row>
    <row r="74" spans="1:17" s="342" customFormat="1" ht="60">
      <c r="A74" s="349"/>
      <c r="B74" s="349"/>
      <c r="C74" s="349"/>
      <c r="D74" s="349"/>
      <c r="E74" s="349"/>
      <c r="F74" s="349"/>
      <c r="G74" s="349"/>
      <c r="H74" s="349"/>
      <c r="I74" s="349"/>
      <c r="J74" s="346"/>
      <c r="K74" s="346"/>
      <c r="L74" s="346"/>
      <c r="M74" s="346"/>
      <c r="N74" s="346"/>
      <c r="O74" s="346"/>
      <c r="P74" s="346"/>
      <c r="Q74" s="346"/>
    </row>
    <row r="75" spans="1:17" s="349" customFormat="1" ht="70.5" customHeight="1">
      <c r="A75" s="345">
        <v>3</v>
      </c>
      <c r="B75" s="357" t="s">
        <v>208</v>
      </c>
      <c r="C75" s="343" t="s">
        <v>213</v>
      </c>
      <c r="D75" s="343"/>
      <c r="E75" s="343"/>
      <c r="F75" s="343"/>
      <c r="G75" s="346"/>
      <c r="H75" s="346"/>
      <c r="I75" s="346"/>
      <c r="J75" s="346"/>
      <c r="K75" s="359"/>
      <c r="L75" s="359"/>
      <c r="M75" s="346"/>
      <c r="N75" s="346"/>
      <c r="O75" s="346"/>
      <c r="P75" s="346"/>
      <c r="Q75" s="346"/>
    </row>
    <row r="76" spans="1:17" s="225" customFormat="1" ht="43.5">
      <c r="A76" s="262"/>
      <c r="B76" s="262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</row>
    <row r="77" spans="1:17" s="342" customFormat="1" ht="81.75" customHeight="1">
      <c r="B77" s="538" t="s">
        <v>78</v>
      </c>
      <c r="C77" s="538"/>
      <c r="D77" s="538"/>
      <c r="E77" s="538"/>
      <c r="G77" s="346"/>
      <c r="N77" s="347"/>
      <c r="O77" s="348"/>
      <c r="P77" s="348"/>
      <c r="Q77" s="347"/>
    </row>
    <row r="78" spans="1:17" s="342" customFormat="1" ht="78" customHeight="1">
      <c r="A78" s="349">
        <v>1</v>
      </c>
      <c r="B78" s="350" t="s">
        <v>204</v>
      </c>
      <c r="C78" s="349"/>
      <c r="D78" s="349"/>
      <c r="G78" s="346"/>
      <c r="N78" s="347"/>
      <c r="O78" s="348"/>
      <c r="P78" s="348"/>
      <c r="Q78" s="347"/>
    </row>
    <row r="79" spans="1:17" s="342" customFormat="1" ht="78" customHeight="1">
      <c r="A79" s="349">
        <v>2</v>
      </c>
      <c r="B79" s="350" t="s">
        <v>206</v>
      </c>
      <c r="C79" s="349"/>
      <c r="D79" s="349"/>
      <c r="G79" s="346"/>
      <c r="N79" s="347"/>
      <c r="O79" s="348"/>
      <c r="P79" s="348"/>
      <c r="Q79" s="347"/>
    </row>
    <row r="80" spans="1:17" s="342" customFormat="1" ht="78" customHeight="1">
      <c r="A80" s="349">
        <v>3</v>
      </c>
      <c r="B80" s="350" t="s">
        <v>205</v>
      </c>
      <c r="C80" s="349"/>
      <c r="D80" s="349"/>
      <c r="G80" s="346"/>
      <c r="N80" s="347"/>
      <c r="O80" s="348"/>
      <c r="P80" s="348"/>
      <c r="Q80" s="347"/>
    </row>
    <row r="81" spans="1:16" s="343" customFormat="1" ht="140.25" customHeight="1">
      <c r="A81" s="345"/>
      <c r="B81" s="351" t="s">
        <v>61</v>
      </c>
      <c r="C81" s="352" t="s">
        <v>182</v>
      </c>
      <c r="D81" s="352" t="s">
        <v>60</v>
      </c>
      <c r="E81" s="352" t="s">
        <v>10</v>
      </c>
      <c r="F81" s="352" t="s">
        <v>57</v>
      </c>
      <c r="G81" s="352" t="s">
        <v>58</v>
      </c>
      <c r="H81" s="352" t="s">
        <v>59</v>
      </c>
      <c r="I81" s="352" t="s">
        <v>11</v>
      </c>
      <c r="M81" s="353"/>
      <c r="N81" s="354"/>
      <c r="O81" s="354"/>
      <c r="P81" s="353"/>
    </row>
    <row r="82" spans="1:16" s="343" customFormat="1" ht="140.25" customHeight="1">
      <c r="A82" s="345"/>
      <c r="B82" s="355" t="s">
        <v>216</v>
      </c>
      <c r="C82" s="356">
        <f>F23</f>
        <v>0</v>
      </c>
      <c r="D82" s="356">
        <f t="shared" ref="D82:H82" si="15">G23</f>
        <v>84</v>
      </c>
      <c r="E82" s="356">
        <f t="shared" si="15"/>
        <v>109</v>
      </c>
      <c r="F82" s="356">
        <f t="shared" si="15"/>
        <v>101</v>
      </c>
      <c r="G82" s="356">
        <f t="shared" si="15"/>
        <v>52</v>
      </c>
      <c r="H82" s="356">
        <f t="shared" si="15"/>
        <v>11</v>
      </c>
      <c r="I82" s="356">
        <f>SUM(C82:H82)</f>
        <v>357</v>
      </c>
      <c r="M82" s="353"/>
      <c r="N82" s="354"/>
      <c r="O82" s="354"/>
      <c r="P82" s="353"/>
    </row>
    <row r="83" spans="1:16" s="95" customFormat="1" ht="133" customHeight="1">
      <c r="G83" s="96"/>
    </row>
    <row r="84" spans="1:16" s="95" customFormat="1" ht="27.5">
      <c r="G84" s="96"/>
    </row>
    <row r="85" spans="1:16" s="95" customFormat="1" ht="27.5">
      <c r="G85" s="96"/>
    </row>
    <row r="86" spans="1:16" s="95" customFormat="1" ht="27.5">
      <c r="G86" s="96"/>
    </row>
    <row r="87" spans="1:16" s="95" customFormat="1" ht="27.5">
      <c r="G87" s="96"/>
    </row>
    <row r="88" spans="1:16" s="95" customFormat="1" ht="27.5">
      <c r="G88" s="96"/>
    </row>
    <row r="89" spans="1:16" s="95" customFormat="1" ht="27.5">
      <c r="G89" s="96"/>
    </row>
    <row r="90" spans="1:16" s="95" customFormat="1" ht="27.5">
      <c r="G90" s="96"/>
    </row>
    <row r="91" spans="1:16" s="95" customFormat="1" ht="27.5">
      <c r="G91" s="96"/>
    </row>
    <row r="92" spans="1:16" s="95" customFormat="1" ht="27.5">
      <c r="G92" s="96"/>
    </row>
    <row r="93" spans="1:16" s="95" customFormat="1" ht="27.5">
      <c r="G93" s="96"/>
    </row>
    <row r="94" spans="1:16" s="95" customFormat="1" ht="27.5">
      <c r="G94" s="96"/>
    </row>
    <row r="95" spans="1:16" s="95" customFormat="1" ht="27.5">
      <c r="G95" s="96"/>
    </row>
    <row r="96" spans="1:16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</sheetData>
  <autoFilter ref="A32:R55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7">
    <mergeCell ref="B51:E51"/>
    <mergeCell ref="H51:I51"/>
    <mergeCell ref="P51:Q51"/>
    <mergeCell ref="B48:E48"/>
    <mergeCell ref="H48:I48"/>
    <mergeCell ref="P48:Q48"/>
    <mergeCell ref="B50:E50"/>
    <mergeCell ref="H50:I50"/>
    <mergeCell ref="P50:Q50"/>
    <mergeCell ref="P46:Q46"/>
    <mergeCell ref="H45:I45"/>
    <mergeCell ref="B47:E47"/>
    <mergeCell ref="H47:I47"/>
    <mergeCell ref="P47:Q47"/>
    <mergeCell ref="B56:J56"/>
    <mergeCell ref="C57:J57"/>
    <mergeCell ref="B63:C63"/>
    <mergeCell ref="D63:J63"/>
    <mergeCell ref="H60:I60"/>
    <mergeCell ref="B62:C62"/>
    <mergeCell ref="D62:J62"/>
    <mergeCell ref="B61:C61"/>
    <mergeCell ref="D61:J61"/>
    <mergeCell ref="B52:E52"/>
    <mergeCell ref="P52:Q52"/>
    <mergeCell ref="H52:I52"/>
    <mergeCell ref="P43:Q43"/>
    <mergeCell ref="H43:I43"/>
    <mergeCell ref="A43:E43"/>
    <mergeCell ref="B49:E49"/>
    <mergeCell ref="H49:I49"/>
    <mergeCell ref="P49:Q49"/>
    <mergeCell ref="B44:E44"/>
    <mergeCell ref="P44:Q44"/>
    <mergeCell ref="B45:E45"/>
    <mergeCell ref="H44:I44"/>
    <mergeCell ref="P45:Q45"/>
    <mergeCell ref="B46:E46"/>
    <mergeCell ref="H46:I46"/>
    <mergeCell ref="B37:E37"/>
    <mergeCell ref="H37:I37"/>
    <mergeCell ref="P37:Q37"/>
    <mergeCell ref="B38:E38"/>
    <mergeCell ref="B39:E39"/>
    <mergeCell ref="B40:E40"/>
    <mergeCell ref="H38:I38"/>
    <mergeCell ref="H39:I39"/>
    <mergeCell ref="H40:I40"/>
    <mergeCell ref="P38:Q38"/>
    <mergeCell ref="P39:Q39"/>
    <mergeCell ref="P40:Q40"/>
    <mergeCell ref="P32:Q32"/>
    <mergeCell ref="P33:Q33"/>
    <mergeCell ref="P35:Q35"/>
    <mergeCell ref="A32:E32"/>
    <mergeCell ref="H32:I32"/>
    <mergeCell ref="B36:E36"/>
    <mergeCell ref="H36:I36"/>
    <mergeCell ref="H33:I33"/>
    <mergeCell ref="H35:I35"/>
    <mergeCell ref="P34:Q34"/>
    <mergeCell ref="B33:E33"/>
    <mergeCell ref="B35:E35"/>
    <mergeCell ref="B34:E34"/>
    <mergeCell ref="H34:I34"/>
    <mergeCell ref="N2:O2"/>
    <mergeCell ref="P2:Q2"/>
    <mergeCell ref="N3:O3"/>
    <mergeCell ref="P3:Q3"/>
    <mergeCell ref="N4:O4"/>
    <mergeCell ref="P4:Q4"/>
    <mergeCell ref="N26:Q26"/>
    <mergeCell ref="N28:Q28"/>
    <mergeCell ref="A26:C26"/>
    <mergeCell ref="B28:C28"/>
    <mergeCell ref="A27:Q27"/>
    <mergeCell ref="D9:F9"/>
    <mergeCell ref="G6:M9"/>
    <mergeCell ref="M12:Q12"/>
    <mergeCell ref="D12:F12"/>
    <mergeCell ref="B14:F14"/>
    <mergeCell ref="B29:C29"/>
    <mergeCell ref="N29:Q29"/>
    <mergeCell ref="C66:F66"/>
    <mergeCell ref="B77:E77"/>
    <mergeCell ref="B71:I71"/>
    <mergeCell ref="B67:I67"/>
    <mergeCell ref="B69:C69"/>
    <mergeCell ref="B68:C68"/>
    <mergeCell ref="D68:I68"/>
    <mergeCell ref="D69:I69"/>
    <mergeCell ref="B72:C72"/>
    <mergeCell ref="B73:C73"/>
    <mergeCell ref="C58:J58"/>
    <mergeCell ref="B60:C60"/>
    <mergeCell ref="B59:J59"/>
    <mergeCell ref="P36:Q36"/>
  </mergeCells>
  <printOptions horizontalCentered="1"/>
  <pageMargins left="0.25" right="0.25" top="0.75" bottom="0.75" header="0.3" footer="0.3"/>
  <pageSetup paperSize="9" scale="15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29" min="1" max="16" man="1"/>
    <brk id="52" max="16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7378-BD95-4A25-B642-A332866A85AF}">
  <sheetPr>
    <tabColor rgb="FFFF0000"/>
    <pageSetUpPr fitToPage="1"/>
  </sheetPr>
  <dimension ref="A1:T40"/>
  <sheetViews>
    <sheetView view="pageBreakPreview" zoomScale="60" zoomScaleNormal="90" workbookViewId="0">
      <selection activeCell="G5" sqref="G5"/>
    </sheetView>
  </sheetViews>
  <sheetFormatPr defaultColWidth="7.54296875" defaultRowHeight="23.5"/>
  <cols>
    <col min="1" max="2" width="13.7265625" style="501" customWidth="1"/>
    <col min="3" max="3" width="33.1796875" style="501" customWidth="1"/>
    <col min="4" max="4" width="48.1796875" style="532" customWidth="1"/>
    <col min="5" max="5" width="13.453125" style="533" customWidth="1"/>
    <col min="6" max="6" width="13.453125" style="533" hidden="1" customWidth="1"/>
    <col min="7" max="7" width="12.54296875" style="533" customWidth="1"/>
    <col min="8" max="8" width="14.453125" style="534" customWidth="1"/>
    <col min="9" max="9" width="18.453125" style="534" customWidth="1"/>
    <col min="10" max="10" width="18.453125" style="534" hidden="1" customWidth="1"/>
    <col min="11" max="13" width="14.453125" style="534" customWidth="1"/>
    <col min="14" max="16384" width="7.54296875" style="501"/>
  </cols>
  <sheetData>
    <row r="1" spans="1:20" s="464" customFormat="1" ht="21.75" customHeight="1">
      <c r="A1" s="815"/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7"/>
    </row>
    <row r="2" spans="1:20" s="464" customFormat="1" ht="25.5" customHeight="1">
      <c r="A2" s="818" t="s">
        <v>237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20"/>
    </row>
    <row r="3" spans="1:20" s="464" customFormat="1" ht="16.5" customHeight="1">
      <c r="A3" s="465" t="s">
        <v>238</v>
      </c>
      <c r="B3" s="821" t="s">
        <v>239</v>
      </c>
      <c r="C3" s="821"/>
      <c r="D3" s="466"/>
      <c r="E3" s="467"/>
      <c r="F3" s="467"/>
      <c r="G3" s="467" t="s">
        <v>240</v>
      </c>
      <c r="H3" s="468"/>
      <c r="I3" s="468"/>
      <c r="J3" s="468"/>
      <c r="K3" s="469" t="s">
        <v>241</v>
      </c>
      <c r="L3" s="470">
        <v>45086</v>
      </c>
      <c r="M3" s="471"/>
    </row>
    <row r="4" spans="1:20" s="464" customFormat="1" ht="26.25" customHeight="1">
      <c r="A4" s="472" t="s">
        <v>242</v>
      </c>
      <c r="B4" s="473">
        <v>50289</v>
      </c>
      <c r="C4" s="474"/>
      <c r="D4" s="475"/>
      <c r="E4" s="476"/>
      <c r="F4" s="476"/>
      <c r="G4" s="477" t="s">
        <v>243</v>
      </c>
      <c r="H4" s="478"/>
      <c r="I4" s="478"/>
      <c r="J4" s="478"/>
      <c r="K4" s="479" t="s">
        <v>244</v>
      </c>
      <c r="L4" s="479" t="s">
        <v>245</v>
      </c>
      <c r="M4" s="480"/>
    </row>
    <row r="5" spans="1:20" s="464" customFormat="1" ht="43.5" customHeight="1">
      <c r="A5" s="481" t="s">
        <v>246</v>
      </c>
      <c r="B5" s="482" t="s">
        <v>247</v>
      </c>
      <c r="C5" s="483"/>
      <c r="D5" s="484"/>
      <c r="E5" s="485"/>
      <c r="F5" s="485"/>
      <c r="G5" s="486" t="s">
        <v>248</v>
      </c>
      <c r="H5" s="487"/>
      <c r="I5" s="487"/>
      <c r="J5" s="487"/>
      <c r="K5" s="487"/>
      <c r="L5" s="487"/>
      <c r="M5" s="488"/>
    </row>
    <row r="6" spans="1:20" s="464" customFormat="1" ht="26.25" customHeight="1">
      <c r="A6" s="822" t="s">
        <v>1373</v>
      </c>
      <c r="B6" s="823"/>
      <c r="C6" s="823"/>
      <c r="D6" s="823"/>
      <c r="E6" s="823"/>
      <c r="F6" s="823"/>
      <c r="G6" s="823"/>
      <c r="H6" s="823"/>
      <c r="I6" s="823"/>
      <c r="J6" s="823"/>
      <c r="K6" s="823"/>
      <c r="L6" s="823"/>
      <c r="M6" s="824"/>
    </row>
    <row r="7" spans="1:20" s="464" customFormat="1" ht="40.5" customHeight="1">
      <c r="A7" s="489" t="s">
        <v>249</v>
      </c>
      <c r="B7" s="825" t="s">
        <v>250</v>
      </c>
      <c r="C7" s="826"/>
      <c r="D7" s="491" t="s">
        <v>251</v>
      </c>
      <c r="E7" s="490" t="s">
        <v>252</v>
      </c>
      <c r="F7" s="492" t="s">
        <v>1366</v>
      </c>
      <c r="G7" s="489" t="s">
        <v>253</v>
      </c>
      <c r="H7" s="489" t="s">
        <v>60</v>
      </c>
      <c r="I7" s="493" t="s">
        <v>10</v>
      </c>
      <c r="J7" s="489" t="s">
        <v>1374</v>
      </c>
      <c r="K7" s="489" t="s">
        <v>57</v>
      </c>
      <c r="L7" s="489" t="s">
        <v>58</v>
      </c>
      <c r="M7" s="489" t="s">
        <v>59</v>
      </c>
    </row>
    <row r="8" spans="1:20" ht="37.5" customHeight="1">
      <c r="A8" s="494" t="s">
        <v>254</v>
      </c>
      <c r="B8" s="813" t="s">
        <v>255</v>
      </c>
      <c r="C8" s="814"/>
      <c r="D8" s="495" t="s">
        <v>256</v>
      </c>
      <c r="E8" s="496">
        <v>0.25</v>
      </c>
      <c r="F8" s="497">
        <v>0.25</v>
      </c>
      <c r="G8" s="498" t="s">
        <v>257</v>
      </c>
      <c r="H8" s="499">
        <f t="shared" ref="H8:H15" si="0">I8-Q8</f>
        <v>8.5</v>
      </c>
      <c r="I8" s="500" t="s">
        <v>259</v>
      </c>
      <c r="J8" s="499" t="s">
        <v>259</v>
      </c>
      <c r="K8" s="499">
        <f t="shared" ref="K8:K15" si="1">I8+R8</f>
        <v>9</v>
      </c>
      <c r="L8" s="499">
        <f t="shared" ref="L8:M23" si="2">K8+S8</f>
        <v>9.25</v>
      </c>
      <c r="M8" s="499">
        <f t="shared" si="2"/>
        <v>9.5</v>
      </c>
      <c r="P8" s="502"/>
      <c r="Q8" s="502">
        <v>0.25</v>
      </c>
      <c r="R8" s="502">
        <v>0.25</v>
      </c>
      <c r="S8" s="502">
        <v>0.25</v>
      </c>
      <c r="T8" s="502">
        <v>0.25</v>
      </c>
    </row>
    <row r="9" spans="1:20" ht="37.5" customHeight="1">
      <c r="A9" s="494" t="s">
        <v>262</v>
      </c>
      <c r="B9" s="813" t="s">
        <v>263</v>
      </c>
      <c r="C9" s="814"/>
      <c r="D9" s="495" t="s">
        <v>264</v>
      </c>
      <c r="E9" s="496">
        <v>0.125</v>
      </c>
      <c r="F9" s="503">
        <v>0.25</v>
      </c>
      <c r="G9" s="498" t="s">
        <v>265</v>
      </c>
      <c r="H9" s="499">
        <f t="shared" si="0"/>
        <v>4.25</v>
      </c>
      <c r="I9" s="500">
        <v>4.375</v>
      </c>
      <c r="J9" s="499" t="s">
        <v>267</v>
      </c>
      <c r="K9" s="499">
        <f t="shared" si="1"/>
        <v>4.5</v>
      </c>
      <c r="L9" s="499">
        <f t="shared" si="2"/>
        <v>4.625</v>
      </c>
      <c r="M9" s="499">
        <f t="shared" si="2"/>
        <v>4.75</v>
      </c>
      <c r="Q9" s="504">
        <v>0.125</v>
      </c>
      <c r="R9" s="504">
        <v>0.125</v>
      </c>
      <c r="S9" s="504">
        <v>0.125</v>
      </c>
      <c r="T9" s="504">
        <v>0.125</v>
      </c>
    </row>
    <row r="10" spans="1:20" ht="37.5" customHeight="1">
      <c r="A10" s="494" t="s">
        <v>271</v>
      </c>
      <c r="B10" s="813" t="s">
        <v>272</v>
      </c>
      <c r="C10" s="814"/>
      <c r="D10" s="495" t="s">
        <v>273</v>
      </c>
      <c r="E10" s="496">
        <v>0.125</v>
      </c>
      <c r="F10" s="497">
        <v>0.125</v>
      </c>
      <c r="G10" s="505">
        <v>0</v>
      </c>
      <c r="H10" s="506">
        <f t="shared" si="0"/>
        <v>1</v>
      </c>
      <c r="I10" s="500">
        <v>1</v>
      </c>
      <c r="J10" s="507">
        <v>1</v>
      </c>
      <c r="K10" s="499">
        <f t="shared" si="1"/>
        <v>1</v>
      </c>
      <c r="L10" s="499">
        <f t="shared" si="2"/>
        <v>1</v>
      </c>
      <c r="M10" s="499">
        <f t="shared" si="2"/>
        <v>1</v>
      </c>
      <c r="Q10" s="502">
        <v>0</v>
      </c>
      <c r="R10" s="502">
        <v>0</v>
      </c>
      <c r="S10" s="502">
        <v>0</v>
      </c>
      <c r="T10" s="501">
        <v>0</v>
      </c>
    </row>
    <row r="11" spans="1:20" ht="37.5" customHeight="1">
      <c r="A11" s="494" t="s">
        <v>274</v>
      </c>
      <c r="B11" s="813" t="s">
        <v>275</v>
      </c>
      <c r="C11" s="814"/>
      <c r="D11" s="495" t="s">
        <v>276</v>
      </c>
      <c r="E11" s="496">
        <v>0.375</v>
      </c>
      <c r="F11" s="497">
        <v>0.375</v>
      </c>
      <c r="G11" s="498" t="s">
        <v>277</v>
      </c>
      <c r="H11" s="499">
        <f t="shared" si="0"/>
        <v>18.875</v>
      </c>
      <c r="I11" s="508" t="s">
        <v>279</v>
      </c>
      <c r="J11" s="509" t="s">
        <v>279</v>
      </c>
      <c r="K11" s="499">
        <f t="shared" si="1"/>
        <v>20.125</v>
      </c>
      <c r="L11" s="499">
        <f>K11+S11</f>
        <v>20.75</v>
      </c>
      <c r="M11" s="499">
        <f t="shared" si="2"/>
        <v>21.375</v>
      </c>
      <c r="Q11" s="504">
        <v>0.625</v>
      </c>
      <c r="R11" s="504">
        <v>0.625</v>
      </c>
      <c r="S11" s="504">
        <v>0.625</v>
      </c>
      <c r="T11" s="504">
        <v>0.625</v>
      </c>
    </row>
    <row r="12" spans="1:20" ht="26.25" customHeight="1">
      <c r="A12" s="494" t="s">
        <v>283</v>
      </c>
      <c r="B12" s="813" t="s">
        <v>284</v>
      </c>
      <c r="C12" s="814"/>
      <c r="D12" s="495" t="s">
        <v>285</v>
      </c>
      <c r="E12" s="496">
        <v>0.375</v>
      </c>
      <c r="F12" s="497">
        <v>0.375</v>
      </c>
      <c r="G12" s="498" t="s">
        <v>277</v>
      </c>
      <c r="H12" s="499">
        <f t="shared" si="0"/>
        <v>17.375</v>
      </c>
      <c r="I12" s="500">
        <v>18</v>
      </c>
      <c r="J12" s="507">
        <v>18</v>
      </c>
      <c r="K12" s="499">
        <f t="shared" si="1"/>
        <v>18.625</v>
      </c>
      <c r="L12" s="499">
        <f t="shared" si="2"/>
        <v>19.25</v>
      </c>
      <c r="M12" s="499">
        <f t="shared" si="2"/>
        <v>19.875</v>
      </c>
      <c r="Q12" s="504">
        <v>0.625</v>
      </c>
      <c r="R12" s="504">
        <v>0.625</v>
      </c>
      <c r="S12" s="504">
        <v>0.625</v>
      </c>
      <c r="T12" s="504">
        <v>0.625</v>
      </c>
    </row>
    <row r="13" spans="1:20" ht="26.25" customHeight="1">
      <c r="A13" s="494" t="s">
        <v>290</v>
      </c>
      <c r="B13" s="813" t="s">
        <v>291</v>
      </c>
      <c r="C13" s="814"/>
      <c r="D13" s="495" t="s">
        <v>292</v>
      </c>
      <c r="E13" s="496">
        <v>0.375</v>
      </c>
      <c r="F13" s="497">
        <v>0.375</v>
      </c>
      <c r="G13" s="498" t="s">
        <v>277</v>
      </c>
      <c r="H13" s="499">
        <f t="shared" si="0"/>
        <v>18.375</v>
      </c>
      <c r="I13" s="500">
        <v>19</v>
      </c>
      <c r="J13" s="507">
        <v>19</v>
      </c>
      <c r="K13" s="499">
        <f t="shared" si="1"/>
        <v>19.625</v>
      </c>
      <c r="L13" s="499">
        <f t="shared" si="2"/>
        <v>20.25</v>
      </c>
      <c r="M13" s="499">
        <f t="shared" si="2"/>
        <v>20.875</v>
      </c>
      <c r="Q13" s="504">
        <v>0.625</v>
      </c>
      <c r="R13" s="504">
        <v>0.625</v>
      </c>
      <c r="S13" s="504">
        <v>0.625</v>
      </c>
      <c r="T13" s="504">
        <v>0.625</v>
      </c>
    </row>
    <row r="14" spans="1:20" ht="33" customHeight="1">
      <c r="A14" s="494" t="s">
        <v>297</v>
      </c>
      <c r="B14" s="813" t="s">
        <v>298</v>
      </c>
      <c r="C14" s="814"/>
      <c r="D14" s="495" t="s">
        <v>1367</v>
      </c>
      <c r="E14" s="496">
        <v>0.25</v>
      </c>
      <c r="F14" s="503">
        <v>0.375</v>
      </c>
      <c r="G14" s="498" t="s">
        <v>257</v>
      </c>
      <c r="H14" s="499">
        <f t="shared" si="0"/>
        <v>12.5</v>
      </c>
      <c r="I14" s="508">
        <v>12.75</v>
      </c>
      <c r="J14" s="509" t="s">
        <v>300</v>
      </c>
      <c r="K14" s="499">
        <f t="shared" si="1"/>
        <v>13</v>
      </c>
      <c r="L14" s="499">
        <f t="shared" si="2"/>
        <v>13.25</v>
      </c>
      <c r="M14" s="499">
        <f t="shared" si="2"/>
        <v>13.5</v>
      </c>
      <c r="Q14" s="502">
        <v>0.25</v>
      </c>
      <c r="R14" s="502">
        <v>0.25</v>
      </c>
      <c r="S14" s="502">
        <v>0.25</v>
      </c>
      <c r="T14" s="502">
        <v>0.25</v>
      </c>
    </row>
    <row r="15" spans="1:20" ht="36" customHeight="1">
      <c r="A15" s="494" t="s">
        <v>303</v>
      </c>
      <c r="B15" s="813" t="s">
        <v>304</v>
      </c>
      <c r="C15" s="814"/>
      <c r="D15" s="495" t="s">
        <v>1375</v>
      </c>
      <c r="E15" s="496">
        <v>0.125</v>
      </c>
      <c r="F15" s="497">
        <v>0.125</v>
      </c>
      <c r="G15" s="505">
        <v>0</v>
      </c>
      <c r="H15" s="499">
        <f t="shared" si="0"/>
        <v>1.75</v>
      </c>
      <c r="I15" s="508" t="s">
        <v>306</v>
      </c>
      <c r="J15" s="509" t="s">
        <v>306</v>
      </c>
      <c r="K15" s="499">
        <f t="shared" si="1"/>
        <v>1.75</v>
      </c>
      <c r="L15" s="499">
        <f t="shared" si="2"/>
        <v>1.75</v>
      </c>
      <c r="M15" s="499">
        <f t="shared" si="2"/>
        <v>1.75</v>
      </c>
      <c r="Q15" s="502">
        <v>0</v>
      </c>
      <c r="R15" s="502">
        <v>0</v>
      </c>
      <c r="S15" s="502">
        <v>0</v>
      </c>
      <c r="T15" s="501">
        <v>0</v>
      </c>
    </row>
    <row r="16" spans="1:20" ht="30" customHeight="1">
      <c r="A16" s="494" t="s">
        <v>307</v>
      </c>
      <c r="B16" s="813" t="s">
        <v>308</v>
      </c>
      <c r="C16" s="814"/>
      <c r="D16" s="495" t="s">
        <v>1376</v>
      </c>
      <c r="E16" s="496">
        <v>0.125</v>
      </c>
      <c r="F16" s="497">
        <v>0.125</v>
      </c>
      <c r="G16" s="505">
        <v>0</v>
      </c>
      <c r="H16" s="499" t="str">
        <f>I16</f>
        <v>1/2</v>
      </c>
      <c r="I16" s="508" t="s">
        <v>309</v>
      </c>
      <c r="J16" s="509" t="s">
        <v>309</v>
      </c>
      <c r="K16" s="499" t="str">
        <f>I16</f>
        <v>1/2</v>
      </c>
      <c r="L16" s="499" t="str">
        <f>K16</f>
        <v>1/2</v>
      </c>
      <c r="M16" s="499" t="str">
        <f>L16</f>
        <v>1/2</v>
      </c>
      <c r="Q16" s="502">
        <v>0</v>
      </c>
      <c r="R16" s="502">
        <v>0</v>
      </c>
      <c r="S16" s="502">
        <v>0</v>
      </c>
      <c r="T16" s="501">
        <v>0</v>
      </c>
    </row>
    <row r="17" spans="1:20" ht="30" customHeight="1">
      <c r="A17" s="494" t="s">
        <v>310</v>
      </c>
      <c r="B17" s="813" t="s">
        <v>311</v>
      </c>
      <c r="C17" s="814"/>
      <c r="D17" s="495" t="s">
        <v>312</v>
      </c>
      <c r="E17" s="496">
        <v>1</v>
      </c>
      <c r="F17" s="497">
        <v>1</v>
      </c>
      <c r="G17" s="498" t="s">
        <v>313</v>
      </c>
      <c r="H17" s="499">
        <f t="shared" ref="H17:H38" si="3">I17-Q17</f>
        <v>46.5</v>
      </c>
      <c r="I17" s="500">
        <v>49</v>
      </c>
      <c r="J17" s="507">
        <v>49</v>
      </c>
      <c r="K17" s="499">
        <f t="shared" ref="K17:K38" si="4">I17+R17</f>
        <v>51.5</v>
      </c>
      <c r="L17" s="499">
        <f t="shared" si="2"/>
        <v>54</v>
      </c>
      <c r="M17" s="499">
        <f t="shared" si="2"/>
        <v>56.5</v>
      </c>
      <c r="Q17" s="510">
        <v>2.5</v>
      </c>
      <c r="R17" s="510">
        <v>2.5</v>
      </c>
      <c r="S17" s="510">
        <v>2.5</v>
      </c>
      <c r="T17" s="510">
        <v>2.5</v>
      </c>
    </row>
    <row r="18" spans="1:20" ht="30" customHeight="1">
      <c r="A18" s="494" t="s">
        <v>10</v>
      </c>
      <c r="B18" s="813" t="s">
        <v>317</v>
      </c>
      <c r="C18" s="814"/>
      <c r="D18" s="495" t="s">
        <v>318</v>
      </c>
      <c r="E18" s="496">
        <v>1</v>
      </c>
      <c r="F18" s="497">
        <v>1</v>
      </c>
      <c r="G18" s="498" t="s">
        <v>313</v>
      </c>
      <c r="H18" s="499">
        <f t="shared" si="3"/>
        <v>39</v>
      </c>
      <c r="I18" s="508" t="s">
        <v>407</v>
      </c>
      <c r="J18" s="509" t="s">
        <v>407</v>
      </c>
      <c r="K18" s="499">
        <f t="shared" si="4"/>
        <v>44</v>
      </c>
      <c r="L18" s="499">
        <f t="shared" si="2"/>
        <v>46.5</v>
      </c>
      <c r="M18" s="499">
        <f t="shared" si="2"/>
        <v>49</v>
      </c>
      <c r="Q18" s="510">
        <v>2.5</v>
      </c>
      <c r="R18" s="510">
        <v>2.5</v>
      </c>
      <c r="S18" s="510">
        <v>2.5</v>
      </c>
      <c r="T18" s="510">
        <v>2.5</v>
      </c>
    </row>
    <row r="19" spans="1:20" ht="30" customHeight="1">
      <c r="A19" s="494" t="s">
        <v>319</v>
      </c>
      <c r="B19" s="813" t="s">
        <v>320</v>
      </c>
      <c r="C19" s="814"/>
      <c r="D19" s="495" t="s">
        <v>321</v>
      </c>
      <c r="E19" s="496">
        <v>1</v>
      </c>
      <c r="F19" s="497">
        <v>1</v>
      </c>
      <c r="G19" s="498" t="s">
        <v>313</v>
      </c>
      <c r="H19" s="499">
        <f t="shared" si="3"/>
        <v>43</v>
      </c>
      <c r="I19" s="508" t="s">
        <v>322</v>
      </c>
      <c r="J19" s="509" t="s">
        <v>322</v>
      </c>
      <c r="K19" s="499">
        <f t="shared" si="4"/>
        <v>48</v>
      </c>
      <c r="L19" s="499">
        <f t="shared" si="2"/>
        <v>50.5</v>
      </c>
      <c r="M19" s="499">
        <f t="shared" si="2"/>
        <v>53</v>
      </c>
      <c r="Q19" s="510">
        <v>2.5</v>
      </c>
      <c r="R19" s="510">
        <v>2.5</v>
      </c>
      <c r="S19" s="510">
        <v>2.5</v>
      </c>
      <c r="T19" s="510">
        <v>2.5</v>
      </c>
    </row>
    <row r="20" spans="1:20" ht="30" customHeight="1">
      <c r="A20" s="494" t="s">
        <v>324</v>
      </c>
      <c r="B20" s="813" t="s">
        <v>325</v>
      </c>
      <c r="C20" s="814"/>
      <c r="D20" s="495" t="s">
        <v>326</v>
      </c>
      <c r="E20" s="496">
        <v>0.125</v>
      </c>
      <c r="F20" s="497">
        <v>0.125</v>
      </c>
      <c r="G20" s="505">
        <v>0</v>
      </c>
      <c r="H20" s="499">
        <f t="shared" si="3"/>
        <v>3</v>
      </c>
      <c r="I20" s="500">
        <v>3</v>
      </c>
      <c r="J20" s="507">
        <v>3</v>
      </c>
      <c r="K20" s="499">
        <f t="shared" si="4"/>
        <v>3</v>
      </c>
      <c r="L20" s="499">
        <f t="shared" si="2"/>
        <v>3</v>
      </c>
      <c r="M20" s="499">
        <f t="shared" si="2"/>
        <v>3</v>
      </c>
      <c r="Q20" s="502">
        <v>0</v>
      </c>
      <c r="R20" s="502">
        <v>0</v>
      </c>
      <c r="S20" s="502">
        <v>0</v>
      </c>
      <c r="T20" s="501">
        <v>0</v>
      </c>
    </row>
    <row r="21" spans="1:20" ht="30" customHeight="1">
      <c r="A21" s="494" t="s">
        <v>327</v>
      </c>
      <c r="B21" s="813" t="s">
        <v>328</v>
      </c>
      <c r="C21" s="814"/>
      <c r="D21" s="495" t="s">
        <v>329</v>
      </c>
      <c r="E21" s="496">
        <v>0.375</v>
      </c>
      <c r="F21" s="503">
        <v>0.5</v>
      </c>
      <c r="G21" s="498" t="s">
        <v>309</v>
      </c>
      <c r="H21" s="499">
        <f t="shared" si="3"/>
        <v>28.875</v>
      </c>
      <c r="I21" s="508">
        <v>29.375</v>
      </c>
      <c r="J21" s="509" t="s">
        <v>409</v>
      </c>
      <c r="K21" s="499">
        <f t="shared" si="4"/>
        <v>29.875</v>
      </c>
      <c r="L21" s="499">
        <f t="shared" si="2"/>
        <v>30.375</v>
      </c>
      <c r="M21" s="499">
        <f t="shared" si="2"/>
        <v>30.875</v>
      </c>
      <c r="Q21" s="510">
        <v>0.5</v>
      </c>
      <c r="R21" s="510">
        <v>0.5</v>
      </c>
      <c r="S21" s="510">
        <v>0.5</v>
      </c>
      <c r="T21" s="510">
        <v>0.5</v>
      </c>
    </row>
    <row r="22" spans="1:20" ht="30" customHeight="1">
      <c r="A22" s="494" t="s">
        <v>60</v>
      </c>
      <c r="B22" s="813" t="s">
        <v>330</v>
      </c>
      <c r="C22" s="814"/>
      <c r="D22" s="495" t="s">
        <v>331</v>
      </c>
      <c r="E22" s="496">
        <v>0.625</v>
      </c>
      <c r="F22" s="497">
        <v>0.625</v>
      </c>
      <c r="G22" s="498" t="s">
        <v>277</v>
      </c>
      <c r="H22" s="499">
        <f t="shared" si="3"/>
        <v>35.875</v>
      </c>
      <c r="I22" s="508">
        <v>36.5</v>
      </c>
      <c r="J22" s="509" t="s">
        <v>333</v>
      </c>
      <c r="K22" s="499">
        <f t="shared" si="4"/>
        <v>37.375</v>
      </c>
      <c r="L22" s="499">
        <f t="shared" si="2"/>
        <v>38.25</v>
      </c>
      <c r="M22" s="499">
        <f t="shared" si="2"/>
        <v>39.125</v>
      </c>
      <c r="Q22" s="504">
        <v>0.625</v>
      </c>
      <c r="R22" s="504">
        <v>0.875</v>
      </c>
      <c r="S22" s="504">
        <v>0.875</v>
      </c>
      <c r="T22" s="504">
        <v>0.875</v>
      </c>
    </row>
    <row r="23" spans="1:20" ht="30" customHeight="1">
      <c r="A23" s="494" t="s">
        <v>334</v>
      </c>
      <c r="B23" s="813" t="s">
        <v>335</v>
      </c>
      <c r="C23" s="814"/>
      <c r="D23" s="495" t="s">
        <v>336</v>
      </c>
      <c r="E23" s="496">
        <v>0.375</v>
      </c>
      <c r="F23" s="503">
        <v>0.5</v>
      </c>
      <c r="G23" s="498" t="s">
        <v>277</v>
      </c>
      <c r="H23" s="499">
        <f t="shared" si="3"/>
        <v>20.375</v>
      </c>
      <c r="I23" s="500">
        <v>21</v>
      </c>
      <c r="J23" s="507">
        <v>21</v>
      </c>
      <c r="K23" s="499">
        <f t="shared" si="4"/>
        <v>21.625</v>
      </c>
      <c r="L23" s="499">
        <f t="shared" si="2"/>
        <v>22.25</v>
      </c>
      <c r="M23" s="499">
        <f t="shared" si="2"/>
        <v>22.875</v>
      </c>
      <c r="Q23" s="504">
        <v>0.625</v>
      </c>
      <c r="R23" s="504">
        <v>0.625</v>
      </c>
      <c r="S23" s="504">
        <v>0.625</v>
      </c>
      <c r="T23" s="504">
        <v>0.625</v>
      </c>
    </row>
    <row r="24" spans="1:20" ht="30" customHeight="1">
      <c r="A24" s="494" t="s">
        <v>341</v>
      </c>
      <c r="B24" s="813" t="s">
        <v>342</v>
      </c>
      <c r="C24" s="814"/>
      <c r="D24" s="495" t="s">
        <v>343</v>
      </c>
      <c r="E24" s="496" t="s">
        <v>344</v>
      </c>
      <c r="F24" s="511"/>
      <c r="G24" s="505">
        <v>0</v>
      </c>
      <c r="H24" s="499">
        <f t="shared" si="3"/>
        <v>10</v>
      </c>
      <c r="I24" s="500">
        <v>10</v>
      </c>
      <c r="J24" s="507">
        <v>10</v>
      </c>
      <c r="K24" s="499">
        <f t="shared" si="4"/>
        <v>10</v>
      </c>
      <c r="L24" s="499">
        <f t="shared" ref="L24:M38" si="5">K24+S24</f>
        <v>10</v>
      </c>
      <c r="M24" s="499">
        <f t="shared" si="5"/>
        <v>10</v>
      </c>
      <c r="Q24" s="502">
        <v>0</v>
      </c>
      <c r="R24" s="502">
        <v>0</v>
      </c>
      <c r="S24" s="502">
        <v>0</v>
      </c>
      <c r="T24" s="501">
        <v>0</v>
      </c>
    </row>
    <row r="25" spans="1:20" ht="30" customHeight="1">
      <c r="A25" s="494" t="s">
        <v>345</v>
      </c>
      <c r="B25" s="813" t="s">
        <v>346</v>
      </c>
      <c r="C25" s="814"/>
      <c r="D25" s="495" t="s">
        <v>347</v>
      </c>
      <c r="E25" s="496">
        <v>0.375</v>
      </c>
      <c r="F25" s="497">
        <v>0.375</v>
      </c>
      <c r="G25" s="498" t="s">
        <v>309</v>
      </c>
      <c r="H25" s="499">
        <f t="shared" si="3"/>
        <v>15</v>
      </c>
      <c r="I25" s="508" t="s">
        <v>348</v>
      </c>
      <c r="J25" s="509" t="s">
        <v>348</v>
      </c>
      <c r="K25" s="499">
        <f t="shared" si="4"/>
        <v>16</v>
      </c>
      <c r="L25" s="499">
        <f t="shared" si="5"/>
        <v>16.5</v>
      </c>
      <c r="M25" s="499">
        <f t="shared" si="5"/>
        <v>17</v>
      </c>
      <c r="Q25" s="510">
        <v>0.5</v>
      </c>
      <c r="R25" s="510">
        <v>0.5</v>
      </c>
      <c r="S25" s="510">
        <v>0.5</v>
      </c>
      <c r="T25" s="510">
        <v>0.5</v>
      </c>
    </row>
    <row r="26" spans="1:20" ht="30" customHeight="1">
      <c r="A26" s="494" t="s">
        <v>350</v>
      </c>
      <c r="B26" s="813" t="s">
        <v>351</v>
      </c>
      <c r="C26" s="814"/>
      <c r="D26" s="495" t="s">
        <v>352</v>
      </c>
      <c r="E26" s="496">
        <v>0.25</v>
      </c>
      <c r="F26" s="497">
        <v>0.25</v>
      </c>
      <c r="G26" s="498" t="s">
        <v>257</v>
      </c>
      <c r="H26" s="499">
        <f t="shared" si="3"/>
        <v>7.75</v>
      </c>
      <c r="I26" s="500">
        <v>8</v>
      </c>
      <c r="J26" s="507">
        <v>8</v>
      </c>
      <c r="K26" s="499">
        <f t="shared" si="4"/>
        <v>8.25</v>
      </c>
      <c r="L26" s="499">
        <f t="shared" si="5"/>
        <v>8.5</v>
      </c>
      <c r="M26" s="499">
        <f t="shared" si="5"/>
        <v>8.75</v>
      </c>
      <c r="Q26" s="502">
        <v>0.25</v>
      </c>
      <c r="R26" s="502">
        <v>0.25</v>
      </c>
      <c r="S26" s="502">
        <v>0.25</v>
      </c>
      <c r="T26" s="502">
        <v>0.25</v>
      </c>
    </row>
    <row r="27" spans="1:20" ht="30" customHeight="1">
      <c r="A27" s="494" t="s">
        <v>355</v>
      </c>
      <c r="B27" s="813" t="s">
        <v>356</v>
      </c>
      <c r="C27" s="814"/>
      <c r="D27" s="495" t="s">
        <v>357</v>
      </c>
      <c r="E27" s="496">
        <v>0.25</v>
      </c>
      <c r="F27" s="497">
        <v>0.25</v>
      </c>
      <c r="G27" s="498" t="s">
        <v>257</v>
      </c>
      <c r="H27" s="499">
        <f t="shared" si="3"/>
        <v>10.75</v>
      </c>
      <c r="I27" s="500">
        <v>11</v>
      </c>
      <c r="J27" s="507">
        <v>11</v>
      </c>
      <c r="K27" s="499">
        <f t="shared" si="4"/>
        <v>11.25</v>
      </c>
      <c r="L27" s="499">
        <f t="shared" si="5"/>
        <v>11.5</v>
      </c>
      <c r="M27" s="499">
        <f t="shared" si="5"/>
        <v>11.75</v>
      </c>
      <c r="Q27" s="502">
        <v>0.25</v>
      </c>
      <c r="R27" s="502">
        <v>0.25</v>
      </c>
      <c r="S27" s="502">
        <v>0.25</v>
      </c>
      <c r="T27" s="502">
        <v>0.25</v>
      </c>
    </row>
    <row r="28" spans="1:20" ht="30" customHeight="1">
      <c r="A28" s="494" t="s">
        <v>362</v>
      </c>
      <c r="B28" s="813" t="s">
        <v>363</v>
      </c>
      <c r="C28" s="814"/>
      <c r="D28" s="495" t="s">
        <v>364</v>
      </c>
      <c r="E28" s="496">
        <v>0.125</v>
      </c>
      <c r="F28" s="497">
        <v>0.125</v>
      </c>
      <c r="G28" s="505">
        <v>0</v>
      </c>
      <c r="H28" s="499">
        <f t="shared" si="3"/>
        <v>3</v>
      </c>
      <c r="I28" s="500">
        <v>3</v>
      </c>
      <c r="J28" s="507">
        <v>3</v>
      </c>
      <c r="K28" s="499">
        <f t="shared" si="4"/>
        <v>3</v>
      </c>
      <c r="L28" s="499">
        <f t="shared" si="5"/>
        <v>3</v>
      </c>
      <c r="M28" s="499">
        <f t="shared" si="5"/>
        <v>3</v>
      </c>
      <c r="Q28" s="502">
        <v>0</v>
      </c>
      <c r="R28" s="502">
        <v>0</v>
      </c>
      <c r="S28" s="502">
        <v>0</v>
      </c>
      <c r="T28" s="501">
        <v>0</v>
      </c>
    </row>
    <row r="29" spans="1:20" ht="30" customHeight="1">
      <c r="A29" s="494" t="s">
        <v>365</v>
      </c>
      <c r="B29" s="813" t="s">
        <v>366</v>
      </c>
      <c r="C29" s="814"/>
      <c r="D29" s="495" t="s">
        <v>367</v>
      </c>
      <c r="E29" s="496">
        <v>0.125</v>
      </c>
      <c r="F29" s="497">
        <v>0.125</v>
      </c>
      <c r="G29" s="505">
        <v>0</v>
      </c>
      <c r="H29" s="499">
        <f t="shared" si="3"/>
        <v>1</v>
      </c>
      <c r="I29" s="500">
        <v>1</v>
      </c>
      <c r="J29" s="507">
        <v>1</v>
      </c>
      <c r="K29" s="499">
        <f t="shared" si="4"/>
        <v>1</v>
      </c>
      <c r="L29" s="499">
        <f t="shared" si="5"/>
        <v>1</v>
      </c>
      <c r="M29" s="499">
        <f t="shared" si="5"/>
        <v>1</v>
      </c>
      <c r="Q29" s="502">
        <v>0</v>
      </c>
      <c r="R29" s="502">
        <v>0</v>
      </c>
      <c r="S29" s="502">
        <v>0</v>
      </c>
      <c r="T29" s="501">
        <v>0</v>
      </c>
    </row>
    <row r="30" spans="1:20" ht="30" customHeight="1">
      <c r="A30" s="494" t="s">
        <v>368</v>
      </c>
      <c r="B30" s="813" t="s">
        <v>369</v>
      </c>
      <c r="C30" s="814"/>
      <c r="D30" s="495" t="s">
        <v>370</v>
      </c>
      <c r="E30" s="496">
        <v>0.25</v>
      </c>
      <c r="F30" s="503">
        <v>0.5</v>
      </c>
      <c r="G30" s="498" t="s">
        <v>309</v>
      </c>
      <c r="H30" s="499">
        <f t="shared" si="3"/>
        <v>32.5</v>
      </c>
      <c r="I30" s="500">
        <v>33</v>
      </c>
      <c r="J30" s="507">
        <v>32</v>
      </c>
      <c r="K30" s="499">
        <f t="shared" si="4"/>
        <v>33.5</v>
      </c>
      <c r="L30" s="499">
        <f t="shared" si="5"/>
        <v>34</v>
      </c>
      <c r="M30" s="499">
        <f t="shared" si="5"/>
        <v>34.5</v>
      </c>
      <c r="Q30" s="510">
        <v>0.5</v>
      </c>
      <c r="R30" s="510">
        <v>0.5</v>
      </c>
      <c r="S30" s="510">
        <v>0.5</v>
      </c>
      <c r="T30" s="510">
        <v>0.5</v>
      </c>
    </row>
    <row r="31" spans="1:20" ht="30" customHeight="1">
      <c r="A31" s="494" t="s">
        <v>374</v>
      </c>
      <c r="B31" s="813" t="s">
        <v>375</v>
      </c>
      <c r="C31" s="814"/>
      <c r="D31" s="495" t="s">
        <v>376</v>
      </c>
      <c r="E31" s="496" t="s">
        <v>344</v>
      </c>
      <c r="F31" s="511"/>
      <c r="G31" s="505">
        <v>0</v>
      </c>
      <c r="H31" s="499">
        <f t="shared" si="3"/>
        <v>6</v>
      </c>
      <c r="I31" s="500">
        <v>6</v>
      </c>
      <c r="J31" s="507">
        <v>6</v>
      </c>
      <c r="K31" s="499">
        <f t="shared" si="4"/>
        <v>6</v>
      </c>
      <c r="L31" s="499">
        <f t="shared" si="5"/>
        <v>6</v>
      </c>
      <c r="M31" s="499">
        <f t="shared" si="5"/>
        <v>6</v>
      </c>
      <c r="Q31" s="502">
        <v>0</v>
      </c>
      <c r="R31" s="502">
        <v>0</v>
      </c>
      <c r="S31" s="502">
        <v>0</v>
      </c>
      <c r="T31" s="501">
        <v>0</v>
      </c>
    </row>
    <row r="32" spans="1:20" ht="30" customHeight="1">
      <c r="A32" s="494" t="s">
        <v>377</v>
      </c>
      <c r="B32" s="813" t="s">
        <v>378</v>
      </c>
      <c r="C32" s="814"/>
      <c r="D32" s="495" t="s">
        <v>379</v>
      </c>
      <c r="E32" s="496">
        <v>0.25</v>
      </c>
      <c r="F32" s="497">
        <v>0.25</v>
      </c>
      <c r="G32" s="498" t="s">
        <v>257</v>
      </c>
      <c r="H32" s="499">
        <f t="shared" si="3"/>
        <v>11.25</v>
      </c>
      <c r="I32" s="508" t="s">
        <v>360</v>
      </c>
      <c r="J32" s="509" t="s">
        <v>360</v>
      </c>
      <c r="K32" s="499">
        <f t="shared" si="4"/>
        <v>11.75</v>
      </c>
      <c r="L32" s="499">
        <f t="shared" si="5"/>
        <v>12</v>
      </c>
      <c r="M32" s="499">
        <f t="shared" si="5"/>
        <v>12.25</v>
      </c>
      <c r="Q32" s="502">
        <v>0.25</v>
      </c>
      <c r="R32" s="502">
        <v>0.25</v>
      </c>
      <c r="S32" s="502">
        <v>0.25</v>
      </c>
      <c r="T32" s="502">
        <v>0.25</v>
      </c>
    </row>
    <row r="33" spans="1:20" ht="30" customHeight="1">
      <c r="A33" s="494" t="s">
        <v>380</v>
      </c>
      <c r="B33" s="813" t="s">
        <v>381</v>
      </c>
      <c r="C33" s="814"/>
      <c r="D33" s="495" t="s">
        <v>382</v>
      </c>
      <c r="E33" s="496">
        <v>0.25</v>
      </c>
      <c r="F33" s="497">
        <v>0.25</v>
      </c>
      <c r="G33" s="498" t="s">
        <v>257</v>
      </c>
      <c r="H33" s="499">
        <f t="shared" si="3"/>
        <v>15.25</v>
      </c>
      <c r="I33" s="500">
        <v>15.5</v>
      </c>
      <c r="J33" s="507">
        <v>15</v>
      </c>
      <c r="K33" s="499">
        <f t="shared" si="4"/>
        <v>15.75</v>
      </c>
      <c r="L33" s="499">
        <f t="shared" si="5"/>
        <v>16</v>
      </c>
      <c r="M33" s="499">
        <f t="shared" si="5"/>
        <v>16.25</v>
      </c>
      <c r="Q33" s="502">
        <v>0.25</v>
      </c>
      <c r="R33" s="502">
        <v>0.25</v>
      </c>
      <c r="S33" s="502">
        <v>0.25</v>
      </c>
      <c r="T33" s="502">
        <v>0.25</v>
      </c>
    </row>
    <row r="34" spans="1:20" ht="30" customHeight="1">
      <c r="A34" s="494" t="s">
        <v>386</v>
      </c>
      <c r="B34" s="813" t="s">
        <v>387</v>
      </c>
      <c r="C34" s="814"/>
      <c r="D34" s="495" t="s">
        <v>1377</v>
      </c>
      <c r="E34" s="496">
        <v>1</v>
      </c>
      <c r="F34" s="497">
        <v>1</v>
      </c>
      <c r="G34" s="498">
        <v>1</v>
      </c>
      <c r="H34" s="499">
        <f t="shared" si="3"/>
        <v>49</v>
      </c>
      <c r="I34" s="508">
        <v>50</v>
      </c>
      <c r="J34" s="509">
        <v>50</v>
      </c>
      <c r="K34" s="499">
        <f t="shared" si="4"/>
        <v>50</v>
      </c>
      <c r="L34" s="499">
        <f t="shared" si="5"/>
        <v>51</v>
      </c>
      <c r="M34" s="499">
        <f t="shared" si="5"/>
        <v>51</v>
      </c>
      <c r="Q34" s="502">
        <v>1</v>
      </c>
      <c r="R34" s="502">
        <v>0</v>
      </c>
      <c r="S34" s="502">
        <v>1</v>
      </c>
      <c r="T34" s="501">
        <v>0</v>
      </c>
    </row>
    <row r="35" spans="1:20" ht="30" customHeight="1">
      <c r="A35" s="494" t="s">
        <v>389</v>
      </c>
      <c r="B35" s="813" t="s">
        <v>390</v>
      </c>
      <c r="C35" s="814"/>
      <c r="D35" s="495" t="s">
        <v>391</v>
      </c>
      <c r="E35" s="496">
        <v>0.125</v>
      </c>
      <c r="F35" s="512">
        <v>0.25</v>
      </c>
      <c r="G35" s="498" t="s">
        <v>265</v>
      </c>
      <c r="H35" s="499">
        <f t="shared" si="3"/>
        <v>9.75</v>
      </c>
      <c r="I35" s="508">
        <v>9.875</v>
      </c>
      <c r="J35" s="509" t="s">
        <v>261</v>
      </c>
      <c r="K35" s="499">
        <f t="shared" si="4"/>
        <v>10</v>
      </c>
      <c r="L35" s="499">
        <f t="shared" si="5"/>
        <v>10.125</v>
      </c>
      <c r="M35" s="499">
        <f t="shared" si="5"/>
        <v>10.25</v>
      </c>
      <c r="Q35" s="504">
        <v>0.125</v>
      </c>
      <c r="R35" s="504">
        <v>0.125</v>
      </c>
      <c r="S35" s="504">
        <v>0.125</v>
      </c>
      <c r="T35" s="504">
        <v>0.125</v>
      </c>
    </row>
    <row r="36" spans="1:20" ht="30" customHeight="1">
      <c r="A36" s="494" t="s">
        <v>396</v>
      </c>
      <c r="B36" s="813" t="s">
        <v>397</v>
      </c>
      <c r="C36" s="814"/>
      <c r="D36" s="495" t="s">
        <v>398</v>
      </c>
      <c r="E36" s="496">
        <v>0.375</v>
      </c>
      <c r="F36" s="497">
        <v>0.375</v>
      </c>
      <c r="G36" s="498" t="s">
        <v>309</v>
      </c>
      <c r="H36" s="499">
        <f t="shared" si="3"/>
        <v>11</v>
      </c>
      <c r="I36" s="508" t="s">
        <v>360</v>
      </c>
      <c r="J36" s="509" t="s">
        <v>360</v>
      </c>
      <c r="K36" s="499">
        <f t="shared" si="4"/>
        <v>11.5</v>
      </c>
      <c r="L36" s="499">
        <f t="shared" si="5"/>
        <v>12</v>
      </c>
      <c r="M36" s="499">
        <f t="shared" si="5"/>
        <v>12</v>
      </c>
      <c r="Q36" s="502">
        <v>0.5</v>
      </c>
      <c r="R36" s="510">
        <v>0</v>
      </c>
      <c r="S36" s="502">
        <v>0.5</v>
      </c>
      <c r="T36" s="501">
        <v>0</v>
      </c>
    </row>
    <row r="37" spans="1:20" ht="30" customHeight="1">
      <c r="A37" s="494" t="s">
        <v>399</v>
      </c>
      <c r="B37" s="813" t="s">
        <v>400</v>
      </c>
      <c r="C37" s="814"/>
      <c r="D37" s="513" t="s">
        <v>401</v>
      </c>
      <c r="E37" s="514">
        <v>0.375</v>
      </c>
      <c r="F37" s="497">
        <v>0.375</v>
      </c>
      <c r="G37" s="515" t="s">
        <v>309</v>
      </c>
      <c r="H37" s="516">
        <f t="shared" si="3"/>
        <v>14.5</v>
      </c>
      <c r="I37" s="517">
        <v>15</v>
      </c>
      <c r="J37" s="507">
        <v>15</v>
      </c>
      <c r="K37" s="516">
        <f t="shared" si="4"/>
        <v>15</v>
      </c>
      <c r="L37" s="516">
        <f t="shared" si="5"/>
        <v>15.5</v>
      </c>
      <c r="M37" s="516">
        <f t="shared" si="5"/>
        <v>15.5</v>
      </c>
      <c r="Q37" s="502">
        <v>0.5</v>
      </c>
      <c r="R37" s="510">
        <v>0</v>
      </c>
      <c r="S37" s="502">
        <v>0.5</v>
      </c>
      <c r="T37" s="501">
        <v>0</v>
      </c>
    </row>
    <row r="38" spans="1:20" ht="30" customHeight="1">
      <c r="A38" s="494" t="s">
        <v>402</v>
      </c>
      <c r="B38" s="813" t="s">
        <v>403</v>
      </c>
      <c r="C38" s="829"/>
      <c r="D38" s="518" t="s">
        <v>404</v>
      </c>
      <c r="E38" s="519">
        <v>0.25</v>
      </c>
      <c r="F38" s="520">
        <v>0.25</v>
      </c>
      <c r="G38" s="521" t="s">
        <v>265</v>
      </c>
      <c r="H38" s="522">
        <f t="shared" si="3"/>
        <v>6.625</v>
      </c>
      <c r="I38" s="523">
        <v>6.75</v>
      </c>
      <c r="J38" s="524" t="s">
        <v>415</v>
      </c>
      <c r="K38" s="522">
        <f t="shared" si="4"/>
        <v>6.875</v>
      </c>
      <c r="L38" s="522">
        <f t="shared" si="5"/>
        <v>7</v>
      </c>
      <c r="M38" s="522">
        <f t="shared" si="5"/>
        <v>7.125</v>
      </c>
      <c r="Q38" s="504">
        <v>0.125</v>
      </c>
      <c r="R38" s="504">
        <v>0.125</v>
      </c>
      <c r="S38" s="504">
        <v>0.125</v>
      </c>
      <c r="T38" s="504">
        <v>0.125</v>
      </c>
    </row>
    <row r="39" spans="1:20" ht="30" hidden="1" customHeight="1">
      <c r="A39" s="525"/>
      <c r="B39" s="526"/>
      <c r="C39" s="526"/>
      <c r="D39" s="527"/>
      <c r="E39" s="528"/>
      <c r="F39" s="827" t="s">
        <v>1372</v>
      </c>
      <c r="G39" s="827"/>
      <c r="H39" s="827"/>
      <c r="I39" s="827"/>
      <c r="J39" s="827"/>
      <c r="K39" s="827"/>
      <c r="L39" s="827"/>
      <c r="M39" s="827"/>
      <c r="Q39" s="504"/>
      <c r="R39" s="504"/>
      <c r="S39" s="504"/>
      <c r="T39" s="504"/>
    </row>
    <row r="40" spans="1:20" ht="26.25" customHeight="1">
      <c r="A40" s="529" t="s">
        <v>1371</v>
      </c>
      <c r="B40" s="529"/>
      <c r="C40" s="529"/>
      <c r="D40" s="530" t="s">
        <v>1378</v>
      </c>
      <c r="E40" s="531"/>
      <c r="F40" s="531"/>
      <c r="G40" s="531"/>
      <c r="H40" s="828" t="s">
        <v>1379</v>
      </c>
      <c r="I40" s="828"/>
      <c r="J40" s="828"/>
      <c r="K40" s="828"/>
      <c r="L40" s="828"/>
      <c r="M40" s="828"/>
    </row>
  </sheetData>
  <mergeCells count="38">
    <mergeCell ref="F39:M39"/>
    <mergeCell ref="H40:M40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A1:M1"/>
    <mergeCell ref="A2:M2"/>
    <mergeCell ref="B3:C3"/>
    <mergeCell ref="A6:M6"/>
    <mergeCell ref="B7:C7"/>
  </mergeCells>
  <pageMargins left="0.25" right="0.25" top="0.75" bottom="0.75" header="0.3" footer="0.3"/>
  <pageSetup paperSize="9" scale="6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F20D-6B10-4CD9-9D65-D1A5E1C03E0F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738" t="s">
        <v>73</v>
      </c>
      <c r="N1" s="738" t="s">
        <v>73</v>
      </c>
      <c r="O1" s="739" t="s">
        <v>74</v>
      </c>
      <c r="P1" s="739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738" t="s">
        <v>75</v>
      </c>
      <c r="N2" s="738" t="s">
        <v>75</v>
      </c>
      <c r="O2" s="740" t="s">
        <v>76</v>
      </c>
      <c r="P2" s="740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738" t="s">
        <v>77</v>
      </c>
      <c r="N3" s="738" t="s">
        <v>77</v>
      </c>
      <c r="O3" s="741" t="s">
        <v>79</v>
      </c>
      <c r="P3" s="739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724" t="s">
        <v>139</v>
      </c>
      <c r="H5" s="725"/>
      <c r="I5" s="725"/>
      <c r="J5" s="725"/>
      <c r="K5" s="725"/>
      <c r="L5" s="726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727"/>
      <c r="H6" s="728"/>
      <c r="I6" s="728"/>
      <c r="J6" s="728"/>
      <c r="K6" s="728"/>
      <c r="L6" s="729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727"/>
      <c r="H7" s="728"/>
      <c r="I7" s="728"/>
      <c r="J7" s="728"/>
      <c r="K7" s="728"/>
      <c r="L7" s="729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733" t="s">
        <v>142</v>
      </c>
      <c r="E8" s="733"/>
      <c r="F8" s="733"/>
      <c r="G8" s="730"/>
      <c r="H8" s="731"/>
      <c r="I8" s="731"/>
      <c r="J8" s="731"/>
      <c r="K8" s="731"/>
      <c r="L8" s="732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734">
        <v>44964</v>
      </c>
      <c r="E11" s="735"/>
      <c r="F11" s="735"/>
      <c r="G11" s="22"/>
      <c r="H11" s="23"/>
      <c r="I11" s="20"/>
      <c r="J11" s="20" t="s">
        <v>4</v>
      </c>
      <c r="K11" s="20"/>
      <c r="L11" s="736" t="s">
        <v>128</v>
      </c>
      <c r="M11" s="736"/>
      <c r="N11" s="736"/>
      <c r="O11" s="736"/>
      <c r="P11" s="736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737"/>
      <c r="C13" s="737"/>
      <c r="D13" s="737"/>
      <c r="E13" s="737"/>
      <c r="F13" s="737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715" t="s">
        <v>147</v>
      </c>
      <c r="E28" s="715"/>
      <c r="F28" s="715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715" t="str">
        <f>+D28</f>
        <v>WASHED BURGUNDY</v>
      </c>
      <c r="E29" s="715"/>
      <c r="F29" s="715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716" t="str">
        <f>+D29</f>
        <v>WASHED BURGUNDY</v>
      </c>
      <c r="E30" s="716"/>
      <c r="F30" s="716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717" t="s">
        <v>130</v>
      </c>
      <c r="E43" s="717"/>
      <c r="F43" s="717"/>
      <c r="G43" s="717"/>
      <c r="H43" s="717"/>
      <c r="I43" s="717"/>
      <c r="J43" s="717"/>
      <c r="K43" s="717"/>
      <c r="L43" s="717"/>
      <c r="M43" s="717"/>
      <c r="N43" s="717"/>
      <c r="O43" s="717"/>
      <c r="P43" s="717"/>
    </row>
    <row r="44" spans="1:16" s="1" customFormat="1" ht="59.15" customHeight="1" thickBot="1">
      <c r="B44" s="75" t="s">
        <v>14</v>
      </c>
      <c r="C44" s="32"/>
      <c r="D44" s="718"/>
      <c r="E44" s="718"/>
      <c r="F44" s="718"/>
      <c r="G44" s="718"/>
      <c r="H44" s="718"/>
      <c r="I44" s="718"/>
      <c r="J44" s="718"/>
      <c r="K44" s="718"/>
      <c r="L44" s="718"/>
      <c r="M44" s="718"/>
      <c r="N44" s="718"/>
      <c r="O44" s="718"/>
      <c r="P44" s="718"/>
    </row>
    <row r="45" spans="1:16" s="33" customFormat="1" ht="100.5" thickBot="1">
      <c r="A45" s="719" t="s">
        <v>15</v>
      </c>
      <c r="B45" s="720"/>
      <c r="C45" s="720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721" t="s">
        <v>51</v>
      </c>
      <c r="N45" s="722"/>
      <c r="O45" s="722"/>
      <c r="P45" s="723"/>
    </row>
    <row r="46" spans="1:16" s="43" customFormat="1" ht="45.75" hidden="1" customHeight="1">
      <c r="A46" s="712" t="str">
        <f>D18</f>
        <v>BLACK</v>
      </c>
      <c r="B46" s="713"/>
      <c r="C46" s="713"/>
      <c r="D46" s="713"/>
      <c r="E46" s="713"/>
      <c r="F46" s="713"/>
      <c r="G46" s="713"/>
      <c r="H46" s="713"/>
      <c r="I46" s="713"/>
      <c r="J46" s="713"/>
      <c r="K46" s="713"/>
      <c r="L46" s="713"/>
      <c r="M46" s="713"/>
      <c r="N46" s="713"/>
      <c r="O46" s="713"/>
      <c r="P46" s="714"/>
    </row>
    <row r="47" spans="1:16" s="139" customFormat="1" ht="120" hidden="1" customHeight="1">
      <c r="A47" s="115">
        <v>1</v>
      </c>
      <c r="B47" s="707" t="str">
        <f>$L$11</f>
        <v>100% DRY COTTON FLEECE 410GSM</v>
      </c>
      <c r="C47" s="707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708"/>
      <c r="N47" s="709"/>
      <c r="O47" s="709"/>
      <c r="P47" s="710"/>
    </row>
    <row r="48" spans="1:16" s="139" customFormat="1" ht="89.25" hidden="1" customHeight="1">
      <c r="A48" s="144">
        <v>2</v>
      </c>
      <c r="B48" s="707" t="s">
        <v>149</v>
      </c>
      <c r="C48" s="707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708"/>
      <c r="N48" s="709"/>
      <c r="O48" s="709"/>
      <c r="P48" s="710"/>
    </row>
    <row r="49" spans="1:16" s="139" customFormat="1" ht="129" hidden="1" customHeight="1">
      <c r="A49" s="115">
        <v>3</v>
      </c>
      <c r="B49" s="711" t="s">
        <v>126</v>
      </c>
      <c r="C49" s="711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708"/>
      <c r="N49" s="709"/>
      <c r="O49" s="709"/>
      <c r="P49" s="710"/>
    </row>
    <row r="50" spans="1:16" s="43" customFormat="1" ht="51.75" customHeight="1">
      <c r="A50" s="704" t="str">
        <f>D23</f>
        <v>GREY HEATHER</v>
      </c>
      <c r="B50" s="705"/>
      <c r="C50" s="705"/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6"/>
    </row>
    <row r="51" spans="1:16" s="139" customFormat="1" ht="186.75" customHeight="1">
      <c r="A51" s="115">
        <v>1</v>
      </c>
      <c r="B51" s="707" t="str">
        <f>$L$11</f>
        <v>100% DRY COTTON FLEECE 410GSM</v>
      </c>
      <c r="C51" s="707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708" t="s">
        <v>177</v>
      </c>
      <c r="N51" s="709"/>
      <c r="O51" s="709"/>
      <c r="P51" s="710"/>
    </row>
    <row r="52" spans="1:16" s="139" customFormat="1" ht="186.75" customHeight="1">
      <c r="A52" s="144">
        <v>2</v>
      </c>
      <c r="B52" s="707" t="s">
        <v>149</v>
      </c>
      <c r="C52" s="707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708" t="s">
        <v>168</v>
      </c>
      <c r="N52" s="709"/>
      <c r="O52" s="709"/>
      <c r="P52" s="710"/>
    </row>
    <row r="53" spans="1:16" s="139" customFormat="1" ht="186.75" customHeight="1">
      <c r="A53" s="115">
        <v>3</v>
      </c>
      <c r="B53" s="711" t="s">
        <v>126</v>
      </c>
      <c r="C53" s="711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708" t="s">
        <v>169</v>
      </c>
      <c r="N53" s="709"/>
      <c r="O53" s="709"/>
      <c r="P53" s="710"/>
    </row>
    <row r="54" spans="1:16" s="43" customFormat="1" ht="51.75" hidden="1" customHeight="1">
      <c r="A54" s="704" t="str">
        <f>D28</f>
        <v>WASHED BURGUNDY</v>
      </c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6"/>
    </row>
    <row r="55" spans="1:16" s="139" customFormat="1" ht="96.75" hidden="1" customHeight="1">
      <c r="A55" s="115">
        <v>1</v>
      </c>
      <c r="B55" s="707" t="str">
        <f>$L$11</f>
        <v>100% DRY COTTON FLEECE 410GSM</v>
      </c>
      <c r="C55" s="707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708"/>
      <c r="N55" s="709"/>
      <c r="O55" s="709"/>
      <c r="P55" s="710"/>
    </row>
    <row r="56" spans="1:16" s="139" customFormat="1" ht="70.5" hidden="1" customHeight="1">
      <c r="A56" s="144">
        <v>2</v>
      </c>
      <c r="B56" s="707" t="s">
        <v>149</v>
      </c>
      <c r="C56" s="707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708"/>
      <c r="N56" s="709"/>
      <c r="O56" s="709"/>
      <c r="P56" s="710"/>
    </row>
    <row r="57" spans="1:16" s="139" customFormat="1" ht="125.25" hidden="1" customHeight="1">
      <c r="A57" s="115">
        <v>3</v>
      </c>
      <c r="B57" s="711" t="s">
        <v>126</v>
      </c>
      <c r="C57" s="711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708"/>
      <c r="N57" s="709"/>
      <c r="O57" s="709"/>
      <c r="P57" s="710"/>
    </row>
    <row r="58" spans="1:16" s="43" customFormat="1" ht="51.75" hidden="1" customHeight="1">
      <c r="A58" s="704" t="str">
        <f>D33</f>
        <v>LIME</v>
      </c>
      <c r="B58" s="705"/>
      <c r="C58" s="705"/>
      <c r="D58" s="705"/>
      <c r="E58" s="705"/>
      <c r="F58" s="705"/>
      <c r="G58" s="705"/>
      <c r="H58" s="705"/>
      <c r="I58" s="705"/>
      <c r="J58" s="705"/>
      <c r="K58" s="705"/>
      <c r="L58" s="705"/>
      <c r="M58" s="705"/>
      <c r="N58" s="705"/>
      <c r="O58" s="705"/>
      <c r="P58" s="706"/>
    </row>
    <row r="59" spans="1:16" s="139" customFormat="1" ht="96.75" hidden="1" customHeight="1">
      <c r="A59" s="115">
        <v>1</v>
      </c>
      <c r="B59" s="707" t="str">
        <f>$L$11</f>
        <v>100% DRY COTTON FLEECE 410GSM</v>
      </c>
      <c r="C59" s="707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708"/>
      <c r="N59" s="709"/>
      <c r="O59" s="709"/>
      <c r="P59" s="710"/>
    </row>
    <row r="60" spans="1:16" s="139" customFormat="1" ht="70.5" hidden="1" customHeight="1">
      <c r="A60" s="144">
        <v>2</v>
      </c>
      <c r="B60" s="707" t="s">
        <v>149</v>
      </c>
      <c r="C60" s="707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708"/>
      <c r="N60" s="709"/>
      <c r="O60" s="709"/>
      <c r="P60" s="710"/>
    </row>
    <row r="61" spans="1:16" s="139" customFormat="1" ht="125.25" hidden="1" customHeight="1">
      <c r="A61" s="115">
        <v>3</v>
      </c>
      <c r="B61" s="711" t="s">
        <v>126</v>
      </c>
      <c r="C61" s="711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708"/>
      <c r="N61" s="709"/>
      <c r="O61" s="709"/>
      <c r="P61" s="710"/>
    </row>
    <row r="62" spans="1:16" s="43" customFormat="1" ht="21.75" customHeight="1">
      <c r="A62" s="704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6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692" t="s">
        <v>22</v>
      </c>
      <c r="B64" s="693"/>
      <c r="C64" s="693"/>
      <c r="D64" s="693"/>
      <c r="E64" s="694"/>
      <c r="F64" s="72" t="s">
        <v>47</v>
      </c>
      <c r="G64" s="72" t="s">
        <v>23</v>
      </c>
      <c r="H64" s="695" t="s">
        <v>42</v>
      </c>
      <c r="I64" s="696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680" t="s">
        <v>41</v>
      </c>
      <c r="C65" s="680"/>
      <c r="D65" s="680"/>
      <c r="E65" s="680"/>
      <c r="F65" s="82" t="str">
        <f>H65</f>
        <v>BLACK</v>
      </c>
      <c r="G65" s="112"/>
      <c r="H65" s="684" t="str">
        <f>$D$18</f>
        <v>BLACK</v>
      </c>
      <c r="I65" s="683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680" t="s">
        <v>41</v>
      </c>
      <c r="C66" s="680"/>
      <c r="D66" s="680"/>
      <c r="E66" s="680"/>
      <c r="F66" s="82" t="str">
        <f t="shared" ref="F66:F68" si="18">H66</f>
        <v>GREY HEATHER</v>
      </c>
      <c r="G66" s="112" t="s">
        <v>176</v>
      </c>
      <c r="H66" s="684" t="str">
        <f>$D$23</f>
        <v>GREY HEATHER</v>
      </c>
      <c r="I66" s="683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680" t="s">
        <v>41</v>
      </c>
      <c r="C67" s="680"/>
      <c r="D67" s="680"/>
      <c r="E67" s="680"/>
      <c r="F67" s="82" t="str">
        <f t="shared" si="18"/>
        <v>WASHED BURGUNDY</v>
      </c>
      <c r="G67" s="112"/>
      <c r="H67" s="684" t="str">
        <f>$D$28</f>
        <v>WASHED BURGUNDY</v>
      </c>
      <c r="I67" s="683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680" t="s">
        <v>41</v>
      </c>
      <c r="C68" s="680"/>
      <c r="D68" s="680"/>
      <c r="E68" s="680"/>
      <c r="F68" s="82" t="str">
        <f t="shared" si="18"/>
        <v>LIME</v>
      </c>
      <c r="G68" s="112"/>
      <c r="H68" s="684" t="str">
        <f>$D$33</f>
        <v>LIME</v>
      </c>
      <c r="I68" s="683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680" t="s">
        <v>123</v>
      </c>
      <c r="C69" s="680"/>
      <c r="D69" s="680"/>
      <c r="E69" s="680"/>
      <c r="F69" s="686" t="s">
        <v>39</v>
      </c>
      <c r="G69" s="689" t="s">
        <v>131</v>
      </c>
      <c r="H69" s="701" t="str">
        <f t="shared" ref="H69" si="19">$D$18</f>
        <v>BLACK</v>
      </c>
      <c r="I69" s="702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680" t="s">
        <v>123</v>
      </c>
      <c r="C70" s="680"/>
      <c r="D70" s="680"/>
      <c r="E70" s="680"/>
      <c r="F70" s="699" t="s">
        <v>39</v>
      </c>
      <c r="G70" s="700" t="s">
        <v>131</v>
      </c>
      <c r="H70" s="703" t="str">
        <f t="shared" ref="H70" si="21">$D$23</f>
        <v>GREY HEATHER</v>
      </c>
      <c r="I70" s="703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680" t="s">
        <v>123</v>
      </c>
      <c r="C71" s="680"/>
      <c r="D71" s="680"/>
      <c r="E71" s="680"/>
      <c r="F71" s="687" t="s">
        <v>39</v>
      </c>
      <c r="G71" s="690" t="s">
        <v>131</v>
      </c>
      <c r="H71" s="697" t="str">
        <f t="shared" ref="H71" si="23">$D$28</f>
        <v>WASHED BURGUNDY</v>
      </c>
      <c r="I71" s="698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680" t="s">
        <v>123</v>
      </c>
      <c r="C72" s="680"/>
      <c r="D72" s="680"/>
      <c r="E72" s="680"/>
      <c r="F72" s="688" t="s">
        <v>39</v>
      </c>
      <c r="G72" s="691" t="s">
        <v>131</v>
      </c>
      <c r="H72" s="684" t="str">
        <f t="shared" ref="H72" si="25">$D$33</f>
        <v>LIME</v>
      </c>
      <c r="I72" s="683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679" t="s">
        <v>151</v>
      </c>
      <c r="C73" s="680"/>
      <c r="D73" s="680"/>
      <c r="E73" s="680"/>
      <c r="F73" s="686" t="s">
        <v>107</v>
      </c>
      <c r="G73" s="689" t="s">
        <v>152</v>
      </c>
      <c r="H73" s="701" t="str">
        <f t="shared" ref="H73" si="27">$D$18</f>
        <v>BLACK</v>
      </c>
      <c r="I73" s="702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679" t="s">
        <v>151</v>
      </c>
      <c r="C74" s="680"/>
      <c r="D74" s="680"/>
      <c r="E74" s="680"/>
      <c r="F74" s="699"/>
      <c r="G74" s="700"/>
      <c r="H74" s="703" t="str">
        <f t="shared" ref="H74" si="30">$D$23</f>
        <v>GREY HEATHER</v>
      </c>
      <c r="I74" s="703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679" t="s">
        <v>151</v>
      </c>
      <c r="C75" s="680"/>
      <c r="D75" s="680"/>
      <c r="E75" s="680"/>
      <c r="F75" s="687"/>
      <c r="G75" s="690"/>
      <c r="H75" s="697" t="str">
        <f t="shared" ref="H75" si="32">$D$28</f>
        <v>WASHED BURGUNDY</v>
      </c>
      <c r="I75" s="698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679" t="s">
        <v>151</v>
      </c>
      <c r="C76" s="680"/>
      <c r="D76" s="680"/>
      <c r="E76" s="680"/>
      <c r="F76" s="688"/>
      <c r="G76" s="691"/>
      <c r="H76" s="684" t="str">
        <f t="shared" ref="H76" si="34">$D$33</f>
        <v>LIME</v>
      </c>
      <c r="I76" s="683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679" t="s">
        <v>85</v>
      </c>
      <c r="C77" s="680"/>
      <c r="D77" s="680"/>
      <c r="E77" s="680"/>
      <c r="F77" s="686" t="s">
        <v>107</v>
      </c>
      <c r="G77" s="689" t="s">
        <v>86</v>
      </c>
      <c r="H77" s="701" t="str">
        <f t="shared" ref="H77" si="36">$D$18</f>
        <v>BLACK</v>
      </c>
      <c r="I77" s="702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679" t="s">
        <v>85</v>
      </c>
      <c r="C78" s="680"/>
      <c r="D78" s="680"/>
      <c r="E78" s="680"/>
      <c r="F78" s="699"/>
      <c r="G78" s="700"/>
      <c r="H78" s="703" t="str">
        <f t="shared" ref="H78" si="38">$D$23</f>
        <v>GREY HEATHER</v>
      </c>
      <c r="I78" s="703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679" t="s">
        <v>85</v>
      </c>
      <c r="C79" s="680"/>
      <c r="D79" s="680"/>
      <c r="E79" s="680"/>
      <c r="F79" s="687"/>
      <c r="G79" s="690"/>
      <c r="H79" s="697" t="str">
        <f t="shared" ref="H79" si="40">$D$28</f>
        <v>WASHED BURGUNDY</v>
      </c>
      <c r="I79" s="698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679" t="s">
        <v>85</v>
      </c>
      <c r="C80" s="680"/>
      <c r="D80" s="680"/>
      <c r="E80" s="680"/>
      <c r="F80" s="688"/>
      <c r="G80" s="691"/>
      <c r="H80" s="684" t="str">
        <f t="shared" ref="H80" si="42">$D$33</f>
        <v>LIME</v>
      </c>
      <c r="I80" s="683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679" t="s">
        <v>114</v>
      </c>
      <c r="C81" s="680"/>
      <c r="D81" s="680"/>
      <c r="E81" s="680"/>
      <c r="F81" s="686" t="s">
        <v>89</v>
      </c>
      <c r="G81" s="689"/>
      <c r="H81" s="701" t="str">
        <f t="shared" ref="H81" si="44">$D$18</f>
        <v>BLACK</v>
      </c>
      <c r="I81" s="702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679" t="s">
        <v>114</v>
      </c>
      <c r="C82" s="680"/>
      <c r="D82" s="680"/>
      <c r="E82" s="680"/>
      <c r="F82" s="699"/>
      <c r="G82" s="700"/>
      <c r="H82" s="703" t="str">
        <f t="shared" ref="H82" si="46">$D$23</f>
        <v>GREY HEATHER</v>
      </c>
      <c r="I82" s="703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679" t="s">
        <v>114</v>
      </c>
      <c r="C83" s="680"/>
      <c r="D83" s="680"/>
      <c r="E83" s="680"/>
      <c r="F83" s="687"/>
      <c r="G83" s="690"/>
      <c r="H83" s="697" t="str">
        <f t="shared" ref="H83" si="48">$D$28</f>
        <v>WASHED BURGUNDY</v>
      </c>
      <c r="I83" s="698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679" t="s">
        <v>114</v>
      </c>
      <c r="C84" s="680"/>
      <c r="D84" s="680"/>
      <c r="E84" s="680"/>
      <c r="F84" s="688"/>
      <c r="G84" s="691"/>
      <c r="H84" s="684" t="str">
        <f t="shared" ref="H84" si="50">$D$33</f>
        <v>LIME</v>
      </c>
      <c r="I84" s="683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680" t="s">
        <v>87</v>
      </c>
      <c r="C85" s="680"/>
      <c r="D85" s="680"/>
      <c r="E85" s="680"/>
      <c r="F85" s="686" t="s">
        <v>108</v>
      </c>
      <c r="G85" s="689" t="s">
        <v>88</v>
      </c>
      <c r="H85" s="701" t="str">
        <f t="shared" ref="H85" si="52">$D$18</f>
        <v>BLACK</v>
      </c>
      <c r="I85" s="702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680" t="s">
        <v>87</v>
      </c>
      <c r="C86" s="680"/>
      <c r="D86" s="680"/>
      <c r="E86" s="680"/>
      <c r="F86" s="699"/>
      <c r="G86" s="700"/>
      <c r="H86" s="703" t="str">
        <f t="shared" ref="H86" si="55">$D$23</f>
        <v>GREY HEATHER</v>
      </c>
      <c r="I86" s="703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680" t="s">
        <v>87</v>
      </c>
      <c r="C87" s="680"/>
      <c r="D87" s="680"/>
      <c r="E87" s="680"/>
      <c r="F87" s="687"/>
      <c r="G87" s="690"/>
      <c r="H87" s="697" t="str">
        <f t="shared" ref="H87" si="57">$D$28</f>
        <v>WASHED BURGUNDY</v>
      </c>
      <c r="I87" s="698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680" t="s">
        <v>87</v>
      </c>
      <c r="C88" s="680"/>
      <c r="D88" s="680"/>
      <c r="E88" s="680"/>
      <c r="F88" s="688"/>
      <c r="G88" s="691"/>
      <c r="H88" s="684" t="str">
        <f t="shared" ref="H88" si="59">$D$33</f>
        <v>LIME</v>
      </c>
      <c r="I88" s="683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692" t="s">
        <v>22</v>
      </c>
      <c r="B90" s="693"/>
      <c r="C90" s="693"/>
      <c r="D90" s="693"/>
      <c r="E90" s="694"/>
      <c r="F90" s="72" t="s">
        <v>47</v>
      </c>
      <c r="G90" s="72" t="s">
        <v>23</v>
      </c>
      <c r="H90" s="695" t="s">
        <v>42</v>
      </c>
      <c r="I90" s="696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679" t="s">
        <v>132</v>
      </c>
      <c r="C91" s="680"/>
      <c r="D91" s="680"/>
      <c r="E91" s="680"/>
      <c r="F91" s="686" t="s">
        <v>89</v>
      </c>
      <c r="G91" s="689" t="s">
        <v>118</v>
      </c>
      <c r="H91" s="684" t="str">
        <f t="shared" ref="H91" si="61">$D$18</f>
        <v>BLACK</v>
      </c>
      <c r="I91" s="683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679" t="s">
        <v>132</v>
      </c>
      <c r="C92" s="680"/>
      <c r="D92" s="680"/>
      <c r="E92" s="680"/>
      <c r="F92" s="687"/>
      <c r="G92" s="690"/>
      <c r="H92" s="684" t="str">
        <f t="shared" ref="H92" si="66">$D$23</f>
        <v>GREY HEATHER</v>
      </c>
      <c r="I92" s="683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679" t="s">
        <v>132</v>
      </c>
      <c r="C93" s="680"/>
      <c r="D93" s="680"/>
      <c r="E93" s="680"/>
      <c r="F93" s="687"/>
      <c r="G93" s="690"/>
      <c r="H93" s="684" t="str">
        <f t="shared" ref="H93" si="68">$D$28</f>
        <v>WASHED BURGUNDY</v>
      </c>
      <c r="I93" s="683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679" t="s">
        <v>132</v>
      </c>
      <c r="C94" s="680"/>
      <c r="D94" s="680"/>
      <c r="E94" s="680"/>
      <c r="F94" s="688"/>
      <c r="G94" s="691"/>
      <c r="H94" s="684" t="str">
        <f t="shared" ref="H94" si="70">$D$33</f>
        <v>LIME</v>
      </c>
      <c r="I94" s="683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648" t="s">
        <v>133</v>
      </c>
      <c r="C95" s="685"/>
      <c r="D95" s="685"/>
      <c r="E95" s="649"/>
      <c r="F95" s="686" t="s">
        <v>89</v>
      </c>
      <c r="G95" s="689" t="s">
        <v>118</v>
      </c>
      <c r="H95" s="684" t="str">
        <f t="shared" ref="H95:H123" si="72">$D$18</f>
        <v>BLACK</v>
      </c>
      <c r="I95" s="683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648" t="s">
        <v>133</v>
      </c>
      <c r="C96" s="685"/>
      <c r="D96" s="685"/>
      <c r="E96" s="649"/>
      <c r="F96" s="687"/>
      <c r="G96" s="690"/>
      <c r="H96" s="684" t="str">
        <f t="shared" ref="H96:H124" si="73">$D$23</f>
        <v>GREY HEATHER</v>
      </c>
      <c r="I96" s="683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648" t="s">
        <v>133</v>
      </c>
      <c r="C97" s="685"/>
      <c r="D97" s="685"/>
      <c r="E97" s="649"/>
      <c r="F97" s="687"/>
      <c r="G97" s="690"/>
      <c r="H97" s="684" t="str">
        <f t="shared" ref="H97:H121" si="74">$D$28</f>
        <v>WASHED BURGUNDY</v>
      </c>
      <c r="I97" s="683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648" t="s">
        <v>133</v>
      </c>
      <c r="C98" s="685"/>
      <c r="D98" s="685"/>
      <c r="E98" s="649"/>
      <c r="F98" s="688"/>
      <c r="G98" s="691"/>
      <c r="H98" s="684" t="str">
        <f t="shared" ref="H98:H122" si="76">$D$33</f>
        <v>LIME</v>
      </c>
      <c r="I98" s="683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648" t="s">
        <v>153</v>
      </c>
      <c r="C99" s="685"/>
      <c r="D99" s="685"/>
      <c r="E99" s="649"/>
      <c r="F99" s="686" t="s">
        <v>91</v>
      </c>
      <c r="G99" s="689" t="s">
        <v>174</v>
      </c>
      <c r="H99" s="684" t="str">
        <f t="shared" si="72"/>
        <v>BLACK</v>
      </c>
      <c r="I99" s="683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648" t="s">
        <v>153</v>
      </c>
      <c r="C100" s="685"/>
      <c r="D100" s="685"/>
      <c r="E100" s="649"/>
      <c r="F100" s="687"/>
      <c r="G100" s="690"/>
      <c r="H100" s="684" t="str">
        <f t="shared" si="73"/>
        <v>GREY HEATHER</v>
      </c>
      <c r="I100" s="683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648" t="s">
        <v>153</v>
      </c>
      <c r="C101" s="685"/>
      <c r="D101" s="685"/>
      <c r="E101" s="649"/>
      <c r="F101" s="687"/>
      <c r="G101" s="690"/>
      <c r="H101" s="684" t="str">
        <f t="shared" si="74"/>
        <v>WASHED BURGUNDY</v>
      </c>
      <c r="I101" s="683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648" t="s">
        <v>153</v>
      </c>
      <c r="C102" s="685"/>
      <c r="D102" s="685"/>
      <c r="E102" s="649"/>
      <c r="F102" s="688"/>
      <c r="G102" s="691"/>
      <c r="H102" s="684" t="str">
        <f t="shared" si="76"/>
        <v>LIME</v>
      </c>
      <c r="I102" s="683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648" t="s">
        <v>116</v>
      </c>
      <c r="C103" s="685"/>
      <c r="D103" s="685"/>
      <c r="E103" s="649"/>
      <c r="F103" s="82" t="s">
        <v>92</v>
      </c>
      <c r="G103" s="82"/>
      <c r="H103" s="684" t="str">
        <f t="shared" si="72"/>
        <v>BLACK</v>
      </c>
      <c r="I103" s="683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648" t="s">
        <v>116</v>
      </c>
      <c r="C104" s="685"/>
      <c r="D104" s="685"/>
      <c r="E104" s="649"/>
      <c r="F104" s="82" t="s">
        <v>92</v>
      </c>
      <c r="G104" s="82"/>
      <c r="H104" s="684" t="str">
        <f t="shared" si="73"/>
        <v>GREY HEATHER</v>
      </c>
      <c r="I104" s="683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648" t="s">
        <v>116</v>
      </c>
      <c r="C105" s="685"/>
      <c r="D105" s="685"/>
      <c r="E105" s="649"/>
      <c r="F105" s="82" t="s">
        <v>92</v>
      </c>
      <c r="G105" s="82"/>
      <c r="H105" s="684" t="str">
        <f t="shared" si="74"/>
        <v>WASHED BURGUNDY</v>
      </c>
      <c r="I105" s="683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648" t="s">
        <v>116</v>
      </c>
      <c r="C106" s="685"/>
      <c r="D106" s="685"/>
      <c r="E106" s="649"/>
      <c r="F106" s="82" t="s">
        <v>92</v>
      </c>
      <c r="G106" s="82"/>
      <c r="H106" s="684" t="str">
        <f t="shared" si="76"/>
        <v>LIME</v>
      </c>
      <c r="I106" s="683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679" t="s">
        <v>93</v>
      </c>
      <c r="C107" s="680"/>
      <c r="D107" s="680"/>
      <c r="E107" s="680"/>
      <c r="F107" s="82" t="s">
        <v>55</v>
      </c>
      <c r="G107" s="82"/>
      <c r="H107" s="684" t="str">
        <f t="shared" si="72"/>
        <v>BLACK</v>
      </c>
      <c r="I107" s="683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679" t="s">
        <v>93</v>
      </c>
      <c r="C108" s="680"/>
      <c r="D108" s="680"/>
      <c r="E108" s="680"/>
      <c r="F108" s="82" t="s">
        <v>55</v>
      </c>
      <c r="G108" s="82"/>
      <c r="H108" s="684" t="str">
        <f t="shared" si="73"/>
        <v>GREY HEATHER</v>
      </c>
      <c r="I108" s="683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679" t="s">
        <v>93</v>
      </c>
      <c r="C109" s="680"/>
      <c r="D109" s="680"/>
      <c r="E109" s="680"/>
      <c r="F109" s="82" t="s">
        <v>55</v>
      </c>
      <c r="G109" s="82"/>
      <c r="H109" s="684" t="str">
        <f t="shared" si="74"/>
        <v>WASHED BURGUNDY</v>
      </c>
      <c r="I109" s="683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679" t="s">
        <v>93</v>
      </c>
      <c r="C110" s="680"/>
      <c r="D110" s="680"/>
      <c r="E110" s="680"/>
      <c r="F110" s="82" t="s">
        <v>55</v>
      </c>
      <c r="G110" s="82"/>
      <c r="H110" s="684" t="str">
        <f t="shared" si="76"/>
        <v>LIME</v>
      </c>
      <c r="I110" s="683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679" t="s">
        <v>94</v>
      </c>
      <c r="C111" s="680"/>
      <c r="D111" s="680"/>
      <c r="E111" s="680"/>
      <c r="F111" s="82" t="s">
        <v>55</v>
      </c>
      <c r="G111" s="82"/>
      <c r="H111" s="684" t="str">
        <f t="shared" si="72"/>
        <v>BLACK</v>
      </c>
      <c r="I111" s="683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679" t="s">
        <v>94</v>
      </c>
      <c r="C112" s="680"/>
      <c r="D112" s="680"/>
      <c r="E112" s="680"/>
      <c r="F112" s="82" t="s">
        <v>55</v>
      </c>
      <c r="G112" s="82"/>
      <c r="H112" s="684" t="str">
        <f t="shared" si="73"/>
        <v>GREY HEATHER</v>
      </c>
      <c r="I112" s="683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679" t="s">
        <v>94</v>
      </c>
      <c r="C113" s="680"/>
      <c r="D113" s="680"/>
      <c r="E113" s="680"/>
      <c r="F113" s="82" t="s">
        <v>55</v>
      </c>
      <c r="G113" s="82"/>
      <c r="H113" s="684" t="str">
        <f t="shared" si="74"/>
        <v>WASHED BURGUNDY</v>
      </c>
      <c r="I113" s="683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679" t="s">
        <v>94</v>
      </c>
      <c r="C114" s="680"/>
      <c r="D114" s="680"/>
      <c r="E114" s="680"/>
      <c r="F114" s="82" t="s">
        <v>55</v>
      </c>
      <c r="G114" s="82"/>
      <c r="H114" s="684" t="str">
        <f t="shared" si="76"/>
        <v>LIME</v>
      </c>
      <c r="I114" s="683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679" t="s">
        <v>95</v>
      </c>
      <c r="C115" s="680"/>
      <c r="D115" s="680"/>
      <c r="E115" s="680"/>
      <c r="F115" s="82" t="s">
        <v>92</v>
      </c>
      <c r="G115" s="82"/>
      <c r="H115" s="684" t="str">
        <f t="shared" si="72"/>
        <v>BLACK</v>
      </c>
      <c r="I115" s="683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679" t="s">
        <v>95</v>
      </c>
      <c r="C116" s="680"/>
      <c r="D116" s="680"/>
      <c r="E116" s="680"/>
      <c r="F116" s="82" t="s">
        <v>92</v>
      </c>
      <c r="G116" s="82"/>
      <c r="H116" s="684" t="str">
        <f t="shared" si="73"/>
        <v>GREY HEATHER</v>
      </c>
      <c r="I116" s="683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679" t="s">
        <v>95</v>
      </c>
      <c r="C117" s="680"/>
      <c r="D117" s="680"/>
      <c r="E117" s="680"/>
      <c r="F117" s="82" t="s">
        <v>92</v>
      </c>
      <c r="G117" s="82"/>
      <c r="H117" s="684" t="str">
        <f t="shared" si="74"/>
        <v>WASHED BURGUNDY</v>
      </c>
      <c r="I117" s="683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679" t="s">
        <v>95</v>
      </c>
      <c r="C118" s="680"/>
      <c r="D118" s="680"/>
      <c r="E118" s="680"/>
      <c r="F118" s="82" t="s">
        <v>92</v>
      </c>
      <c r="G118" s="82"/>
      <c r="H118" s="684" t="str">
        <f t="shared" si="76"/>
        <v>LIME</v>
      </c>
      <c r="I118" s="683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648" t="s">
        <v>96</v>
      </c>
      <c r="C119" s="685"/>
      <c r="D119" s="685"/>
      <c r="E119" s="649"/>
      <c r="F119" s="82" t="s">
        <v>38</v>
      </c>
      <c r="G119" s="82"/>
      <c r="H119" s="684" t="str">
        <f t="shared" si="72"/>
        <v>BLACK</v>
      </c>
      <c r="I119" s="683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679" t="s">
        <v>96</v>
      </c>
      <c r="C120" s="680"/>
      <c r="D120" s="680"/>
      <c r="E120" s="680"/>
      <c r="F120" s="82" t="s">
        <v>38</v>
      </c>
      <c r="G120" s="82"/>
      <c r="H120" s="684" t="str">
        <f t="shared" si="73"/>
        <v>GREY HEATHER</v>
      </c>
      <c r="I120" s="683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679" t="s">
        <v>96</v>
      </c>
      <c r="C121" s="680"/>
      <c r="D121" s="680"/>
      <c r="E121" s="680"/>
      <c r="F121" s="82" t="s">
        <v>38</v>
      </c>
      <c r="G121" s="82"/>
      <c r="H121" s="684" t="str">
        <f t="shared" si="74"/>
        <v>WASHED BURGUNDY</v>
      </c>
      <c r="I121" s="683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679" t="s">
        <v>96</v>
      </c>
      <c r="C122" s="680"/>
      <c r="D122" s="680"/>
      <c r="E122" s="680"/>
      <c r="F122" s="82" t="s">
        <v>38</v>
      </c>
      <c r="G122" s="82"/>
      <c r="H122" s="684" t="str">
        <f t="shared" si="76"/>
        <v>LIME</v>
      </c>
      <c r="I122" s="683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679" t="s">
        <v>97</v>
      </c>
      <c r="C123" s="680"/>
      <c r="D123" s="680"/>
      <c r="E123" s="680"/>
      <c r="F123" s="82" t="s">
        <v>92</v>
      </c>
      <c r="G123" s="82"/>
      <c r="H123" s="684" t="str">
        <f t="shared" si="72"/>
        <v>BLACK</v>
      </c>
      <c r="I123" s="683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648" t="s">
        <v>97</v>
      </c>
      <c r="C124" s="685"/>
      <c r="D124" s="685"/>
      <c r="E124" s="649"/>
      <c r="F124" s="82" t="s">
        <v>92</v>
      </c>
      <c r="G124" s="82"/>
      <c r="H124" s="684" t="str">
        <f t="shared" si="73"/>
        <v>GREY HEATHER</v>
      </c>
      <c r="I124" s="683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648" t="s">
        <v>97</v>
      </c>
      <c r="C125" s="685"/>
      <c r="D125" s="685"/>
      <c r="E125" s="649"/>
      <c r="F125" s="82" t="s">
        <v>92</v>
      </c>
      <c r="G125" s="82"/>
      <c r="H125" s="684" t="str">
        <f>$D$28</f>
        <v>WASHED BURGUNDY</v>
      </c>
      <c r="I125" s="683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648" t="s">
        <v>97</v>
      </c>
      <c r="C126" s="685"/>
      <c r="D126" s="685"/>
      <c r="E126" s="649"/>
      <c r="F126" s="82" t="s">
        <v>92</v>
      </c>
      <c r="G126" s="82"/>
      <c r="H126" s="684" t="str">
        <f>$D$33</f>
        <v>LIME</v>
      </c>
      <c r="I126" s="683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679" t="s">
        <v>110</v>
      </c>
      <c r="C127" s="680"/>
      <c r="D127" s="680"/>
      <c r="E127" s="680"/>
      <c r="F127" s="681" t="s">
        <v>111</v>
      </c>
      <c r="G127" s="82"/>
      <c r="H127" s="682" t="s">
        <v>134</v>
      </c>
      <c r="I127" s="683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679" t="s">
        <v>110</v>
      </c>
      <c r="C128" s="680"/>
      <c r="D128" s="680"/>
      <c r="E128" s="680"/>
      <c r="F128" s="681"/>
      <c r="G128" s="82"/>
      <c r="H128" s="682" t="s">
        <v>135</v>
      </c>
      <c r="I128" s="683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679" t="s">
        <v>110</v>
      </c>
      <c r="C129" s="680"/>
      <c r="D129" s="680"/>
      <c r="E129" s="680"/>
      <c r="F129" s="681"/>
      <c r="G129" s="82"/>
      <c r="H129" s="682" t="s">
        <v>136</v>
      </c>
      <c r="I129" s="683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679" t="s">
        <v>110</v>
      </c>
      <c r="C130" s="680"/>
      <c r="D130" s="680"/>
      <c r="E130" s="680"/>
      <c r="F130" s="681"/>
      <c r="G130" s="82"/>
      <c r="H130" s="682">
        <v>41</v>
      </c>
      <c r="I130" s="683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679" t="s">
        <v>110</v>
      </c>
      <c r="C131" s="680"/>
      <c r="D131" s="680"/>
      <c r="E131" s="680"/>
      <c r="F131" s="681"/>
      <c r="G131" s="82"/>
      <c r="H131" s="684">
        <v>42</v>
      </c>
      <c r="I131" s="683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645" t="s">
        <v>31</v>
      </c>
      <c r="K133" s="645"/>
      <c r="L133" s="645"/>
      <c r="M133" s="645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663" t="s">
        <v>49</v>
      </c>
      <c r="C135" s="664"/>
      <c r="D135" s="664"/>
      <c r="E135" s="664"/>
      <c r="F135" s="664"/>
      <c r="G135" s="664"/>
      <c r="H135" s="664"/>
      <c r="I135" s="672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673" t="s">
        <v>99</v>
      </c>
      <c r="E136" s="673"/>
      <c r="F136" s="673" t="s">
        <v>54</v>
      </c>
      <c r="G136" s="673"/>
      <c r="H136" s="673"/>
      <c r="I136" s="673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674" t="s">
        <v>122</v>
      </c>
      <c r="D137" s="676" t="s">
        <v>124</v>
      </c>
      <c r="E137" s="677"/>
      <c r="F137" s="678" t="s">
        <v>137</v>
      </c>
      <c r="G137" s="678"/>
      <c r="H137" s="678"/>
      <c r="I137" s="678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675"/>
      <c r="D138" s="633" t="s">
        <v>125</v>
      </c>
      <c r="E138" s="635"/>
      <c r="F138" s="678" t="s">
        <v>138</v>
      </c>
      <c r="G138" s="678"/>
      <c r="H138" s="678"/>
      <c r="I138" s="678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663"/>
      <c r="C140" s="664"/>
      <c r="D140" s="665"/>
      <c r="E140" s="665"/>
      <c r="F140" s="665"/>
      <c r="G140" s="665"/>
      <c r="H140" s="665"/>
      <c r="I140" s="666"/>
      <c r="J140" s="44"/>
      <c r="K140" s="44"/>
    </row>
    <row r="141" spans="1:16" s="12" customFormat="1" ht="28" hidden="1">
      <c r="A141" s="88"/>
      <c r="B141" s="648"/>
      <c r="C141" s="649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667" t="s">
        <v>119</v>
      </c>
      <c r="C142" s="667"/>
      <c r="D142" s="100"/>
      <c r="E142" s="100">
        <v>2.2000000000000002</v>
      </c>
      <c r="F142" s="668">
        <v>3</v>
      </c>
      <c r="G142" s="669"/>
      <c r="H142" s="669"/>
      <c r="I142" s="670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671" t="s">
        <v>155</v>
      </c>
      <c r="D144" s="671"/>
      <c r="E144" s="671"/>
      <c r="F144" s="671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663" t="s">
        <v>49</v>
      </c>
      <c r="C145" s="664"/>
      <c r="D145" s="664"/>
      <c r="E145" s="664"/>
      <c r="F145" s="664"/>
      <c r="G145" s="664"/>
      <c r="H145" s="664"/>
      <c r="I145" s="672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657" t="s">
        <v>69</v>
      </c>
      <c r="F146" s="658"/>
      <c r="G146" s="658"/>
      <c r="H146" s="658"/>
      <c r="I146" s="659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660" t="s">
        <v>161</v>
      </c>
      <c r="F147" s="661"/>
      <c r="G147" s="661"/>
      <c r="H147" s="661"/>
      <c r="I147" s="662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660" t="s">
        <v>171</v>
      </c>
      <c r="F148" s="661"/>
      <c r="G148" s="661"/>
      <c r="H148" s="661"/>
      <c r="I148" s="662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660" t="s">
        <v>161</v>
      </c>
      <c r="F149" s="661"/>
      <c r="G149" s="661"/>
      <c r="H149" s="661"/>
      <c r="I149" s="662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660" t="s">
        <v>161</v>
      </c>
      <c r="F150" s="661"/>
      <c r="G150" s="661"/>
      <c r="H150" s="661"/>
      <c r="I150" s="662"/>
      <c r="J150" s="44"/>
      <c r="K150" s="44"/>
      <c r="L150" s="44"/>
      <c r="M150" s="44"/>
      <c r="N150" s="44"/>
    </row>
    <row r="151" spans="1:16" s="12" customFormat="1" ht="28">
      <c r="A151" s="88"/>
      <c r="B151" s="663" t="s">
        <v>70</v>
      </c>
      <c r="C151" s="664"/>
      <c r="D151" s="665"/>
      <c r="E151" s="665"/>
      <c r="F151" s="665"/>
      <c r="G151" s="665"/>
      <c r="H151" s="665"/>
      <c r="I151" s="666"/>
      <c r="J151" s="44"/>
      <c r="K151" s="44"/>
    </row>
    <row r="152" spans="1:16" s="12" customFormat="1" ht="56.25" customHeight="1">
      <c r="A152" s="88"/>
      <c r="B152" s="648"/>
      <c r="C152" s="649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650" t="s">
        <v>162</v>
      </c>
      <c r="C153" s="651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652" t="s">
        <v>163</v>
      </c>
      <c r="C154" s="653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654" t="s">
        <v>71</v>
      </c>
      <c r="D157" s="655"/>
      <c r="E157" s="655"/>
      <c r="F157" s="655"/>
      <c r="G157" s="655"/>
      <c r="H157" s="655"/>
      <c r="I157" s="656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633" t="s">
        <v>164</v>
      </c>
      <c r="D158" s="634"/>
      <c r="E158" s="634"/>
      <c r="F158" s="634"/>
      <c r="G158" s="634"/>
      <c r="H158" s="634"/>
      <c r="I158" s="635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633" t="s">
        <v>165</v>
      </c>
      <c r="D159" s="634"/>
      <c r="E159" s="634"/>
      <c r="F159" s="634"/>
      <c r="G159" s="634"/>
      <c r="H159" s="634"/>
      <c r="I159" s="635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636" t="s">
        <v>164</v>
      </c>
      <c r="D160" s="637"/>
      <c r="E160" s="637"/>
      <c r="F160" s="637"/>
      <c r="G160" s="637"/>
      <c r="H160" s="637"/>
      <c r="I160" s="638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639"/>
      <c r="D161" s="640"/>
      <c r="E161" s="640"/>
      <c r="F161" s="640"/>
      <c r="G161" s="640"/>
      <c r="H161" s="640"/>
      <c r="I161" s="641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642"/>
      <c r="D162" s="643"/>
      <c r="E162" s="643"/>
      <c r="F162" s="643"/>
      <c r="G162" s="643"/>
      <c r="H162" s="643"/>
      <c r="I162" s="644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645" t="s">
        <v>78</v>
      </c>
      <c r="C164" s="645"/>
      <c r="D164" s="645"/>
      <c r="E164" s="645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646"/>
      <c r="B170" s="647"/>
      <c r="C170" s="647"/>
      <c r="D170" s="647"/>
      <c r="E170" s="647"/>
      <c r="F170" s="647"/>
      <c r="G170" s="647"/>
      <c r="H170" s="647"/>
      <c r="I170" s="647"/>
      <c r="J170" s="647"/>
      <c r="K170" s="647"/>
      <c r="L170" s="647"/>
      <c r="M170" s="647"/>
      <c r="N170" s="647"/>
      <c r="O170" s="647"/>
      <c r="P170" s="647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2"/>
  <sheetViews>
    <sheetView view="pageBreakPreview" topLeftCell="A38" zoomScale="26" zoomScaleNormal="32" zoomScaleSheetLayoutView="26" zoomScalePageLayoutView="25" workbookViewId="0">
      <selection activeCell="B40" sqref="B40"/>
    </sheetView>
  </sheetViews>
  <sheetFormatPr defaultColWidth="9.1796875" defaultRowHeight="20"/>
  <cols>
    <col min="1" max="1" width="175.1796875" style="371" customWidth="1"/>
    <col min="2" max="2" width="255.453125" style="68" customWidth="1"/>
    <col min="3" max="16384" width="9.1796875" style="68"/>
  </cols>
  <sheetData>
    <row r="1" spans="1:3" s="58" customFormat="1" ht="134.25" customHeight="1">
      <c r="A1" s="368"/>
      <c r="B1" s="57"/>
    </row>
    <row r="2" spans="1:3" s="215" customFormat="1" ht="51.75" customHeight="1">
      <c r="A2" s="369" t="str">
        <f>'1. CUTTING DOCKET'!B7</f>
        <v xml:space="preserve">JOB NUMBER:  </v>
      </c>
      <c r="B2" s="216" t="str">
        <f>'1. CUTTING DOCKET'!$D$7</f>
        <v>H06  SS25 G2635</v>
      </c>
    </row>
    <row r="3" spans="1:3" s="215" customFormat="1" ht="51.75" customHeight="1">
      <c r="A3" s="369" t="str">
        <f>'1. CUTTING DOCKET'!B8</f>
        <v xml:space="preserve">STYLE NUMBER: </v>
      </c>
      <c r="B3" s="223" t="str">
        <f>'1. CUTTING DOCKET'!$D$8</f>
        <v>H06-HD59M</v>
      </c>
    </row>
    <row r="4" spans="1:3" s="215" customFormat="1" ht="51.75" customHeight="1">
      <c r="A4" s="369" t="str">
        <f>'1. CUTTING DOCKET'!B9</f>
        <v xml:space="preserve">STYLE NAME : </v>
      </c>
      <c r="B4" s="223" t="str">
        <f>'1. CUTTING DOCKET'!D9</f>
        <v>Parks Hoodie Men's</v>
      </c>
    </row>
    <row r="5" spans="1:3" s="217" customFormat="1" ht="76" customHeight="1">
      <c r="A5" s="224" t="s">
        <v>9</v>
      </c>
      <c r="B5" s="323" t="str">
        <f>'1. CUTTING DOCKET'!$D$21</f>
        <v>Black Beauty</v>
      </c>
    </row>
    <row r="6" spans="1:3" s="217" customFormat="1" ht="113.25" customHeight="1">
      <c r="A6" s="218" t="s">
        <v>32</v>
      </c>
      <c r="B6" s="319" t="str">
        <f>'1. CUTTING DOCKET'!$E$28</f>
        <v>BLACK</v>
      </c>
    </row>
    <row r="7" spans="1:3" s="217" customFormat="1" ht="159.75" customHeight="1">
      <c r="A7" s="218" t="s">
        <v>33</v>
      </c>
      <c r="B7" s="319" t="str">
        <f>'1. CUTTING DOCKET'!B28</f>
        <v>BRUSHED FLEECE 100% COTTON (30/1+8/1) HEAVY WASHING_350GSM</v>
      </c>
    </row>
    <row r="8" spans="1:3" s="217" customFormat="1" ht="336.75" customHeight="1">
      <c r="A8" s="742" t="str">
        <f>'1. CUTTING DOCKET'!D28</f>
        <v>VẢI CHÍNH</v>
      </c>
      <c r="B8" s="743"/>
      <c r="C8" s="219"/>
    </row>
    <row r="9" spans="1:3" s="217" customFormat="1" ht="336.75" customHeight="1">
      <c r="A9" s="742"/>
      <c r="B9" s="743"/>
      <c r="C9" s="219"/>
    </row>
    <row r="10" spans="1:3" s="217" customFormat="1" ht="174.75" customHeight="1">
      <c r="A10" s="370" t="str">
        <f>'1. CUTTING DOCKET'!$B$29</f>
        <v>RIB 2X2 COTTON SPANDEX (30/2'CM+70D))_400GSM</v>
      </c>
      <c r="B10" s="319" t="str">
        <f>'1. CUTTING DOCKET'!$E$29</f>
        <v>BLACK</v>
      </c>
    </row>
    <row r="11" spans="1:3" s="217" customFormat="1" ht="313.5" customHeight="1">
      <c r="A11" s="742" t="str">
        <f>'1. CUTTING DOCKET'!D29</f>
        <v>BO LAI, BO TAY</v>
      </c>
      <c r="B11" s="743"/>
      <c r="C11" s="219"/>
    </row>
    <row r="12" spans="1:3" s="217" customFormat="1" ht="313.5" customHeight="1">
      <c r="A12" s="742"/>
      <c r="B12" s="743"/>
      <c r="C12" s="219"/>
    </row>
    <row r="13" spans="1:3" s="217" customFormat="1" ht="137.25" customHeight="1">
      <c r="A13" s="218" t="s">
        <v>41</v>
      </c>
      <c r="B13" s="319">
        <f>'1. CUTTING DOCKET'!G33</f>
        <v>1500</v>
      </c>
    </row>
    <row r="14" spans="1:3" s="217" customFormat="1" ht="216.75" customHeight="1">
      <c r="A14" s="221" t="s">
        <v>41</v>
      </c>
      <c r="B14" s="325"/>
      <c r="C14" s="219"/>
    </row>
    <row r="15" spans="1:3" s="217" customFormat="1" ht="233.25" customHeight="1">
      <c r="A15" s="218" t="str">
        <f>'1. CUTTING DOCKET'!B34</f>
        <v>NHÃN DỆT BẰNG VẢI 38MM*71MM 
(NHÃN CHÍNH-PHÂN THEO TỪNG SIZE)</v>
      </c>
      <c r="B15" s="321" t="str">
        <f>'1. CUTTING DOCKET'!F34</f>
        <v>NỀN TRẮNG CHỮ ĐEN</v>
      </c>
    </row>
    <row r="16" spans="1:3" s="217" customFormat="1" ht="302.25" customHeight="1">
      <c r="A16" s="749" t="s">
        <v>230</v>
      </c>
      <c r="B16" s="751"/>
    </row>
    <row r="17" spans="1:2" s="217" customFormat="1" ht="302.25" customHeight="1">
      <c r="A17" s="750"/>
      <c r="B17" s="752"/>
    </row>
    <row r="18" spans="1:2" s="217" customFormat="1" ht="235.5" customHeight="1">
      <c r="A18" s="224" t="str">
        <f>'1. CUTTING DOCKET'!B35</f>
        <v>NHÃN THÀNH PHẦN MAIN 100% COTTON, RIB 95% COTTON
KÍCH THƯỚC: 82.2 *20 MM</v>
      </c>
      <c r="B18" s="320" t="str">
        <f>'1. CUTTING DOCKET'!F36</f>
        <v>NỀN TRẮNG CHỮ ĐEN</v>
      </c>
    </row>
    <row r="19" spans="1:2" s="217" customFormat="1" ht="353.25" customHeight="1">
      <c r="A19" s="744" t="s">
        <v>214</v>
      </c>
      <c r="B19" s="745"/>
    </row>
    <row r="20" spans="1:2" s="217" customFormat="1" ht="353.25" customHeight="1">
      <c r="A20" s="744"/>
      <c r="B20" s="746"/>
    </row>
    <row r="21" spans="1:2" s="217" customFormat="1" ht="146.25" customHeight="1">
      <c r="A21" s="218" t="str">
        <f>'1. CUTTING DOCKET'!B36</f>
        <v>NHÃN HSCO SATIN
CODE: HSC-ML-0002</v>
      </c>
      <c r="B21" s="319" t="str">
        <f>'1. CUTTING DOCKET'!F36</f>
        <v>NỀN TRẮNG CHỮ ĐEN</v>
      </c>
    </row>
    <row r="22" spans="1:2" s="217" customFormat="1" ht="292.5" customHeight="1">
      <c r="A22" s="747" t="s">
        <v>215</v>
      </c>
      <c r="B22" s="748"/>
    </row>
    <row r="23" spans="1:2" s="217" customFormat="1" ht="195" customHeight="1">
      <c r="A23" s="747"/>
      <c r="B23" s="748"/>
    </row>
    <row r="24" spans="1:2" s="217" customFormat="1" ht="186" customHeight="1">
      <c r="A24" s="218" t="str">
        <f>'1. CUTTING DOCKET'!B37</f>
        <v>NHÃN TRACKING
#24102425S1</v>
      </c>
      <c r="B24" s="319" t="str">
        <f>B21</f>
        <v>NỀN TRẮNG CHỮ ĐEN</v>
      </c>
    </row>
    <row r="25" spans="1:2" s="217" customFormat="1" ht="363" customHeight="1">
      <c r="A25" s="222" t="s">
        <v>217</v>
      </c>
      <c r="B25" s="320"/>
    </row>
    <row r="26" spans="1:2" s="217" customFormat="1" ht="142.5" customHeight="1">
      <c r="A26" s="218" t="str">
        <f>'1. CUTTING DOCKET'!B38</f>
        <v>MẮT CÁO 7MM</v>
      </c>
      <c r="B26" s="220" t="str">
        <f>'1. CUTTING DOCKET'!F38</f>
        <v>ANTIQUE SILVER</v>
      </c>
    </row>
    <row r="27" spans="1:2" s="217" customFormat="1" ht="240.75" customHeight="1">
      <c r="A27" s="749" t="s">
        <v>235</v>
      </c>
      <c r="B27" s="751"/>
    </row>
    <row r="28" spans="1:2" s="217" customFormat="1" ht="219" customHeight="1">
      <c r="A28" s="750"/>
      <c r="B28" s="752"/>
    </row>
    <row r="29" spans="1:2" s="217" customFormat="1" ht="145.5" customHeight="1">
      <c r="A29" s="218" t="str">
        <f>'1. CUTTING DOCKET'!B39</f>
        <v>DÂY LUỒN DẸP 9MM</v>
      </c>
      <c r="B29" s="220" t="str">
        <f>'1. CUTTING DOCKET'!F39</f>
        <v>BLACK</v>
      </c>
    </row>
    <row r="30" spans="1:2" s="217" customFormat="1" ht="216.75" customHeight="1">
      <c r="A30" s="749" t="s">
        <v>231</v>
      </c>
      <c r="B30" s="751"/>
    </row>
    <row r="31" spans="1:2" s="217" customFormat="1" ht="216.75" customHeight="1">
      <c r="A31" s="750"/>
      <c r="B31" s="752"/>
    </row>
    <row r="32" spans="1:2" s="217" customFormat="1" ht="151.5" customHeight="1">
      <c r="A32" s="218" t="str">
        <f>'1. CUTTING DOCKET'!B40</f>
        <v>DÂY TAPE XƯƠNG CÁ 1CM</v>
      </c>
      <c r="B32" s="220" t="str">
        <f>'1. CUTTING DOCKET'!F40</f>
        <v>BLACK</v>
      </c>
    </row>
    <row r="33" spans="1:2" s="217" customFormat="1" ht="249.75" customHeight="1">
      <c r="A33" s="749" t="s">
        <v>232</v>
      </c>
      <c r="B33" s="751"/>
    </row>
    <row r="34" spans="1:2" s="217" customFormat="1" ht="157.5" customHeight="1">
      <c r="A34" s="750"/>
      <c r="B34" s="752"/>
    </row>
    <row r="35" spans="1:2" s="217" customFormat="1" ht="125">
      <c r="A35" s="370" t="s">
        <v>439</v>
      </c>
      <c r="B35" s="220" t="s">
        <v>89</v>
      </c>
    </row>
    <row r="36" spans="1:2" s="217" customFormat="1" ht="409.6" customHeight="1">
      <c r="A36" s="372" t="s">
        <v>456</v>
      </c>
      <c r="B36" s="322" t="s">
        <v>440</v>
      </c>
    </row>
    <row r="37" spans="1:2" s="217" customFormat="1" ht="176.25" customHeight="1">
      <c r="A37" s="370" t="s">
        <v>227</v>
      </c>
      <c r="B37" s="220" t="s">
        <v>226</v>
      </c>
    </row>
    <row r="38" spans="1:2" s="217" customFormat="1" ht="409.6" customHeight="1">
      <c r="A38" s="372" t="s">
        <v>457</v>
      </c>
      <c r="B38" s="322"/>
    </row>
    <row r="39" spans="1:2" s="217" customFormat="1" ht="125">
      <c r="A39" s="370" t="s">
        <v>1382</v>
      </c>
      <c r="B39" s="220" t="s">
        <v>92</v>
      </c>
    </row>
    <row r="40" spans="1:2" s="217" customFormat="1" ht="409.6" customHeight="1">
      <c r="A40" s="324" t="s">
        <v>458</v>
      </c>
      <c r="B40" s="322"/>
    </row>
    <row r="41" spans="1:2" s="217" customFormat="1" ht="237" customHeight="1">
      <c r="A41" s="370" t="s">
        <v>444</v>
      </c>
      <c r="B41" s="220" t="s">
        <v>89</v>
      </c>
    </row>
    <row r="42" spans="1:2" s="217" customFormat="1" ht="409.6" customHeight="1">
      <c r="A42" s="324" t="s">
        <v>459</v>
      </c>
      <c r="B42" s="322"/>
    </row>
    <row r="43" spans="1:2" s="217" customFormat="1" ht="70.5" customHeight="1">
      <c r="A43" s="370" t="s">
        <v>203</v>
      </c>
      <c r="B43" s="220" t="s">
        <v>38</v>
      </c>
    </row>
    <row r="44" spans="1:2" s="217" customFormat="1" ht="408.75" customHeight="1">
      <c r="A44" s="324" t="s">
        <v>457</v>
      </c>
      <c r="B44" s="322"/>
    </row>
    <row r="45" spans="1:2" s="217" customFormat="1" ht="66.75" customHeight="1">
      <c r="A45" s="370" t="s">
        <v>446</v>
      </c>
      <c r="B45" s="220" t="s">
        <v>38</v>
      </c>
    </row>
    <row r="46" spans="1:2" s="217" customFormat="1" ht="276" customHeight="1">
      <c r="A46" s="324" t="s">
        <v>457</v>
      </c>
      <c r="B46" s="322"/>
    </row>
    <row r="47" spans="1:2" s="217" customFormat="1" ht="63" customHeight="1">
      <c r="A47" s="370" t="s">
        <v>447</v>
      </c>
      <c r="B47" s="220" t="s">
        <v>55</v>
      </c>
    </row>
    <row r="48" spans="1:2" s="217" customFormat="1" ht="408.75" customHeight="1">
      <c r="A48" s="324" t="s">
        <v>106</v>
      </c>
      <c r="B48" s="322"/>
    </row>
    <row r="49" spans="1:2" s="217" customFormat="1" ht="135" customHeight="1">
      <c r="A49" s="370" t="s">
        <v>228</v>
      </c>
      <c r="B49" s="220" t="s">
        <v>55</v>
      </c>
    </row>
    <row r="50" spans="1:2" s="217" customFormat="1" ht="294.75" customHeight="1">
      <c r="A50" s="324" t="s">
        <v>460</v>
      </c>
      <c r="B50" s="322"/>
    </row>
    <row r="51" spans="1:2" s="217" customFormat="1" ht="137.25" customHeight="1">
      <c r="A51" s="370" t="s">
        <v>449</v>
      </c>
      <c r="B51" s="220" t="s">
        <v>89</v>
      </c>
    </row>
    <row r="52" spans="1:2" s="217" customFormat="1" ht="262.5" customHeight="1">
      <c r="A52" s="324" t="s">
        <v>461</v>
      </c>
      <c r="B52" s="322"/>
    </row>
  </sheetData>
  <mergeCells count="16">
    <mergeCell ref="A33:A34"/>
    <mergeCell ref="B33:B34"/>
    <mergeCell ref="A27:A28"/>
    <mergeCell ref="B27:B28"/>
    <mergeCell ref="A30:A31"/>
    <mergeCell ref="B30:B31"/>
    <mergeCell ref="A8:A9"/>
    <mergeCell ref="B8:B9"/>
    <mergeCell ref="A19:A20"/>
    <mergeCell ref="B19:B20"/>
    <mergeCell ref="A22:A23"/>
    <mergeCell ref="B22:B23"/>
    <mergeCell ref="A11:A12"/>
    <mergeCell ref="B11:B12"/>
    <mergeCell ref="A16:A17"/>
    <mergeCell ref="B16:B17"/>
  </mergeCells>
  <printOptions horizontalCentered="1"/>
  <pageMargins left="0.25" right="0" top="0.60416666666666696" bottom="0.75" header="0" footer="0"/>
  <pageSetup paperSize="9" scale="2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7" max="1" man="1"/>
    <brk id="28" max="1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DOCKET'!B7</f>
        <v xml:space="preserve">JOB NUMBER:  </v>
      </c>
      <c r="B2" s="57" t="str">
        <f>'1. CUTTING DOCKET'!D7</f>
        <v>H06  SS25 G2635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DOCKET'!B8</f>
        <v xml:space="preserve">STYLE NUMBER: </v>
      </c>
      <c r="B3" s="59" t="str">
        <f>'1. CUTTING DOCKET'!D8</f>
        <v>H06-HD59M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DOCKET'!B9</f>
        <v xml:space="preserve">STYLE NAME : </v>
      </c>
      <c r="B4" s="59" t="str">
        <f>'1. CUTTING DOCKET'!D9</f>
        <v>Parks Hoodie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DOCKET'!$D$21</f>
        <v>Black Beauty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str">
        <f>'1. CUTTING DOCKET'!$E$28</f>
        <v>BLACK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782" t="str">
        <f>'1. CUTTING DOCKET'!M12</f>
        <v>BRUSHED FLEECE 100% COTTON (30/1+8/1) HEAVY WASHING_350GSM</v>
      </c>
      <c r="C7" s="783"/>
      <c r="D7" s="783"/>
      <c r="E7" s="784"/>
    </row>
    <row r="8" spans="1:12" s="62" customFormat="1" ht="409.6" customHeight="1">
      <c r="A8" s="64" t="str">
        <f>'1. CUTTING DOCKET'!D28</f>
        <v>VẢI CHÍNH</v>
      </c>
      <c r="B8" s="785"/>
      <c r="C8" s="786"/>
      <c r="D8" s="787"/>
      <c r="E8" s="788"/>
      <c r="L8" s="65"/>
    </row>
    <row r="9" spans="1:12" s="62" customFormat="1" ht="94.5" customHeight="1">
      <c r="A9" s="61" t="e">
        <f>'1. CUTTING DOCKET'!#REF!</f>
        <v>#REF!</v>
      </c>
      <c r="B9" s="161" t="str">
        <f>'1. CUTTING DOCKET'!$E$29</f>
        <v>BLACK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789" t="e">
        <f>'1. CUTTING DOCKET'!#REF!</f>
        <v>#REF!</v>
      </c>
      <c r="C13" s="783"/>
      <c r="D13" s="790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785"/>
      <c r="C14" s="786"/>
      <c r="D14" s="787"/>
      <c r="E14" s="104"/>
      <c r="L14" s="65"/>
    </row>
    <row r="15" spans="1:12" s="62" customFormat="1" ht="74.25" customHeight="1">
      <c r="A15" s="61" t="s">
        <v>52</v>
      </c>
      <c r="B15" s="165" t="str">
        <f>'1. CUTTING DOCKET'!$F$33</f>
        <v>Black Beauty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>
        <f>'1. CUTTING DOCKET'!$G$33</f>
        <v>1500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str">
        <f>'1. CUTTING DOCKET'!B35</f>
        <v>NHÃN THÀNH PHẦN MAIN 100% COTTON, RIB 95% COTTON
KÍCH THƯỚC: 82.2 *20 MM</v>
      </c>
      <c r="B17" s="791" t="str">
        <f>'1. CUTTING DOCKET'!G35</f>
        <v>CC-054</v>
      </c>
      <c r="C17" s="792"/>
      <c r="D17" s="793"/>
      <c r="E17" s="794"/>
    </row>
    <row r="18" spans="1:5" s="62" customFormat="1" ht="90" customHeight="1">
      <c r="A18" s="61" t="str">
        <f>'1. CUTTING DOCKET'!B36</f>
        <v>NHÃN HSCO SATIN
CODE: HSC-ML-0002</v>
      </c>
      <c r="B18" s="767" t="str">
        <f>'1. CUTTING DOCKET'!F36</f>
        <v>NỀN TRẮNG CHỮ ĐEN</v>
      </c>
      <c r="C18" s="762"/>
      <c r="D18" s="762"/>
      <c r="E18" s="768"/>
    </row>
    <row r="19" spans="1:5" s="62" customFormat="1" ht="409.6" customHeight="1">
      <c r="A19" s="166" t="s">
        <v>166</v>
      </c>
      <c r="B19" s="764"/>
      <c r="C19" s="765"/>
      <c r="D19" s="766"/>
      <c r="E19" s="766"/>
    </row>
    <row r="20" spans="1:5" s="62" customFormat="1" ht="79.5" customHeight="1">
      <c r="A20" s="61" t="e">
        <f>'1. CUTTING DOCKET'!#REF!</f>
        <v>#REF!</v>
      </c>
      <c r="B20" s="767" t="e">
        <f>'1. CUTTING DOCKET'!#REF!</f>
        <v>#REF!</v>
      </c>
      <c r="C20" s="762"/>
      <c r="D20" s="762"/>
      <c r="E20" s="768"/>
    </row>
    <row r="21" spans="1:5" s="62" customFormat="1" ht="346.5" customHeight="1">
      <c r="A21" s="64" t="s">
        <v>117</v>
      </c>
      <c r="B21" s="769"/>
      <c r="C21" s="770"/>
      <c r="D21" s="771"/>
      <c r="E21" s="772"/>
    </row>
    <row r="22" spans="1:5" s="62" customFormat="1" ht="35">
      <c r="A22" s="61" t="e">
        <f>'1. CUTTING DOCKET'!#REF!</f>
        <v>#REF!</v>
      </c>
      <c r="B22" s="761" t="e">
        <f>'1. CUTTING DOCKET'!#REF!</f>
        <v>#REF!</v>
      </c>
      <c r="C22" s="762"/>
      <c r="D22" s="763"/>
      <c r="E22" s="101"/>
    </row>
    <row r="23" spans="1:5" s="62" customFormat="1" ht="299.25" customHeight="1">
      <c r="A23" s="66" t="s">
        <v>100</v>
      </c>
      <c r="B23" s="773"/>
      <c r="C23" s="774"/>
      <c r="D23" s="775"/>
      <c r="E23" s="775"/>
    </row>
    <row r="24" spans="1:5" s="62" customFormat="1" ht="101.5" customHeight="1">
      <c r="A24" s="61" t="str">
        <f>'1. CUTTING DOCKET'!B42</f>
        <v>PHẦN C : PHỤ LIỆU ĐÓNG GÓI</v>
      </c>
      <c r="B24" s="761">
        <f>'1. CUTTING DOCKET'!F42</f>
        <v>0</v>
      </c>
      <c r="C24" s="762"/>
      <c r="D24" s="763"/>
      <c r="E24" s="101"/>
    </row>
    <row r="25" spans="1:5" s="62" customFormat="1" ht="362.25" customHeight="1">
      <c r="A25" s="66" t="s">
        <v>172</v>
      </c>
      <c r="B25" s="776" t="s">
        <v>173</v>
      </c>
      <c r="C25" s="777"/>
      <c r="D25" s="778"/>
      <c r="E25" s="113"/>
    </row>
    <row r="26" spans="1:5" s="62" customFormat="1" ht="109.5" customHeight="1">
      <c r="A26" s="61" t="s">
        <v>101</v>
      </c>
      <c r="B26" s="761" t="e">
        <f>'1. CUTTING DOCKET'!#REF!</f>
        <v>#REF!</v>
      </c>
      <c r="C26" s="762"/>
      <c r="D26" s="763"/>
      <c r="E26" s="102"/>
    </row>
    <row r="27" spans="1:5" s="62" customFormat="1" ht="282" customHeight="1">
      <c r="A27" s="66" t="s">
        <v>102</v>
      </c>
      <c r="B27" s="779" t="s">
        <v>167</v>
      </c>
      <c r="C27" s="780"/>
      <c r="D27" s="781"/>
      <c r="E27" s="781"/>
    </row>
    <row r="28" spans="1:5" s="62" customFormat="1" ht="93.65" customHeight="1">
      <c r="A28" s="61" t="e">
        <f>'1. CUTTING DOCKET'!#REF!</f>
        <v>#REF!</v>
      </c>
      <c r="B28" s="761" t="e">
        <f>'1. CUTTING DOCKET'!#REF!</f>
        <v>#REF!</v>
      </c>
      <c r="C28" s="762"/>
      <c r="D28" s="763"/>
      <c r="E28" s="102"/>
    </row>
    <row r="29" spans="1:5" s="62" customFormat="1" ht="273" customHeight="1">
      <c r="A29" s="64" t="s">
        <v>103</v>
      </c>
      <c r="B29" s="753"/>
      <c r="C29" s="754"/>
      <c r="D29" s="755"/>
      <c r="E29" s="755"/>
    </row>
    <row r="30" spans="1:5" s="62" customFormat="1" ht="95.25" customHeight="1">
      <c r="A30" s="61" t="e">
        <f>'1. CUTTING DOCKET'!#REF!</f>
        <v>#REF!</v>
      </c>
      <c r="B30" s="761" t="e">
        <f>'1. CUTTING DOCKET'!#REF!</f>
        <v>#REF!</v>
      </c>
      <c r="C30" s="762"/>
      <c r="D30" s="763"/>
      <c r="E30" s="102"/>
    </row>
    <row r="31" spans="1:5" s="62" customFormat="1" ht="324.75" customHeight="1">
      <c r="A31" s="64"/>
      <c r="B31" s="753"/>
      <c r="C31" s="754"/>
      <c r="D31" s="755"/>
      <c r="E31" s="755"/>
    </row>
    <row r="32" spans="1:5" s="62" customFormat="1" ht="119.5" customHeight="1">
      <c r="A32" s="61" t="s">
        <v>105</v>
      </c>
      <c r="B32" s="761" t="e">
        <f>'1. CUTTING DOCKET'!#REF!</f>
        <v>#REF!</v>
      </c>
      <c r="C32" s="762"/>
      <c r="D32" s="763"/>
      <c r="E32" s="102"/>
    </row>
    <row r="33" spans="1:9" s="62" customFormat="1" ht="287.25" customHeight="1">
      <c r="A33" s="64" t="s">
        <v>106</v>
      </c>
      <c r="B33" s="753"/>
      <c r="C33" s="754"/>
      <c r="D33" s="755"/>
      <c r="E33" s="755"/>
    </row>
    <row r="34" spans="1:9" s="62" customFormat="1" ht="71.5" customHeight="1">
      <c r="A34" s="61" t="s">
        <v>96</v>
      </c>
      <c r="B34" s="761" t="s">
        <v>38</v>
      </c>
      <c r="C34" s="762"/>
      <c r="D34" s="763"/>
      <c r="E34" s="102"/>
    </row>
    <row r="35" spans="1:9" s="62" customFormat="1" ht="87" customHeight="1">
      <c r="A35" s="64" t="s">
        <v>104</v>
      </c>
      <c r="B35" s="753"/>
      <c r="C35" s="754"/>
      <c r="D35" s="755"/>
      <c r="E35" s="755"/>
    </row>
    <row r="36" spans="1:9" s="62" customFormat="1" ht="63.65" customHeight="1">
      <c r="A36" s="61" t="s">
        <v>97</v>
      </c>
      <c r="B36" s="761" t="s">
        <v>92</v>
      </c>
      <c r="C36" s="762"/>
      <c r="D36" s="763"/>
      <c r="E36" s="102"/>
    </row>
    <row r="37" spans="1:9" s="62" customFormat="1" ht="97.5" customHeight="1">
      <c r="A37" s="64" t="s">
        <v>104</v>
      </c>
      <c r="B37" s="753"/>
      <c r="C37" s="754"/>
      <c r="D37" s="755"/>
      <c r="E37" s="755"/>
    </row>
    <row r="38" spans="1:9" s="62" customFormat="1" ht="97.5" customHeight="1">
      <c r="A38" s="98" t="e">
        <f>'1. CUTTING DOCKET'!#REF!</f>
        <v>#REF!</v>
      </c>
      <c r="B38" s="756" t="e">
        <f>'1. CUTTING DOCKET'!#REF!</f>
        <v>#REF!</v>
      </c>
      <c r="C38" s="757"/>
      <c r="D38" s="758"/>
      <c r="E38" s="103"/>
    </row>
    <row r="39" spans="1:9" s="62" customFormat="1" ht="221.5" customHeight="1">
      <c r="A39" s="64"/>
      <c r="B39" s="759"/>
      <c r="C39" s="760"/>
      <c r="D39" s="759"/>
      <c r="E39" s="759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E549-90ED-4667-A57E-6534FA23F87A}">
  <sheetPr>
    <pageSetUpPr fitToPage="1"/>
  </sheetPr>
  <dimension ref="A1:H62"/>
  <sheetViews>
    <sheetView zoomScale="85" zoomScaleNormal="85" zoomScaleSheetLayoutView="85" zoomScalePageLayoutView="70" workbookViewId="0">
      <selection activeCell="C58" sqref="C58:J58"/>
    </sheetView>
  </sheetViews>
  <sheetFormatPr defaultColWidth="9.81640625" defaultRowHeight="15.5"/>
  <cols>
    <col min="1" max="1" width="5.453125" style="212" bestFit="1" customWidth="1"/>
    <col min="2" max="2" width="19.54296875" style="212" customWidth="1"/>
    <col min="3" max="3" width="10.54296875" style="212" customWidth="1"/>
    <col min="4" max="4" width="20" style="212" customWidth="1"/>
    <col min="5" max="5" width="2.453125" style="212" customWidth="1"/>
    <col min="6" max="6" width="15.81640625" style="212" customWidth="1"/>
    <col min="7" max="7" width="19.453125" style="212" customWidth="1"/>
    <col min="8" max="8" width="45.54296875" style="212" customWidth="1"/>
    <col min="9" max="254" width="9.81640625" style="212"/>
    <col min="255" max="255" width="3.81640625" style="212" customWidth="1"/>
    <col min="256" max="257" width="9.54296875" style="212" customWidth="1"/>
    <col min="258" max="259" width="14.54296875" style="212" customWidth="1"/>
    <col min="260" max="260" width="0" style="212" hidden="1" customWidth="1"/>
    <col min="261" max="267" width="9.54296875" style="212" customWidth="1"/>
    <col min="268" max="510" width="9.81640625" style="212"/>
    <col min="511" max="511" width="3.81640625" style="212" customWidth="1"/>
    <col min="512" max="513" width="9.54296875" style="212" customWidth="1"/>
    <col min="514" max="515" width="14.54296875" style="212" customWidth="1"/>
    <col min="516" max="516" width="0" style="212" hidden="1" customWidth="1"/>
    <col min="517" max="523" width="9.54296875" style="212" customWidth="1"/>
    <col min="524" max="766" width="9.81640625" style="212"/>
    <col min="767" max="767" width="3.81640625" style="212" customWidth="1"/>
    <col min="768" max="769" width="9.54296875" style="212" customWidth="1"/>
    <col min="770" max="771" width="14.54296875" style="212" customWidth="1"/>
    <col min="772" max="772" width="0" style="212" hidden="1" customWidth="1"/>
    <col min="773" max="779" width="9.54296875" style="212" customWidth="1"/>
    <col min="780" max="1022" width="9.81640625" style="212"/>
    <col min="1023" max="1023" width="3.81640625" style="212" customWidth="1"/>
    <col min="1024" max="1025" width="9.54296875" style="212" customWidth="1"/>
    <col min="1026" max="1027" width="14.54296875" style="212" customWidth="1"/>
    <col min="1028" max="1028" width="0" style="212" hidden="1" customWidth="1"/>
    <col min="1029" max="1035" width="9.54296875" style="212" customWidth="1"/>
    <col min="1036" max="1278" width="9.81640625" style="212"/>
    <col min="1279" max="1279" width="3.81640625" style="212" customWidth="1"/>
    <col min="1280" max="1281" width="9.54296875" style="212" customWidth="1"/>
    <col min="1282" max="1283" width="14.54296875" style="212" customWidth="1"/>
    <col min="1284" max="1284" width="0" style="212" hidden="1" customWidth="1"/>
    <col min="1285" max="1291" width="9.54296875" style="212" customWidth="1"/>
    <col min="1292" max="1534" width="9.81640625" style="212"/>
    <col min="1535" max="1535" width="3.81640625" style="212" customWidth="1"/>
    <col min="1536" max="1537" width="9.54296875" style="212" customWidth="1"/>
    <col min="1538" max="1539" width="14.54296875" style="212" customWidth="1"/>
    <col min="1540" max="1540" width="0" style="212" hidden="1" customWidth="1"/>
    <col min="1541" max="1547" width="9.54296875" style="212" customWidth="1"/>
    <col min="1548" max="1790" width="9.81640625" style="212"/>
    <col min="1791" max="1791" width="3.81640625" style="212" customWidth="1"/>
    <col min="1792" max="1793" width="9.54296875" style="212" customWidth="1"/>
    <col min="1794" max="1795" width="14.54296875" style="212" customWidth="1"/>
    <col min="1796" max="1796" width="0" style="212" hidden="1" customWidth="1"/>
    <col min="1797" max="1803" width="9.54296875" style="212" customWidth="1"/>
    <col min="1804" max="2046" width="9.81640625" style="212"/>
    <col min="2047" max="2047" width="3.81640625" style="212" customWidth="1"/>
    <col min="2048" max="2049" width="9.54296875" style="212" customWidth="1"/>
    <col min="2050" max="2051" width="14.54296875" style="212" customWidth="1"/>
    <col min="2052" max="2052" width="0" style="212" hidden="1" customWidth="1"/>
    <col min="2053" max="2059" width="9.54296875" style="212" customWidth="1"/>
    <col min="2060" max="2302" width="9.81640625" style="212"/>
    <col min="2303" max="2303" width="3.81640625" style="212" customWidth="1"/>
    <col min="2304" max="2305" width="9.54296875" style="212" customWidth="1"/>
    <col min="2306" max="2307" width="14.54296875" style="212" customWidth="1"/>
    <col min="2308" max="2308" width="0" style="212" hidden="1" customWidth="1"/>
    <col min="2309" max="2315" width="9.54296875" style="212" customWidth="1"/>
    <col min="2316" max="2558" width="9.81640625" style="212"/>
    <col min="2559" max="2559" width="3.81640625" style="212" customWidth="1"/>
    <col min="2560" max="2561" width="9.54296875" style="212" customWidth="1"/>
    <col min="2562" max="2563" width="14.54296875" style="212" customWidth="1"/>
    <col min="2564" max="2564" width="0" style="212" hidden="1" customWidth="1"/>
    <col min="2565" max="2571" width="9.54296875" style="212" customWidth="1"/>
    <col min="2572" max="2814" width="9.81640625" style="212"/>
    <col min="2815" max="2815" width="3.81640625" style="212" customWidth="1"/>
    <col min="2816" max="2817" width="9.54296875" style="212" customWidth="1"/>
    <col min="2818" max="2819" width="14.54296875" style="212" customWidth="1"/>
    <col min="2820" max="2820" width="0" style="212" hidden="1" customWidth="1"/>
    <col min="2821" max="2827" width="9.54296875" style="212" customWidth="1"/>
    <col min="2828" max="3070" width="9.81640625" style="212"/>
    <col min="3071" max="3071" width="3.81640625" style="212" customWidth="1"/>
    <col min="3072" max="3073" width="9.54296875" style="212" customWidth="1"/>
    <col min="3074" max="3075" width="14.54296875" style="212" customWidth="1"/>
    <col min="3076" max="3076" width="0" style="212" hidden="1" customWidth="1"/>
    <col min="3077" max="3083" width="9.54296875" style="212" customWidth="1"/>
    <col min="3084" max="3326" width="9.81640625" style="212"/>
    <col min="3327" max="3327" width="3.81640625" style="212" customWidth="1"/>
    <col min="3328" max="3329" width="9.54296875" style="212" customWidth="1"/>
    <col min="3330" max="3331" width="14.54296875" style="212" customWidth="1"/>
    <col min="3332" max="3332" width="0" style="212" hidden="1" customWidth="1"/>
    <col min="3333" max="3339" width="9.54296875" style="212" customWidth="1"/>
    <col min="3340" max="3582" width="9.81640625" style="212"/>
    <col min="3583" max="3583" width="3.81640625" style="212" customWidth="1"/>
    <col min="3584" max="3585" width="9.54296875" style="212" customWidth="1"/>
    <col min="3586" max="3587" width="14.54296875" style="212" customWidth="1"/>
    <col min="3588" max="3588" width="0" style="212" hidden="1" customWidth="1"/>
    <col min="3589" max="3595" width="9.54296875" style="212" customWidth="1"/>
    <col min="3596" max="3838" width="9.81640625" style="212"/>
    <col min="3839" max="3839" width="3.81640625" style="212" customWidth="1"/>
    <col min="3840" max="3841" width="9.54296875" style="212" customWidth="1"/>
    <col min="3842" max="3843" width="14.54296875" style="212" customWidth="1"/>
    <col min="3844" max="3844" width="0" style="212" hidden="1" customWidth="1"/>
    <col min="3845" max="3851" width="9.54296875" style="212" customWidth="1"/>
    <col min="3852" max="4094" width="9.81640625" style="212"/>
    <col min="4095" max="4095" width="3.81640625" style="212" customWidth="1"/>
    <col min="4096" max="4097" width="9.54296875" style="212" customWidth="1"/>
    <col min="4098" max="4099" width="14.54296875" style="212" customWidth="1"/>
    <col min="4100" max="4100" width="0" style="212" hidden="1" customWidth="1"/>
    <col min="4101" max="4107" width="9.54296875" style="212" customWidth="1"/>
    <col min="4108" max="4350" width="9.81640625" style="212"/>
    <col min="4351" max="4351" width="3.81640625" style="212" customWidth="1"/>
    <col min="4352" max="4353" width="9.54296875" style="212" customWidth="1"/>
    <col min="4354" max="4355" width="14.54296875" style="212" customWidth="1"/>
    <col min="4356" max="4356" width="0" style="212" hidden="1" customWidth="1"/>
    <col min="4357" max="4363" width="9.54296875" style="212" customWidth="1"/>
    <col min="4364" max="4606" width="9.81640625" style="212"/>
    <col min="4607" max="4607" width="3.81640625" style="212" customWidth="1"/>
    <col min="4608" max="4609" width="9.54296875" style="212" customWidth="1"/>
    <col min="4610" max="4611" width="14.54296875" style="212" customWidth="1"/>
    <col min="4612" max="4612" width="0" style="212" hidden="1" customWidth="1"/>
    <col min="4613" max="4619" width="9.54296875" style="212" customWidth="1"/>
    <col min="4620" max="4862" width="9.81640625" style="212"/>
    <col min="4863" max="4863" width="3.81640625" style="212" customWidth="1"/>
    <col min="4864" max="4865" width="9.54296875" style="212" customWidth="1"/>
    <col min="4866" max="4867" width="14.54296875" style="212" customWidth="1"/>
    <col min="4868" max="4868" width="0" style="212" hidden="1" customWidth="1"/>
    <col min="4869" max="4875" width="9.54296875" style="212" customWidth="1"/>
    <col min="4876" max="5118" width="9.81640625" style="212"/>
    <col min="5119" max="5119" width="3.81640625" style="212" customWidth="1"/>
    <col min="5120" max="5121" width="9.54296875" style="212" customWidth="1"/>
    <col min="5122" max="5123" width="14.54296875" style="212" customWidth="1"/>
    <col min="5124" max="5124" width="0" style="212" hidden="1" customWidth="1"/>
    <col min="5125" max="5131" width="9.54296875" style="212" customWidth="1"/>
    <col min="5132" max="5374" width="9.81640625" style="212"/>
    <col min="5375" max="5375" width="3.81640625" style="212" customWidth="1"/>
    <col min="5376" max="5377" width="9.54296875" style="212" customWidth="1"/>
    <col min="5378" max="5379" width="14.54296875" style="212" customWidth="1"/>
    <col min="5380" max="5380" width="0" style="212" hidden="1" customWidth="1"/>
    <col min="5381" max="5387" width="9.54296875" style="212" customWidth="1"/>
    <col min="5388" max="5630" width="9.81640625" style="212"/>
    <col min="5631" max="5631" width="3.81640625" style="212" customWidth="1"/>
    <col min="5632" max="5633" width="9.54296875" style="212" customWidth="1"/>
    <col min="5634" max="5635" width="14.54296875" style="212" customWidth="1"/>
    <col min="5636" max="5636" width="0" style="212" hidden="1" customWidth="1"/>
    <col min="5637" max="5643" width="9.54296875" style="212" customWidth="1"/>
    <col min="5644" max="5886" width="9.81640625" style="212"/>
    <col min="5887" max="5887" width="3.81640625" style="212" customWidth="1"/>
    <col min="5888" max="5889" width="9.54296875" style="212" customWidth="1"/>
    <col min="5890" max="5891" width="14.54296875" style="212" customWidth="1"/>
    <col min="5892" max="5892" width="0" style="212" hidden="1" customWidth="1"/>
    <col min="5893" max="5899" width="9.54296875" style="212" customWidth="1"/>
    <col min="5900" max="6142" width="9.81640625" style="212"/>
    <col min="6143" max="6143" width="3.81640625" style="212" customWidth="1"/>
    <col min="6144" max="6145" width="9.54296875" style="212" customWidth="1"/>
    <col min="6146" max="6147" width="14.54296875" style="212" customWidth="1"/>
    <col min="6148" max="6148" width="0" style="212" hidden="1" customWidth="1"/>
    <col min="6149" max="6155" width="9.54296875" style="212" customWidth="1"/>
    <col min="6156" max="6398" width="9.81640625" style="212"/>
    <col min="6399" max="6399" width="3.81640625" style="212" customWidth="1"/>
    <col min="6400" max="6401" width="9.54296875" style="212" customWidth="1"/>
    <col min="6402" max="6403" width="14.54296875" style="212" customWidth="1"/>
    <col min="6404" max="6404" width="0" style="212" hidden="1" customWidth="1"/>
    <col min="6405" max="6411" width="9.54296875" style="212" customWidth="1"/>
    <col min="6412" max="6654" width="9.81640625" style="212"/>
    <col min="6655" max="6655" width="3.81640625" style="212" customWidth="1"/>
    <col min="6656" max="6657" width="9.54296875" style="212" customWidth="1"/>
    <col min="6658" max="6659" width="14.54296875" style="212" customWidth="1"/>
    <col min="6660" max="6660" width="0" style="212" hidden="1" customWidth="1"/>
    <col min="6661" max="6667" width="9.54296875" style="212" customWidth="1"/>
    <col min="6668" max="6910" width="9.81640625" style="212"/>
    <col min="6911" max="6911" width="3.81640625" style="212" customWidth="1"/>
    <col min="6912" max="6913" width="9.54296875" style="212" customWidth="1"/>
    <col min="6914" max="6915" width="14.54296875" style="212" customWidth="1"/>
    <col min="6916" max="6916" width="0" style="212" hidden="1" customWidth="1"/>
    <col min="6917" max="6923" width="9.54296875" style="212" customWidth="1"/>
    <col min="6924" max="7166" width="9.81640625" style="212"/>
    <col min="7167" max="7167" width="3.81640625" style="212" customWidth="1"/>
    <col min="7168" max="7169" width="9.54296875" style="212" customWidth="1"/>
    <col min="7170" max="7171" width="14.54296875" style="212" customWidth="1"/>
    <col min="7172" max="7172" width="0" style="212" hidden="1" customWidth="1"/>
    <col min="7173" max="7179" width="9.54296875" style="212" customWidth="1"/>
    <col min="7180" max="7422" width="9.81640625" style="212"/>
    <col min="7423" max="7423" width="3.81640625" style="212" customWidth="1"/>
    <col min="7424" max="7425" width="9.54296875" style="212" customWidth="1"/>
    <col min="7426" max="7427" width="14.54296875" style="212" customWidth="1"/>
    <col min="7428" max="7428" width="0" style="212" hidden="1" customWidth="1"/>
    <col min="7429" max="7435" width="9.54296875" style="212" customWidth="1"/>
    <col min="7436" max="7678" width="9.81640625" style="212"/>
    <col min="7679" max="7679" width="3.81640625" style="212" customWidth="1"/>
    <col min="7680" max="7681" width="9.54296875" style="212" customWidth="1"/>
    <col min="7682" max="7683" width="14.54296875" style="212" customWidth="1"/>
    <col min="7684" max="7684" width="0" style="212" hidden="1" customWidth="1"/>
    <col min="7685" max="7691" width="9.54296875" style="212" customWidth="1"/>
    <col min="7692" max="7934" width="9.81640625" style="212"/>
    <col min="7935" max="7935" width="3.81640625" style="212" customWidth="1"/>
    <col min="7936" max="7937" width="9.54296875" style="212" customWidth="1"/>
    <col min="7938" max="7939" width="14.54296875" style="212" customWidth="1"/>
    <col min="7940" max="7940" width="0" style="212" hidden="1" customWidth="1"/>
    <col min="7941" max="7947" width="9.54296875" style="212" customWidth="1"/>
    <col min="7948" max="8190" width="9.81640625" style="212"/>
    <col min="8191" max="8191" width="3.81640625" style="212" customWidth="1"/>
    <col min="8192" max="8193" width="9.54296875" style="212" customWidth="1"/>
    <col min="8194" max="8195" width="14.54296875" style="212" customWidth="1"/>
    <col min="8196" max="8196" width="0" style="212" hidden="1" customWidth="1"/>
    <col min="8197" max="8203" width="9.54296875" style="212" customWidth="1"/>
    <col min="8204" max="8446" width="9.81640625" style="212"/>
    <col min="8447" max="8447" width="3.81640625" style="212" customWidth="1"/>
    <col min="8448" max="8449" width="9.54296875" style="212" customWidth="1"/>
    <col min="8450" max="8451" width="14.54296875" style="212" customWidth="1"/>
    <col min="8452" max="8452" width="0" style="212" hidden="1" customWidth="1"/>
    <col min="8453" max="8459" width="9.54296875" style="212" customWidth="1"/>
    <col min="8460" max="8702" width="9.81640625" style="212"/>
    <col min="8703" max="8703" width="3.81640625" style="212" customWidth="1"/>
    <col min="8704" max="8705" width="9.54296875" style="212" customWidth="1"/>
    <col min="8706" max="8707" width="14.54296875" style="212" customWidth="1"/>
    <col min="8708" max="8708" width="0" style="212" hidden="1" customWidth="1"/>
    <col min="8709" max="8715" width="9.54296875" style="212" customWidth="1"/>
    <col min="8716" max="8958" width="9.81640625" style="212"/>
    <col min="8959" max="8959" width="3.81640625" style="212" customWidth="1"/>
    <col min="8960" max="8961" width="9.54296875" style="212" customWidth="1"/>
    <col min="8962" max="8963" width="14.54296875" style="212" customWidth="1"/>
    <col min="8964" max="8964" width="0" style="212" hidden="1" customWidth="1"/>
    <col min="8965" max="8971" width="9.54296875" style="212" customWidth="1"/>
    <col min="8972" max="9214" width="9.81640625" style="212"/>
    <col min="9215" max="9215" width="3.81640625" style="212" customWidth="1"/>
    <col min="9216" max="9217" width="9.54296875" style="212" customWidth="1"/>
    <col min="9218" max="9219" width="14.54296875" style="212" customWidth="1"/>
    <col min="9220" max="9220" width="0" style="212" hidden="1" customWidth="1"/>
    <col min="9221" max="9227" width="9.54296875" style="212" customWidth="1"/>
    <col min="9228" max="9470" width="9.81640625" style="212"/>
    <col min="9471" max="9471" width="3.81640625" style="212" customWidth="1"/>
    <col min="9472" max="9473" width="9.54296875" style="212" customWidth="1"/>
    <col min="9474" max="9475" width="14.54296875" style="212" customWidth="1"/>
    <col min="9476" max="9476" width="0" style="212" hidden="1" customWidth="1"/>
    <col min="9477" max="9483" width="9.54296875" style="212" customWidth="1"/>
    <col min="9484" max="9726" width="9.81640625" style="212"/>
    <col min="9727" max="9727" width="3.81640625" style="212" customWidth="1"/>
    <col min="9728" max="9729" width="9.54296875" style="212" customWidth="1"/>
    <col min="9730" max="9731" width="14.54296875" style="212" customWidth="1"/>
    <col min="9732" max="9732" width="0" style="212" hidden="1" customWidth="1"/>
    <col min="9733" max="9739" width="9.54296875" style="212" customWidth="1"/>
    <col min="9740" max="9982" width="9.81640625" style="212"/>
    <col min="9983" max="9983" width="3.81640625" style="212" customWidth="1"/>
    <col min="9984" max="9985" width="9.54296875" style="212" customWidth="1"/>
    <col min="9986" max="9987" width="14.54296875" style="212" customWidth="1"/>
    <col min="9988" max="9988" width="0" style="212" hidden="1" customWidth="1"/>
    <col min="9989" max="9995" width="9.54296875" style="212" customWidth="1"/>
    <col min="9996" max="10238" width="9.81640625" style="212"/>
    <col min="10239" max="10239" width="3.81640625" style="212" customWidth="1"/>
    <col min="10240" max="10241" width="9.54296875" style="212" customWidth="1"/>
    <col min="10242" max="10243" width="14.54296875" style="212" customWidth="1"/>
    <col min="10244" max="10244" width="0" style="212" hidden="1" customWidth="1"/>
    <col min="10245" max="10251" width="9.54296875" style="212" customWidth="1"/>
    <col min="10252" max="10494" width="9.81640625" style="212"/>
    <col min="10495" max="10495" width="3.81640625" style="212" customWidth="1"/>
    <col min="10496" max="10497" width="9.54296875" style="212" customWidth="1"/>
    <col min="10498" max="10499" width="14.54296875" style="212" customWidth="1"/>
    <col min="10500" max="10500" width="0" style="212" hidden="1" customWidth="1"/>
    <col min="10501" max="10507" width="9.54296875" style="212" customWidth="1"/>
    <col min="10508" max="10750" width="9.81640625" style="212"/>
    <col min="10751" max="10751" width="3.81640625" style="212" customWidth="1"/>
    <col min="10752" max="10753" width="9.54296875" style="212" customWidth="1"/>
    <col min="10754" max="10755" width="14.54296875" style="212" customWidth="1"/>
    <col min="10756" max="10756" width="0" style="212" hidden="1" customWidth="1"/>
    <col min="10757" max="10763" width="9.54296875" style="212" customWidth="1"/>
    <col min="10764" max="11006" width="9.81640625" style="212"/>
    <col min="11007" max="11007" width="3.81640625" style="212" customWidth="1"/>
    <col min="11008" max="11009" width="9.54296875" style="212" customWidth="1"/>
    <col min="11010" max="11011" width="14.54296875" style="212" customWidth="1"/>
    <col min="11012" max="11012" width="0" style="212" hidden="1" customWidth="1"/>
    <col min="11013" max="11019" width="9.54296875" style="212" customWidth="1"/>
    <col min="11020" max="11262" width="9.81640625" style="212"/>
    <col min="11263" max="11263" width="3.81640625" style="212" customWidth="1"/>
    <col min="11264" max="11265" width="9.54296875" style="212" customWidth="1"/>
    <col min="11266" max="11267" width="14.54296875" style="212" customWidth="1"/>
    <col min="11268" max="11268" width="0" style="212" hidden="1" customWidth="1"/>
    <col min="11269" max="11275" width="9.54296875" style="212" customWidth="1"/>
    <col min="11276" max="11518" width="9.81640625" style="212"/>
    <col min="11519" max="11519" width="3.81640625" style="212" customWidth="1"/>
    <col min="11520" max="11521" width="9.54296875" style="212" customWidth="1"/>
    <col min="11522" max="11523" width="14.54296875" style="212" customWidth="1"/>
    <col min="11524" max="11524" width="0" style="212" hidden="1" customWidth="1"/>
    <col min="11525" max="11531" width="9.54296875" style="212" customWidth="1"/>
    <col min="11532" max="11774" width="9.81640625" style="212"/>
    <col min="11775" max="11775" width="3.81640625" style="212" customWidth="1"/>
    <col min="11776" max="11777" width="9.54296875" style="212" customWidth="1"/>
    <col min="11778" max="11779" width="14.54296875" style="212" customWidth="1"/>
    <col min="11780" max="11780" width="0" style="212" hidden="1" customWidth="1"/>
    <col min="11781" max="11787" width="9.54296875" style="212" customWidth="1"/>
    <col min="11788" max="12030" width="9.81640625" style="212"/>
    <col min="12031" max="12031" width="3.81640625" style="212" customWidth="1"/>
    <col min="12032" max="12033" width="9.54296875" style="212" customWidth="1"/>
    <col min="12034" max="12035" width="14.54296875" style="212" customWidth="1"/>
    <col min="12036" max="12036" width="0" style="212" hidden="1" customWidth="1"/>
    <col min="12037" max="12043" width="9.54296875" style="212" customWidth="1"/>
    <col min="12044" max="12286" width="9.81640625" style="212"/>
    <col min="12287" max="12287" width="3.81640625" style="212" customWidth="1"/>
    <col min="12288" max="12289" width="9.54296875" style="212" customWidth="1"/>
    <col min="12290" max="12291" width="14.54296875" style="212" customWidth="1"/>
    <col min="12292" max="12292" width="0" style="212" hidden="1" customWidth="1"/>
    <col min="12293" max="12299" width="9.54296875" style="212" customWidth="1"/>
    <col min="12300" max="12542" width="9.81640625" style="212"/>
    <col min="12543" max="12543" width="3.81640625" style="212" customWidth="1"/>
    <col min="12544" max="12545" width="9.54296875" style="212" customWidth="1"/>
    <col min="12546" max="12547" width="14.54296875" style="212" customWidth="1"/>
    <col min="12548" max="12548" width="0" style="212" hidden="1" customWidth="1"/>
    <col min="12549" max="12555" width="9.54296875" style="212" customWidth="1"/>
    <col min="12556" max="12798" width="9.81640625" style="212"/>
    <col min="12799" max="12799" width="3.81640625" style="212" customWidth="1"/>
    <col min="12800" max="12801" width="9.54296875" style="212" customWidth="1"/>
    <col min="12802" max="12803" width="14.54296875" style="212" customWidth="1"/>
    <col min="12804" max="12804" width="0" style="212" hidden="1" customWidth="1"/>
    <col min="12805" max="12811" width="9.54296875" style="212" customWidth="1"/>
    <col min="12812" max="13054" width="9.81640625" style="212"/>
    <col min="13055" max="13055" width="3.81640625" style="212" customWidth="1"/>
    <col min="13056" max="13057" width="9.54296875" style="212" customWidth="1"/>
    <col min="13058" max="13059" width="14.54296875" style="212" customWidth="1"/>
    <col min="13060" max="13060" width="0" style="212" hidden="1" customWidth="1"/>
    <col min="13061" max="13067" width="9.54296875" style="212" customWidth="1"/>
    <col min="13068" max="13310" width="9.81640625" style="212"/>
    <col min="13311" max="13311" width="3.81640625" style="212" customWidth="1"/>
    <col min="13312" max="13313" width="9.54296875" style="212" customWidth="1"/>
    <col min="13314" max="13315" width="14.54296875" style="212" customWidth="1"/>
    <col min="13316" max="13316" width="0" style="212" hidden="1" customWidth="1"/>
    <col min="13317" max="13323" width="9.54296875" style="212" customWidth="1"/>
    <col min="13324" max="13566" width="9.81640625" style="212"/>
    <col min="13567" max="13567" width="3.81640625" style="212" customWidth="1"/>
    <col min="13568" max="13569" width="9.54296875" style="212" customWidth="1"/>
    <col min="13570" max="13571" width="14.54296875" style="212" customWidth="1"/>
    <col min="13572" max="13572" width="0" style="212" hidden="1" customWidth="1"/>
    <col min="13573" max="13579" width="9.54296875" style="212" customWidth="1"/>
    <col min="13580" max="13822" width="9.81640625" style="212"/>
    <col min="13823" max="13823" width="3.81640625" style="212" customWidth="1"/>
    <col min="13824" max="13825" width="9.54296875" style="212" customWidth="1"/>
    <col min="13826" max="13827" width="14.54296875" style="212" customWidth="1"/>
    <col min="13828" max="13828" width="0" style="212" hidden="1" customWidth="1"/>
    <col min="13829" max="13835" width="9.54296875" style="212" customWidth="1"/>
    <col min="13836" max="14078" width="9.81640625" style="212"/>
    <col min="14079" max="14079" width="3.81640625" style="212" customWidth="1"/>
    <col min="14080" max="14081" width="9.54296875" style="212" customWidth="1"/>
    <col min="14082" max="14083" width="14.54296875" style="212" customWidth="1"/>
    <col min="14084" max="14084" width="0" style="212" hidden="1" customWidth="1"/>
    <col min="14085" max="14091" width="9.54296875" style="212" customWidth="1"/>
    <col min="14092" max="14334" width="9.81640625" style="212"/>
    <col min="14335" max="14335" width="3.81640625" style="212" customWidth="1"/>
    <col min="14336" max="14337" width="9.54296875" style="212" customWidth="1"/>
    <col min="14338" max="14339" width="14.54296875" style="212" customWidth="1"/>
    <col min="14340" max="14340" width="0" style="212" hidden="1" customWidth="1"/>
    <col min="14341" max="14347" width="9.54296875" style="212" customWidth="1"/>
    <col min="14348" max="14590" width="9.81640625" style="212"/>
    <col min="14591" max="14591" width="3.81640625" style="212" customWidth="1"/>
    <col min="14592" max="14593" width="9.54296875" style="212" customWidth="1"/>
    <col min="14594" max="14595" width="14.54296875" style="212" customWidth="1"/>
    <col min="14596" max="14596" width="0" style="212" hidden="1" customWidth="1"/>
    <col min="14597" max="14603" width="9.54296875" style="212" customWidth="1"/>
    <col min="14604" max="14846" width="9.81640625" style="212"/>
    <col min="14847" max="14847" width="3.81640625" style="212" customWidth="1"/>
    <col min="14848" max="14849" width="9.54296875" style="212" customWidth="1"/>
    <col min="14850" max="14851" width="14.54296875" style="212" customWidth="1"/>
    <col min="14852" max="14852" width="0" style="212" hidden="1" customWidth="1"/>
    <col min="14853" max="14859" width="9.54296875" style="212" customWidth="1"/>
    <col min="14860" max="15102" width="9.81640625" style="212"/>
    <col min="15103" max="15103" width="3.81640625" style="212" customWidth="1"/>
    <col min="15104" max="15105" width="9.54296875" style="212" customWidth="1"/>
    <col min="15106" max="15107" width="14.54296875" style="212" customWidth="1"/>
    <col min="15108" max="15108" width="0" style="212" hidden="1" customWidth="1"/>
    <col min="15109" max="15115" width="9.54296875" style="212" customWidth="1"/>
    <col min="15116" max="15358" width="9.81640625" style="212"/>
    <col min="15359" max="15359" width="3.81640625" style="212" customWidth="1"/>
    <col min="15360" max="15361" width="9.54296875" style="212" customWidth="1"/>
    <col min="15362" max="15363" width="14.54296875" style="212" customWidth="1"/>
    <col min="15364" max="15364" width="0" style="212" hidden="1" customWidth="1"/>
    <col min="15365" max="15371" width="9.54296875" style="212" customWidth="1"/>
    <col min="15372" max="15614" width="9.81640625" style="212"/>
    <col min="15615" max="15615" width="3.81640625" style="212" customWidth="1"/>
    <col min="15616" max="15617" width="9.54296875" style="212" customWidth="1"/>
    <col min="15618" max="15619" width="14.54296875" style="212" customWidth="1"/>
    <col min="15620" max="15620" width="0" style="212" hidden="1" customWidth="1"/>
    <col min="15621" max="15627" width="9.54296875" style="212" customWidth="1"/>
    <col min="15628" max="15870" width="9.81640625" style="212"/>
    <col min="15871" max="15871" width="3.81640625" style="212" customWidth="1"/>
    <col min="15872" max="15873" width="9.54296875" style="212" customWidth="1"/>
    <col min="15874" max="15875" width="14.54296875" style="212" customWidth="1"/>
    <col min="15876" max="15876" width="0" style="212" hidden="1" customWidth="1"/>
    <col min="15877" max="15883" width="9.54296875" style="212" customWidth="1"/>
    <col min="15884" max="16126" width="9.81640625" style="212"/>
    <col min="16127" max="16127" width="3.81640625" style="212" customWidth="1"/>
    <col min="16128" max="16129" width="9.54296875" style="212" customWidth="1"/>
    <col min="16130" max="16131" width="14.54296875" style="212" customWidth="1"/>
    <col min="16132" max="16132" width="0" style="212" hidden="1" customWidth="1"/>
    <col min="16133" max="16139" width="9.54296875" style="212" customWidth="1"/>
    <col min="16140" max="16384" width="9.81640625" style="212"/>
  </cols>
  <sheetData>
    <row r="1" spans="1:8" s="199" customFormat="1" ht="12.75" customHeight="1">
      <c r="B1"/>
      <c r="C1"/>
      <c r="D1"/>
      <c r="E1"/>
      <c r="F1" s="373" t="s">
        <v>73</v>
      </c>
      <c r="G1" s="374" t="s">
        <v>184</v>
      </c>
      <c r="H1"/>
    </row>
    <row r="2" spans="1:8" s="199" customFormat="1" ht="12.75" customHeight="1">
      <c r="B2"/>
      <c r="C2"/>
      <c r="D2"/>
      <c r="E2"/>
      <c r="F2" s="373" t="s">
        <v>75</v>
      </c>
      <c r="G2" s="375" t="s">
        <v>185</v>
      </c>
      <c r="H2"/>
    </row>
    <row r="3" spans="1:8" s="199" customFormat="1" ht="12.75" customHeight="1" thickBot="1">
      <c r="B3"/>
      <c r="C3"/>
      <c r="D3"/>
      <c r="E3"/>
      <c r="F3" s="373" t="s">
        <v>77</v>
      </c>
      <c r="G3" s="376" t="s">
        <v>186</v>
      </c>
      <c r="H3"/>
    </row>
    <row r="4" spans="1:8" s="199" customFormat="1" ht="17.25" customHeight="1" thickBot="1">
      <c r="A4" s="200"/>
      <c r="B4" s="796" t="s">
        <v>187</v>
      </c>
      <c r="C4" s="796"/>
      <c r="D4" s="202"/>
      <c r="E4"/>
      <c r="F4"/>
      <c r="G4"/>
      <c r="H4"/>
    </row>
    <row r="5" spans="1:8" s="199" customFormat="1" ht="4" customHeight="1" thickBot="1">
      <c r="A5" s="200"/>
      <c r="B5" s="797"/>
      <c r="C5" s="797"/>
      <c r="D5" s="203"/>
      <c r="E5"/>
      <c r="F5" s="200"/>
      <c r="G5" s="200"/>
      <c r="H5"/>
    </row>
    <row r="6" spans="1:8" s="199" customFormat="1" ht="17.25" customHeight="1" thickBot="1">
      <c r="A6" s="200"/>
      <c r="B6" s="796" t="s">
        <v>462</v>
      </c>
      <c r="C6" s="796"/>
      <c r="D6" s="204" t="s">
        <v>210</v>
      </c>
      <c r="E6"/>
      <c r="F6" s="201" t="s">
        <v>188</v>
      </c>
      <c r="G6" s="204" t="s">
        <v>463</v>
      </c>
      <c r="H6"/>
    </row>
    <row r="7" spans="1:8" s="199" customFormat="1" ht="4" customHeight="1" thickBot="1">
      <c r="A7" s="200"/>
      <c r="B7" s="798"/>
      <c r="C7" s="798"/>
      <c r="D7" s="203"/>
      <c r="E7"/>
      <c r="F7" s="205"/>
      <c r="G7" s="206"/>
      <c r="H7"/>
    </row>
    <row r="8" spans="1:8" s="199" customFormat="1" ht="17.25" customHeight="1" thickBot="1">
      <c r="A8" s="200"/>
      <c r="B8" s="796" t="s">
        <v>189</v>
      </c>
      <c r="C8" s="796"/>
      <c r="D8" s="204" t="str">
        <f>'1. CUTTING DOCKET'!D8</f>
        <v>H06-HD59M</v>
      </c>
      <c r="E8" s="207"/>
      <c r="F8" s="201" t="s">
        <v>190</v>
      </c>
      <c r="G8" s="204" t="str">
        <f>'1. CUTTING DOCKET'!D11</f>
        <v>HOODIE</v>
      </c>
      <c r="H8"/>
    </row>
    <row r="9" spans="1:8" s="199" customFormat="1" ht="9" customHeight="1" thickBot="1">
      <c r="B9" s="208"/>
      <c r="C9" s="208"/>
      <c r="D9" s="208"/>
      <c r="F9" s="208"/>
      <c r="G9" s="208"/>
    </row>
    <row r="10" spans="1:8" s="206" customFormat="1" ht="33.75" customHeight="1" thickBot="1">
      <c r="A10" s="209" t="s">
        <v>191</v>
      </c>
      <c r="B10" s="209" t="s">
        <v>192</v>
      </c>
      <c r="C10" s="795" t="s">
        <v>193</v>
      </c>
      <c r="D10" s="795"/>
      <c r="E10" s="795"/>
      <c r="F10" s="795"/>
      <c r="G10" s="210" t="s">
        <v>194</v>
      </c>
      <c r="H10" s="210" t="s">
        <v>195</v>
      </c>
    </row>
    <row r="11" spans="1:8" s="199" customFormat="1" ht="106.75" customHeight="1" thickBot="1">
      <c r="A11" s="801">
        <v>1</v>
      </c>
      <c r="B11" s="378" t="s">
        <v>464</v>
      </c>
      <c r="C11" s="802" t="s">
        <v>465</v>
      </c>
      <c r="D11" s="802"/>
      <c r="E11" s="802"/>
      <c r="F11" s="802"/>
      <c r="G11" s="801"/>
      <c r="H11" s="377"/>
    </row>
    <row r="12" spans="1:8" s="199" customFormat="1" ht="106.75" customHeight="1" thickBot="1">
      <c r="A12" s="801"/>
      <c r="B12" s="378" t="s">
        <v>196</v>
      </c>
      <c r="C12" s="802"/>
      <c r="D12" s="802"/>
      <c r="E12" s="802"/>
      <c r="F12" s="802"/>
      <c r="G12" s="801"/>
      <c r="H12" s="377"/>
    </row>
    <row r="13" spans="1:8" s="199" customFormat="1" ht="106.75" customHeight="1" thickBot="1">
      <c r="A13" s="377">
        <v>2</v>
      </c>
      <c r="B13" s="378" t="s">
        <v>197</v>
      </c>
      <c r="C13" s="802" t="s">
        <v>455</v>
      </c>
      <c r="D13" s="802"/>
      <c r="E13" s="802"/>
      <c r="F13" s="802"/>
      <c r="G13" s="377"/>
      <c r="H13" s="377"/>
    </row>
    <row r="14" spans="1:8" s="199" customFormat="1" ht="106.75" customHeight="1" thickBot="1">
      <c r="A14" s="377">
        <v>3</v>
      </c>
      <c r="B14" s="378" t="s">
        <v>466</v>
      </c>
      <c r="C14" s="799" t="s">
        <v>467</v>
      </c>
      <c r="D14" s="799"/>
      <c r="E14" s="799"/>
      <c r="F14" s="799"/>
      <c r="G14" s="377"/>
      <c r="H14" s="377"/>
    </row>
    <row r="15" spans="1:8" s="199" customFormat="1" ht="106.75" customHeight="1" thickBot="1">
      <c r="A15" s="377">
        <v>4</v>
      </c>
      <c r="B15" s="378" t="s">
        <v>198</v>
      </c>
      <c r="C15" s="799" t="s">
        <v>467</v>
      </c>
      <c r="D15" s="799"/>
      <c r="E15" s="799"/>
      <c r="F15" s="799"/>
      <c r="G15" s="377"/>
      <c r="H15" s="377"/>
    </row>
    <row r="16" spans="1:8" s="199" customFormat="1" ht="106.75" customHeight="1" thickBot="1">
      <c r="A16" s="377">
        <v>5</v>
      </c>
      <c r="B16" s="378" t="s">
        <v>468</v>
      </c>
      <c r="C16" s="799"/>
      <c r="D16" s="799"/>
      <c r="E16" s="799"/>
      <c r="F16" s="799"/>
      <c r="G16" s="377"/>
      <c r="H16" s="377"/>
    </row>
    <row r="17" spans="1:8" ht="12" customHeight="1">
      <c r="A17" s="206"/>
      <c r="B17" s="206"/>
      <c r="C17" s="211"/>
      <c r="D17" s="211"/>
      <c r="E17" s="211"/>
      <c r="F17" s="211"/>
      <c r="G17" s="206"/>
      <c r="H17" s="206"/>
    </row>
    <row r="18" spans="1:8" ht="34.5" customHeight="1">
      <c r="A18" s="206"/>
      <c r="B18" s="800" t="s">
        <v>199</v>
      </c>
      <c r="C18" s="800"/>
      <c r="D18" s="800"/>
      <c r="E18" s="211"/>
      <c r="F18" s="211"/>
      <c r="G18" s="800" t="s">
        <v>200</v>
      </c>
      <c r="H18" s="800"/>
    </row>
    <row r="19" spans="1:8" ht="40" customHeight="1">
      <c r="A19" s="206"/>
      <c r="B19" s="213"/>
      <c r="C19" s="213"/>
      <c r="D19" s="213"/>
      <c r="E19" s="213"/>
      <c r="F19" s="199"/>
      <c r="G19" s="213"/>
      <c r="H19" s="213"/>
    </row>
    <row r="20" spans="1:8" ht="40" customHeight="1">
      <c r="A20" s="200"/>
      <c r="B20" s="214"/>
      <c r="C20" s="214"/>
      <c r="D20" s="214"/>
      <c r="E20" s="214"/>
      <c r="F20" s="214"/>
      <c r="G20" s="214"/>
      <c r="H20" s="214"/>
    </row>
    <row r="21" spans="1:8" ht="40" customHeight="1">
      <c r="A21" s="200"/>
      <c r="B21" s="214"/>
      <c r="C21" s="214"/>
      <c r="D21" s="214"/>
      <c r="E21" s="214"/>
      <c r="F21" s="214"/>
      <c r="G21" s="214"/>
      <c r="H21" s="214"/>
    </row>
    <row r="22" spans="1:8" ht="40" customHeight="1">
      <c r="A22" s="200"/>
      <c r="B22" s="214"/>
      <c r="C22" s="214"/>
      <c r="D22" s="214"/>
      <c r="E22" s="214"/>
      <c r="F22" s="214"/>
      <c r="G22" s="214"/>
      <c r="H22" s="214"/>
    </row>
    <row r="23" spans="1:8" ht="40" customHeight="1">
      <c r="A23" s="200"/>
      <c r="B23" s="214"/>
      <c r="C23" s="214"/>
      <c r="D23" s="214"/>
      <c r="E23" s="214"/>
      <c r="F23" s="214"/>
      <c r="G23" s="214"/>
      <c r="H23" s="214"/>
    </row>
    <row r="24" spans="1:8" ht="40" customHeight="1">
      <c r="A24" s="200"/>
      <c r="B24" s="214"/>
      <c r="C24" s="214"/>
      <c r="D24" s="214"/>
      <c r="E24" s="214"/>
      <c r="F24" s="214"/>
      <c r="G24" s="214"/>
      <c r="H24" s="214"/>
    </row>
    <row r="25" spans="1:8" ht="40" customHeight="1">
      <c r="A25" s="200"/>
      <c r="B25" s="214"/>
      <c r="C25" s="214"/>
      <c r="D25" s="214"/>
      <c r="E25" s="214"/>
      <c r="F25" s="214"/>
      <c r="G25" s="214"/>
      <c r="H25" s="214"/>
    </row>
    <row r="26" spans="1:8" ht="40" customHeight="1">
      <c r="A26" s="200"/>
      <c r="B26" s="214"/>
      <c r="C26" s="214"/>
      <c r="D26" s="214"/>
      <c r="E26" s="214"/>
      <c r="F26" s="214"/>
      <c r="G26" s="214"/>
      <c r="H26" s="214"/>
    </row>
    <row r="27" spans="1:8" ht="40" customHeight="1">
      <c r="A27" s="200"/>
      <c r="B27" s="214"/>
      <c r="C27" s="214"/>
      <c r="D27" s="214"/>
      <c r="E27" s="214"/>
      <c r="F27" s="214"/>
      <c r="G27" s="214"/>
      <c r="H27" s="214"/>
    </row>
    <row r="28" spans="1:8" ht="40" customHeight="1">
      <c r="A28" s="200"/>
      <c r="B28" s="214"/>
      <c r="C28" s="214"/>
      <c r="D28" s="214"/>
      <c r="E28" s="214"/>
      <c r="F28" s="214"/>
      <c r="G28" s="214"/>
      <c r="H28" s="214"/>
    </row>
    <row r="29" spans="1:8" ht="40" customHeight="1">
      <c r="A29" s="200"/>
      <c r="B29" s="214"/>
      <c r="C29" s="214"/>
      <c r="D29" s="214"/>
      <c r="E29" s="214"/>
      <c r="F29" s="214"/>
      <c r="G29" s="214"/>
      <c r="H29" s="214"/>
    </row>
    <row r="30" spans="1:8" ht="40" customHeight="1">
      <c r="A30" s="200"/>
      <c r="B30" s="214"/>
      <c r="C30" s="214"/>
      <c r="D30" s="214"/>
      <c r="E30" s="214"/>
      <c r="F30" s="214"/>
      <c r="G30" s="214"/>
      <c r="H30" s="214"/>
    </row>
    <row r="31" spans="1:8" ht="40" customHeight="1">
      <c r="A31" s="200"/>
      <c r="B31" s="214"/>
      <c r="C31" s="214"/>
      <c r="D31" s="214"/>
      <c r="E31" s="214"/>
      <c r="F31" s="214"/>
      <c r="G31" s="214"/>
      <c r="H31" s="214"/>
    </row>
    <row r="32" spans="1:8" ht="40" customHeight="1">
      <c r="A32" s="200"/>
      <c r="B32" s="214"/>
      <c r="C32" s="214"/>
      <c r="D32" s="214"/>
      <c r="E32" s="214"/>
      <c r="F32" s="214"/>
      <c r="G32" s="214"/>
      <c r="H32" s="214"/>
    </row>
    <row r="33" spans="1:8" ht="40" customHeight="1">
      <c r="A33" s="200"/>
      <c r="B33" s="214"/>
      <c r="C33" s="214"/>
      <c r="D33" s="214"/>
      <c r="E33" s="214"/>
      <c r="F33" s="214"/>
      <c r="G33" s="214"/>
      <c r="H33" s="214"/>
    </row>
    <row r="34" spans="1:8" ht="40" customHeight="1">
      <c r="A34" s="200"/>
      <c r="B34" s="214"/>
      <c r="C34" s="214"/>
      <c r="D34" s="214"/>
      <c r="E34" s="214"/>
      <c r="F34" s="214"/>
      <c r="G34" s="214"/>
      <c r="H34" s="214"/>
    </row>
    <row r="35" spans="1:8" ht="40" customHeight="1">
      <c r="A35" s="200"/>
      <c r="B35" s="214"/>
      <c r="C35" s="214"/>
      <c r="D35" s="214"/>
      <c r="E35" s="214"/>
      <c r="F35" s="214"/>
      <c r="G35" s="214"/>
      <c r="H35" s="214"/>
    </row>
    <row r="36" spans="1:8" ht="40" customHeight="1">
      <c r="A36" s="200"/>
      <c r="B36" s="214"/>
      <c r="C36" s="214"/>
      <c r="D36" s="214"/>
      <c r="E36" s="214"/>
      <c r="F36" s="214"/>
      <c r="G36" s="214"/>
      <c r="H36" s="214"/>
    </row>
    <row r="37" spans="1:8" ht="40" customHeight="1">
      <c r="A37" s="200"/>
      <c r="B37" s="214"/>
      <c r="C37" s="214"/>
      <c r="D37" s="214"/>
      <c r="E37" s="214"/>
      <c r="F37" s="214"/>
      <c r="G37" s="214"/>
      <c r="H37" s="214"/>
    </row>
    <row r="38" spans="1:8" ht="40" customHeight="1">
      <c r="A38" s="200"/>
      <c r="B38" s="214"/>
      <c r="C38" s="214"/>
      <c r="D38" s="214"/>
      <c r="E38" s="214"/>
      <c r="F38" s="214"/>
      <c r="G38" s="214"/>
      <c r="H38" s="214"/>
    </row>
    <row r="39" spans="1:8" ht="40" customHeight="1">
      <c r="A39" s="200"/>
      <c r="B39" s="214"/>
      <c r="C39" s="214"/>
      <c r="D39" s="214"/>
      <c r="E39" s="214"/>
      <c r="F39" s="214"/>
      <c r="G39" s="214"/>
      <c r="H39" s="214"/>
    </row>
    <row r="40" spans="1:8" ht="40" customHeight="1">
      <c r="A40" s="200"/>
      <c r="B40" s="214"/>
      <c r="C40" s="214"/>
      <c r="D40" s="214"/>
      <c r="E40" s="214"/>
      <c r="F40" s="214"/>
      <c r="G40" s="214"/>
      <c r="H40" s="214"/>
    </row>
    <row r="41" spans="1:8" ht="40" customHeight="1">
      <c r="A41" s="200"/>
      <c r="B41" s="214"/>
      <c r="C41" s="214"/>
      <c r="D41" s="214"/>
      <c r="E41" s="214"/>
      <c r="F41" s="214"/>
      <c r="G41" s="214"/>
      <c r="H41" s="214"/>
    </row>
    <row r="42" spans="1:8" ht="40" customHeight="1">
      <c r="A42" s="200"/>
      <c r="B42" s="214"/>
      <c r="C42" s="214"/>
      <c r="D42" s="214"/>
      <c r="E42" s="214"/>
      <c r="F42" s="214"/>
      <c r="G42" s="214"/>
      <c r="H42" s="214"/>
    </row>
    <row r="43" spans="1:8" ht="40" customHeight="1">
      <c r="A43" s="200"/>
      <c r="B43" s="214"/>
      <c r="C43" s="214"/>
      <c r="D43" s="214"/>
      <c r="E43" s="214"/>
      <c r="F43" s="214"/>
      <c r="G43" s="214"/>
      <c r="H43" s="214"/>
    </row>
    <row r="44" spans="1:8" ht="40" customHeight="1">
      <c r="A44" s="200"/>
      <c r="B44" s="214"/>
      <c r="C44" s="214"/>
      <c r="D44" s="214"/>
      <c r="E44" s="214"/>
      <c r="F44" s="214"/>
      <c r="G44" s="214"/>
      <c r="H44" s="214"/>
    </row>
    <row r="45" spans="1:8" ht="40" customHeight="1">
      <c r="A45" s="200"/>
      <c r="B45" s="214"/>
      <c r="C45" s="214"/>
      <c r="D45" s="214"/>
      <c r="E45" s="214"/>
      <c r="F45" s="214"/>
      <c r="G45" s="214"/>
      <c r="H45" s="214"/>
    </row>
    <row r="46" spans="1:8" ht="40" customHeight="1">
      <c r="A46" s="200"/>
      <c r="B46" s="214"/>
      <c r="C46" s="214"/>
      <c r="D46" s="214"/>
      <c r="E46" s="214"/>
      <c r="F46" s="214"/>
      <c r="G46" s="214"/>
      <c r="H46" s="214"/>
    </row>
    <row r="47" spans="1:8" ht="40" customHeight="1">
      <c r="A47" s="200"/>
      <c r="B47" s="214"/>
      <c r="C47" s="214"/>
      <c r="D47" s="214"/>
      <c r="E47" s="214"/>
      <c r="F47" s="214"/>
      <c r="G47" s="214"/>
      <c r="H47" s="214"/>
    </row>
    <row r="48" spans="1:8" ht="40" customHeight="1">
      <c r="A48" s="200"/>
      <c r="B48" s="214"/>
      <c r="C48" s="214"/>
      <c r="D48" s="214"/>
      <c r="E48" s="214"/>
      <c r="F48" s="214"/>
      <c r="G48" s="214"/>
      <c r="H48" s="214"/>
    </row>
    <row r="49" spans="1:8" ht="40" customHeight="1">
      <c r="A49" s="200"/>
      <c r="B49" s="214"/>
      <c r="C49" s="214"/>
      <c r="D49" s="214"/>
      <c r="E49" s="214"/>
      <c r="F49" s="214"/>
      <c r="G49" s="214"/>
      <c r="H49" s="214"/>
    </row>
    <row r="50" spans="1:8" ht="40" customHeight="1">
      <c r="A50" s="200"/>
      <c r="B50" s="214"/>
      <c r="C50" s="214"/>
      <c r="D50" s="214"/>
      <c r="E50" s="214"/>
      <c r="F50" s="214"/>
      <c r="G50" s="214"/>
      <c r="H50" s="214"/>
    </row>
    <row r="51" spans="1:8" ht="40" customHeight="1">
      <c r="A51" s="200"/>
      <c r="B51" s="214"/>
      <c r="C51" s="214"/>
      <c r="D51" s="214"/>
      <c r="E51" s="214"/>
      <c r="F51" s="214"/>
      <c r="G51" s="214"/>
      <c r="H51" s="214"/>
    </row>
    <row r="52" spans="1:8" ht="40" customHeight="1">
      <c r="A52" s="200"/>
      <c r="B52" s="214"/>
      <c r="C52" s="214"/>
      <c r="D52" s="214"/>
      <c r="E52" s="214"/>
      <c r="F52" s="214"/>
      <c r="G52" s="214"/>
      <c r="H52" s="214"/>
    </row>
    <row r="53" spans="1:8" ht="40" customHeight="1">
      <c r="A53" s="200"/>
      <c r="B53" s="214"/>
      <c r="C53" s="214"/>
      <c r="D53" s="214"/>
      <c r="E53" s="214"/>
      <c r="F53" s="214"/>
      <c r="G53" s="214"/>
      <c r="H53" s="214"/>
    </row>
    <row r="54" spans="1:8" ht="40" customHeight="1">
      <c r="A54" s="200"/>
      <c r="B54" s="214"/>
      <c r="C54" s="214"/>
      <c r="D54" s="214"/>
      <c r="E54" s="214"/>
      <c r="F54" s="214"/>
      <c r="G54" s="214"/>
      <c r="H54" s="214"/>
    </row>
    <row r="55" spans="1:8" ht="40" customHeight="1">
      <c r="A55" s="200"/>
      <c r="B55" s="214"/>
      <c r="C55" s="214"/>
      <c r="D55" s="214"/>
      <c r="E55" s="214"/>
      <c r="F55" s="214"/>
      <c r="G55" s="214"/>
      <c r="H55" s="214"/>
    </row>
    <row r="56" spans="1:8" ht="40" customHeight="1">
      <c r="A56" s="200"/>
      <c r="B56" s="214"/>
      <c r="C56" s="214"/>
      <c r="D56" s="214"/>
      <c r="E56" s="214"/>
      <c r="F56" s="214"/>
      <c r="G56" s="214"/>
      <c r="H56" s="214"/>
    </row>
    <row r="57" spans="1:8" ht="40" customHeight="1">
      <c r="A57" s="200"/>
      <c r="B57" s="214"/>
      <c r="C57" s="214"/>
      <c r="D57" s="214"/>
      <c r="E57" s="214"/>
      <c r="F57" s="214"/>
      <c r="G57" s="214"/>
      <c r="H57" s="214"/>
    </row>
    <row r="58" spans="1:8" ht="40" customHeight="1">
      <c r="A58" s="200"/>
      <c r="B58" s="214"/>
      <c r="C58" s="214"/>
      <c r="D58" s="214"/>
      <c r="E58" s="214"/>
      <c r="F58" s="214"/>
      <c r="G58" s="214"/>
      <c r="H58" s="214"/>
    </row>
    <row r="59" spans="1:8" ht="40" customHeight="1">
      <c r="A59" s="200"/>
      <c r="B59" s="214"/>
      <c r="C59" s="214"/>
      <c r="D59" s="214"/>
      <c r="E59" s="214"/>
      <c r="F59" s="214"/>
      <c r="G59" s="214"/>
      <c r="H59" s="214"/>
    </row>
    <row r="60" spans="1:8" ht="40" customHeight="1">
      <c r="A60" s="200"/>
      <c r="B60" s="214"/>
      <c r="C60" s="214"/>
      <c r="D60" s="214"/>
      <c r="E60" s="214"/>
      <c r="F60" s="214"/>
      <c r="G60" s="214"/>
      <c r="H60" s="214"/>
    </row>
    <row r="61" spans="1:8" ht="40" customHeight="1">
      <c r="A61" s="200"/>
      <c r="B61" s="214"/>
      <c r="C61" s="214"/>
      <c r="D61" s="214"/>
      <c r="E61" s="214"/>
      <c r="F61" s="214"/>
      <c r="G61" s="214"/>
      <c r="H61" s="214"/>
    </row>
    <row r="62" spans="1:8" ht="40" customHeight="1">
      <c r="A62" s="200"/>
      <c r="B62" s="214"/>
      <c r="C62" s="214"/>
      <c r="D62" s="214"/>
      <c r="E62" s="214"/>
      <c r="F62" s="214"/>
      <c r="G62" s="214"/>
      <c r="H62" s="214"/>
    </row>
  </sheetData>
  <mergeCells count="16"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2BEE-71A2-4D47-A041-4E8539084585}">
  <sheetPr filterMode="1">
    <pageSetUpPr fitToPage="1"/>
  </sheetPr>
  <dimension ref="A1:K367"/>
  <sheetViews>
    <sheetView view="pageBreakPreview" topLeftCell="A366" zoomScale="86" zoomScaleNormal="100" zoomScaleSheetLayoutView="86" workbookViewId="0">
      <selection activeCell="C58" sqref="C58:J58"/>
    </sheetView>
  </sheetViews>
  <sheetFormatPr defaultColWidth="10.7265625" defaultRowHeight="14.5"/>
  <cols>
    <col min="1" max="1" width="16.7265625" customWidth="1"/>
    <col min="2" max="2" width="35.81640625" customWidth="1"/>
    <col min="3" max="3" width="43.26953125" customWidth="1"/>
    <col min="4" max="4" width="28.453125" customWidth="1"/>
    <col min="5" max="5" width="24.453125" customWidth="1"/>
    <col min="6" max="6" width="24.7265625" customWidth="1"/>
    <col min="7" max="7" width="23.26953125" customWidth="1"/>
    <col min="8" max="8" width="10.7265625" hidden="1" customWidth="1"/>
    <col min="9" max="9" width="12.54296875" customWidth="1"/>
    <col min="10" max="10" width="14" customWidth="1"/>
  </cols>
  <sheetData>
    <row r="1" spans="1:11" ht="26">
      <c r="A1" s="379"/>
      <c r="B1" s="803" t="s">
        <v>469</v>
      </c>
      <c r="C1" s="803"/>
      <c r="D1" s="803"/>
      <c r="E1" s="803"/>
      <c r="F1" s="803"/>
      <c r="G1" s="803"/>
      <c r="H1" s="803"/>
      <c r="I1" s="803"/>
      <c r="J1">
        <v>1.08</v>
      </c>
      <c r="K1">
        <v>10</v>
      </c>
    </row>
    <row r="2" spans="1:11" ht="82.5" customHeight="1">
      <c r="A2" s="380" t="s">
        <v>470</v>
      </c>
      <c r="B2" s="380" t="s">
        <v>471</v>
      </c>
      <c r="C2" s="380" t="s">
        <v>472</v>
      </c>
      <c r="D2" s="380" t="s">
        <v>473</v>
      </c>
      <c r="E2" s="380" t="s">
        <v>474</v>
      </c>
      <c r="F2" s="380" t="s">
        <v>475</v>
      </c>
      <c r="G2" s="381" t="s">
        <v>476</v>
      </c>
      <c r="H2" s="382" t="s">
        <v>477</v>
      </c>
      <c r="I2" s="383" t="s">
        <v>478</v>
      </c>
    </row>
    <row r="3" spans="1:11" ht="21" hidden="1" customHeight="1">
      <c r="A3" s="384" t="s">
        <v>479</v>
      </c>
      <c r="B3" s="385" t="s">
        <v>480</v>
      </c>
      <c r="C3" s="385" t="s">
        <v>481</v>
      </c>
      <c r="D3" s="385" t="s">
        <v>482</v>
      </c>
      <c r="E3" s="385" t="s">
        <v>483</v>
      </c>
      <c r="F3" s="385" t="s">
        <v>484</v>
      </c>
      <c r="G3" s="385" t="s">
        <v>485</v>
      </c>
      <c r="H3" s="385">
        <v>35</v>
      </c>
      <c r="I3" s="385">
        <f>(ROUND(H3*$J$1,0)+$K$1)*2+ROUND((H3*$J$1)/20,0)*2</f>
        <v>100</v>
      </c>
      <c r="J3" t="str">
        <f>LEFT(F3,11)</f>
        <v>50546-05977</v>
      </c>
    </row>
    <row r="4" spans="1:11" ht="21" hidden="1" customHeight="1">
      <c r="A4" s="384" t="s">
        <v>479</v>
      </c>
      <c r="B4" s="385" t="s">
        <v>480</v>
      </c>
      <c r="C4" s="385" t="s">
        <v>481</v>
      </c>
      <c r="D4" s="385" t="s">
        <v>482</v>
      </c>
      <c r="E4" s="385" t="s">
        <v>483</v>
      </c>
      <c r="F4" s="385" t="s">
        <v>486</v>
      </c>
      <c r="G4" s="385" t="s">
        <v>487</v>
      </c>
      <c r="H4" s="385">
        <v>68</v>
      </c>
      <c r="I4" s="385">
        <f t="shared" ref="I4:I67" si="0">(ROUND(H4*$J$1,0)+$K$1)*2+ROUND((H4*$J$1)/20,0)*2</f>
        <v>174</v>
      </c>
      <c r="J4" t="str">
        <f t="shared" ref="J4:J67" si="1">LEFT(F4,11)</f>
        <v>50546-05977</v>
      </c>
    </row>
    <row r="5" spans="1:11" ht="21" hidden="1" customHeight="1">
      <c r="A5" s="384" t="s">
        <v>479</v>
      </c>
      <c r="B5" s="385" t="s">
        <v>480</v>
      </c>
      <c r="C5" s="385" t="s">
        <v>481</v>
      </c>
      <c r="D5" s="385" t="s">
        <v>482</v>
      </c>
      <c r="E5" s="385" t="s">
        <v>483</v>
      </c>
      <c r="F5" s="385" t="s">
        <v>488</v>
      </c>
      <c r="G5" s="385" t="s">
        <v>489</v>
      </c>
      <c r="H5" s="385">
        <v>72</v>
      </c>
      <c r="I5" s="385">
        <f t="shared" si="0"/>
        <v>184</v>
      </c>
      <c r="J5" t="str">
        <f t="shared" si="1"/>
        <v>50546-05977</v>
      </c>
    </row>
    <row r="6" spans="1:11" ht="21" hidden="1" customHeight="1">
      <c r="A6" s="384" t="s">
        <v>479</v>
      </c>
      <c r="B6" s="385" t="s">
        <v>480</v>
      </c>
      <c r="C6" s="385" t="s">
        <v>481</v>
      </c>
      <c r="D6" s="385" t="s">
        <v>482</v>
      </c>
      <c r="E6" s="385" t="s">
        <v>483</v>
      </c>
      <c r="F6" s="385" t="s">
        <v>490</v>
      </c>
      <c r="G6" s="385" t="s">
        <v>491</v>
      </c>
      <c r="H6" s="385">
        <v>40</v>
      </c>
      <c r="I6" s="385">
        <f t="shared" si="0"/>
        <v>110</v>
      </c>
      <c r="J6" t="str">
        <f t="shared" si="1"/>
        <v>50546-05977</v>
      </c>
    </row>
    <row r="7" spans="1:11" ht="21" hidden="1" customHeight="1">
      <c r="A7" s="384" t="s">
        <v>479</v>
      </c>
      <c r="B7" s="385" t="s">
        <v>480</v>
      </c>
      <c r="C7" s="385" t="s">
        <v>481</v>
      </c>
      <c r="D7" s="385" t="s">
        <v>482</v>
      </c>
      <c r="E7" s="385" t="s">
        <v>483</v>
      </c>
      <c r="F7" s="385" t="s">
        <v>492</v>
      </c>
      <c r="G7" s="385" t="s">
        <v>493</v>
      </c>
      <c r="H7" s="385">
        <v>12</v>
      </c>
      <c r="I7" s="385">
        <f t="shared" si="0"/>
        <v>48</v>
      </c>
      <c r="J7" t="str">
        <f t="shared" si="1"/>
        <v>50546-05977</v>
      </c>
    </row>
    <row r="8" spans="1:11" ht="21" hidden="1" customHeight="1">
      <c r="A8" s="384" t="s">
        <v>494</v>
      </c>
      <c r="B8" s="385" t="s">
        <v>495</v>
      </c>
      <c r="C8" s="385" t="s">
        <v>496</v>
      </c>
      <c r="D8" s="385" t="s">
        <v>497</v>
      </c>
      <c r="E8" s="385" t="s">
        <v>498</v>
      </c>
      <c r="F8" s="385" t="s">
        <v>499</v>
      </c>
      <c r="G8" s="385" t="s">
        <v>500</v>
      </c>
      <c r="H8" s="385">
        <v>31</v>
      </c>
      <c r="I8" s="385">
        <f t="shared" si="0"/>
        <v>90</v>
      </c>
      <c r="J8" t="str">
        <f t="shared" si="1"/>
        <v>50548-01572</v>
      </c>
    </row>
    <row r="9" spans="1:11" ht="21" hidden="1" customHeight="1">
      <c r="A9" s="384" t="s">
        <v>494</v>
      </c>
      <c r="B9" s="385" t="s">
        <v>495</v>
      </c>
      <c r="C9" s="385" t="s">
        <v>496</v>
      </c>
      <c r="D9" s="385" t="s">
        <v>497</v>
      </c>
      <c r="E9" s="385" t="s">
        <v>498</v>
      </c>
      <c r="F9" s="385" t="s">
        <v>501</v>
      </c>
      <c r="G9" s="385" t="s">
        <v>502</v>
      </c>
      <c r="H9" s="385">
        <v>64</v>
      </c>
      <c r="I9" s="385">
        <f t="shared" si="0"/>
        <v>164</v>
      </c>
      <c r="J9" t="str">
        <f t="shared" si="1"/>
        <v>50548-01572</v>
      </c>
    </row>
    <row r="10" spans="1:11" ht="21" hidden="1" customHeight="1">
      <c r="A10" s="384" t="s">
        <v>494</v>
      </c>
      <c r="B10" s="385" t="s">
        <v>495</v>
      </c>
      <c r="C10" s="385" t="s">
        <v>496</v>
      </c>
      <c r="D10" s="385" t="s">
        <v>497</v>
      </c>
      <c r="E10" s="385" t="s">
        <v>498</v>
      </c>
      <c r="F10" s="385" t="s">
        <v>503</v>
      </c>
      <c r="G10" s="385" t="s">
        <v>504</v>
      </c>
      <c r="H10" s="385">
        <v>64</v>
      </c>
      <c r="I10" s="385">
        <f t="shared" si="0"/>
        <v>164</v>
      </c>
      <c r="J10" t="str">
        <f t="shared" si="1"/>
        <v>50548-01572</v>
      </c>
    </row>
    <row r="11" spans="1:11" ht="21" hidden="1" customHeight="1">
      <c r="A11" s="384" t="s">
        <v>494</v>
      </c>
      <c r="B11" s="385" t="s">
        <v>495</v>
      </c>
      <c r="C11" s="385" t="s">
        <v>496</v>
      </c>
      <c r="D11" s="385" t="s">
        <v>497</v>
      </c>
      <c r="E11" s="385" t="s">
        <v>498</v>
      </c>
      <c r="F11" s="385" t="s">
        <v>505</v>
      </c>
      <c r="G11" s="385" t="s">
        <v>506</v>
      </c>
      <c r="H11" s="385">
        <v>36</v>
      </c>
      <c r="I11" s="385">
        <f t="shared" si="0"/>
        <v>102</v>
      </c>
      <c r="J11" t="str">
        <f t="shared" si="1"/>
        <v>50548-01572</v>
      </c>
    </row>
    <row r="12" spans="1:11" ht="21" hidden="1" customHeight="1">
      <c r="A12" s="384" t="s">
        <v>494</v>
      </c>
      <c r="B12" s="385" t="s">
        <v>495</v>
      </c>
      <c r="C12" s="385" t="s">
        <v>496</v>
      </c>
      <c r="D12" s="385" t="s">
        <v>497</v>
      </c>
      <c r="E12" s="385" t="s">
        <v>498</v>
      </c>
      <c r="F12" s="385" t="s">
        <v>507</v>
      </c>
      <c r="G12" s="385" t="s">
        <v>508</v>
      </c>
      <c r="H12" s="385">
        <v>18</v>
      </c>
      <c r="I12" s="385">
        <f t="shared" si="0"/>
        <v>60</v>
      </c>
      <c r="J12" t="str">
        <f t="shared" si="1"/>
        <v>50548-01572</v>
      </c>
    </row>
    <row r="13" spans="1:11" ht="21" hidden="1" customHeight="1">
      <c r="A13" s="384" t="s">
        <v>509</v>
      </c>
      <c r="B13" s="385" t="s">
        <v>510</v>
      </c>
      <c r="C13" s="385" t="s">
        <v>511</v>
      </c>
      <c r="D13" s="385" t="s">
        <v>482</v>
      </c>
      <c r="E13" s="385" t="s">
        <v>483</v>
      </c>
      <c r="F13" s="385" t="s">
        <v>512</v>
      </c>
      <c r="G13" s="385" t="s">
        <v>513</v>
      </c>
      <c r="H13" s="385">
        <v>30</v>
      </c>
      <c r="I13" s="385">
        <f t="shared" si="0"/>
        <v>88</v>
      </c>
      <c r="J13" t="str">
        <f t="shared" si="1"/>
        <v>50549-05977</v>
      </c>
    </row>
    <row r="14" spans="1:11" ht="21" hidden="1" customHeight="1">
      <c r="A14" s="384" t="s">
        <v>509</v>
      </c>
      <c r="B14" s="385" t="s">
        <v>510</v>
      </c>
      <c r="C14" s="385" t="s">
        <v>511</v>
      </c>
      <c r="D14" s="385" t="s">
        <v>482</v>
      </c>
      <c r="E14" s="385" t="s">
        <v>483</v>
      </c>
      <c r="F14" s="385" t="s">
        <v>514</v>
      </c>
      <c r="G14" s="385" t="s">
        <v>515</v>
      </c>
      <c r="H14" s="385">
        <v>59</v>
      </c>
      <c r="I14" s="385">
        <f t="shared" si="0"/>
        <v>154</v>
      </c>
      <c r="J14" t="str">
        <f t="shared" si="1"/>
        <v>50549-05977</v>
      </c>
    </row>
    <row r="15" spans="1:11" ht="21" hidden="1" customHeight="1">
      <c r="A15" s="384" t="s">
        <v>509</v>
      </c>
      <c r="B15" s="385" t="s">
        <v>510</v>
      </c>
      <c r="C15" s="385" t="s">
        <v>511</v>
      </c>
      <c r="D15" s="385" t="s">
        <v>482</v>
      </c>
      <c r="E15" s="385" t="s">
        <v>483</v>
      </c>
      <c r="F15" s="385" t="s">
        <v>516</v>
      </c>
      <c r="G15" s="385" t="s">
        <v>517</v>
      </c>
      <c r="H15" s="385">
        <v>62</v>
      </c>
      <c r="I15" s="385">
        <f t="shared" si="0"/>
        <v>160</v>
      </c>
      <c r="J15" t="str">
        <f t="shared" si="1"/>
        <v>50549-05977</v>
      </c>
    </row>
    <row r="16" spans="1:11" ht="21" hidden="1" customHeight="1">
      <c r="A16" s="384" t="s">
        <v>509</v>
      </c>
      <c r="B16" s="385" t="s">
        <v>510</v>
      </c>
      <c r="C16" s="385" t="s">
        <v>511</v>
      </c>
      <c r="D16" s="385" t="s">
        <v>482</v>
      </c>
      <c r="E16" s="385" t="s">
        <v>483</v>
      </c>
      <c r="F16" s="385" t="s">
        <v>518</v>
      </c>
      <c r="G16" s="385" t="s">
        <v>519</v>
      </c>
      <c r="H16" s="385">
        <v>35</v>
      </c>
      <c r="I16" s="385">
        <f t="shared" si="0"/>
        <v>100</v>
      </c>
      <c r="J16" t="str">
        <f t="shared" si="1"/>
        <v>50549-05977</v>
      </c>
    </row>
    <row r="17" spans="1:10" ht="21" hidden="1" customHeight="1">
      <c r="A17" s="384" t="s">
        <v>509</v>
      </c>
      <c r="B17" s="385" t="s">
        <v>510</v>
      </c>
      <c r="C17" s="385" t="s">
        <v>511</v>
      </c>
      <c r="D17" s="385" t="s">
        <v>482</v>
      </c>
      <c r="E17" s="385" t="s">
        <v>483</v>
      </c>
      <c r="F17" s="385" t="s">
        <v>520</v>
      </c>
      <c r="G17" s="385" t="s">
        <v>521</v>
      </c>
      <c r="H17" s="385">
        <v>10</v>
      </c>
      <c r="I17" s="385">
        <f t="shared" si="0"/>
        <v>44</v>
      </c>
      <c r="J17" t="str">
        <f t="shared" si="1"/>
        <v>50549-05977</v>
      </c>
    </row>
    <row r="18" spans="1:10" ht="21" hidden="1" customHeight="1">
      <c r="A18" s="384" t="s">
        <v>522</v>
      </c>
      <c r="B18" s="385" t="s">
        <v>523</v>
      </c>
      <c r="C18" s="385" t="s">
        <v>524</v>
      </c>
      <c r="D18" s="385" t="s">
        <v>482</v>
      </c>
      <c r="E18" s="385" t="s">
        <v>483</v>
      </c>
      <c r="F18" s="385" t="s">
        <v>525</v>
      </c>
      <c r="G18" s="385" t="s">
        <v>526</v>
      </c>
      <c r="H18" s="385">
        <v>21</v>
      </c>
      <c r="I18" s="385">
        <f t="shared" si="0"/>
        <v>68</v>
      </c>
      <c r="J18" t="str">
        <f t="shared" si="1"/>
        <v>50550-05977</v>
      </c>
    </row>
    <row r="19" spans="1:10" ht="21" hidden="1" customHeight="1">
      <c r="A19" s="384" t="s">
        <v>522</v>
      </c>
      <c r="B19" s="385" t="s">
        <v>523</v>
      </c>
      <c r="C19" s="385" t="s">
        <v>524</v>
      </c>
      <c r="D19" s="385" t="s">
        <v>482</v>
      </c>
      <c r="E19" s="385" t="s">
        <v>483</v>
      </c>
      <c r="F19" s="385" t="s">
        <v>527</v>
      </c>
      <c r="G19" s="385" t="s">
        <v>528</v>
      </c>
      <c r="H19" s="385">
        <v>36</v>
      </c>
      <c r="I19" s="385">
        <f t="shared" si="0"/>
        <v>102</v>
      </c>
      <c r="J19" t="str">
        <f t="shared" si="1"/>
        <v>50550-05977</v>
      </c>
    </row>
    <row r="20" spans="1:10" ht="21" hidden="1" customHeight="1">
      <c r="A20" s="384" t="s">
        <v>522</v>
      </c>
      <c r="B20" s="385" t="s">
        <v>523</v>
      </c>
      <c r="C20" s="385" t="s">
        <v>524</v>
      </c>
      <c r="D20" s="385" t="s">
        <v>482</v>
      </c>
      <c r="E20" s="385" t="s">
        <v>483</v>
      </c>
      <c r="F20" s="385" t="s">
        <v>529</v>
      </c>
      <c r="G20" s="385" t="s">
        <v>530</v>
      </c>
      <c r="H20" s="385">
        <v>40</v>
      </c>
      <c r="I20" s="385">
        <f t="shared" si="0"/>
        <v>110</v>
      </c>
      <c r="J20" t="str">
        <f t="shared" si="1"/>
        <v>50550-05977</v>
      </c>
    </row>
    <row r="21" spans="1:10" ht="21" hidden="1" customHeight="1">
      <c r="A21" s="384" t="s">
        <v>522</v>
      </c>
      <c r="B21" s="385" t="s">
        <v>523</v>
      </c>
      <c r="C21" s="385" t="s">
        <v>524</v>
      </c>
      <c r="D21" s="385" t="s">
        <v>482</v>
      </c>
      <c r="E21" s="385" t="s">
        <v>483</v>
      </c>
      <c r="F21" s="385" t="s">
        <v>531</v>
      </c>
      <c r="G21" s="385" t="s">
        <v>532</v>
      </c>
      <c r="H21" s="385">
        <v>25</v>
      </c>
      <c r="I21" s="385">
        <f t="shared" si="0"/>
        <v>76</v>
      </c>
      <c r="J21" t="str">
        <f t="shared" si="1"/>
        <v>50550-05977</v>
      </c>
    </row>
    <row r="22" spans="1:10" ht="21" hidden="1" customHeight="1">
      <c r="A22" s="384" t="s">
        <v>522</v>
      </c>
      <c r="B22" s="385" t="s">
        <v>523</v>
      </c>
      <c r="C22" s="385" t="s">
        <v>524</v>
      </c>
      <c r="D22" s="385" t="s">
        <v>482</v>
      </c>
      <c r="E22" s="385" t="s">
        <v>483</v>
      </c>
      <c r="F22" s="385" t="s">
        <v>533</v>
      </c>
      <c r="G22" s="385" t="s">
        <v>534</v>
      </c>
      <c r="H22" s="385">
        <v>13</v>
      </c>
      <c r="I22" s="385">
        <f t="shared" si="0"/>
        <v>50</v>
      </c>
      <c r="J22" t="str">
        <f t="shared" si="1"/>
        <v>50550-05977</v>
      </c>
    </row>
    <row r="23" spans="1:10" ht="21" hidden="1" customHeight="1">
      <c r="A23" s="384" t="s">
        <v>535</v>
      </c>
      <c r="B23" s="385" t="s">
        <v>536</v>
      </c>
      <c r="C23" s="385" t="s">
        <v>537</v>
      </c>
      <c r="D23" s="385" t="s">
        <v>538</v>
      </c>
      <c r="E23" s="385" t="s">
        <v>539</v>
      </c>
      <c r="F23" s="385" t="s">
        <v>540</v>
      </c>
      <c r="G23" s="385" t="s">
        <v>541</v>
      </c>
      <c r="H23" s="385">
        <v>17</v>
      </c>
      <c r="I23" s="385">
        <f t="shared" si="0"/>
        <v>58</v>
      </c>
      <c r="J23" t="str">
        <f t="shared" si="1"/>
        <v>50551-06113</v>
      </c>
    </row>
    <row r="24" spans="1:10" ht="21" hidden="1" customHeight="1">
      <c r="A24" s="384" t="s">
        <v>535</v>
      </c>
      <c r="B24" s="385" t="s">
        <v>536</v>
      </c>
      <c r="C24" s="385" t="s">
        <v>537</v>
      </c>
      <c r="D24" s="385" t="s">
        <v>538</v>
      </c>
      <c r="E24" s="385" t="s">
        <v>539</v>
      </c>
      <c r="F24" s="385" t="s">
        <v>542</v>
      </c>
      <c r="G24" s="385" t="s">
        <v>543</v>
      </c>
      <c r="H24" s="385">
        <v>37</v>
      </c>
      <c r="I24" s="385">
        <f t="shared" si="0"/>
        <v>104</v>
      </c>
      <c r="J24" t="str">
        <f t="shared" si="1"/>
        <v>50551-06113</v>
      </c>
    </row>
    <row r="25" spans="1:10" ht="21" hidden="1" customHeight="1">
      <c r="A25" s="384" t="s">
        <v>535</v>
      </c>
      <c r="B25" s="385" t="s">
        <v>536</v>
      </c>
      <c r="C25" s="385" t="s">
        <v>537</v>
      </c>
      <c r="D25" s="385" t="s">
        <v>538</v>
      </c>
      <c r="E25" s="385" t="s">
        <v>539</v>
      </c>
      <c r="F25" s="385" t="s">
        <v>544</v>
      </c>
      <c r="G25" s="385" t="s">
        <v>545</v>
      </c>
      <c r="H25" s="385">
        <v>43</v>
      </c>
      <c r="I25" s="385">
        <f t="shared" si="0"/>
        <v>116</v>
      </c>
      <c r="J25" t="str">
        <f t="shared" si="1"/>
        <v>50551-06113</v>
      </c>
    </row>
    <row r="26" spans="1:10" ht="21" hidden="1" customHeight="1">
      <c r="A26" s="384" t="s">
        <v>535</v>
      </c>
      <c r="B26" s="385" t="s">
        <v>536</v>
      </c>
      <c r="C26" s="385" t="s">
        <v>537</v>
      </c>
      <c r="D26" s="385" t="s">
        <v>538</v>
      </c>
      <c r="E26" s="385" t="s">
        <v>539</v>
      </c>
      <c r="F26" s="385" t="s">
        <v>546</v>
      </c>
      <c r="G26" s="385" t="s">
        <v>547</v>
      </c>
      <c r="H26" s="385">
        <v>31</v>
      </c>
      <c r="I26" s="385">
        <f t="shared" si="0"/>
        <v>90</v>
      </c>
      <c r="J26" t="str">
        <f t="shared" si="1"/>
        <v>50551-06113</v>
      </c>
    </row>
    <row r="27" spans="1:10" ht="21" hidden="1" customHeight="1">
      <c r="A27" s="384" t="s">
        <v>535</v>
      </c>
      <c r="B27" s="385" t="s">
        <v>536</v>
      </c>
      <c r="C27" s="385" t="s">
        <v>537</v>
      </c>
      <c r="D27" s="385" t="s">
        <v>538</v>
      </c>
      <c r="E27" s="385" t="s">
        <v>539</v>
      </c>
      <c r="F27" s="385" t="s">
        <v>548</v>
      </c>
      <c r="G27" s="385" t="s">
        <v>549</v>
      </c>
      <c r="H27" s="385">
        <v>14</v>
      </c>
      <c r="I27" s="385">
        <f t="shared" si="0"/>
        <v>52</v>
      </c>
      <c r="J27" t="str">
        <f t="shared" si="1"/>
        <v>50551-06113</v>
      </c>
    </row>
    <row r="28" spans="1:10" s="388" customFormat="1" ht="42" hidden="1" customHeight="1">
      <c r="A28" s="386" t="s">
        <v>550</v>
      </c>
      <c r="B28" s="387" t="s">
        <v>551</v>
      </c>
      <c r="C28" s="387" t="s">
        <v>552</v>
      </c>
      <c r="D28" s="387" t="s">
        <v>553</v>
      </c>
      <c r="E28" s="387" t="s">
        <v>554</v>
      </c>
      <c r="F28" s="387" t="s">
        <v>555</v>
      </c>
      <c r="G28" s="387" t="s">
        <v>556</v>
      </c>
      <c r="H28" s="385">
        <v>23</v>
      </c>
      <c r="I28" s="387">
        <f t="shared" si="0"/>
        <v>72</v>
      </c>
      <c r="J28" s="388" t="str">
        <f t="shared" si="1"/>
        <v>50287-01149</v>
      </c>
    </row>
    <row r="29" spans="1:10" s="388" customFormat="1" ht="42" hidden="1" customHeight="1">
      <c r="A29" s="386" t="s">
        <v>550</v>
      </c>
      <c r="B29" s="387" t="s">
        <v>551</v>
      </c>
      <c r="C29" s="387" t="s">
        <v>552</v>
      </c>
      <c r="D29" s="387" t="s">
        <v>553</v>
      </c>
      <c r="E29" s="387" t="s">
        <v>554</v>
      </c>
      <c r="F29" s="387" t="s">
        <v>557</v>
      </c>
      <c r="G29" s="387" t="s">
        <v>558</v>
      </c>
      <c r="H29" s="385">
        <v>39</v>
      </c>
      <c r="I29" s="387">
        <f t="shared" si="0"/>
        <v>108</v>
      </c>
      <c r="J29" s="388" t="str">
        <f t="shared" si="1"/>
        <v>50287-01149</v>
      </c>
    </row>
    <row r="30" spans="1:10" s="388" customFormat="1" ht="42" hidden="1" customHeight="1">
      <c r="A30" s="386" t="s">
        <v>550</v>
      </c>
      <c r="B30" s="387" t="s">
        <v>551</v>
      </c>
      <c r="C30" s="387" t="s">
        <v>552</v>
      </c>
      <c r="D30" s="387" t="s">
        <v>553</v>
      </c>
      <c r="E30" s="387" t="s">
        <v>554</v>
      </c>
      <c r="F30" s="387" t="s">
        <v>559</v>
      </c>
      <c r="G30" s="387" t="s">
        <v>560</v>
      </c>
      <c r="H30" s="385">
        <v>49</v>
      </c>
      <c r="I30" s="387">
        <f t="shared" si="0"/>
        <v>132</v>
      </c>
      <c r="J30" s="388" t="str">
        <f t="shared" si="1"/>
        <v>50287-01149</v>
      </c>
    </row>
    <row r="31" spans="1:10" s="388" customFormat="1" ht="42" hidden="1" customHeight="1">
      <c r="A31" s="386" t="s">
        <v>550</v>
      </c>
      <c r="B31" s="387" t="s">
        <v>551</v>
      </c>
      <c r="C31" s="387" t="s">
        <v>552</v>
      </c>
      <c r="D31" s="387" t="s">
        <v>553</v>
      </c>
      <c r="E31" s="387" t="s">
        <v>554</v>
      </c>
      <c r="F31" s="387" t="s">
        <v>561</v>
      </c>
      <c r="G31" s="387" t="s">
        <v>562</v>
      </c>
      <c r="H31" s="385">
        <v>29</v>
      </c>
      <c r="I31" s="387">
        <f t="shared" si="0"/>
        <v>86</v>
      </c>
      <c r="J31" s="388" t="str">
        <f t="shared" si="1"/>
        <v>50287-01149</v>
      </c>
    </row>
    <row r="32" spans="1:10" s="388" customFormat="1" ht="42" hidden="1" customHeight="1">
      <c r="A32" s="386" t="s">
        <v>550</v>
      </c>
      <c r="B32" s="387" t="s">
        <v>551</v>
      </c>
      <c r="C32" s="387" t="s">
        <v>552</v>
      </c>
      <c r="D32" s="387" t="s">
        <v>553</v>
      </c>
      <c r="E32" s="387" t="s">
        <v>554</v>
      </c>
      <c r="F32" s="387" t="s">
        <v>563</v>
      </c>
      <c r="G32" s="387" t="s">
        <v>564</v>
      </c>
      <c r="H32" s="385">
        <v>11</v>
      </c>
      <c r="I32" s="387">
        <f t="shared" si="0"/>
        <v>46</v>
      </c>
      <c r="J32" s="388" t="str">
        <f t="shared" si="1"/>
        <v>50287-01149</v>
      </c>
    </row>
    <row r="33" spans="1:10" s="388" customFormat="1" ht="42" hidden="1" customHeight="1">
      <c r="A33" s="386" t="s">
        <v>550</v>
      </c>
      <c r="B33" s="387" t="s">
        <v>551</v>
      </c>
      <c r="C33" s="387" t="s">
        <v>552</v>
      </c>
      <c r="D33" s="387" t="s">
        <v>565</v>
      </c>
      <c r="E33" s="387" t="s">
        <v>566</v>
      </c>
      <c r="F33" s="387" t="s">
        <v>567</v>
      </c>
      <c r="G33" s="387" t="s">
        <v>568</v>
      </c>
      <c r="H33" s="385">
        <v>28</v>
      </c>
      <c r="I33" s="387">
        <f t="shared" si="0"/>
        <v>84</v>
      </c>
      <c r="J33" s="388" t="str">
        <f t="shared" si="1"/>
        <v>50287-06210</v>
      </c>
    </row>
    <row r="34" spans="1:10" s="388" customFormat="1" ht="42" hidden="1" customHeight="1">
      <c r="A34" s="386" t="s">
        <v>550</v>
      </c>
      <c r="B34" s="387" t="s">
        <v>551</v>
      </c>
      <c r="C34" s="387" t="s">
        <v>552</v>
      </c>
      <c r="D34" s="387" t="s">
        <v>565</v>
      </c>
      <c r="E34" s="387" t="s">
        <v>566</v>
      </c>
      <c r="F34" s="387" t="s">
        <v>569</v>
      </c>
      <c r="G34" s="387" t="s">
        <v>570</v>
      </c>
      <c r="H34" s="385">
        <v>43</v>
      </c>
      <c r="I34" s="387">
        <f t="shared" si="0"/>
        <v>116</v>
      </c>
      <c r="J34" s="388" t="str">
        <f t="shared" si="1"/>
        <v>50287-06210</v>
      </c>
    </row>
    <row r="35" spans="1:10" s="388" customFormat="1" ht="42" hidden="1" customHeight="1">
      <c r="A35" s="386" t="s">
        <v>550</v>
      </c>
      <c r="B35" s="387" t="s">
        <v>551</v>
      </c>
      <c r="C35" s="387" t="s">
        <v>552</v>
      </c>
      <c r="D35" s="387" t="s">
        <v>565</v>
      </c>
      <c r="E35" s="387" t="s">
        <v>566</v>
      </c>
      <c r="F35" s="387" t="s">
        <v>571</v>
      </c>
      <c r="G35" s="387" t="s">
        <v>572</v>
      </c>
      <c r="H35" s="385">
        <v>49</v>
      </c>
      <c r="I35" s="387">
        <f t="shared" si="0"/>
        <v>132</v>
      </c>
      <c r="J35" s="388" t="str">
        <f t="shared" si="1"/>
        <v>50287-06210</v>
      </c>
    </row>
    <row r="36" spans="1:10" s="388" customFormat="1" ht="42" hidden="1" customHeight="1">
      <c r="A36" s="386" t="s">
        <v>550</v>
      </c>
      <c r="B36" s="387" t="s">
        <v>551</v>
      </c>
      <c r="C36" s="387" t="s">
        <v>552</v>
      </c>
      <c r="D36" s="387" t="s">
        <v>565</v>
      </c>
      <c r="E36" s="387" t="s">
        <v>566</v>
      </c>
      <c r="F36" s="387" t="s">
        <v>573</v>
      </c>
      <c r="G36" s="387" t="s">
        <v>574</v>
      </c>
      <c r="H36" s="385">
        <v>26</v>
      </c>
      <c r="I36" s="387">
        <f t="shared" si="0"/>
        <v>78</v>
      </c>
      <c r="J36" s="388" t="str">
        <f t="shared" si="1"/>
        <v>50287-06210</v>
      </c>
    </row>
    <row r="37" spans="1:10" s="388" customFormat="1" ht="42" hidden="1" customHeight="1">
      <c r="A37" s="386" t="s">
        <v>550</v>
      </c>
      <c r="B37" s="387" t="s">
        <v>551</v>
      </c>
      <c r="C37" s="387" t="s">
        <v>552</v>
      </c>
      <c r="D37" s="387" t="s">
        <v>565</v>
      </c>
      <c r="E37" s="387" t="s">
        <v>566</v>
      </c>
      <c r="F37" s="387" t="s">
        <v>575</v>
      </c>
      <c r="G37" s="387" t="s">
        <v>576</v>
      </c>
      <c r="H37" s="385">
        <v>12</v>
      </c>
      <c r="I37" s="387">
        <f t="shared" si="0"/>
        <v>48</v>
      </c>
      <c r="J37" s="388" t="str">
        <f t="shared" si="1"/>
        <v>50287-06210</v>
      </c>
    </row>
    <row r="38" spans="1:10" ht="21" hidden="1" customHeight="1">
      <c r="A38" s="384" t="s">
        <v>577</v>
      </c>
      <c r="B38" s="385" t="s">
        <v>578</v>
      </c>
      <c r="C38" s="385" t="s">
        <v>579</v>
      </c>
      <c r="D38" s="385" t="s">
        <v>553</v>
      </c>
      <c r="E38" s="385" t="s">
        <v>554</v>
      </c>
      <c r="F38" s="385" t="s">
        <v>580</v>
      </c>
      <c r="G38" s="385" t="s">
        <v>581</v>
      </c>
      <c r="H38" s="385">
        <v>15</v>
      </c>
      <c r="I38" s="385">
        <f t="shared" si="0"/>
        <v>54</v>
      </c>
      <c r="J38" t="str">
        <f t="shared" si="1"/>
        <v>50289-01149</v>
      </c>
    </row>
    <row r="39" spans="1:10" ht="21" hidden="1" customHeight="1">
      <c r="A39" s="384" t="s">
        <v>577</v>
      </c>
      <c r="B39" s="385" t="s">
        <v>578</v>
      </c>
      <c r="C39" s="385" t="s">
        <v>579</v>
      </c>
      <c r="D39" s="385" t="s">
        <v>553</v>
      </c>
      <c r="E39" s="385" t="s">
        <v>554</v>
      </c>
      <c r="F39" s="385" t="s">
        <v>582</v>
      </c>
      <c r="G39" s="385" t="s">
        <v>583</v>
      </c>
      <c r="H39" s="385">
        <v>45</v>
      </c>
      <c r="I39" s="385">
        <f t="shared" si="0"/>
        <v>122</v>
      </c>
      <c r="J39" t="str">
        <f t="shared" si="1"/>
        <v>50289-01149</v>
      </c>
    </row>
    <row r="40" spans="1:10" ht="21" hidden="1" customHeight="1">
      <c r="A40" s="384" t="s">
        <v>577</v>
      </c>
      <c r="B40" s="385" t="s">
        <v>578</v>
      </c>
      <c r="C40" s="385" t="s">
        <v>579</v>
      </c>
      <c r="D40" s="385" t="s">
        <v>553</v>
      </c>
      <c r="E40" s="385" t="s">
        <v>554</v>
      </c>
      <c r="F40" s="385" t="s">
        <v>584</v>
      </c>
      <c r="G40" s="385" t="s">
        <v>585</v>
      </c>
      <c r="H40" s="385">
        <v>50</v>
      </c>
      <c r="I40" s="385">
        <f t="shared" si="0"/>
        <v>134</v>
      </c>
      <c r="J40" t="str">
        <f t="shared" si="1"/>
        <v>50289-01149</v>
      </c>
    </row>
    <row r="41" spans="1:10" ht="21" hidden="1" customHeight="1">
      <c r="A41" s="384" t="s">
        <v>577</v>
      </c>
      <c r="B41" s="385" t="s">
        <v>578</v>
      </c>
      <c r="C41" s="385" t="s">
        <v>579</v>
      </c>
      <c r="D41" s="385" t="s">
        <v>553</v>
      </c>
      <c r="E41" s="385" t="s">
        <v>554</v>
      </c>
      <c r="F41" s="385" t="s">
        <v>586</v>
      </c>
      <c r="G41" s="385" t="s">
        <v>587</v>
      </c>
      <c r="H41" s="385">
        <v>28</v>
      </c>
      <c r="I41" s="385">
        <f t="shared" si="0"/>
        <v>84</v>
      </c>
      <c r="J41" t="str">
        <f t="shared" si="1"/>
        <v>50289-01149</v>
      </c>
    </row>
    <row r="42" spans="1:10" ht="21" hidden="1" customHeight="1">
      <c r="A42" s="384" t="s">
        <v>577</v>
      </c>
      <c r="B42" s="385" t="s">
        <v>578</v>
      </c>
      <c r="C42" s="385" t="s">
        <v>579</v>
      </c>
      <c r="D42" s="385" t="s">
        <v>553</v>
      </c>
      <c r="E42" s="385" t="s">
        <v>554</v>
      </c>
      <c r="F42" s="385" t="s">
        <v>588</v>
      </c>
      <c r="G42" s="385" t="s">
        <v>589</v>
      </c>
      <c r="H42" s="385">
        <v>14</v>
      </c>
      <c r="I42" s="385">
        <f t="shared" si="0"/>
        <v>52</v>
      </c>
      <c r="J42" t="str">
        <f t="shared" si="1"/>
        <v>50289-01149</v>
      </c>
    </row>
    <row r="43" spans="1:10" ht="21" hidden="1" customHeight="1">
      <c r="A43" s="384" t="s">
        <v>577</v>
      </c>
      <c r="B43" s="385" t="s">
        <v>578</v>
      </c>
      <c r="C43" s="385" t="s">
        <v>579</v>
      </c>
      <c r="D43" s="385" t="s">
        <v>590</v>
      </c>
      <c r="E43" s="385" t="s">
        <v>591</v>
      </c>
      <c r="F43" s="385" t="s">
        <v>592</v>
      </c>
      <c r="G43" s="385" t="s">
        <v>593</v>
      </c>
      <c r="H43" s="385">
        <v>28</v>
      </c>
      <c r="I43" s="385">
        <f t="shared" si="0"/>
        <v>84</v>
      </c>
      <c r="J43" t="str">
        <f t="shared" si="1"/>
        <v>50289-01898</v>
      </c>
    </row>
    <row r="44" spans="1:10" ht="21" hidden="1" customHeight="1">
      <c r="A44" s="384" t="s">
        <v>577</v>
      </c>
      <c r="B44" s="385" t="s">
        <v>578</v>
      </c>
      <c r="C44" s="385" t="s">
        <v>579</v>
      </c>
      <c r="D44" s="385" t="s">
        <v>590</v>
      </c>
      <c r="E44" s="385" t="s">
        <v>591</v>
      </c>
      <c r="F44" s="385" t="s">
        <v>594</v>
      </c>
      <c r="G44" s="385" t="s">
        <v>595</v>
      </c>
      <c r="H44" s="385">
        <v>57</v>
      </c>
      <c r="I44" s="385">
        <f t="shared" si="0"/>
        <v>150</v>
      </c>
      <c r="J44" t="str">
        <f t="shared" si="1"/>
        <v>50289-01898</v>
      </c>
    </row>
    <row r="45" spans="1:10" ht="21" hidden="1" customHeight="1">
      <c r="A45" s="384" t="s">
        <v>577</v>
      </c>
      <c r="B45" s="385" t="s">
        <v>578</v>
      </c>
      <c r="C45" s="385" t="s">
        <v>579</v>
      </c>
      <c r="D45" s="385" t="s">
        <v>590</v>
      </c>
      <c r="E45" s="385" t="s">
        <v>591</v>
      </c>
      <c r="F45" s="385" t="s">
        <v>596</v>
      </c>
      <c r="G45" s="385" t="s">
        <v>597</v>
      </c>
      <c r="H45" s="385">
        <v>63</v>
      </c>
      <c r="I45" s="385">
        <f t="shared" si="0"/>
        <v>162</v>
      </c>
      <c r="J45" t="str">
        <f t="shared" si="1"/>
        <v>50289-01898</v>
      </c>
    </row>
    <row r="46" spans="1:10" ht="21" hidden="1" customHeight="1">
      <c r="A46" s="384" t="s">
        <v>577</v>
      </c>
      <c r="B46" s="385" t="s">
        <v>578</v>
      </c>
      <c r="C46" s="385" t="s">
        <v>579</v>
      </c>
      <c r="D46" s="385" t="s">
        <v>590</v>
      </c>
      <c r="E46" s="385" t="s">
        <v>591</v>
      </c>
      <c r="F46" s="385" t="s">
        <v>598</v>
      </c>
      <c r="G46" s="385" t="s">
        <v>599</v>
      </c>
      <c r="H46" s="385">
        <v>31</v>
      </c>
      <c r="I46" s="385">
        <f t="shared" si="0"/>
        <v>90</v>
      </c>
      <c r="J46" t="str">
        <f t="shared" si="1"/>
        <v>50289-01898</v>
      </c>
    </row>
    <row r="47" spans="1:10" ht="21" hidden="1" customHeight="1">
      <c r="A47" s="384" t="s">
        <v>577</v>
      </c>
      <c r="B47" s="385" t="s">
        <v>578</v>
      </c>
      <c r="C47" s="385" t="s">
        <v>579</v>
      </c>
      <c r="D47" s="385" t="s">
        <v>590</v>
      </c>
      <c r="E47" s="385" t="s">
        <v>591</v>
      </c>
      <c r="F47" s="385" t="s">
        <v>600</v>
      </c>
      <c r="G47" s="385" t="s">
        <v>601</v>
      </c>
      <c r="H47" s="385">
        <v>17</v>
      </c>
      <c r="I47" s="385">
        <f t="shared" si="0"/>
        <v>58</v>
      </c>
      <c r="J47" t="str">
        <f t="shared" si="1"/>
        <v>50289-01898</v>
      </c>
    </row>
    <row r="48" spans="1:10" ht="21" hidden="1" customHeight="1">
      <c r="A48" s="384" t="s">
        <v>602</v>
      </c>
      <c r="B48" s="385" t="s">
        <v>603</v>
      </c>
      <c r="C48" s="385" t="s">
        <v>604</v>
      </c>
      <c r="D48" s="385" t="s">
        <v>553</v>
      </c>
      <c r="E48" s="385" t="s">
        <v>554</v>
      </c>
      <c r="F48" s="385" t="s">
        <v>605</v>
      </c>
      <c r="G48" s="385" t="s">
        <v>606</v>
      </c>
      <c r="H48" s="385">
        <v>27</v>
      </c>
      <c r="I48" s="385">
        <f t="shared" si="0"/>
        <v>80</v>
      </c>
      <c r="J48" t="str">
        <f t="shared" si="1"/>
        <v>50290-01149</v>
      </c>
    </row>
    <row r="49" spans="1:10" ht="21" hidden="1" customHeight="1">
      <c r="A49" s="384" t="s">
        <v>602</v>
      </c>
      <c r="B49" s="385" t="s">
        <v>603</v>
      </c>
      <c r="C49" s="385" t="s">
        <v>604</v>
      </c>
      <c r="D49" s="385" t="s">
        <v>553</v>
      </c>
      <c r="E49" s="385" t="s">
        <v>554</v>
      </c>
      <c r="F49" s="385" t="s">
        <v>607</v>
      </c>
      <c r="G49" s="385" t="s">
        <v>608</v>
      </c>
      <c r="H49" s="385">
        <v>30</v>
      </c>
      <c r="I49" s="385">
        <f t="shared" si="0"/>
        <v>88</v>
      </c>
      <c r="J49" t="str">
        <f t="shared" si="1"/>
        <v>50290-01149</v>
      </c>
    </row>
    <row r="50" spans="1:10" ht="21" hidden="1" customHeight="1">
      <c r="A50" s="384" t="s">
        <v>602</v>
      </c>
      <c r="B50" s="385" t="s">
        <v>603</v>
      </c>
      <c r="C50" s="385" t="s">
        <v>604</v>
      </c>
      <c r="D50" s="385" t="s">
        <v>553</v>
      </c>
      <c r="E50" s="385" t="s">
        <v>554</v>
      </c>
      <c r="F50" s="385" t="s">
        <v>609</v>
      </c>
      <c r="G50" s="385" t="s">
        <v>610</v>
      </c>
      <c r="H50" s="385">
        <v>52</v>
      </c>
      <c r="I50" s="385">
        <f t="shared" si="0"/>
        <v>138</v>
      </c>
      <c r="J50" t="str">
        <f t="shared" si="1"/>
        <v>50290-01149</v>
      </c>
    </row>
    <row r="51" spans="1:10" ht="21" hidden="1" customHeight="1">
      <c r="A51" s="384" t="s">
        <v>602</v>
      </c>
      <c r="B51" s="385" t="s">
        <v>603</v>
      </c>
      <c r="C51" s="385" t="s">
        <v>604</v>
      </c>
      <c r="D51" s="385" t="s">
        <v>553</v>
      </c>
      <c r="E51" s="385" t="s">
        <v>554</v>
      </c>
      <c r="F51" s="385" t="s">
        <v>611</v>
      </c>
      <c r="G51" s="385" t="s">
        <v>612</v>
      </c>
      <c r="H51" s="385">
        <v>27</v>
      </c>
      <c r="I51" s="385">
        <f t="shared" si="0"/>
        <v>80</v>
      </c>
      <c r="J51" t="str">
        <f t="shared" si="1"/>
        <v>50290-01149</v>
      </c>
    </row>
    <row r="52" spans="1:10" ht="21" hidden="1" customHeight="1">
      <c r="A52" s="384" t="s">
        <v>602</v>
      </c>
      <c r="B52" s="385" t="s">
        <v>603</v>
      </c>
      <c r="C52" s="385" t="s">
        <v>604</v>
      </c>
      <c r="D52" s="385" t="s">
        <v>553</v>
      </c>
      <c r="E52" s="385" t="s">
        <v>554</v>
      </c>
      <c r="F52" s="385" t="s">
        <v>613</v>
      </c>
      <c r="G52" s="385" t="s">
        <v>614</v>
      </c>
      <c r="H52" s="385">
        <v>13</v>
      </c>
      <c r="I52" s="385">
        <f t="shared" si="0"/>
        <v>50</v>
      </c>
      <c r="J52" t="str">
        <f t="shared" si="1"/>
        <v>50290-01149</v>
      </c>
    </row>
    <row r="53" spans="1:10" ht="21" hidden="1" customHeight="1">
      <c r="A53" s="384" t="s">
        <v>615</v>
      </c>
      <c r="B53" s="385" t="s">
        <v>616</v>
      </c>
      <c r="C53" s="385" t="s">
        <v>617</v>
      </c>
      <c r="D53" s="385" t="s">
        <v>618</v>
      </c>
      <c r="E53" s="385" t="s">
        <v>619</v>
      </c>
      <c r="F53" s="385" t="s">
        <v>620</v>
      </c>
      <c r="G53" s="385" t="s">
        <v>621</v>
      </c>
      <c r="H53" s="385">
        <v>24</v>
      </c>
      <c r="I53" s="385">
        <f t="shared" si="0"/>
        <v>74</v>
      </c>
      <c r="J53" t="str">
        <f t="shared" si="1"/>
        <v>50291-00001</v>
      </c>
    </row>
    <row r="54" spans="1:10" ht="21" hidden="1" customHeight="1">
      <c r="A54" s="384" t="s">
        <v>615</v>
      </c>
      <c r="B54" s="385" t="s">
        <v>616</v>
      </c>
      <c r="C54" s="385" t="s">
        <v>617</v>
      </c>
      <c r="D54" s="385" t="s">
        <v>618</v>
      </c>
      <c r="E54" s="385" t="s">
        <v>619</v>
      </c>
      <c r="F54" s="385" t="s">
        <v>622</v>
      </c>
      <c r="G54" s="385" t="s">
        <v>623</v>
      </c>
      <c r="H54" s="385">
        <v>69</v>
      </c>
      <c r="I54" s="385">
        <f t="shared" si="0"/>
        <v>178</v>
      </c>
      <c r="J54" t="str">
        <f t="shared" si="1"/>
        <v>50291-00001</v>
      </c>
    </row>
    <row r="55" spans="1:10" ht="21" hidden="1" customHeight="1">
      <c r="A55" s="384" t="s">
        <v>615</v>
      </c>
      <c r="B55" s="385" t="s">
        <v>616</v>
      </c>
      <c r="C55" s="385" t="s">
        <v>617</v>
      </c>
      <c r="D55" s="385" t="s">
        <v>618</v>
      </c>
      <c r="E55" s="385" t="s">
        <v>619</v>
      </c>
      <c r="F55" s="385" t="s">
        <v>624</v>
      </c>
      <c r="G55" s="385" t="s">
        <v>625</v>
      </c>
      <c r="H55" s="385">
        <v>59</v>
      </c>
      <c r="I55" s="385">
        <f t="shared" si="0"/>
        <v>154</v>
      </c>
      <c r="J55" t="str">
        <f t="shared" si="1"/>
        <v>50291-00001</v>
      </c>
    </row>
    <row r="56" spans="1:10" ht="21" hidden="1" customHeight="1">
      <c r="A56" s="384" t="s">
        <v>615</v>
      </c>
      <c r="B56" s="385" t="s">
        <v>616</v>
      </c>
      <c r="C56" s="385" t="s">
        <v>617</v>
      </c>
      <c r="D56" s="385" t="s">
        <v>618</v>
      </c>
      <c r="E56" s="385" t="s">
        <v>619</v>
      </c>
      <c r="F56" s="385" t="s">
        <v>626</v>
      </c>
      <c r="G56" s="385" t="s">
        <v>627</v>
      </c>
      <c r="H56" s="385">
        <v>36</v>
      </c>
      <c r="I56" s="385">
        <f t="shared" si="0"/>
        <v>102</v>
      </c>
      <c r="J56" t="str">
        <f t="shared" si="1"/>
        <v>50291-00001</v>
      </c>
    </row>
    <row r="57" spans="1:10" ht="21" hidden="1" customHeight="1">
      <c r="A57" s="384" t="s">
        <v>615</v>
      </c>
      <c r="B57" s="385" t="s">
        <v>616</v>
      </c>
      <c r="C57" s="385" t="s">
        <v>617</v>
      </c>
      <c r="D57" s="385" t="s">
        <v>618</v>
      </c>
      <c r="E57" s="385" t="s">
        <v>619</v>
      </c>
      <c r="F57" s="385" t="s">
        <v>628</v>
      </c>
      <c r="G57" s="385" t="s">
        <v>629</v>
      </c>
      <c r="H57" s="385">
        <v>13</v>
      </c>
      <c r="I57" s="385">
        <f t="shared" si="0"/>
        <v>50</v>
      </c>
      <c r="J57" t="str">
        <f t="shared" si="1"/>
        <v>50291-00001</v>
      </c>
    </row>
    <row r="58" spans="1:10" ht="21" hidden="1" customHeight="1">
      <c r="A58" s="384" t="s">
        <v>615</v>
      </c>
      <c r="B58" s="385" t="s">
        <v>616</v>
      </c>
      <c r="C58" s="385" t="s">
        <v>617</v>
      </c>
      <c r="D58" s="385" t="s">
        <v>538</v>
      </c>
      <c r="E58" s="385" t="s">
        <v>539</v>
      </c>
      <c r="F58" s="385" t="s">
        <v>630</v>
      </c>
      <c r="G58" s="385" t="s">
        <v>631</v>
      </c>
      <c r="H58" s="385">
        <v>33</v>
      </c>
      <c r="I58" s="385">
        <f t="shared" si="0"/>
        <v>96</v>
      </c>
      <c r="J58" t="str">
        <f t="shared" si="1"/>
        <v>50291-06113</v>
      </c>
    </row>
    <row r="59" spans="1:10" ht="21" hidden="1" customHeight="1">
      <c r="A59" s="384" t="s">
        <v>615</v>
      </c>
      <c r="B59" s="385" t="s">
        <v>616</v>
      </c>
      <c r="C59" s="385" t="s">
        <v>617</v>
      </c>
      <c r="D59" s="385" t="s">
        <v>538</v>
      </c>
      <c r="E59" s="385" t="s">
        <v>539</v>
      </c>
      <c r="F59" s="385" t="s">
        <v>632</v>
      </c>
      <c r="G59" s="385" t="s">
        <v>633</v>
      </c>
      <c r="H59" s="385">
        <v>70</v>
      </c>
      <c r="I59" s="385">
        <f t="shared" si="0"/>
        <v>180</v>
      </c>
      <c r="J59" t="str">
        <f t="shared" si="1"/>
        <v>50291-06113</v>
      </c>
    </row>
    <row r="60" spans="1:10" ht="21" hidden="1" customHeight="1">
      <c r="A60" s="384" t="s">
        <v>615</v>
      </c>
      <c r="B60" s="385" t="s">
        <v>616</v>
      </c>
      <c r="C60" s="385" t="s">
        <v>617</v>
      </c>
      <c r="D60" s="385" t="s">
        <v>538</v>
      </c>
      <c r="E60" s="385" t="s">
        <v>539</v>
      </c>
      <c r="F60" s="385" t="s">
        <v>634</v>
      </c>
      <c r="G60" s="385" t="s">
        <v>635</v>
      </c>
      <c r="H60" s="385">
        <v>60</v>
      </c>
      <c r="I60" s="385">
        <f t="shared" si="0"/>
        <v>156</v>
      </c>
      <c r="J60" t="str">
        <f t="shared" si="1"/>
        <v>50291-06113</v>
      </c>
    </row>
    <row r="61" spans="1:10" ht="21" hidden="1" customHeight="1">
      <c r="A61" s="384" t="s">
        <v>615</v>
      </c>
      <c r="B61" s="385" t="s">
        <v>616</v>
      </c>
      <c r="C61" s="385" t="s">
        <v>617</v>
      </c>
      <c r="D61" s="385" t="s">
        <v>538</v>
      </c>
      <c r="E61" s="385" t="s">
        <v>539</v>
      </c>
      <c r="F61" s="385" t="s">
        <v>636</v>
      </c>
      <c r="G61" s="385" t="s">
        <v>637</v>
      </c>
      <c r="H61" s="385">
        <v>35</v>
      </c>
      <c r="I61" s="385">
        <f t="shared" si="0"/>
        <v>100</v>
      </c>
      <c r="J61" t="str">
        <f t="shared" si="1"/>
        <v>50291-06113</v>
      </c>
    </row>
    <row r="62" spans="1:10" ht="21" hidden="1" customHeight="1">
      <c r="A62" s="384" t="s">
        <v>615</v>
      </c>
      <c r="B62" s="385" t="s">
        <v>616</v>
      </c>
      <c r="C62" s="385" t="s">
        <v>617</v>
      </c>
      <c r="D62" s="385" t="s">
        <v>538</v>
      </c>
      <c r="E62" s="385" t="s">
        <v>539</v>
      </c>
      <c r="F62" s="385" t="s">
        <v>638</v>
      </c>
      <c r="G62" s="385" t="s">
        <v>639</v>
      </c>
      <c r="H62" s="385">
        <v>13</v>
      </c>
      <c r="I62" s="385">
        <f t="shared" si="0"/>
        <v>50</v>
      </c>
      <c r="J62" t="str">
        <f t="shared" si="1"/>
        <v>50291-06113</v>
      </c>
    </row>
    <row r="63" spans="1:10" ht="21" hidden="1" customHeight="1">
      <c r="A63" s="384" t="s">
        <v>640</v>
      </c>
      <c r="B63" s="385" t="s">
        <v>641</v>
      </c>
      <c r="C63" s="385" t="s">
        <v>642</v>
      </c>
      <c r="D63" s="385" t="s">
        <v>618</v>
      </c>
      <c r="E63" s="385" t="s">
        <v>619</v>
      </c>
      <c r="F63" s="385" t="s">
        <v>643</v>
      </c>
      <c r="G63" s="385" t="s">
        <v>644</v>
      </c>
      <c r="H63" s="385">
        <v>21</v>
      </c>
      <c r="I63" s="385">
        <f t="shared" si="0"/>
        <v>68</v>
      </c>
      <c r="J63" t="str">
        <f t="shared" si="1"/>
        <v>50292-00001</v>
      </c>
    </row>
    <row r="64" spans="1:10" ht="21" hidden="1" customHeight="1">
      <c r="A64" s="384" t="s">
        <v>640</v>
      </c>
      <c r="B64" s="385" t="s">
        <v>641</v>
      </c>
      <c r="C64" s="385" t="s">
        <v>642</v>
      </c>
      <c r="D64" s="385" t="s">
        <v>618</v>
      </c>
      <c r="E64" s="385" t="s">
        <v>619</v>
      </c>
      <c r="F64" s="385" t="s">
        <v>645</v>
      </c>
      <c r="G64" s="385" t="s">
        <v>646</v>
      </c>
      <c r="H64" s="385">
        <v>40</v>
      </c>
      <c r="I64" s="385">
        <f t="shared" si="0"/>
        <v>110</v>
      </c>
      <c r="J64" t="str">
        <f t="shared" si="1"/>
        <v>50292-00001</v>
      </c>
    </row>
    <row r="65" spans="1:10" ht="21" hidden="1" customHeight="1">
      <c r="A65" s="384" t="s">
        <v>640</v>
      </c>
      <c r="B65" s="385" t="s">
        <v>641</v>
      </c>
      <c r="C65" s="385" t="s">
        <v>642</v>
      </c>
      <c r="D65" s="385" t="s">
        <v>618</v>
      </c>
      <c r="E65" s="385" t="s">
        <v>619</v>
      </c>
      <c r="F65" s="385" t="s">
        <v>647</v>
      </c>
      <c r="G65" s="385" t="s">
        <v>648</v>
      </c>
      <c r="H65" s="385">
        <v>46</v>
      </c>
      <c r="I65" s="385">
        <f t="shared" si="0"/>
        <v>124</v>
      </c>
      <c r="J65" t="str">
        <f t="shared" si="1"/>
        <v>50292-00001</v>
      </c>
    </row>
    <row r="66" spans="1:10" ht="21" hidden="1" customHeight="1">
      <c r="A66" s="384" t="s">
        <v>640</v>
      </c>
      <c r="B66" s="385" t="s">
        <v>641</v>
      </c>
      <c r="C66" s="385" t="s">
        <v>642</v>
      </c>
      <c r="D66" s="385" t="s">
        <v>618</v>
      </c>
      <c r="E66" s="385" t="s">
        <v>619</v>
      </c>
      <c r="F66" s="385" t="s">
        <v>649</v>
      </c>
      <c r="G66" s="385" t="s">
        <v>650</v>
      </c>
      <c r="H66" s="385">
        <v>27</v>
      </c>
      <c r="I66" s="385">
        <f t="shared" si="0"/>
        <v>80</v>
      </c>
      <c r="J66" t="str">
        <f t="shared" si="1"/>
        <v>50292-00001</v>
      </c>
    </row>
    <row r="67" spans="1:10" ht="21" hidden="1" customHeight="1">
      <c r="A67" s="384" t="s">
        <v>640</v>
      </c>
      <c r="B67" s="385" t="s">
        <v>641</v>
      </c>
      <c r="C67" s="385" t="s">
        <v>642</v>
      </c>
      <c r="D67" s="385" t="s">
        <v>618</v>
      </c>
      <c r="E67" s="385" t="s">
        <v>619</v>
      </c>
      <c r="F67" s="385" t="s">
        <v>651</v>
      </c>
      <c r="G67" s="385" t="s">
        <v>652</v>
      </c>
      <c r="H67" s="385">
        <v>13</v>
      </c>
      <c r="I67" s="385">
        <f t="shared" si="0"/>
        <v>50</v>
      </c>
      <c r="J67" t="str">
        <f t="shared" si="1"/>
        <v>50292-00001</v>
      </c>
    </row>
    <row r="68" spans="1:10" ht="21" hidden="1" customHeight="1">
      <c r="A68" s="384" t="s">
        <v>640</v>
      </c>
      <c r="B68" s="385" t="s">
        <v>641</v>
      </c>
      <c r="C68" s="385" t="s">
        <v>642</v>
      </c>
      <c r="D68" s="385" t="s">
        <v>538</v>
      </c>
      <c r="E68" s="385" t="s">
        <v>539</v>
      </c>
      <c r="F68" s="385" t="s">
        <v>653</v>
      </c>
      <c r="G68" s="385" t="s">
        <v>654</v>
      </c>
      <c r="H68" s="385">
        <v>21</v>
      </c>
      <c r="I68" s="385">
        <f t="shared" ref="I68:I131" si="2">(ROUND(H68*$J$1,0)+$K$1)*2+ROUND((H68*$J$1)/20,0)*2</f>
        <v>68</v>
      </c>
      <c r="J68" t="str">
        <f t="shared" ref="J68:J131" si="3">LEFT(F68,11)</f>
        <v>50292-06113</v>
      </c>
    </row>
    <row r="69" spans="1:10" ht="21" hidden="1" customHeight="1">
      <c r="A69" s="384" t="s">
        <v>640</v>
      </c>
      <c r="B69" s="385" t="s">
        <v>641</v>
      </c>
      <c r="C69" s="385" t="s">
        <v>642</v>
      </c>
      <c r="D69" s="385" t="s">
        <v>538</v>
      </c>
      <c r="E69" s="385" t="s">
        <v>539</v>
      </c>
      <c r="F69" s="385" t="s">
        <v>655</v>
      </c>
      <c r="G69" s="385" t="s">
        <v>656</v>
      </c>
      <c r="H69" s="385">
        <v>40</v>
      </c>
      <c r="I69" s="385">
        <f t="shared" si="2"/>
        <v>110</v>
      </c>
      <c r="J69" t="str">
        <f t="shared" si="3"/>
        <v>50292-06113</v>
      </c>
    </row>
    <row r="70" spans="1:10" ht="21" hidden="1" customHeight="1">
      <c r="A70" s="384" t="s">
        <v>640</v>
      </c>
      <c r="B70" s="385" t="s">
        <v>641</v>
      </c>
      <c r="C70" s="385" t="s">
        <v>642</v>
      </c>
      <c r="D70" s="385" t="s">
        <v>538</v>
      </c>
      <c r="E70" s="385" t="s">
        <v>539</v>
      </c>
      <c r="F70" s="385" t="s">
        <v>657</v>
      </c>
      <c r="G70" s="385" t="s">
        <v>658</v>
      </c>
      <c r="H70" s="385">
        <v>31</v>
      </c>
      <c r="I70" s="385">
        <f t="shared" si="2"/>
        <v>90</v>
      </c>
      <c r="J70" t="str">
        <f t="shared" si="3"/>
        <v>50292-06113</v>
      </c>
    </row>
    <row r="71" spans="1:10" ht="21" hidden="1" customHeight="1">
      <c r="A71" s="384" t="s">
        <v>640</v>
      </c>
      <c r="B71" s="385" t="s">
        <v>641</v>
      </c>
      <c r="C71" s="385" t="s">
        <v>642</v>
      </c>
      <c r="D71" s="385" t="s">
        <v>538</v>
      </c>
      <c r="E71" s="385" t="s">
        <v>539</v>
      </c>
      <c r="F71" s="385" t="s">
        <v>659</v>
      </c>
      <c r="G71" s="385" t="s">
        <v>660</v>
      </c>
      <c r="H71" s="385">
        <v>25</v>
      </c>
      <c r="I71" s="385">
        <f t="shared" si="2"/>
        <v>76</v>
      </c>
      <c r="J71" t="str">
        <f t="shared" si="3"/>
        <v>50292-06113</v>
      </c>
    </row>
    <row r="72" spans="1:10" ht="21" hidden="1" customHeight="1">
      <c r="A72" s="384" t="s">
        <v>640</v>
      </c>
      <c r="B72" s="385" t="s">
        <v>641</v>
      </c>
      <c r="C72" s="385" t="s">
        <v>642</v>
      </c>
      <c r="D72" s="385" t="s">
        <v>538</v>
      </c>
      <c r="E72" s="385" t="s">
        <v>539</v>
      </c>
      <c r="F72" s="385" t="s">
        <v>661</v>
      </c>
      <c r="G72" s="385" t="s">
        <v>662</v>
      </c>
      <c r="H72" s="385">
        <v>15</v>
      </c>
      <c r="I72" s="385">
        <f t="shared" si="2"/>
        <v>54</v>
      </c>
      <c r="J72" t="str">
        <f t="shared" si="3"/>
        <v>50292-06113</v>
      </c>
    </row>
    <row r="73" spans="1:10" ht="21" hidden="1" customHeight="1">
      <c r="A73" s="384" t="s">
        <v>663</v>
      </c>
      <c r="B73" s="385" t="s">
        <v>664</v>
      </c>
      <c r="C73" s="385" t="s">
        <v>665</v>
      </c>
      <c r="D73" s="385" t="s">
        <v>618</v>
      </c>
      <c r="E73" s="385" t="s">
        <v>619</v>
      </c>
      <c r="F73" s="385" t="s">
        <v>666</v>
      </c>
      <c r="G73" s="385" t="s">
        <v>667</v>
      </c>
      <c r="H73" s="385">
        <v>19</v>
      </c>
      <c r="I73" s="385">
        <f t="shared" si="2"/>
        <v>64</v>
      </c>
      <c r="J73" t="str">
        <f t="shared" si="3"/>
        <v>50297-00001</v>
      </c>
    </row>
    <row r="74" spans="1:10" ht="21" hidden="1" customHeight="1">
      <c r="A74" s="384" t="s">
        <v>663</v>
      </c>
      <c r="B74" s="385" t="s">
        <v>664</v>
      </c>
      <c r="C74" s="385" t="s">
        <v>665</v>
      </c>
      <c r="D74" s="385" t="s">
        <v>618</v>
      </c>
      <c r="E74" s="385" t="s">
        <v>619</v>
      </c>
      <c r="F74" s="385" t="s">
        <v>668</v>
      </c>
      <c r="G74" s="385" t="s">
        <v>669</v>
      </c>
      <c r="H74" s="385">
        <v>44</v>
      </c>
      <c r="I74" s="385">
        <f t="shared" si="2"/>
        <v>120</v>
      </c>
      <c r="J74" t="str">
        <f t="shared" si="3"/>
        <v>50297-00001</v>
      </c>
    </row>
    <row r="75" spans="1:10" ht="21" hidden="1" customHeight="1">
      <c r="A75" s="384" t="s">
        <v>663</v>
      </c>
      <c r="B75" s="385" t="s">
        <v>664</v>
      </c>
      <c r="C75" s="385" t="s">
        <v>665</v>
      </c>
      <c r="D75" s="385" t="s">
        <v>618</v>
      </c>
      <c r="E75" s="385" t="s">
        <v>619</v>
      </c>
      <c r="F75" s="385" t="s">
        <v>670</v>
      </c>
      <c r="G75" s="385" t="s">
        <v>671</v>
      </c>
      <c r="H75" s="385">
        <v>45</v>
      </c>
      <c r="I75" s="385">
        <f t="shared" si="2"/>
        <v>122</v>
      </c>
      <c r="J75" t="str">
        <f t="shared" si="3"/>
        <v>50297-00001</v>
      </c>
    </row>
    <row r="76" spans="1:10" ht="21" hidden="1" customHeight="1">
      <c r="A76" s="384" t="s">
        <v>663</v>
      </c>
      <c r="B76" s="385" t="s">
        <v>664</v>
      </c>
      <c r="C76" s="385" t="s">
        <v>665</v>
      </c>
      <c r="D76" s="385" t="s">
        <v>618</v>
      </c>
      <c r="E76" s="385" t="s">
        <v>619</v>
      </c>
      <c r="F76" s="385" t="s">
        <v>672</v>
      </c>
      <c r="G76" s="385" t="s">
        <v>673</v>
      </c>
      <c r="H76" s="385">
        <v>23</v>
      </c>
      <c r="I76" s="385">
        <f t="shared" si="2"/>
        <v>72</v>
      </c>
      <c r="J76" t="str">
        <f t="shared" si="3"/>
        <v>50297-00001</v>
      </c>
    </row>
    <row r="77" spans="1:10" ht="21" hidden="1" customHeight="1">
      <c r="A77" s="384" t="s">
        <v>663</v>
      </c>
      <c r="B77" s="385" t="s">
        <v>664</v>
      </c>
      <c r="C77" s="385" t="s">
        <v>665</v>
      </c>
      <c r="D77" s="385" t="s">
        <v>618</v>
      </c>
      <c r="E77" s="385" t="s">
        <v>619</v>
      </c>
      <c r="F77" s="385" t="s">
        <v>674</v>
      </c>
      <c r="G77" s="385" t="s">
        <v>675</v>
      </c>
      <c r="H77" s="385">
        <v>19</v>
      </c>
      <c r="I77" s="385">
        <f t="shared" si="2"/>
        <v>64</v>
      </c>
      <c r="J77" t="str">
        <f t="shared" si="3"/>
        <v>50297-00001</v>
      </c>
    </row>
    <row r="78" spans="1:10" ht="21" hidden="1" customHeight="1">
      <c r="A78" s="384" t="s">
        <v>663</v>
      </c>
      <c r="B78" s="385" t="s">
        <v>664</v>
      </c>
      <c r="C78" s="385" t="s">
        <v>665</v>
      </c>
      <c r="D78" s="385" t="s">
        <v>538</v>
      </c>
      <c r="E78" s="385" t="s">
        <v>539</v>
      </c>
      <c r="F78" s="385" t="s">
        <v>676</v>
      </c>
      <c r="G78" s="385" t="s">
        <v>677</v>
      </c>
      <c r="H78" s="385">
        <v>16</v>
      </c>
      <c r="I78" s="385">
        <f t="shared" si="2"/>
        <v>56</v>
      </c>
      <c r="J78" t="str">
        <f t="shared" si="3"/>
        <v>50297-06113</v>
      </c>
    </row>
    <row r="79" spans="1:10" ht="21" hidden="1" customHeight="1">
      <c r="A79" s="384" t="s">
        <v>663</v>
      </c>
      <c r="B79" s="385" t="s">
        <v>664</v>
      </c>
      <c r="C79" s="385" t="s">
        <v>665</v>
      </c>
      <c r="D79" s="385" t="s">
        <v>538</v>
      </c>
      <c r="E79" s="385" t="s">
        <v>539</v>
      </c>
      <c r="F79" s="385" t="s">
        <v>678</v>
      </c>
      <c r="G79" s="385" t="s">
        <v>679</v>
      </c>
      <c r="H79" s="385">
        <v>37</v>
      </c>
      <c r="I79" s="385">
        <f t="shared" si="2"/>
        <v>104</v>
      </c>
      <c r="J79" t="str">
        <f t="shared" si="3"/>
        <v>50297-06113</v>
      </c>
    </row>
    <row r="80" spans="1:10" ht="21" hidden="1" customHeight="1">
      <c r="A80" s="384" t="s">
        <v>663</v>
      </c>
      <c r="B80" s="385" t="s">
        <v>664</v>
      </c>
      <c r="C80" s="385" t="s">
        <v>665</v>
      </c>
      <c r="D80" s="385" t="s">
        <v>538</v>
      </c>
      <c r="E80" s="385" t="s">
        <v>539</v>
      </c>
      <c r="F80" s="385" t="s">
        <v>680</v>
      </c>
      <c r="G80" s="385" t="s">
        <v>681</v>
      </c>
      <c r="H80" s="385">
        <v>39</v>
      </c>
      <c r="I80" s="385">
        <f t="shared" si="2"/>
        <v>108</v>
      </c>
      <c r="J80" t="str">
        <f t="shared" si="3"/>
        <v>50297-06113</v>
      </c>
    </row>
    <row r="81" spans="1:10" ht="21" hidden="1" customHeight="1">
      <c r="A81" s="384" t="s">
        <v>663</v>
      </c>
      <c r="B81" s="385" t="s">
        <v>664</v>
      </c>
      <c r="C81" s="385" t="s">
        <v>665</v>
      </c>
      <c r="D81" s="385" t="s">
        <v>538</v>
      </c>
      <c r="E81" s="385" t="s">
        <v>539</v>
      </c>
      <c r="F81" s="385" t="s">
        <v>682</v>
      </c>
      <c r="G81" s="385" t="s">
        <v>683</v>
      </c>
      <c r="H81" s="385">
        <v>22</v>
      </c>
      <c r="I81" s="385">
        <f t="shared" si="2"/>
        <v>70</v>
      </c>
      <c r="J81" t="str">
        <f t="shared" si="3"/>
        <v>50297-06113</v>
      </c>
    </row>
    <row r="82" spans="1:10" ht="21" hidden="1" customHeight="1">
      <c r="A82" s="384" t="s">
        <v>663</v>
      </c>
      <c r="B82" s="385" t="s">
        <v>664</v>
      </c>
      <c r="C82" s="385" t="s">
        <v>665</v>
      </c>
      <c r="D82" s="385" t="s">
        <v>538</v>
      </c>
      <c r="E82" s="385" t="s">
        <v>539</v>
      </c>
      <c r="F82" s="385" t="s">
        <v>684</v>
      </c>
      <c r="G82" s="385" t="s">
        <v>685</v>
      </c>
      <c r="H82" s="385">
        <v>17</v>
      </c>
      <c r="I82" s="385">
        <f t="shared" si="2"/>
        <v>58</v>
      </c>
      <c r="J82" t="str">
        <f t="shared" si="3"/>
        <v>50297-06113</v>
      </c>
    </row>
    <row r="83" spans="1:10" ht="21" hidden="1" customHeight="1">
      <c r="A83" s="384" t="s">
        <v>663</v>
      </c>
      <c r="B83" s="385" t="s">
        <v>664</v>
      </c>
      <c r="C83" s="385" t="s">
        <v>665</v>
      </c>
      <c r="D83" s="385" t="s">
        <v>686</v>
      </c>
      <c r="E83" s="385" t="s">
        <v>687</v>
      </c>
      <c r="F83" s="385" t="s">
        <v>688</v>
      </c>
      <c r="G83" s="385" t="s">
        <v>689</v>
      </c>
      <c r="H83" s="385">
        <v>13</v>
      </c>
      <c r="I83" s="385">
        <f t="shared" si="2"/>
        <v>50</v>
      </c>
      <c r="J83" t="str">
        <f t="shared" si="3"/>
        <v>50297-02077</v>
      </c>
    </row>
    <row r="84" spans="1:10" ht="21" hidden="1" customHeight="1">
      <c r="A84" s="384" t="s">
        <v>663</v>
      </c>
      <c r="B84" s="385" t="s">
        <v>664</v>
      </c>
      <c r="C84" s="385" t="s">
        <v>665</v>
      </c>
      <c r="D84" s="385" t="s">
        <v>686</v>
      </c>
      <c r="E84" s="385" t="s">
        <v>687</v>
      </c>
      <c r="F84" s="385" t="s">
        <v>690</v>
      </c>
      <c r="G84" s="385" t="s">
        <v>691</v>
      </c>
      <c r="H84" s="385">
        <v>32</v>
      </c>
      <c r="I84" s="385">
        <f t="shared" si="2"/>
        <v>94</v>
      </c>
      <c r="J84" t="str">
        <f t="shared" si="3"/>
        <v>50297-02077</v>
      </c>
    </row>
    <row r="85" spans="1:10" ht="21" hidden="1" customHeight="1">
      <c r="A85" s="384" t="s">
        <v>663</v>
      </c>
      <c r="B85" s="385" t="s">
        <v>664</v>
      </c>
      <c r="C85" s="385" t="s">
        <v>665</v>
      </c>
      <c r="D85" s="385" t="s">
        <v>686</v>
      </c>
      <c r="E85" s="385" t="s">
        <v>687</v>
      </c>
      <c r="F85" s="385" t="s">
        <v>692</v>
      </c>
      <c r="G85" s="385" t="s">
        <v>693</v>
      </c>
      <c r="H85" s="385">
        <v>33</v>
      </c>
      <c r="I85" s="385">
        <f t="shared" si="2"/>
        <v>96</v>
      </c>
      <c r="J85" t="str">
        <f t="shared" si="3"/>
        <v>50297-02077</v>
      </c>
    </row>
    <row r="86" spans="1:10" ht="21" hidden="1" customHeight="1">
      <c r="A86" s="384" t="s">
        <v>663</v>
      </c>
      <c r="B86" s="385" t="s">
        <v>664</v>
      </c>
      <c r="C86" s="385" t="s">
        <v>665</v>
      </c>
      <c r="D86" s="385" t="s">
        <v>686</v>
      </c>
      <c r="E86" s="385" t="s">
        <v>687</v>
      </c>
      <c r="F86" s="385" t="s">
        <v>694</v>
      </c>
      <c r="G86" s="385" t="s">
        <v>695</v>
      </c>
      <c r="H86" s="385">
        <v>22</v>
      </c>
      <c r="I86" s="385">
        <f t="shared" si="2"/>
        <v>70</v>
      </c>
      <c r="J86" t="str">
        <f t="shared" si="3"/>
        <v>50297-02077</v>
      </c>
    </row>
    <row r="87" spans="1:10" ht="21" hidden="1" customHeight="1">
      <c r="A87" s="384" t="s">
        <v>663</v>
      </c>
      <c r="B87" s="385" t="s">
        <v>664</v>
      </c>
      <c r="C87" s="385" t="s">
        <v>665</v>
      </c>
      <c r="D87" s="385" t="s">
        <v>686</v>
      </c>
      <c r="E87" s="385" t="s">
        <v>687</v>
      </c>
      <c r="F87" s="385" t="s">
        <v>696</v>
      </c>
      <c r="G87" s="385" t="s">
        <v>697</v>
      </c>
      <c r="H87" s="385">
        <v>14</v>
      </c>
      <c r="I87" s="385">
        <f t="shared" si="2"/>
        <v>52</v>
      </c>
      <c r="J87" t="str">
        <f t="shared" si="3"/>
        <v>50297-02077</v>
      </c>
    </row>
    <row r="88" spans="1:10" ht="21" hidden="1" customHeight="1">
      <c r="A88" s="384" t="s">
        <v>663</v>
      </c>
      <c r="B88" s="385" t="s">
        <v>664</v>
      </c>
      <c r="C88" s="385" t="s">
        <v>665</v>
      </c>
      <c r="D88" s="385" t="s">
        <v>590</v>
      </c>
      <c r="E88" s="385" t="s">
        <v>591</v>
      </c>
      <c r="F88" s="385" t="s">
        <v>698</v>
      </c>
      <c r="G88" s="385" t="s">
        <v>699</v>
      </c>
      <c r="H88" s="385">
        <v>21</v>
      </c>
      <c r="I88" s="385">
        <f t="shared" si="2"/>
        <v>68</v>
      </c>
      <c r="J88" t="str">
        <f t="shared" si="3"/>
        <v>50297-01898</v>
      </c>
    </row>
    <row r="89" spans="1:10" ht="21" hidden="1" customHeight="1">
      <c r="A89" s="384" t="s">
        <v>663</v>
      </c>
      <c r="B89" s="385" t="s">
        <v>664</v>
      </c>
      <c r="C89" s="385" t="s">
        <v>665</v>
      </c>
      <c r="D89" s="385" t="s">
        <v>590</v>
      </c>
      <c r="E89" s="385" t="s">
        <v>591</v>
      </c>
      <c r="F89" s="385" t="s">
        <v>700</v>
      </c>
      <c r="G89" s="385" t="s">
        <v>701</v>
      </c>
      <c r="H89" s="385">
        <v>45</v>
      </c>
      <c r="I89" s="385">
        <f t="shared" si="2"/>
        <v>122</v>
      </c>
      <c r="J89" t="str">
        <f t="shared" si="3"/>
        <v>50297-01898</v>
      </c>
    </row>
    <row r="90" spans="1:10" ht="21" hidden="1" customHeight="1">
      <c r="A90" s="384" t="s">
        <v>663</v>
      </c>
      <c r="B90" s="385" t="s">
        <v>664</v>
      </c>
      <c r="C90" s="385" t="s">
        <v>665</v>
      </c>
      <c r="D90" s="385" t="s">
        <v>590</v>
      </c>
      <c r="E90" s="385" t="s">
        <v>591</v>
      </c>
      <c r="F90" s="385" t="s">
        <v>702</v>
      </c>
      <c r="G90" s="385" t="s">
        <v>703</v>
      </c>
      <c r="H90" s="385">
        <v>49</v>
      </c>
      <c r="I90" s="385">
        <f t="shared" si="2"/>
        <v>132</v>
      </c>
      <c r="J90" t="str">
        <f t="shared" si="3"/>
        <v>50297-01898</v>
      </c>
    </row>
    <row r="91" spans="1:10" ht="21" hidden="1" customHeight="1">
      <c r="A91" s="384" t="s">
        <v>663</v>
      </c>
      <c r="B91" s="385" t="s">
        <v>664</v>
      </c>
      <c r="C91" s="385" t="s">
        <v>665</v>
      </c>
      <c r="D91" s="385" t="s">
        <v>590</v>
      </c>
      <c r="E91" s="385" t="s">
        <v>591</v>
      </c>
      <c r="F91" s="385" t="s">
        <v>704</v>
      </c>
      <c r="G91" s="385" t="s">
        <v>705</v>
      </c>
      <c r="H91" s="385">
        <v>26</v>
      </c>
      <c r="I91" s="385">
        <f t="shared" si="2"/>
        <v>78</v>
      </c>
      <c r="J91" t="str">
        <f t="shared" si="3"/>
        <v>50297-01898</v>
      </c>
    </row>
    <row r="92" spans="1:10" ht="21" hidden="1" customHeight="1">
      <c r="A92" s="384" t="s">
        <v>663</v>
      </c>
      <c r="B92" s="385" t="s">
        <v>664</v>
      </c>
      <c r="C92" s="385" t="s">
        <v>665</v>
      </c>
      <c r="D92" s="385" t="s">
        <v>590</v>
      </c>
      <c r="E92" s="385" t="s">
        <v>591</v>
      </c>
      <c r="F92" s="385" t="s">
        <v>706</v>
      </c>
      <c r="G92" s="385" t="s">
        <v>707</v>
      </c>
      <c r="H92" s="385">
        <v>14</v>
      </c>
      <c r="I92" s="385">
        <f t="shared" si="2"/>
        <v>52</v>
      </c>
      <c r="J92" t="str">
        <f t="shared" si="3"/>
        <v>50297-01898</v>
      </c>
    </row>
    <row r="93" spans="1:10" ht="21" hidden="1" customHeight="1">
      <c r="A93" s="384" t="s">
        <v>708</v>
      </c>
      <c r="B93" s="385" t="s">
        <v>709</v>
      </c>
      <c r="C93" s="385" t="s">
        <v>710</v>
      </c>
      <c r="D93" s="385" t="s">
        <v>618</v>
      </c>
      <c r="E93" s="385" t="s">
        <v>619</v>
      </c>
      <c r="F93" s="385" t="s">
        <v>711</v>
      </c>
      <c r="G93" s="385" t="s">
        <v>712</v>
      </c>
      <c r="H93" s="385">
        <v>18</v>
      </c>
      <c r="I93" s="385">
        <f t="shared" si="2"/>
        <v>60</v>
      </c>
      <c r="J93" t="str">
        <f t="shared" si="3"/>
        <v>50298-00001</v>
      </c>
    </row>
    <row r="94" spans="1:10" ht="21" hidden="1" customHeight="1">
      <c r="A94" s="384" t="s">
        <v>708</v>
      </c>
      <c r="B94" s="385" t="s">
        <v>709</v>
      </c>
      <c r="C94" s="385" t="s">
        <v>710</v>
      </c>
      <c r="D94" s="385" t="s">
        <v>618</v>
      </c>
      <c r="E94" s="385" t="s">
        <v>619</v>
      </c>
      <c r="F94" s="385" t="s">
        <v>713</v>
      </c>
      <c r="G94" s="385" t="s">
        <v>714</v>
      </c>
      <c r="H94" s="385">
        <v>35</v>
      </c>
      <c r="I94" s="385">
        <f t="shared" si="2"/>
        <v>100</v>
      </c>
      <c r="J94" t="str">
        <f t="shared" si="3"/>
        <v>50298-00001</v>
      </c>
    </row>
    <row r="95" spans="1:10" ht="21" hidden="1" customHeight="1">
      <c r="A95" s="384" t="s">
        <v>708</v>
      </c>
      <c r="B95" s="385" t="s">
        <v>709</v>
      </c>
      <c r="C95" s="385" t="s">
        <v>710</v>
      </c>
      <c r="D95" s="385" t="s">
        <v>618</v>
      </c>
      <c r="E95" s="385" t="s">
        <v>619</v>
      </c>
      <c r="F95" s="385" t="s">
        <v>715</v>
      </c>
      <c r="G95" s="385" t="s">
        <v>716</v>
      </c>
      <c r="H95" s="385">
        <v>39</v>
      </c>
      <c r="I95" s="385">
        <f t="shared" si="2"/>
        <v>108</v>
      </c>
      <c r="J95" t="str">
        <f t="shared" si="3"/>
        <v>50298-00001</v>
      </c>
    </row>
    <row r="96" spans="1:10" ht="21" hidden="1" customHeight="1">
      <c r="A96" s="384" t="s">
        <v>708</v>
      </c>
      <c r="B96" s="385" t="s">
        <v>709</v>
      </c>
      <c r="C96" s="385" t="s">
        <v>710</v>
      </c>
      <c r="D96" s="385" t="s">
        <v>618</v>
      </c>
      <c r="E96" s="385" t="s">
        <v>619</v>
      </c>
      <c r="F96" s="385" t="s">
        <v>717</v>
      </c>
      <c r="G96" s="385" t="s">
        <v>718</v>
      </c>
      <c r="H96" s="385">
        <v>21</v>
      </c>
      <c r="I96" s="385">
        <f t="shared" si="2"/>
        <v>68</v>
      </c>
      <c r="J96" t="str">
        <f t="shared" si="3"/>
        <v>50298-00001</v>
      </c>
    </row>
    <row r="97" spans="1:10" ht="21" hidden="1" customHeight="1">
      <c r="A97" s="384" t="s">
        <v>708</v>
      </c>
      <c r="B97" s="385" t="s">
        <v>709</v>
      </c>
      <c r="C97" s="385" t="s">
        <v>710</v>
      </c>
      <c r="D97" s="385" t="s">
        <v>618</v>
      </c>
      <c r="E97" s="385" t="s">
        <v>619</v>
      </c>
      <c r="F97" s="385" t="s">
        <v>719</v>
      </c>
      <c r="G97" s="385" t="s">
        <v>720</v>
      </c>
      <c r="H97" s="385">
        <v>15</v>
      </c>
      <c r="I97" s="385">
        <f t="shared" si="2"/>
        <v>54</v>
      </c>
      <c r="J97" t="str">
        <f t="shared" si="3"/>
        <v>50298-00001</v>
      </c>
    </row>
    <row r="98" spans="1:10" ht="21" hidden="1" customHeight="1">
      <c r="A98" s="384" t="s">
        <v>708</v>
      </c>
      <c r="B98" s="385" t="s">
        <v>709</v>
      </c>
      <c r="C98" s="385" t="s">
        <v>710</v>
      </c>
      <c r="D98" s="385" t="s">
        <v>686</v>
      </c>
      <c r="E98" s="385" t="s">
        <v>687</v>
      </c>
      <c r="F98" s="385" t="s">
        <v>721</v>
      </c>
      <c r="G98" s="385" t="s">
        <v>722</v>
      </c>
      <c r="H98" s="385">
        <v>17</v>
      </c>
      <c r="I98" s="385">
        <f t="shared" si="2"/>
        <v>58</v>
      </c>
      <c r="J98" t="str">
        <f t="shared" si="3"/>
        <v>50298-02077</v>
      </c>
    </row>
    <row r="99" spans="1:10" ht="21" hidden="1" customHeight="1">
      <c r="A99" s="384" t="s">
        <v>708</v>
      </c>
      <c r="B99" s="385" t="s">
        <v>709</v>
      </c>
      <c r="C99" s="385" t="s">
        <v>710</v>
      </c>
      <c r="D99" s="385" t="s">
        <v>686</v>
      </c>
      <c r="E99" s="385" t="s">
        <v>687</v>
      </c>
      <c r="F99" s="385" t="s">
        <v>723</v>
      </c>
      <c r="G99" s="385" t="s">
        <v>724</v>
      </c>
      <c r="H99" s="385">
        <v>33</v>
      </c>
      <c r="I99" s="385">
        <f t="shared" si="2"/>
        <v>96</v>
      </c>
      <c r="J99" t="str">
        <f t="shared" si="3"/>
        <v>50298-02077</v>
      </c>
    </row>
    <row r="100" spans="1:10" ht="21" hidden="1" customHeight="1">
      <c r="A100" s="384" t="s">
        <v>708</v>
      </c>
      <c r="B100" s="385" t="s">
        <v>709</v>
      </c>
      <c r="C100" s="385" t="s">
        <v>710</v>
      </c>
      <c r="D100" s="385" t="s">
        <v>686</v>
      </c>
      <c r="E100" s="385" t="s">
        <v>687</v>
      </c>
      <c r="F100" s="385" t="s">
        <v>725</v>
      </c>
      <c r="G100" s="385" t="s">
        <v>726</v>
      </c>
      <c r="H100" s="385">
        <v>40</v>
      </c>
      <c r="I100" s="385">
        <f t="shared" si="2"/>
        <v>110</v>
      </c>
      <c r="J100" t="str">
        <f t="shared" si="3"/>
        <v>50298-02077</v>
      </c>
    </row>
    <row r="101" spans="1:10" ht="21" hidden="1" customHeight="1">
      <c r="A101" s="384" t="s">
        <v>708</v>
      </c>
      <c r="B101" s="385" t="s">
        <v>709</v>
      </c>
      <c r="C101" s="385" t="s">
        <v>710</v>
      </c>
      <c r="D101" s="385" t="s">
        <v>686</v>
      </c>
      <c r="E101" s="385" t="s">
        <v>687</v>
      </c>
      <c r="F101" s="385" t="s">
        <v>727</v>
      </c>
      <c r="G101" s="385" t="s">
        <v>728</v>
      </c>
      <c r="H101" s="385">
        <v>23</v>
      </c>
      <c r="I101" s="385">
        <f t="shared" si="2"/>
        <v>72</v>
      </c>
      <c r="J101" t="str">
        <f t="shared" si="3"/>
        <v>50298-02077</v>
      </c>
    </row>
    <row r="102" spans="1:10" ht="21" hidden="1" customHeight="1">
      <c r="A102" s="384" t="s">
        <v>708</v>
      </c>
      <c r="B102" s="385" t="s">
        <v>709</v>
      </c>
      <c r="C102" s="385" t="s">
        <v>710</v>
      </c>
      <c r="D102" s="385" t="s">
        <v>686</v>
      </c>
      <c r="E102" s="385" t="s">
        <v>687</v>
      </c>
      <c r="F102" s="385" t="s">
        <v>729</v>
      </c>
      <c r="G102" s="385" t="s">
        <v>730</v>
      </c>
      <c r="H102" s="385">
        <v>16</v>
      </c>
      <c r="I102" s="385">
        <f t="shared" si="2"/>
        <v>56</v>
      </c>
      <c r="J102" t="str">
        <f t="shared" si="3"/>
        <v>50298-02077</v>
      </c>
    </row>
    <row r="103" spans="1:10" ht="21" hidden="1" customHeight="1">
      <c r="A103" s="384" t="s">
        <v>708</v>
      </c>
      <c r="B103" s="385" t="s">
        <v>709</v>
      </c>
      <c r="C103" s="385" t="s">
        <v>710</v>
      </c>
      <c r="D103" s="385" t="s">
        <v>590</v>
      </c>
      <c r="E103" s="385" t="s">
        <v>591</v>
      </c>
      <c r="F103" s="385" t="s">
        <v>731</v>
      </c>
      <c r="G103" s="385" t="s">
        <v>732</v>
      </c>
      <c r="H103" s="385">
        <v>23</v>
      </c>
      <c r="I103" s="385">
        <f t="shared" si="2"/>
        <v>72</v>
      </c>
      <c r="J103" t="str">
        <f t="shared" si="3"/>
        <v>50298-01898</v>
      </c>
    </row>
    <row r="104" spans="1:10" ht="21" hidden="1" customHeight="1">
      <c r="A104" s="384" t="s">
        <v>708</v>
      </c>
      <c r="B104" s="385" t="s">
        <v>709</v>
      </c>
      <c r="C104" s="385" t="s">
        <v>710</v>
      </c>
      <c r="D104" s="385" t="s">
        <v>590</v>
      </c>
      <c r="E104" s="385" t="s">
        <v>591</v>
      </c>
      <c r="F104" s="385" t="s">
        <v>733</v>
      </c>
      <c r="G104" s="385" t="s">
        <v>734</v>
      </c>
      <c r="H104" s="385">
        <v>38</v>
      </c>
      <c r="I104" s="385">
        <f t="shared" si="2"/>
        <v>106</v>
      </c>
      <c r="J104" t="str">
        <f t="shared" si="3"/>
        <v>50298-01898</v>
      </c>
    </row>
    <row r="105" spans="1:10" ht="21" hidden="1" customHeight="1">
      <c r="A105" s="384" t="s">
        <v>708</v>
      </c>
      <c r="B105" s="385" t="s">
        <v>709</v>
      </c>
      <c r="C105" s="385" t="s">
        <v>710</v>
      </c>
      <c r="D105" s="385" t="s">
        <v>590</v>
      </c>
      <c r="E105" s="385" t="s">
        <v>591</v>
      </c>
      <c r="F105" s="385" t="s">
        <v>735</v>
      </c>
      <c r="G105" s="385" t="s">
        <v>736</v>
      </c>
      <c r="H105" s="385">
        <v>43</v>
      </c>
      <c r="I105" s="385">
        <f t="shared" si="2"/>
        <v>116</v>
      </c>
      <c r="J105" t="str">
        <f t="shared" si="3"/>
        <v>50298-01898</v>
      </c>
    </row>
    <row r="106" spans="1:10" ht="21" hidden="1" customHeight="1">
      <c r="A106" s="384" t="s">
        <v>708</v>
      </c>
      <c r="B106" s="385" t="s">
        <v>709</v>
      </c>
      <c r="C106" s="385" t="s">
        <v>710</v>
      </c>
      <c r="D106" s="385" t="s">
        <v>590</v>
      </c>
      <c r="E106" s="385" t="s">
        <v>591</v>
      </c>
      <c r="F106" s="385" t="s">
        <v>737</v>
      </c>
      <c r="G106" s="385" t="s">
        <v>738</v>
      </c>
      <c r="H106" s="385">
        <v>27</v>
      </c>
      <c r="I106" s="385">
        <f t="shared" si="2"/>
        <v>80</v>
      </c>
      <c r="J106" t="str">
        <f t="shared" si="3"/>
        <v>50298-01898</v>
      </c>
    </row>
    <row r="107" spans="1:10" ht="21" hidden="1" customHeight="1">
      <c r="A107" s="384" t="s">
        <v>708</v>
      </c>
      <c r="B107" s="385" t="s">
        <v>709</v>
      </c>
      <c r="C107" s="385" t="s">
        <v>710</v>
      </c>
      <c r="D107" s="385" t="s">
        <v>590</v>
      </c>
      <c r="E107" s="385" t="s">
        <v>591</v>
      </c>
      <c r="F107" s="385" t="s">
        <v>739</v>
      </c>
      <c r="G107" s="385" t="s">
        <v>740</v>
      </c>
      <c r="H107" s="385">
        <v>18</v>
      </c>
      <c r="I107" s="385">
        <f t="shared" si="2"/>
        <v>60</v>
      </c>
      <c r="J107" t="str">
        <f t="shared" si="3"/>
        <v>50298-01898</v>
      </c>
    </row>
    <row r="108" spans="1:10" ht="21" hidden="1" customHeight="1">
      <c r="A108" s="384" t="s">
        <v>741</v>
      </c>
      <c r="B108" s="385" t="s">
        <v>742</v>
      </c>
      <c r="C108" s="385" t="s">
        <v>743</v>
      </c>
      <c r="D108" s="385" t="s">
        <v>538</v>
      </c>
      <c r="E108" s="385" t="s">
        <v>539</v>
      </c>
      <c r="F108" s="385" t="s">
        <v>744</v>
      </c>
      <c r="G108" s="385" t="s">
        <v>745</v>
      </c>
      <c r="H108" s="385">
        <v>15</v>
      </c>
      <c r="I108" s="385">
        <f t="shared" si="2"/>
        <v>54</v>
      </c>
      <c r="J108" t="str">
        <f t="shared" si="3"/>
        <v>50307-06113</v>
      </c>
    </row>
    <row r="109" spans="1:10" ht="21" hidden="1" customHeight="1">
      <c r="A109" s="384" t="s">
        <v>741</v>
      </c>
      <c r="B109" s="385" t="s">
        <v>742</v>
      </c>
      <c r="C109" s="385" t="s">
        <v>743</v>
      </c>
      <c r="D109" s="385" t="s">
        <v>538</v>
      </c>
      <c r="E109" s="385" t="s">
        <v>539</v>
      </c>
      <c r="F109" s="385" t="s">
        <v>746</v>
      </c>
      <c r="G109" s="385" t="s">
        <v>747</v>
      </c>
      <c r="H109" s="385">
        <v>41</v>
      </c>
      <c r="I109" s="385">
        <f t="shared" si="2"/>
        <v>112</v>
      </c>
      <c r="J109" t="str">
        <f t="shared" si="3"/>
        <v>50307-06113</v>
      </c>
    </row>
    <row r="110" spans="1:10" ht="21" hidden="1" customHeight="1">
      <c r="A110" s="384" t="s">
        <v>741</v>
      </c>
      <c r="B110" s="385" t="s">
        <v>742</v>
      </c>
      <c r="C110" s="385" t="s">
        <v>743</v>
      </c>
      <c r="D110" s="385" t="s">
        <v>538</v>
      </c>
      <c r="E110" s="385" t="s">
        <v>539</v>
      </c>
      <c r="F110" s="385" t="s">
        <v>748</v>
      </c>
      <c r="G110" s="385" t="s">
        <v>749</v>
      </c>
      <c r="H110" s="385">
        <v>48</v>
      </c>
      <c r="I110" s="385">
        <f t="shared" si="2"/>
        <v>130</v>
      </c>
      <c r="J110" t="str">
        <f t="shared" si="3"/>
        <v>50307-06113</v>
      </c>
    </row>
    <row r="111" spans="1:10" ht="21" hidden="1" customHeight="1">
      <c r="A111" s="384" t="s">
        <v>741</v>
      </c>
      <c r="B111" s="385" t="s">
        <v>742</v>
      </c>
      <c r="C111" s="385" t="s">
        <v>743</v>
      </c>
      <c r="D111" s="385" t="s">
        <v>538</v>
      </c>
      <c r="E111" s="385" t="s">
        <v>539</v>
      </c>
      <c r="F111" s="385" t="s">
        <v>750</v>
      </c>
      <c r="G111" s="385" t="s">
        <v>751</v>
      </c>
      <c r="H111" s="385">
        <v>25</v>
      </c>
      <c r="I111" s="385">
        <f t="shared" si="2"/>
        <v>76</v>
      </c>
      <c r="J111" t="str">
        <f t="shared" si="3"/>
        <v>50307-06113</v>
      </c>
    </row>
    <row r="112" spans="1:10" ht="21" hidden="1" customHeight="1">
      <c r="A112" s="384" t="s">
        <v>741</v>
      </c>
      <c r="B112" s="385" t="s">
        <v>742</v>
      </c>
      <c r="C112" s="385" t="s">
        <v>743</v>
      </c>
      <c r="D112" s="385" t="s">
        <v>538</v>
      </c>
      <c r="E112" s="385" t="s">
        <v>539</v>
      </c>
      <c r="F112" s="385" t="s">
        <v>752</v>
      </c>
      <c r="G112" s="385" t="s">
        <v>753</v>
      </c>
      <c r="H112" s="385">
        <v>20</v>
      </c>
      <c r="I112" s="385">
        <f t="shared" si="2"/>
        <v>66</v>
      </c>
      <c r="J112" t="str">
        <f t="shared" si="3"/>
        <v>50307-06113</v>
      </c>
    </row>
    <row r="113" spans="1:10" ht="21" hidden="1" customHeight="1">
      <c r="A113" s="384" t="s">
        <v>754</v>
      </c>
      <c r="B113" s="385" t="s">
        <v>755</v>
      </c>
      <c r="C113" s="385" t="s">
        <v>756</v>
      </c>
      <c r="D113" s="385" t="s">
        <v>618</v>
      </c>
      <c r="E113" s="385" t="s">
        <v>619</v>
      </c>
      <c r="F113" s="385" t="s">
        <v>757</v>
      </c>
      <c r="G113" s="385" t="s">
        <v>758</v>
      </c>
      <c r="H113" s="385">
        <v>24</v>
      </c>
      <c r="I113" s="385">
        <f t="shared" si="2"/>
        <v>74</v>
      </c>
      <c r="J113" t="str">
        <f t="shared" si="3"/>
        <v>50310-00001</v>
      </c>
    </row>
    <row r="114" spans="1:10" ht="21" hidden="1" customHeight="1">
      <c r="A114" s="384" t="s">
        <v>754</v>
      </c>
      <c r="B114" s="385" t="s">
        <v>755</v>
      </c>
      <c r="C114" s="385" t="s">
        <v>756</v>
      </c>
      <c r="D114" s="385" t="s">
        <v>618</v>
      </c>
      <c r="E114" s="385" t="s">
        <v>619</v>
      </c>
      <c r="F114" s="385" t="s">
        <v>759</v>
      </c>
      <c r="G114" s="385" t="s">
        <v>760</v>
      </c>
      <c r="H114" s="385">
        <v>42</v>
      </c>
      <c r="I114" s="385">
        <f t="shared" si="2"/>
        <v>114</v>
      </c>
      <c r="J114" t="str">
        <f t="shared" si="3"/>
        <v>50310-00001</v>
      </c>
    </row>
    <row r="115" spans="1:10" ht="21" hidden="1" customHeight="1">
      <c r="A115" s="384" t="s">
        <v>754</v>
      </c>
      <c r="B115" s="385" t="s">
        <v>755</v>
      </c>
      <c r="C115" s="385" t="s">
        <v>756</v>
      </c>
      <c r="D115" s="385" t="s">
        <v>618</v>
      </c>
      <c r="E115" s="385" t="s">
        <v>619</v>
      </c>
      <c r="F115" s="385" t="s">
        <v>761</v>
      </c>
      <c r="G115" s="385" t="s">
        <v>762</v>
      </c>
      <c r="H115" s="385">
        <v>40</v>
      </c>
      <c r="I115" s="385">
        <f t="shared" si="2"/>
        <v>110</v>
      </c>
      <c r="J115" t="str">
        <f t="shared" si="3"/>
        <v>50310-00001</v>
      </c>
    </row>
    <row r="116" spans="1:10" ht="21" hidden="1" customHeight="1">
      <c r="A116" s="384" t="s">
        <v>754</v>
      </c>
      <c r="B116" s="385" t="s">
        <v>755</v>
      </c>
      <c r="C116" s="385" t="s">
        <v>756</v>
      </c>
      <c r="D116" s="385" t="s">
        <v>618</v>
      </c>
      <c r="E116" s="385" t="s">
        <v>619</v>
      </c>
      <c r="F116" s="385" t="s">
        <v>763</v>
      </c>
      <c r="G116" s="385" t="s">
        <v>764</v>
      </c>
      <c r="H116" s="385">
        <v>25</v>
      </c>
      <c r="I116" s="385">
        <f t="shared" si="2"/>
        <v>76</v>
      </c>
      <c r="J116" t="str">
        <f t="shared" si="3"/>
        <v>50310-00001</v>
      </c>
    </row>
    <row r="117" spans="1:10" ht="21" hidden="1" customHeight="1">
      <c r="A117" s="384" t="s">
        <v>754</v>
      </c>
      <c r="B117" s="385" t="s">
        <v>755</v>
      </c>
      <c r="C117" s="385" t="s">
        <v>756</v>
      </c>
      <c r="D117" s="385" t="s">
        <v>618</v>
      </c>
      <c r="E117" s="385" t="s">
        <v>619</v>
      </c>
      <c r="F117" s="385" t="s">
        <v>765</v>
      </c>
      <c r="G117" s="385" t="s">
        <v>766</v>
      </c>
      <c r="H117" s="385">
        <v>19</v>
      </c>
      <c r="I117" s="385">
        <f t="shared" si="2"/>
        <v>64</v>
      </c>
      <c r="J117" t="str">
        <f t="shared" si="3"/>
        <v>50310-00001</v>
      </c>
    </row>
    <row r="118" spans="1:10" ht="21" hidden="1" customHeight="1">
      <c r="A118" s="384" t="s">
        <v>754</v>
      </c>
      <c r="B118" s="385" t="s">
        <v>755</v>
      </c>
      <c r="C118" s="385" t="s">
        <v>756</v>
      </c>
      <c r="D118" s="385" t="s">
        <v>482</v>
      </c>
      <c r="E118" s="385" t="s">
        <v>483</v>
      </c>
      <c r="F118" s="385" t="s">
        <v>767</v>
      </c>
      <c r="G118" s="385" t="s">
        <v>768</v>
      </c>
      <c r="H118" s="385">
        <v>19</v>
      </c>
      <c r="I118" s="385">
        <f t="shared" si="2"/>
        <v>64</v>
      </c>
      <c r="J118" t="str">
        <f t="shared" si="3"/>
        <v>50310-05977</v>
      </c>
    </row>
    <row r="119" spans="1:10" ht="21" hidden="1" customHeight="1">
      <c r="A119" s="384" t="s">
        <v>754</v>
      </c>
      <c r="B119" s="385" t="s">
        <v>755</v>
      </c>
      <c r="C119" s="385" t="s">
        <v>756</v>
      </c>
      <c r="D119" s="385" t="s">
        <v>482</v>
      </c>
      <c r="E119" s="385" t="s">
        <v>483</v>
      </c>
      <c r="F119" s="385" t="s">
        <v>769</v>
      </c>
      <c r="G119" s="385" t="s">
        <v>770</v>
      </c>
      <c r="H119" s="385">
        <v>40</v>
      </c>
      <c r="I119" s="385">
        <f t="shared" si="2"/>
        <v>110</v>
      </c>
      <c r="J119" t="str">
        <f t="shared" si="3"/>
        <v>50310-05977</v>
      </c>
    </row>
    <row r="120" spans="1:10" ht="21" hidden="1" customHeight="1">
      <c r="A120" s="384" t="s">
        <v>754</v>
      </c>
      <c r="B120" s="385" t="s">
        <v>755</v>
      </c>
      <c r="C120" s="385" t="s">
        <v>756</v>
      </c>
      <c r="D120" s="385" t="s">
        <v>482</v>
      </c>
      <c r="E120" s="385" t="s">
        <v>483</v>
      </c>
      <c r="F120" s="385" t="s">
        <v>771</v>
      </c>
      <c r="G120" s="385" t="s">
        <v>772</v>
      </c>
      <c r="H120" s="385">
        <v>44</v>
      </c>
      <c r="I120" s="385">
        <f t="shared" si="2"/>
        <v>120</v>
      </c>
      <c r="J120" t="str">
        <f t="shared" si="3"/>
        <v>50310-05977</v>
      </c>
    </row>
    <row r="121" spans="1:10" ht="21" hidden="1" customHeight="1">
      <c r="A121" s="384" t="s">
        <v>754</v>
      </c>
      <c r="B121" s="385" t="s">
        <v>755</v>
      </c>
      <c r="C121" s="385" t="s">
        <v>756</v>
      </c>
      <c r="D121" s="385" t="s">
        <v>482</v>
      </c>
      <c r="E121" s="385" t="s">
        <v>483</v>
      </c>
      <c r="F121" s="385" t="s">
        <v>773</v>
      </c>
      <c r="G121" s="385" t="s">
        <v>774</v>
      </c>
      <c r="H121" s="385">
        <v>29</v>
      </c>
      <c r="I121" s="385">
        <f t="shared" si="2"/>
        <v>86</v>
      </c>
      <c r="J121" t="str">
        <f t="shared" si="3"/>
        <v>50310-05977</v>
      </c>
    </row>
    <row r="122" spans="1:10" ht="21" hidden="1" customHeight="1">
      <c r="A122" s="384" t="s">
        <v>754</v>
      </c>
      <c r="B122" s="385" t="s">
        <v>755</v>
      </c>
      <c r="C122" s="385" t="s">
        <v>756</v>
      </c>
      <c r="D122" s="385" t="s">
        <v>482</v>
      </c>
      <c r="E122" s="385" t="s">
        <v>483</v>
      </c>
      <c r="F122" s="385" t="s">
        <v>775</v>
      </c>
      <c r="G122" s="385" t="s">
        <v>776</v>
      </c>
      <c r="H122" s="385">
        <v>17</v>
      </c>
      <c r="I122" s="385">
        <f t="shared" si="2"/>
        <v>58</v>
      </c>
      <c r="J122" t="str">
        <f t="shared" si="3"/>
        <v>50310-05977</v>
      </c>
    </row>
    <row r="123" spans="1:10" ht="21" hidden="1" customHeight="1">
      <c r="A123" s="384" t="s">
        <v>754</v>
      </c>
      <c r="B123" s="385" t="s">
        <v>755</v>
      </c>
      <c r="C123" s="385" t="s">
        <v>756</v>
      </c>
      <c r="D123" s="385" t="s">
        <v>686</v>
      </c>
      <c r="E123" s="385" t="s">
        <v>687</v>
      </c>
      <c r="F123" s="385" t="s">
        <v>777</v>
      </c>
      <c r="G123" s="385" t="s">
        <v>778</v>
      </c>
      <c r="H123" s="385">
        <v>18</v>
      </c>
      <c r="I123" s="385">
        <f t="shared" si="2"/>
        <v>60</v>
      </c>
      <c r="J123" t="str">
        <f t="shared" si="3"/>
        <v>50310-02077</v>
      </c>
    </row>
    <row r="124" spans="1:10" ht="21" hidden="1" customHeight="1">
      <c r="A124" s="384" t="s">
        <v>754</v>
      </c>
      <c r="B124" s="385" t="s">
        <v>755</v>
      </c>
      <c r="C124" s="385" t="s">
        <v>756</v>
      </c>
      <c r="D124" s="385" t="s">
        <v>686</v>
      </c>
      <c r="E124" s="385" t="s">
        <v>687</v>
      </c>
      <c r="F124" s="385" t="s">
        <v>779</v>
      </c>
      <c r="G124" s="385" t="s">
        <v>780</v>
      </c>
      <c r="H124" s="385">
        <v>34</v>
      </c>
      <c r="I124" s="385">
        <f t="shared" si="2"/>
        <v>98</v>
      </c>
      <c r="J124" t="str">
        <f t="shared" si="3"/>
        <v>50310-02077</v>
      </c>
    </row>
    <row r="125" spans="1:10" ht="21" hidden="1" customHeight="1">
      <c r="A125" s="384" t="s">
        <v>754</v>
      </c>
      <c r="B125" s="385" t="s">
        <v>755</v>
      </c>
      <c r="C125" s="385" t="s">
        <v>756</v>
      </c>
      <c r="D125" s="385" t="s">
        <v>686</v>
      </c>
      <c r="E125" s="385" t="s">
        <v>687</v>
      </c>
      <c r="F125" s="385" t="s">
        <v>781</v>
      </c>
      <c r="G125" s="385" t="s">
        <v>782</v>
      </c>
      <c r="H125" s="385">
        <v>36</v>
      </c>
      <c r="I125" s="385">
        <f t="shared" si="2"/>
        <v>102</v>
      </c>
      <c r="J125" t="str">
        <f t="shared" si="3"/>
        <v>50310-02077</v>
      </c>
    </row>
    <row r="126" spans="1:10" ht="21" hidden="1" customHeight="1">
      <c r="A126" s="384" t="s">
        <v>754</v>
      </c>
      <c r="B126" s="385" t="s">
        <v>755</v>
      </c>
      <c r="C126" s="385" t="s">
        <v>756</v>
      </c>
      <c r="D126" s="385" t="s">
        <v>686</v>
      </c>
      <c r="E126" s="385" t="s">
        <v>687</v>
      </c>
      <c r="F126" s="385" t="s">
        <v>783</v>
      </c>
      <c r="G126" s="385" t="s">
        <v>784</v>
      </c>
      <c r="H126" s="385">
        <v>22</v>
      </c>
      <c r="I126" s="385">
        <f t="shared" si="2"/>
        <v>70</v>
      </c>
      <c r="J126" t="str">
        <f t="shared" si="3"/>
        <v>50310-02077</v>
      </c>
    </row>
    <row r="127" spans="1:10" ht="21" hidden="1" customHeight="1">
      <c r="A127" s="384" t="s">
        <v>754</v>
      </c>
      <c r="B127" s="385" t="s">
        <v>755</v>
      </c>
      <c r="C127" s="385" t="s">
        <v>756</v>
      </c>
      <c r="D127" s="385" t="s">
        <v>686</v>
      </c>
      <c r="E127" s="385" t="s">
        <v>687</v>
      </c>
      <c r="F127" s="385" t="s">
        <v>785</v>
      </c>
      <c r="G127" s="385" t="s">
        <v>786</v>
      </c>
      <c r="H127" s="385">
        <v>15</v>
      </c>
      <c r="I127" s="385">
        <f t="shared" si="2"/>
        <v>54</v>
      </c>
      <c r="J127" t="str">
        <f t="shared" si="3"/>
        <v>50310-02077</v>
      </c>
    </row>
    <row r="128" spans="1:10" ht="21" hidden="1" customHeight="1">
      <c r="A128" s="384" t="s">
        <v>754</v>
      </c>
      <c r="B128" s="385" t="s">
        <v>755</v>
      </c>
      <c r="C128" s="385" t="s">
        <v>756</v>
      </c>
      <c r="D128" s="385" t="s">
        <v>590</v>
      </c>
      <c r="E128" s="385" t="s">
        <v>591</v>
      </c>
      <c r="F128" s="385" t="s">
        <v>787</v>
      </c>
      <c r="G128" s="385" t="s">
        <v>788</v>
      </c>
      <c r="H128" s="385">
        <v>24</v>
      </c>
      <c r="I128" s="385">
        <f t="shared" si="2"/>
        <v>74</v>
      </c>
      <c r="J128" t="str">
        <f t="shared" si="3"/>
        <v>50310-01898</v>
      </c>
    </row>
    <row r="129" spans="1:10" ht="21" hidden="1" customHeight="1">
      <c r="A129" s="384" t="s">
        <v>754</v>
      </c>
      <c r="B129" s="385" t="s">
        <v>755</v>
      </c>
      <c r="C129" s="385" t="s">
        <v>756</v>
      </c>
      <c r="D129" s="385" t="s">
        <v>590</v>
      </c>
      <c r="E129" s="385" t="s">
        <v>591</v>
      </c>
      <c r="F129" s="385" t="s">
        <v>789</v>
      </c>
      <c r="G129" s="385" t="s">
        <v>790</v>
      </c>
      <c r="H129" s="385">
        <v>40</v>
      </c>
      <c r="I129" s="385">
        <f t="shared" si="2"/>
        <v>110</v>
      </c>
      <c r="J129" t="str">
        <f t="shared" si="3"/>
        <v>50310-01898</v>
      </c>
    </row>
    <row r="130" spans="1:10" ht="21" hidden="1" customHeight="1">
      <c r="A130" s="384" t="s">
        <v>754</v>
      </c>
      <c r="B130" s="385" t="s">
        <v>755</v>
      </c>
      <c r="C130" s="385" t="s">
        <v>756</v>
      </c>
      <c r="D130" s="385" t="s">
        <v>590</v>
      </c>
      <c r="E130" s="385" t="s">
        <v>591</v>
      </c>
      <c r="F130" s="385" t="s">
        <v>791</v>
      </c>
      <c r="G130" s="385" t="s">
        <v>792</v>
      </c>
      <c r="H130" s="385">
        <v>46</v>
      </c>
      <c r="I130" s="385">
        <f t="shared" si="2"/>
        <v>124</v>
      </c>
      <c r="J130" t="str">
        <f t="shared" si="3"/>
        <v>50310-01898</v>
      </c>
    </row>
    <row r="131" spans="1:10" ht="21" hidden="1" customHeight="1">
      <c r="A131" s="384" t="s">
        <v>754</v>
      </c>
      <c r="B131" s="385" t="s">
        <v>755</v>
      </c>
      <c r="C131" s="385" t="s">
        <v>756</v>
      </c>
      <c r="D131" s="385" t="s">
        <v>590</v>
      </c>
      <c r="E131" s="385" t="s">
        <v>591</v>
      </c>
      <c r="F131" s="385" t="s">
        <v>793</v>
      </c>
      <c r="G131" s="385" t="s">
        <v>794</v>
      </c>
      <c r="H131" s="385">
        <v>27</v>
      </c>
      <c r="I131" s="385">
        <f t="shared" si="2"/>
        <v>80</v>
      </c>
      <c r="J131" t="str">
        <f t="shared" si="3"/>
        <v>50310-01898</v>
      </c>
    </row>
    <row r="132" spans="1:10" ht="21" hidden="1" customHeight="1">
      <c r="A132" s="384" t="s">
        <v>754</v>
      </c>
      <c r="B132" s="385" t="s">
        <v>755</v>
      </c>
      <c r="C132" s="385" t="s">
        <v>756</v>
      </c>
      <c r="D132" s="385" t="s">
        <v>590</v>
      </c>
      <c r="E132" s="385" t="s">
        <v>591</v>
      </c>
      <c r="F132" s="385" t="s">
        <v>795</v>
      </c>
      <c r="G132" s="385" t="s">
        <v>796</v>
      </c>
      <c r="H132" s="385">
        <v>13</v>
      </c>
      <c r="I132" s="385">
        <f t="shared" ref="I132:I195" si="4">(ROUND(H132*$J$1,0)+$K$1)*2+ROUND((H132*$J$1)/20,0)*2</f>
        <v>50</v>
      </c>
      <c r="J132" t="str">
        <f t="shared" ref="J132:J195" si="5">LEFT(F132,11)</f>
        <v>50310-01898</v>
      </c>
    </row>
    <row r="133" spans="1:10" ht="21" hidden="1" customHeight="1">
      <c r="A133" s="384" t="s">
        <v>797</v>
      </c>
      <c r="B133" s="385" t="s">
        <v>798</v>
      </c>
      <c r="C133" s="385" t="s">
        <v>799</v>
      </c>
      <c r="D133" s="385" t="s">
        <v>618</v>
      </c>
      <c r="E133" s="385" t="s">
        <v>619</v>
      </c>
      <c r="F133" s="385" t="s">
        <v>800</v>
      </c>
      <c r="G133" s="385" t="s">
        <v>801</v>
      </c>
      <c r="H133" s="385">
        <v>18</v>
      </c>
      <c r="I133" s="385">
        <f t="shared" si="4"/>
        <v>60</v>
      </c>
      <c r="J133" t="str">
        <f t="shared" si="5"/>
        <v>50389-00001</v>
      </c>
    </row>
    <row r="134" spans="1:10" ht="21" hidden="1" customHeight="1">
      <c r="A134" s="384" t="s">
        <v>797</v>
      </c>
      <c r="B134" s="385" t="s">
        <v>798</v>
      </c>
      <c r="C134" s="385" t="s">
        <v>799</v>
      </c>
      <c r="D134" s="385" t="s">
        <v>618</v>
      </c>
      <c r="E134" s="385" t="s">
        <v>619</v>
      </c>
      <c r="F134" s="385" t="s">
        <v>802</v>
      </c>
      <c r="G134" s="385" t="s">
        <v>803</v>
      </c>
      <c r="H134" s="385">
        <v>32</v>
      </c>
      <c r="I134" s="385">
        <f t="shared" si="4"/>
        <v>94</v>
      </c>
      <c r="J134" t="str">
        <f t="shared" si="5"/>
        <v>50389-00001</v>
      </c>
    </row>
    <row r="135" spans="1:10" ht="21" hidden="1" customHeight="1">
      <c r="A135" s="384" t="s">
        <v>797</v>
      </c>
      <c r="B135" s="385" t="s">
        <v>798</v>
      </c>
      <c r="C135" s="385" t="s">
        <v>799</v>
      </c>
      <c r="D135" s="385" t="s">
        <v>618</v>
      </c>
      <c r="E135" s="385" t="s">
        <v>619</v>
      </c>
      <c r="F135" s="385" t="s">
        <v>804</v>
      </c>
      <c r="G135" s="385" t="s">
        <v>805</v>
      </c>
      <c r="H135" s="385">
        <v>33</v>
      </c>
      <c r="I135" s="385">
        <f t="shared" si="4"/>
        <v>96</v>
      </c>
      <c r="J135" t="str">
        <f t="shared" si="5"/>
        <v>50389-00001</v>
      </c>
    </row>
    <row r="136" spans="1:10" ht="21" hidden="1" customHeight="1">
      <c r="A136" s="384" t="s">
        <v>797</v>
      </c>
      <c r="B136" s="385" t="s">
        <v>798</v>
      </c>
      <c r="C136" s="385" t="s">
        <v>799</v>
      </c>
      <c r="D136" s="385" t="s">
        <v>618</v>
      </c>
      <c r="E136" s="385" t="s">
        <v>619</v>
      </c>
      <c r="F136" s="385" t="s">
        <v>806</v>
      </c>
      <c r="G136" s="385" t="s">
        <v>807</v>
      </c>
      <c r="H136" s="385">
        <v>21</v>
      </c>
      <c r="I136" s="385">
        <f t="shared" si="4"/>
        <v>68</v>
      </c>
      <c r="J136" t="str">
        <f t="shared" si="5"/>
        <v>50389-00001</v>
      </c>
    </row>
    <row r="137" spans="1:10" ht="21" hidden="1" customHeight="1">
      <c r="A137" s="384" t="s">
        <v>797</v>
      </c>
      <c r="B137" s="385" t="s">
        <v>798</v>
      </c>
      <c r="C137" s="385" t="s">
        <v>799</v>
      </c>
      <c r="D137" s="385" t="s">
        <v>618</v>
      </c>
      <c r="E137" s="385" t="s">
        <v>619</v>
      </c>
      <c r="F137" s="385" t="s">
        <v>808</v>
      </c>
      <c r="G137" s="385" t="s">
        <v>809</v>
      </c>
      <c r="H137" s="385">
        <v>8</v>
      </c>
      <c r="I137" s="385">
        <f t="shared" si="4"/>
        <v>38</v>
      </c>
      <c r="J137" t="str">
        <f t="shared" si="5"/>
        <v>50389-00001</v>
      </c>
    </row>
    <row r="138" spans="1:10" ht="21" hidden="1" customHeight="1">
      <c r="A138" s="384" t="s">
        <v>797</v>
      </c>
      <c r="B138" s="385" t="s">
        <v>798</v>
      </c>
      <c r="C138" s="385" t="s">
        <v>799</v>
      </c>
      <c r="D138" s="385" t="s">
        <v>810</v>
      </c>
      <c r="E138" s="385" t="s">
        <v>811</v>
      </c>
      <c r="F138" s="385" t="s">
        <v>812</v>
      </c>
      <c r="G138" s="385" t="s">
        <v>813</v>
      </c>
      <c r="H138" s="385">
        <v>18</v>
      </c>
      <c r="I138" s="385">
        <f t="shared" si="4"/>
        <v>60</v>
      </c>
      <c r="J138" t="str">
        <f t="shared" si="5"/>
        <v>50389-06537</v>
      </c>
    </row>
    <row r="139" spans="1:10" ht="21" hidden="1" customHeight="1">
      <c r="A139" s="384" t="s">
        <v>797</v>
      </c>
      <c r="B139" s="385" t="s">
        <v>798</v>
      </c>
      <c r="C139" s="385" t="s">
        <v>799</v>
      </c>
      <c r="D139" s="385" t="s">
        <v>810</v>
      </c>
      <c r="E139" s="385" t="s">
        <v>811</v>
      </c>
      <c r="F139" s="385" t="s">
        <v>814</v>
      </c>
      <c r="G139" s="385" t="s">
        <v>815</v>
      </c>
      <c r="H139" s="385">
        <v>33</v>
      </c>
      <c r="I139" s="385">
        <f t="shared" si="4"/>
        <v>96</v>
      </c>
      <c r="J139" t="str">
        <f t="shared" si="5"/>
        <v>50389-06537</v>
      </c>
    </row>
    <row r="140" spans="1:10" ht="21" hidden="1" customHeight="1">
      <c r="A140" s="384" t="s">
        <v>797</v>
      </c>
      <c r="B140" s="385" t="s">
        <v>798</v>
      </c>
      <c r="C140" s="385" t="s">
        <v>799</v>
      </c>
      <c r="D140" s="385" t="s">
        <v>810</v>
      </c>
      <c r="E140" s="385" t="s">
        <v>811</v>
      </c>
      <c r="F140" s="385" t="s">
        <v>816</v>
      </c>
      <c r="G140" s="385" t="s">
        <v>817</v>
      </c>
      <c r="H140" s="385">
        <v>33</v>
      </c>
      <c r="I140" s="385">
        <f t="shared" si="4"/>
        <v>96</v>
      </c>
      <c r="J140" t="str">
        <f t="shared" si="5"/>
        <v>50389-06537</v>
      </c>
    </row>
    <row r="141" spans="1:10" ht="21" hidden="1" customHeight="1">
      <c r="A141" s="384" t="s">
        <v>797</v>
      </c>
      <c r="B141" s="385" t="s">
        <v>798</v>
      </c>
      <c r="C141" s="385" t="s">
        <v>799</v>
      </c>
      <c r="D141" s="385" t="s">
        <v>810</v>
      </c>
      <c r="E141" s="385" t="s">
        <v>811</v>
      </c>
      <c r="F141" s="385" t="s">
        <v>818</v>
      </c>
      <c r="G141" s="385" t="s">
        <v>819</v>
      </c>
      <c r="H141" s="385">
        <v>21</v>
      </c>
      <c r="I141" s="385">
        <f t="shared" si="4"/>
        <v>68</v>
      </c>
      <c r="J141" t="str">
        <f t="shared" si="5"/>
        <v>50389-06537</v>
      </c>
    </row>
    <row r="142" spans="1:10" ht="21" hidden="1" customHeight="1">
      <c r="A142" s="384" t="s">
        <v>797</v>
      </c>
      <c r="B142" s="385" t="s">
        <v>798</v>
      </c>
      <c r="C142" s="385" t="s">
        <v>799</v>
      </c>
      <c r="D142" s="385" t="s">
        <v>810</v>
      </c>
      <c r="E142" s="385" t="s">
        <v>811</v>
      </c>
      <c r="F142" s="385" t="s">
        <v>820</v>
      </c>
      <c r="G142" s="385" t="s">
        <v>821</v>
      </c>
      <c r="H142" s="385">
        <v>8</v>
      </c>
      <c r="I142" s="385">
        <f t="shared" si="4"/>
        <v>38</v>
      </c>
      <c r="J142" t="str">
        <f t="shared" si="5"/>
        <v>50389-06537</v>
      </c>
    </row>
    <row r="143" spans="1:10" ht="21" hidden="1" customHeight="1">
      <c r="A143" s="384" t="s">
        <v>822</v>
      </c>
      <c r="B143" s="385" t="s">
        <v>823</v>
      </c>
      <c r="C143" s="385" t="s">
        <v>824</v>
      </c>
      <c r="D143" s="385" t="s">
        <v>618</v>
      </c>
      <c r="E143" s="385" t="s">
        <v>619</v>
      </c>
      <c r="F143" s="385" t="s">
        <v>825</v>
      </c>
      <c r="G143" s="385" t="s">
        <v>826</v>
      </c>
      <c r="H143" s="385">
        <v>25</v>
      </c>
      <c r="I143" s="385">
        <f t="shared" si="4"/>
        <v>76</v>
      </c>
      <c r="J143" t="str">
        <f t="shared" si="5"/>
        <v>50423-00001</v>
      </c>
    </row>
    <row r="144" spans="1:10" ht="21" hidden="1" customHeight="1">
      <c r="A144" s="384" t="s">
        <v>822</v>
      </c>
      <c r="B144" s="385" t="s">
        <v>823</v>
      </c>
      <c r="C144" s="385" t="s">
        <v>824</v>
      </c>
      <c r="D144" s="385" t="s">
        <v>618</v>
      </c>
      <c r="E144" s="385" t="s">
        <v>619</v>
      </c>
      <c r="F144" s="385" t="s">
        <v>827</v>
      </c>
      <c r="G144" s="385" t="s">
        <v>828</v>
      </c>
      <c r="H144" s="385">
        <v>43</v>
      </c>
      <c r="I144" s="385">
        <f t="shared" si="4"/>
        <v>116</v>
      </c>
      <c r="J144" t="str">
        <f t="shared" si="5"/>
        <v>50423-00001</v>
      </c>
    </row>
    <row r="145" spans="1:10" ht="21" hidden="1" customHeight="1">
      <c r="A145" s="384" t="s">
        <v>822</v>
      </c>
      <c r="B145" s="385" t="s">
        <v>823</v>
      </c>
      <c r="C145" s="385" t="s">
        <v>824</v>
      </c>
      <c r="D145" s="385" t="s">
        <v>618</v>
      </c>
      <c r="E145" s="385" t="s">
        <v>619</v>
      </c>
      <c r="F145" s="385" t="s">
        <v>829</v>
      </c>
      <c r="G145" s="385" t="s">
        <v>830</v>
      </c>
      <c r="H145" s="385">
        <v>36</v>
      </c>
      <c r="I145" s="385">
        <f t="shared" si="4"/>
        <v>102</v>
      </c>
      <c r="J145" t="str">
        <f t="shared" si="5"/>
        <v>50423-00001</v>
      </c>
    </row>
    <row r="146" spans="1:10" ht="21" hidden="1" customHeight="1">
      <c r="A146" s="384" t="s">
        <v>822</v>
      </c>
      <c r="B146" s="385" t="s">
        <v>823</v>
      </c>
      <c r="C146" s="385" t="s">
        <v>824</v>
      </c>
      <c r="D146" s="385" t="s">
        <v>618</v>
      </c>
      <c r="E146" s="385" t="s">
        <v>619</v>
      </c>
      <c r="F146" s="385" t="s">
        <v>831</v>
      </c>
      <c r="G146" s="385" t="s">
        <v>832</v>
      </c>
      <c r="H146" s="385">
        <v>28</v>
      </c>
      <c r="I146" s="385">
        <f t="shared" si="4"/>
        <v>84</v>
      </c>
      <c r="J146" t="str">
        <f t="shared" si="5"/>
        <v>50423-00001</v>
      </c>
    </row>
    <row r="147" spans="1:10" ht="21" hidden="1" customHeight="1">
      <c r="A147" s="384" t="s">
        <v>822</v>
      </c>
      <c r="B147" s="385" t="s">
        <v>823</v>
      </c>
      <c r="C147" s="385" t="s">
        <v>824</v>
      </c>
      <c r="D147" s="385" t="s">
        <v>618</v>
      </c>
      <c r="E147" s="385" t="s">
        <v>619</v>
      </c>
      <c r="F147" s="385" t="s">
        <v>833</v>
      </c>
      <c r="G147" s="385" t="s">
        <v>834</v>
      </c>
      <c r="H147" s="385">
        <v>18</v>
      </c>
      <c r="I147" s="385">
        <f t="shared" si="4"/>
        <v>60</v>
      </c>
      <c r="J147" t="str">
        <f t="shared" si="5"/>
        <v>50423-00001</v>
      </c>
    </row>
    <row r="148" spans="1:10" ht="21" hidden="1" customHeight="1">
      <c r="A148" s="384" t="s">
        <v>822</v>
      </c>
      <c r="B148" s="385" t="s">
        <v>823</v>
      </c>
      <c r="C148" s="385" t="s">
        <v>824</v>
      </c>
      <c r="D148" s="385" t="s">
        <v>482</v>
      </c>
      <c r="E148" s="385" t="s">
        <v>483</v>
      </c>
      <c r="F148" s="385" t="s">
        <v>835</v>
      </c>
      <c r="G148" s="385" t="s">
        <v>836</v>
      </c>
      <c r="H148" s="385">
        <v>24</v>
      </c>
      <c r="I148" s="385">
        <f t="shared" si="4"/>
        <v>74</v>
      </c>
      <c r="J148" t="str">
        <f t="shared" si="5"/>
        <v>50423-05977</v>
      </c>
    </row>
    <row r="149" spans="1:10" ht="21" hidden="1" customHeight="1">
      <c r="A149" s="384" t="s">
        <v>822</v>
      </c>
      <c r="B149" s="385" t="s">
        <v>823</v>
      </c>
      <c r="C149" s="385" t="s">
        <v>824</v>
      </c>
      <c r="D149" s="385" t="s">
        <v>482</v>
      </c>
      <c r="E149" s="385" t="s">
        <v>483</v>
      </c>
      <c r="F149" s="385" t="s">
        <v>837</v>
      </c>
      <c r="G149" s="385" t="s">
        <v>838</v>
      </c>
      <c r="H149" s="385">
        <v>42</v>
      </c>
      <c r="I149" s="385">
        <f t="shared" si="4"/>
        <v>114</v>
      </c>
      <c r="J149" t="str">
        <f t="shared" si="5"/>
        <v>50423-05977</v>
      </c>
    </row>
    <row r="150" spans="1:10" ht="21" hidden="1" customHeight="1">
      <c r="A150" s="384" t="s">
        <v>822</v>
      </c>
      <c r="B150" s="385" t="s">
        <v>823</v>
      </c>
      <c r="C150" s="385" t="s">
        <v>824</v>
      </c>
      <c r="D150" s="385" t="s">
        <v>482</v>
      </c>
      <c r="E150" s="385" t="s">
        <v>483</v>
      </c>
      <c r="F150" s="385" t="s">
        <v>839</v>
      </c>
      <c r="G150" s="385" t="s">
        <v>840</v>
      </c>
      <c r="H150" s="385">
        <v>39</v>
      </c>
      <c r="I150" s="385">
        <f t="shared" si="4"/>
        <v>108</v>
      </c>
      <c r="J150" t="str">
        <f t="shared" si="5"/>
        <v>50423-05977</v>
      </c>
    </row>
    <row r="151" spans="1:10" ht="21" hidden="1" customHeight="1">
      <c r="A151" s="384" t="s">
        <v>822</v>
      </c>
      <c r="B151" s="385" t="s">
        <v>823</v>
      </c>
      <c r="C151" s="385" t="s">
        <v>824</v>
      </c>
      <c r="D151" s="385" t="s">
        <v>482</v>
      </c>
      <c r="E151" s="385" t="s">
        <v>483</v>
      </c>
      <c r="F151" s="385" t="s">
        <v>841</v>
      </c>
      <c r="G151" s="385" t="s">
        <v>842</v>
      </c>
      <c r="H151" s="385">
        <v>28</v>
      </c>
      <c r="I151" s="385">
        <f t="shared" si="4"/>
        <v>84</v>
      </c>
      <c r="J151" t="str">
        <f t="shared" si="5"/>
        <v>50423-05977</v>
      </c>
    </row>
    <row r="152" spans="1:10" ht="21" hidden="1" customHeight="1">
      <c r="A152" s="384" t="s">
        <v>822</v>
      </c>
      <c r="B152" s="385" t="s">
        <v>823</v>
      </c>
      <c r="C152" s="385" t="s">
        <v>824</v>
      </c>
      <c r="D152" s="385" t="s">
        <v>482</v>
      </c>
      <c r="E152" s="385" t="s">
        <v>483</v>
      </c>
      <c r="F152" s="385" t="s">
        <v>843</v>
      </c>
      <c r="G152" s="385" t="s">
        <v>844</v>
      </c>
      <c r="H152" s="385">
        <v>16</v>
      </c>
      <c r="I152" s="385">
        <f t="shared" si="4"/>
        <v>56</v>
      </c>
      <c r="J152" t="str">
        <f t="shared" si="5"/>
        <v>50423-05977</v>
      </c>
    </row>
    <row r="153" spans="1:10" ht="21" hidden="1" customHeight="1">
      <c r="A153" s="384" t="s">
        <v>822</v>
      </c>
      <c r="B153" s="385" t="s">
        <v>823</v>
      </c>
      <c r="C153" s="385" t="s">
        <v>824</v>
      </c>
      <c r="D153" s="385" t="s">
        <v>686</v>
      </c>
      <c r="E153" s="385" t="s">
        <v>687</v>
      </c>
      <c r="F153" s="385" t="s">
        <v>845</v>
      </c>
      <c r="G153" s="385" t="s">
        <v>846</v>
      </c>
      <c r="H153" s="385">
        <v>25</v>
      </c>
      <c r="I153" s="385">
        <f t="shared" si="4"/>
        <v>76</v>
      </c>
      <c r="J153" t="str">
        <f t="shared" si="5"/>
        <v>50423-02077</v>
      </c>
    </row>
    <row r="154" spans="1:10" ht="21" hidden="1" customHeight="1">
      <c r="A154" s="384" t="s">
        <v>822</v>
      </c>
      <c r="B154" s="385" t="s">
        <v>823</v>
      </c>
      <c r="C154" s="385" t="s">
        <v>824</v>
      </c>
      <c r="D154" s="385" t="s">
        <v>686</v>
      </c>
      <c r="E154" s="385" t="s">
        <v>687</v>
      </c>
      <c r="F154" s="385" t="s">
        <v>847</v>
      </c>
      <c r="G154" s="385" t="s">
        <v>848</v>
      </c>
      <c r="H154" s="385">
        <v>40</v>
      </c>
      <c r="I154" s="385">
        <f t="shared" si="4"/>
        <v>110</v>
      </c>
      <c r="J154" t="str">
        <f t="shared" si="5"/>
        <v>50423-02077</v>
      </c>
    </row>
    <row r="155" spans="1:10" ht="21" hidden="1" customHeight="1">
      <c r="A155" s="384" t="s">
        <v>822</v>
      </c>
      <c r="B155" s="385" t="s">
        <v>823</v>
      </c>
      <c r="C155" s="385" t="s">
        <v>824</v>
      </c>
      <c r="D155" s="385" t="s">
        <v>686</v>
      </c>
      <c r="E155" s="385" t="s">
        <v>687</v>
      </c>
      <c r="F155" s="385" t="s">
        <v>849</v>
      </c>
      <c r="G155" s="385" t="s">
        <v>850</v>
      </c>
      <c r="H155" s="385">
        <v>38</v>
      </c>
      <c r="I155" s="385">
        <f t="shared" si="4"/>
        <v>106</v>
      </c>
      <c r="J155" t="str">
        <f t="shared" si="5"/>
        <v>50423-02077</v>
      </c>
    </row>
    <row r="156" spans="1:10" ht="21" hidden="1" customHeight="1">
      <c r="A156" s="384" t="s">
        <v>822</v>
      </c>
      <c r="B156" s="385" t="s">
        <v>823</v>
      </c>
      <c r="C156" s="385" t="s">
        <v>824</v>
      </c>
      <c r="D156" s="385" t="s">
        <v>686</v>
      </c>
      <c r="E156" s="385" t="s">
        <v>687</v>
      </c>
      <c r="F156" s="385" t="s">
        <v>851</v>
      </c>
      <c r="G156" s="385" t="s">
        <v>852</v>
      </c>
      <c r="H156" s="385">
        <v>29</v>
      </c>
      <c r="I156" s="385">
        <f t="shared" si="4"/>
        <v>86</v>
      </c>
      <c r="J156" t="str">
        <f t="shared" si="5"/>
        <v>50423-02077</v>
      </c>
    </row>
    <row r="157" spans="1:10" ht="21" hidden="1" customHeight="1">
      <c r="A157" s="384" t="s">
        <v>822</v>
      </c>
      <c r="B157" s="385" t="s">
        <v>823</v>
      </c>
      <c r="C157" s="385" t="s">
        <v>824</v>
      </c>
      <c r="D157" s="385" t="s">
        <v>686</v>
      </c>
      <c r="E157" s="385" t="s">
        <v>687</v>
      </c>
      <c r="F157" s="385" t="s">
        <v>853</v>
      </c>
      <c r="G157" s="385" t="s">
        <v>854</v>
      </c>
      <c r="H157" s="385">
        <v>17</v>
      </c>
      <c r="I157" s="385">
        <f t="shared" si="4"/>
        <v>58</v>
      </c>
      <c r="J157" t="str">
        <f t="shared" si="5"/>
        <v>50423-02077</v>
      </c>
    </row>
    <row r="158" spans="1:10" ht="21" hidden="1" customHeight="1">
      <c r="A158" s="384" t="s">
        <v>855</v>
      </c>
      <c r="B158" s="385" t="s">
        <v>856</v>
      </c>
      <c r="C158" s="385" t="s">
        <v>857</v>
      </c>
      <c r="D158" s="385" t="s">
        <v>553</v>
      </c>
      <c r="E158" s="385" t="s">
        <v>554</v>
      </c>
      <c r="F158" s="385" t="s">
        <v>858</v>
      </c>
      <c r="G158" s="385" t="s">
        <v>859</v>
      </c>
      <c r="H158" s="385">
        <v>15</v>
      </c>
      <c r="I158" s="385">
        <f t="shared" si="4"/>
        <v>54</v>
      </c>
      <c r="J158" t="str">
        <f t="shared" si="5"/>
        <v>50279-01149</v>
      </c>
    </row>
    <row r="159" spans="1:10" ht="21" hidden="1" customHeight="1">
      <c r="A159" s="384" t="s">
        <v>855</v>
      </c>
      <c r="B159" s="385" t="s">
        <v>856</v>
      </c>
      <c r="C159" s="385" t="s">
        <v>857</v>
      </c>
      <c r="D159" s="385" t="s">
        <v>553</v>
      </c>
      <c r="E159" s="385" t="s">
        <v>554</v>
      </c>
      <c r="F159" s="385" t="s">
        <v>860</v>
      </c>
      <c r="G159" s="385" t="s">
        <v>861</v>
      </c>
      <c r="H159" s="385">
        <v>38</v>
      </c>
      <c r="I159" s="385">
        <f t="shared" si="4"/>
        <v>106</v>
      </c>
      <c r="J159" t="str">
        <f t="shared" si="5"/>
        <v>50279-01149</v>
      </c>
    </row>
    <row r="160" spans="1:10" ht="21" hidden="1" customHeight="1">
      <c r="A160" s="384" t="s">
        <v>855</v>
      </c>
      <c r="B160" s="385" t="s">
        <v>856</v>
      </c>
      <c r="C160" s="385" t="s">
        <v>857</v>
      </c>
      <c r="D160" s="385" t="s">
        <v>553</v>
      </c>
      <c r="E160" s="385" t="s">
        <v>554</v>
      </c>
      <c r="F160" s="385" t="s">
        <v>862</v>
      </c>
      <c r="G160" s="385" t="s">
        <v>863</v>
      </c>
      <c r="H160" s="385">
        <v>44</v>
      </c>
      <c r="I160" s="385">
        <f t="shared" si="4"/>
        <v>120</v>
      </c>
      <c r="J160" t="str">
        <f t="shared" si="5"/>
        <v>50279-01149</v>
      </c>
    </row>
    <row r="161" spans="1:10" ht="21" hidden="1" customHeight="1">
      <c r="A161" s="384" t="s">
        <v>855</v>
      </c>
      <c r="B161" s="385" t="s">
        <v>856</v>
      </c>
      <c r="C161" s="385" t="s">
        <v>857</v>
      </c>
      <c r="D161" s="385" t="s">
        <v>553</v>
      </c>
      <c r="E161" s="385" t="s">
        <v>554</v>
      </c>
      <c r="F161" s="385" t="s">
        <v>864</v>
      </c>
      <c r="G161" s="385" t="s">
        <v>865</v>
      </c>
      <c r="H161" s="385">
        <v>27</v>
      </c>
      <c r="I161" s="385">
        <f t="shared" si="4"/>
        <v>80</v>
      </c>
      <c r="J161" t="str">
        <f t="shared" si="5"/>
        <v>50279-01149</v>
      </c>
    </row>
    <row r="162" spans="1:10" ht="21" hidden="1" customHeight="1">
      <c r="A162" s="384" t="s">
        <v>855</v>
      </c>
      <c r="B162" s="385" t="s">
        <v>856</v>
      </c>
      <c r="C162" s="385" t="s">
        <v>857</v>
      </c>
      <c r="D162" s="385" t="s">
        <v>553</v>
      </c>
      <c r="E162" s="385" t="s">
        <v>554</v>
      </c>
      <c r="F162" s="385" t="s">
        <v>866</v>
      </c>
      <c r="G162" s="385" t="s">
        <v>867</v>
      </c>
      <c r="H162" s="385">
        <v>20</v>
      </c>
      <c r="I162" s="385">
        <f t="shared" si="4"/>
        <v>66</v>
      </c>
      <c r="J162" t="str">
        <f t="shared" si="5"/>
        <v>50279-01149</v>
      </c>
    </row>
    <row r="163" spans="1:10" ht="21" hidden="1" customHeight="1">
      <c r="A163" s="384" t="s">
        <v>855</v>
      </c>
      <c r="B163" s="385" t="s">
        <v>856</v>
      </c>
      <c r="C163" s="385" t="s">
        <v>857</v>
      </c>
      <c r="D163" s="385" t="s">
        <v>565</v>
      </c>
      <c r="E163" s="385" t="s">
        <v>566</v>
      </c>
      <c r="F163" s="385" t="s">
        <v>868</v>
      </c>
      <c r="G163" s="385" t="s">
        <v>869</v>
      </c>
      <c r="H163" s="385">
        <v>15</v>
      </c>
      <c r="I163" s="385">
        <f t="shared" si="4"/>
        <v>54</v>
      </c>
      <c r="J163" t="str">
        <f t="shared" si="5"/>
        <v>50279-06210</v>
      </c>
    </row>
    <row r="164" spans="1:10" ht="21" hidden="1" customHeight="1">
      <c r="A164" s="384" t="s">
        <v>855</v>
      </c>
      <c r="B164" s="385" t="s">
        <v>856</v>
      </c>
      <c r="C164" s="385" t="s">
        <v>857</v>
      </c>
      <c r="D164" s="385" t="s">
        <v>565</v>
      </c>
      <c r="E164" s="385" t="s">
        <v>566</v>
      </c>
      <c r="F164" s="385" t="s">
        <v>870</v>
      </c>
      <c r="G164" s="385" t="s">
        <v>871</v>
      </c>
      <c r="H164" s="385">
        <v>38</v>
      </c>
      <c r="I164" s="385">
        <f t="shared" si="4"/>
        <v>106</v>
      </c>
      <c r="J164" t="str">
        <f t="shared" si="5"/>
        <v>50279-06210</v>
      </c>
    </row>
    <row r="165" spans="1:10" ht="21" hidden="1" customHeight="1">
      <c r="A165" s="384" t="s">
        <v>855</v>
      </c>
      <c r="B165" s="385" t="s">
        <v>856</v>
      </c>
      <c r="C165" s="385" t="s">
        <v>857</v>
      </c>
      <c r="D165" s="385" t="s">
        <v>565</v>
      </c>
      <c r="E165" s="385" t="s">
        <v>566</v>
      </c>
      <c r="F165" s="385" t="s">
        <v>872</v>
      </c>
      <c r="G165" s="385" t="s">
        <v>873</v>
      </c>
      <c r="H165" s="385">
        <v>44</v>
      </c>
      <c r="I165" s="385">
        <f t="shared" si="4"/>
        <v>120</v>
      </c>
      <c r="J165" t="str">
        <f t="shared" si="5"/>
        <v>50279-06210</v>
      </c>
    </row>
    <row r="166" spans="1:10" ht="21" hidden="1" customHeight="1">
      <c r="A166" s="384" t="s">
        <v>855</v>
      </c>
      <c r="B166" s="385" t="s">
        <v>856</v>
      </c>
      <c r="C166" s="385" t="s">
        <v>857</v>
      </c>
      <c r="D166" s="385" t="s">
        <v>565</v>
      </c>
      <c r="E166" s="385" t="s">
        <v>566</v>
      </c>
      <c r="F166" s="385" t="s">
        <v>874</v>
      </c>
      <c r="G166" s="385" t="s">
        <v>875</v>
      </c>
      <c r="H166" s="385">
        <v>34</v>
      </c>
      <c r="I166" s="385">
        <f t="shared" si="4"/>
        <v>98</v>
      </c>
      <c r="J166" t="str">
        <f t="shared" si="5"/>
        <v>50279-06210</v>
      </c>
    </row>
    <row r="167" spans="1:10" ht="21" hidden="1" customHeight="1">
      <c r="A167" s="384" t="s">
        <v>855</v>
      </c>
      <c r="B167" s="385" t="s">
        <v>856</v>
      </c>
      <c r="C167" s="385" t="s">
        <v>857</v>
      </c>
      <c r="D167" s="385" t="s">
        <v>565</v>
      </c>
      <c r="E167" s="385" t="s">
        <v>566</v>
      </c>
      <c r="F167" s="385" t="s">
        <v>876</v>
      </c>
      <c r="G167" s="385" t="s">
        <v>877</v>
      </c>
      <c r="H167" s="385">
        <v>10</v>
      </c>
      <c r="I167" s="385">
        <f t="shared" si="4"/>
        <v>44</v>
      </c>
      <c r="J167" t="str">
        <f t="shared" si="5"/>
        <v>50279-06210</v>
      </c>
    </row>
    <row r="168" spans="1:10" ht="21" hidden="1" customHeight="1">
      <c r="A168" s="384" t="s">
        <v>855</v>
      </c>
      <c r="B168" s="385" t="s">
        <v>856</v>
      </c>
      <c r="C168" s="385" t="s">
        <v>857</v>
      </c>
      <c r="D168" s="385" t="s">
        <v>878</v>
      </c>
      <c r="E168" s="385" t="s">
        <v>879</v>
      </c>
      <c r="F168" s="385" t="s">
        <v>880</v>
      </c>
      <c r="G168" s="385" t="s">
        <v>881</v>
      </c>
      <c r="H168" s="385">
        <v>23</v>
      </c>
      <c r="I168" s="385">
        <f t="shared" si="4"/>
        <v>72</v>
      </c>
      <c r="J168" t="str">
        <f t="shared" si="5"/>
        <v>50279-01588</v>
      </c>
    </row>
    <row r="169" spans="1:10" ht="21" hidden="1" customHeight="1">
      <c r="A169" s="384" t="s">
        <v>855</v>
      </c>
      <c r="B169" s="385" t="s">
        <v>856</v>
      </c>
      <c r="C169" s="385" t="s">
        <v>857</v>
      </c>
      <c r="D169" s="385" t="s">
        <v>878</v>
      </c>
      <c r="E169" s="385" t="s">
        <v>879</v>
      </c>
      <c r="F169" s="385" t="s">
        <v>882</v>
      </c>
      <c r="G169" s="385" t="s">
        <v>883</v>
      </c>
      <c r="H169" s="385">
        <v>58</v>
      </c>
      <c r="I169" s="385">
        <f t="shared" si="4"/>
        <v>152</v>
      </c>
      <c r="J169" t="str">
        <f t="shared" si="5"/>
        <v>50279-01588</v>
      </c>
    </row>
    <row r="170" spans="1:10" ht="21" hidden="1" customHeight="1">
      <c r="A170" s="384" t="s">
        <v>855</v>
      </c>
      <c r="B170" s="385" t="s">
        <v>856</v>
      </c>
      <c r="C170" s="385" t="s">
        <v>857</v>
      </c>
      <c r="D170" s="385" t="s">
        <v>878</v>
      </c>
      <c r="E170" s="385" t="s">
        <v>879</v>
      </c>
      <c r="F170" s="385" t="s">
        <v>884</v>
      </c>
      <c r="G170" s="385" t="s">
        <v>885</v>
      </c>
      <c r="H170" s="385">
        <v>67</v>
      </c>
      <c r="I170" s="385">
        <f t="shared" si="4"/>
        <v>172</v>
      </c>
      <c r="J170" t="str">
        <f t="shared" si="5"/>
        <v>50279-01588</v>
      </c>
    </row>
    <row r="171" spans="1:10" ht="21" hidden="1" customHeight="1">
      <c r="A171" s="384" t="s">
        <v>855</v>
      </c>
      <c r="B171" s="385" t="s">
        <v>856</v>
      </c>
      <c r="C171" s="385" t="s">
        <v>857</v>
      </c>
      <c r="D171" s="385" t="s">
        <v>878</v>
      </c>
      <c r="E171" s="385" t="s">
        <v>879</v>
      </c>
      <c r="F171" s="385" t="s">
        <v>886</v>
      </c>
      <c r="G171" s="385" t="s">
        <v>887</v>
      </c>
      <c r="H171" s="385">
        <v>40</v>
      </c>
      <c r="I171" s="385">
        <f t="shared" si="4"/>
        <v>110</v>
      </c>
      <c r="J171" t="str">
        <f t="shared" si="5"/>
        <v>50279-01588</v>
      </c>
    </row>
    <row r="172" spans="1:10" ht="21" hidden="1" customHeight="1">
      <c r="A172" s="384" t="s">
        <v>855</v>
      </c>
      <c r="B172" s="385" t="s">
        <v>856</v>
      </c>
      <c r="C172" s="385" t="s">
        <v>857</v>
      </c>
      <c r="D172" s="385" t="s">
        <v>878</v>
      </c>
      <c r="E172" s="385" t="s">
        <v>879</v>
      </c>
      <c r="F172" s="385" t="s">
        <v>888</v>
      </c>
      <c r="G172" s="385" t="s">
        <v>889</v>
      </c>
      <c r="H172" s="385">
        <v>12</v>
      </c>
      <c r="I172" s="385">
        <f t="shared" si="4"/>
        <v>48</v>
      </c>
      <c r="J172" t="str">
        <f t="shared" si="5"/>
        <v>50279-01588</v>
      </c>
    </row>
    <row r="173" spans="1:10" ht="21" hidden="1" customHeight="1">
      <c r="A173" s="384" t="s">
        <v>855</v>
      </c>
      <c r="B173" s="385" t="s">
        <v>856</v>
      </c>
      <c r="C173" s="385" t="s">
        <v>857</v>
      </c>
      <c r="D173" s="385" t="s">
        <v>590</v>
      </c>
      <c r="E173" s="385" t="s">
        <v>591</v>
      </c>
      <c r="F173" s="385" t="s">
        <v>890</v>
      </c>
      <c r="G173" s="385" t="s">
        <v>891</v>
      </c>
      <c r="H173" s="385">
        <v>39</v>
      </c>
      <c r="I173" s="385">
        <f t="shared" si="4"/>
        <v>108</v>
      </c>
      <c r="J173" t="str">
        <f t="shared" si="5"/>
        <v>50279-01898</v>
      </c>
    </row>
    <row r="174" spans="1:10" ht="21" hidden="1" customHeight="1">
      <c r="A174" s="384" t="s">
        <v>855</v>
      </c>
      <c r="B174" s="385" t="s">
        <v>856</v>
      </c>
      <c r="C174" s="385" t="s">
        <v>857</v>
      </c>
      <c r="D174" s="385" t="s">
        <v>590</v>
      </c>
      <c r="E174" s="385" t="s">
        <v>591</v>
      </c>
      <c r="F174" s="385" t="s">
        <v>892</v>
      </c>
      <c r="G174" s="385" t="s">
        <v>893</v>
      </c>
      <c r="H174" s="385">
        <v>78</v>
      </c>
      <c r="I174" s="385">
        <f t="shared" si="4"/>
        <v>196</v>
      </c>
      <c r="J174" t="str">
        <f t="shared" si="5"/>
        <v>50279-01898</v>
      </c>
    </row>
    <row r="175" spans="1:10" ht="21" hidden="1" customHeight="1">
      <c r="A175" s="384" t="s">
        <v>855</v>
      </c>
      <c r="B175" s="385" t="s">
        <v>856</v>
      </c>
      <c r="C175" s="385" t="s">
        <v>857</v>
      </c>
      <c r="D175" s="385" t="s">
        <v>590</v>
      </c>
      <c r="E175" s="385" t="s">
        <v>591</v>
      </c>
      <c r="F175" s="385" t="s">
        <v>894</v>
      </c>
      <c r="G175" s="385" t="s">
        <v>895</v>
      </c>
      <c r="H175" s="385">
        <v>79</v>
      </c>
      <c r="I175" s="385">
        <f t="shared" si="4"/>
        <v>198</v>
      </c>
      <c r="J175" t="str">
        <f t="shared" si="5"/>
        <v>50279-01898</v>
      </c>
    </row>
    <row r="176" spans="1:10" ht="21" hidden="1" customHeight="1">
      <c r="A176" s="384" t="s">
        <v>855</v>
      </c>
      <c r="B176" s="385" t="s">
        <v>856</v>
      </c>
      <c r="C176" s="385" t="s">
        <v>857</v>
      </c>
      <c r="D176" s="385" t="s">
        <v>590</v>
      </c>
      <c r="E176" s="385" t="s">
        <v>591</v>
      </c>
      <c r="F176" s="385" t="s">
        <v>896</v>
      </c>
      <c r="G176" s="385" t="s">
        <v>897</v>
      </c>
      <c r="H176" s="385">
        <v>47</v>
      </c>
      <c r="I176" s="385">
        <f t="shared" si="4"/>
        <v>128</v>
      </c>
      <c r="J176" t="str">
        <f t="shared" si="5"/>
        <v>50279-01898</v>
      </c>
    </row>
    <row r="177" spans="1:10" ht="21" hidden="1" customHeight="1">
      <c r="A177" s="384" t="s">
        <v>855</v>
      </c>
      <c r="B177" s="385" t="s">
        <v>856</v>
      </c>
      <c r="C177" s="385" t="s">
        <v>857</v>
      </c>
      <c r="D177" s="385" t="s">
        <v>590</v>
      </c>
      <c r="E177" s="385" t="s">
        <v>591</v>
      </c>
      <c r="F177" s="385" t="s">
        <v>898</v>
      </c>
      <c r="G177" s="385" t="s">
        <v>899</v>
      </c>
      <c r="H177" s="385">
        <v>10</v>
      </c>
      <c r="I177" s="385">
        <f t="shared" si="4"/>
        <v>44</v>
      </c>
      <c r="J177" t="str">
        <f t="shared" si="5"/>
        <v>50279-01898</v>
      </c>
    </row>
    <row r="178" spans="1:10" s="391" customFormat="1" ht="45" hidden="1" customHeight="1">
      <c r="A178" s="389" t="s">
        <v>900</v>
      </c>
      <c r="B178" s="390" t="s">
        <v>901</v>
      </c>
      <c r="C178" s="390" t="s">
        <v>902</v>
      </c>
      <c r="D178" s="390" t="s">
        <v>618</v>
      </c>
      <c r="E178" s="390" t="s">
        <v>619</v>
      </c>
      <c r="F178" s="390" t="s">
        <v>903</v>
      </c>
      <c r="G178" s="390" t="s">
        <v>904</v>
      </c>
      <c r="H178" s="385">
        <v>23</v>
      </c>
      <c r="I178" s="390">
        <f t="shared" si="4"/>
        <v>72</v>
      </c>
      <c r="J178" s="391" t="str">
        <f t="shared" si="5"/>
        <v>50654-00001</v>
      </c>
    </row>
    <row r="179" spans="1:10" s="391" customFormat="1" ht="45" hidden="1" customHeight="1">
      <c r="A179" s="389" t="s">
        <v>900</v>
      </c>
      <c r="B179" s="390" t="s">
        <v>901</v>
      </c>
      <c r="C179" s="390" t="s">
        <v>902</v>
      </c>
      <c r="D179" s="390" t="s">
        <v>618</v>
      </c>
      <c r="E179" s="390" t="s">
        <v>619</v>
      </c>
      <c r="F179" s="390" t="s">
        <v>905</v>
      </c>
      <c r="G179" s="390" t="s">
        <v>906</v>
      </c>
      <c r="H179" s="385">
        <v>46</v>
      </c>
      <c r="I179" s="390">
        <f t="shared" si="4"/>
        <v>124</v>
      </c>
      <c r="J179" s="391" t="str">
        <f t="shared" si="5"/>
        <v>50654-00001</v>
      </c>
    </row>
    <row r="180" spans="1:10" s="391" customFormat="1" ht="45" hidden="1" customHeight="1">
      <c r="A180" s="389" t="s">
        <v>900</v>
      </c>
      <c r="B180" s="390" t="s">
        <v>901</v>
      </c>
      <c r="C180" s="390" t="s">
        <v>902</v>
      </c>
      <c r="D180" s="390" t="s">
        <v>618</v>
      </c>
      <c r="E180" s="390" t="s">
        <v>619</v>
      </c>
      <c r="F180" s="390" t="s">
        <v>907</v>
      </c>
      <c r="G180" s="390" t="s">
        <v>908</v>
      </c>
      <c r="H180" s="385">
        <v>44</v>
      </c>
      <c r="I180" s="390">
        <f t="shared" si="4"/>
        <v>120</v>
      </c>
      <c r="J180" s="391" t="str">
        <f t="shared" si="5"/>
        <v>50654-00001</v>
      </c>
    </row>
    <row r="181" spans="1:10" s="391" customFormat="1" ht="45" hidden="1" customHeight="1">
      <c r="A181" s="389" t="s">
        <v>900</v>
      </c>
      <c r="B181" s="390" t="s">
        <v>901</v>
      </c>
      <c r="C181" s="390" t="s">
        <v>902</v>
      </c>
      <c r="D181" s="390" t="s">
        <v>618</v>
      </c>
      <c r="E181" s="390" t="s">
        <v>619</v>
      </c>
      <c r="F181" s="390" t="s">
        <v>909</v>
      </c>
      <c r="G181" s="390" t="s">
        <v>910</v>
      </c>
      <c r="H181" s="385">
        <v>29</v>
      </c>
      <c r="I181" s="390">
        <f t="shared" si="4"/>
        <v>86</v>
      </c>
      <c r="J181" s="391" t="str">
        <f t="shared" si="5"/>
        <v>50654-00001</v>
      </c>
    </row>
    <row r="182" spans="1:10" s="391" customFormat="1" ht="45" hidden="1" customHeight="1">
      <c r="A182" s="389" t="s">
        <v>900</v>
      </c>
      <c r="B182" s="390" t="s">
        <v>901</v>
      </c>
      <c r="C182" s="390" t="s">
        <v>902</v>
      </c>
      <c r="D182" s="390" t="s">
        <v>618</v>
      </c>
      <c r="E182" s="390" t="s">
        <v>619</v>
      </c>
      <c r="F182" s="390" t="s">
        <v>911</v>
      </c>
      <c r="G182" s="390" t="s">
        <v>912</v>
      </c>
      <c r="H182" s="385">
        <v>8</v>
      </c>
      <c r="I182" s="390">
        <f t="shared" si="4"/>
        <v>38</v>
      </c>
      <c r="J182" s="391" t="str">
        <f t="shared" si="5"/>
        <v>50654-00001</v>
      </c>
    </row>
    <row r="183" spans="1:10" s="394" customFormat="1" ht="35.25" hidden="1" customHeight="1">
      <c r="A183" s="392" t="s">
        <v>913</v>
      </c>
      <c r="B183" s="393" t="s">
        <v>914</v>
      </c>
      <c r="C183" s="393" t="s">
        <v>915</v>
      </c>
      <c r="D183" s="393" t="s">
        <v>618</v>
      </c>
      <c r="E183" s="393" t="s">
        <v>619</v>
      </c>
      <c r="F183" s="393" t="s">
        <v>916</v>
      </c>
      <c r="G183" s="393" t="s">
        <v>917</v>
      </c>
      <c r="H183" s="385">
        <v>16</v>
      </c>
      <c r="I183" s="393">
        <f t="shared" si="4"/>
        <v>56</v>
      </c>
      <c r="J183" s="394" t="str">
        <f t="shared" si="5"/>
        <v>50653-00001</v>
      </c>
    </row>
    <row r="184" spans="1:10" s="394" customFormat="1" ht="35.25" hidden="1" customHeight="1">
      <c r="A184" s="392" t="s">
        <v>913</v>
      </c>
      <c r="B184" s="393" t="s">
        <v>914</v>
      </c>
      <c r="C184" s="393" t="s">
        <v>915</v>
      </c>
      <c r="D184" s="393" t="s">
        <v>618</v>
      </c>
      <c r="E184" s="393" t="s">
        <v>619</v>
      </c>
      <c r="F184" s="393" t="s">
        <v>918</v>
      </c>
      <c r="G184" s="393" t="s">
        <v>919</v>
      </c>
      <c r="H184" s="385">
        <v>45</v>
      </c>
      <c r="I184" s="393">
        <f t="shared" si="4"/>
        <v>122</v>
      </c>
      <c r="J184" s="394" t="str">
        <f t="shared" si="5"/>
        <v>50653-00001</v>
      </c>
    </row>
    <row r="185" spans="1:10" s="394" customFormat="1" ht="35.25" hidden="1" customHeight="1">
      <c r="A185" s="392" t="s">
        <v>913</v>
      </c>
      <c r="B185" s="393" t="s">
        <v>914</v>
      </c>
      <c r="C185" s="393" t="s">
        <v>915</v>
      </c>
      <c r="D185" s="393" t="s">
        <v>618</v>
      </c>
      <c r="E185" s="393" t="s">
        <v>619</v>
      </c>
      <c r="F185" s="393" t="s">
        <v>920</v>
      </c>
      <c r="G185" s="393" t="s">
        <v>921</v>
      </c>
      <c r="H185" s="385">
        <v>45</v>
      </c>
      <c r="I185" s="393">
        <f t="shared" si="4"/>
        <v>122</v>
      </c>
      <c r="J185" s="394" t="str">
        <f t="shared" si="5"/>
        <v>50653-00001</v>
      </c>
    </row>
    <row r="186" spans="1:10" s="394" customFormat="1" ht="35.25" hidden="1" customHeight="1">
      <c r="A186" s="392" t="s">
        <v>913</v>
      </c>
      <c r="B186" s="393" t="s">
        <v>914</v>
      </c>
      <c r="C186" s="393" t="s">
        <v>915</v>
      </c>
      <c r="D186" s="393" t="s">
        <v>618</v>
      </c>
      <c r="E186" s="393" t="s">
        <v>619</v>
      </c>
      <c r="F186" s="393" t="s">
        <v>922</v>
      </c>
      <c r="G186" s="393" t="s">
        <v>923</v>
      </c>
      <c r="H186" s="385">
        <v>31</v>
      </c>
      <c r="I186" s="393">
        <f t="shared" si="4"/>
        <v>90</v>
      </c>
      <c r="J186" s="394" t="str">
        <f t="shared" si="5"/>
        <v>50653-00001</v>
      </c>
    </row>
    <row r="187" spans="1:10" s="394" customFormat="1" ht="35.25" hidden="1" customHeight="1">
      <c r="A187" s="392" t="s">
        <v>913</v>
      </c>
      <c r="B187" s="393" t="s">
        <v>914</v>
      </c>
      <c r="C187" s="393" t="s">
        <v>915</v>
      </c>
      <c r="D187" s="393" t="s">
        <v>618</v>
      </c>
      <c r="E187" s="393" t="s">
        <v>619</v>
      </c>
      <c r="F187" s="393" t="s">
        <v>924</v>
      </c>
      <c r="G187" s="393" t="s">
        <v>925</v>
      </c>
      <c r="H187" s="385">
        <v>13</v>
      </c>
      <c r="I187" s="393">
        <f t="shared" si="4"/>
        <v>50</v>
      </c>
      <c r="J187" s="394" t="str">
        <f t="shared" si="5"/>
        <v>50653-00001</v>
      </c>
    </row>
    <row r="188" spans="1:10" s="396" customFormat="1" ht="35.25" hidden="1" customHeight="1">
      <c r="A188" s="392" t="s">
        <v>926</v>
      </c>
      <c r="B188" s="395" t="s">
        <v>927</v>
      </c>
      <c r="C188" s="395" t="s">
        <v>928</v>
      </c>
      <c r="D188" s="395" t="s">
        <v>618</v>
      </c>
      <c r="E188" s="395" t="s">
        <v>619</v>
      </c>
      <c r="F188" s="395" t="s">
        <v>929</v>
      </c>
      <c r="G188" s="395" t="s">
        <v>930</v>
      </c>
      <c r="H188" s="385">
        <v>46</v>
      </c>
      <c r="I188" s="395">
        <f t="shared" si="4"/>
        <v>124</v>
      </c>
      <c r="J188" s="396" t="str">
        <f t="shared" si="5"/>
        <v>50283-00001</v>
      </c>
    </row>
    <row r="189" spans="1:10" s="396" customFormat="1" ht="35.25" hidden="1" customHeight="1">
      <c r="A189" s="392" t="s">
        <v>926</v>
      </c>
      <c r="B189" s="395" t="s">
        <v>927</v>
      </c>
      <c r="C189" s="395" t="s">
        <v>928</v>
      </c>
      <c r="D189" s="395" t="s">
        <v>618</v>
      </c>
      <c r="E189" s="395" t="s">
        <v>619</v>
      </c>
      <c r="F189" s="395" t="s">
        <v>931</v>
      </c>
      <c r="G189" s="395" t="s">
        <v>932</v>
      </c>
      <c r="H189" s="385">
        <v>80</v>
      </c>
      <c r="I189" s="395">
        <f t="shared" si="4"/>
        <v>200</v>
      </c>
      <c r="J189" s="396" t="str">
        <f t="shared" si="5"/>
        <v>50283-00001</v>
      </c>
    </row>
    <row r="190" spans="1:10" s="396" customFormat="1" ht="35.25" hidden="1" customHeight="1">
      <c r="A190" s="392" t="s">
        <v>926</v>
      </c>
      <c r="B190" s="395" t="s">
        <v>927</v>
      </c>
      <c r="C190" s="395" t="s">
        <v>928</v>
      </c>
      <c r="D190" s="395" t="s">
        <v>618</v>
      </c>
      <c r="E190" s="395" t="s">
        <v>619</v>
      </c>
      <c r="F190" s="395" t="s">
        <v>933</v>
      </c>
      <c r="G190" s="395" t="s">
        <v>934</v>
      </c>
      <c r="H190" s="385">
        <v>85</v>
      </c>
      <c r="I190" s="395">
        <f t="shared" si="4"/>
        <v>214</v>
      </c>
      <c r="J190" s="396" t="str">
        <f t="shared" si="5"/>
        <v>50283-00001</v>
      </c>
    </row>
    <row r="191" spans="1:10" s="396" customFormat="1" ht="35.25" hidden="1" customHeight="1">
      <c r="A191" s="392" t="s">
        <v>926</v>
      </c>
      <c r="B191" s="395" t="s">
        <v>927</v>
      </c>
      <c r="C191" s="395" t="s">
        <v>928</v>
      </c>
      <c r="D191" s="395" t="s">
        <v>618</v>
      </c>
      <c r="E191" s="395" t="s">
        <v>619</v>
      </c>
      <c r="F191" s="395" t="s">
        <v>935</v>
      </c>
      <c r="G191" s="395" t="s">
        <v>936</v>
      </c>
      <c r="H191" s="385">
        <v>49</v>
      </c>
      <c r="I191" s="395">
        <f t="shared" si="4"/>
        <v>132</v>
      </c>
      <c r="J191" s="396" t="str">
        <f t="shared" si="5"/>
        <v>50283-00001</v>
      </c>
    </row>
    <row r="192" spans="1:10" s="396" customFormat="1" ht="35.25" hidden="1" customHeight="1">
      <c r="A192" s="392" t="s">
        <v>926</v>
      </c>
      <c r="B192" s="395" t="s">
        <v>927</v>
      </c>
      <c r="C192" s="395" t="s">
        <v>928</v>
      </c>
      <c r="D192" s="395" t="s">
        <v>618</v>
      </c>
      <c r="E192" s="395" t="s">
        <v>619</v>
      </c>
      <c r="F192" s="395" t="s">
        <v>937</v>
      </c>
      <c r="G192" s="395" t="s">
        <v>938</v>
      </c>
      <c r="H192" s="385">
        <v>14</v>
      </c>
      <c r="I192" s="395">
        <f t="shared" si="4"/>
        <v>52</v>
      </c>
      <c r="J192" s="396" t="str">
        <f t="shared" si="5"/>
        <v>50283-00001</v>
      </c>
    </row>
    <row r="193" spans="1:10" s="396" customFormat="1" ht="35.25" hidden="1" customHeight="1">
      <c r="A193" s="392" t="s">
        <v>926</v>
      </c>
      <c r="B193" s="395" t="s">
        <v>927</v>
      </c>
      <c r="C193" s="395" t="s">
        <v>928</v>
      </c>
      <c r="D193" s="395" t="s">
        <v>878</v>
      </c>
      <c r="E193" s="395" t="s">
        <v>879</v>
      </c>
      <c r="F193" s="395" t="s">
        <v>939</v>
      </c>
      <c r="G193" s="395" t="s">
        <v>940</v>
      </c>
      <c r="H193" s="385">
        <v>36</v>
      </c>
      <c r="I193" s="395">
        <f t="shared" si="4"/>
        <v>102</v>
      </c>
      <c r="J193" s="396" t="str">
        <f t="shared" si="5"/>
        <v>50283-01588</v>
      </c>
    </row>
    <row r="194" spans="1:10" s="396" customFormat="1" ht="35.25" hidden="1" customHeight="1">
      <c r="A194" s="392" t="s">
        <v>926</v>
      </c>
      <c r="B194" s="395" t="s">
        <v>927</v>
      </c>
      <c r="C194" s="395" t="s">
        <v>928</v>
      </c>
      <c r="D194" s="395" t="s">
        <v>878</v>
      </c>
      <c r="E194" s="395" t="s">
        <v>879</v>
      </c>
      <c r="F194" s="395" t="s">
        <v>941</v>
      </c>
      <c r="G194" s="395" t="s">
        <v>942</v>
      </c>
      <c r="H194" s="385">
        <v>50</v>
      </c>
      <c r="I194" s="395">
        <f t="shared" si="4"/>
        <v>134</v>
      </c>
      <c r="J194" s="396" t="str">
        <f t="shared" si="5"/>
        <v>50283-01588</v>
      </c>
    </row>
    <row r="195" spans="1:10" s="396" customFormat="1" ht="35.25" hidden="1" customHeight="1">
      <c r="A195" s="392" t="s">
        <v>926</v>
      </c>
      <c r="B195" s="395" t="s">
        <v>927</v>
      </c>
      <c r="C195" s="395" t="s">
        <v>928</v>
      </c>
      <c r="D195" s="395" t="s">
        <v>878</v>
      </c>
      <c r="E195" s="395" t="s">
        <v>879</v>
      </c>
      <c r="F195" s="395" t="s">
        <v>943</v>
      </c>
      <c r="G195" s="395" t="s">
        <v>944</v>
      </c>
      <c r="H195" s="385">
        <v>47</v>
      </c>
      <c r="I195" s="395">
        <f t="shared" si="4"/>
        <v>128</v>
      </c>
      <c r="J195" s="396" t="str">
        <f t="shared" si="5"/>
        <v>50283-01588</v>
      </c>
    </row>
    <row r="196" spans="1:10" s="396" customFormat="1" ht="35.25" hidden="1" customHeight="1">
      <c r="A196" s="392" t="s">
        <v>926</v>
      </c>
      <c r="B196" s="395" t="s">
        <v>927</v>
      </c>
      <c r="C196" s="395" t="s">
        <v>928</v>
      </c>
      <c r="D196" s="395" t="s">
        <v>878</v>
      </c>
      <c r="E196" s="395" t="s">
        <v>879</v>
      </c>
      <c r="F196" s="395" t="s">
        <v>945</v>
      </c>
      <c r="G196" s="395" t="s">
        <v>946</v>
      </c>
      <c r="H196" s="385">
        <v>35</v>
      </c>
      <c r="I196" s="395">
        <f t="shared" ref="I196:I259" si="6">(ROUND(H196*$J$1,0)+$K$1)*2+ROUND((H196*$J$1)/20,0)*2</f>
        <v>100</v>
      </c>
      <c r="J196" s="396" t="str">
        <f t="shared" ref="J196:J259" si="7">LEFT(F196,11)</f>
        <v>50283-01588</v>
      </c>
    </row>
    <row r="197" spans="1:10" s="396" customFormat="1" ht="35.25" hidden="1" customHeight="1">
      <c r="A197" s="392" t="s">
        <v>926</v>
      </c>
      <c r="B197" s="395" t="s">
        <v>927</v>
      </c>
      <c r="C197" s="395" t="s">
        <v>928</v>
      </c>
      <c r="D197" s="395" t="s">
        <v>878</v>
      </c>
      <c r="E197" s="395" t="s">
        <v>879</v>
      </c>
      <c r="F197" s="395" t="s">
        <v>947</v>
      </c>
      <c r="G197" s="395" t="s">
        <v>948</v>
      </c>
      <c r="H197" s="385">
        <v>14</v>
      </c>
      <c r="I197" s="395">
        <f t="shared" si="6"/>
        <v>52</v>
      </c>
      <c r="J197" s="396" t="str">
        <f t="shared" si="7"/>
        <v>50283-01588</v>
      </c>
    </row>
    <row r="198" spans="1:10" s="396" customFormat="1" ht="35.25" hidden="1" customHeight="1">
      <c r="A198" s="392" t="s">
        <v>926</v>
      </c>
      <c r="B198" s="395" t="s">
        <v>927</v>
      </c>
      <c r="C198" s="395" t="s">
        <v>928</v>
      </c>
      <c r="D198" s="395" t="s">
        <v>538</v>
      </c>
      <c r="E198" s="395" t="s">
        <v>539</v>
      </c>
      <c r="F198" s="395" t="s">
        <v>949</v>
      </c>
      <c r="G198" s="395" t="s">
        <v>950</v>
      </c>
      <c r="H198" s="385">
        <v>36</v>
      </c>
      <c r="I198" s="395">
        <f t="shared" si="6"/>
        <v>102</v>
      </c>
      <c r="J198" s="396" t="str">
        <f t="shared" si="7"/>
        <v>50283-06113</v>
      </c>
    </row>
    <row r="199" spans="1:10" s="396" customFormat="1" ht="35.25" hidden="1" customHeight="1">
      <c r="A199" s="392" t="s">
        <v>926</v>
      </c>
      <c r="B199" s="395" t="s">
        <v>927</v>
      </c>
      <c r="C199" s="395" t="s">
        <v>928</v>
      </c>
      <c r="D199" s="395" t="s">
        <v>538</v>
      </c>
      <c r="E199" s="395" t="s">
        <v>539</v>
      </c>
      <c r="F199" s="395" t="s">
        <v>951</v>
      </c>
      <c r="G199" s="395" t="s">
        <v>952</v>
      </c>
      <c r="H199" s="385">
        <v>60</v>
      </c>
      <c r="I199" s="395">
        <f t="shared" si="6"/>
        <v>156</v>
      </c>
      <c r="J199" s="396" t="str">
        <f t="shared" si="7"/>
        <v>50283-06113</v>
      </c>
    </row>
    <row r="200" spans="1:10" s="396" customFormat="1" ht="35.25" hidden="1" customHeight="1">
      <c r="A200" s="392" t="s">
        <v>926</v>
      </c>
      <c r="B200" s="395" t="s">
        <v>927</v>
      </c>
      <c r="C200" s="395" t="s">
        <v>928</v>
      </c>
      <c r="D200" s="395" t="s">
        <v>538</v>
      </c>
      <c r="E200" s="395" t="s">
        <v>539</v>
      </c>
      <c r="F200" s="395" t="s">
        <v>953</v>
      </c>
      <c r="G200" s="395" t="s">
        <v>954</v>
      </c>
      <c r="H200" s="385">
        <v>72</v>
      </c>
      <c r="I200" s="395">
        <f t="shared" si="6"/>
        <v>184</v>
      </c>
      <c r="J200" s="396" t="str">
        <f t="shared" si="7"/>
        <v>50283-06113</v>
      </c>
    </row>
    <row r="201" spans="1:10" s="396" customFormat="1" ht="35.25" hidden="1" customHeight="1">
      <c r="A201" s="392" t="s">
        <v>926</v>
      </c>
      <c r="B201" s="395" t="s">
        <v>927</v>
      </c>
      <c r="C201" s="395" t="s">
        <v>928</v>
      </c>
      <c r="D201" s="395" t="s">
        <v>538</v>
      </c>
      <c r="E201" s="395" t="s">
        <v>539</v>
      </c>
      <c r="F201" s="395" t="s">
        <v>955</v>
      </c>
      <c r="G201" s="395" t="s">
        <v>956</v>
      </c>
      <c r="H201" s="385">
        <v>43</v>
      </c>
      <c r="I201" s="395">
        <f t="shared" si="6"/>
        <v>116</v>
      </c>
      <c r="J201" s="396" t="str">
        <f t="shared" si="7"/>
        <v>50283-06113</v>
      </c>
    </row>
    <row r="202" spans="1:10" s="396" customFormat="1" ht="35.25" hidden="1" customHeight="1">
      <c r="A202" s="392" t="s">
        <v>926</v>
      </c>
      <c r="B202" s="395" t="s">
        <v>927</v>
      </c>
      <c r="C202" s="395" t="s">
        <v>928</v>
      </c>
      <c r="D202" s="395" t="s">
        <v>538</v>
      </c>
      <c r="E202" s="395" t="s">
        <v>539</v>
      </c>
      <c r="F202" s="395" t="s">
        <v>957</v>
      </c>
      <c r="G202" s="395" t="s">
        <v>958</v>
      </c>
      <c r="H202" s="385">
        <v>14</v>
      </c>
      <c r="I202" s="395">
        <f t="shared" si="6"/>
        <v>52</v>
      </c>
      <c r="J202" s="396" t="str">
        <f t="shared" si="7"/>
        <v>50283-06113</v>
      </c>
    </row>
    <row r="203" spans="1:10" ht="21" hidden="1" customHeight="1">
      <c r="A203" s="384" t="s">
        <v>959</v>
      </c>
      <c r="B203" s="385" t="s">
        <v>960</v>
      </c>
      <c r="C203" s="385" t="s">
        <v>961</v>
      </c>
      <c r="D203" s="385" t="s">
        <v>553</v>
      </c>
      <c r="E203" s="385" t="s">
        <v>554</v>
      </c>
      <c r="F203" s="385" t="s">
        <v>962</v>
      </c>
      <c r="G203" s="385" t="s">
        <v>963</v>
      </c>
      <c r="H203" s="385">
        <v>16</v>
      </c>
      <c r="I203" s="385">
        <f t="shared" si="6"/>
        <v>56</v>
      </c>
      <c r="J203" t="str">
        <f t="shared" si="7"/>
        <v>50293-01149</v>
      </c>
    </row>
    <row r="204" spans="1:10" ht="21" hidden="1" customHeight="1">
      <c r="A204" s="384" t="s">
        <v>959</v>
      </c>
      <c r="B204" s="385" t="s">
        <v>960</v>
      </c>
      <c r="C204" s="385" t="s">
        <v>961</v>
      </c>
      <c r="D204" s="385" t="s">
        <v>553</v>
      </c>
      <c r="E204" s="385" t="s">
        <v>554</v>
      </c>
      <c r="F204" s="385" t="s">
        <v>964</v>
      </c>
      <c r="G204" s="385" t="s">
        <v>965</v>
      </c>
      <c r="H204" s="385">
        <v>44</v>
      </c>
      <c r="I204" s="385">
        <f t="shared" si="6"/>
        <v>120</v>
      </c>
      <c r="J204" t="str">
        <f t="shared" si="7"/>
        <v>50293-01149</v>
      </c>
    </row>
    <row r="205" spans="1:10" ht="21" hidden="1" customHeight="1">
      <c r="A205" s="384" t="s">
        <v>959</v>
      </c>
      <c r="B205" s="385" t="s">
        <v>960</v>
      </c>
      <c r="C205" s="385" t="s">
        <v>961</v>
      </c>
      <c r="D205" s="385" t="s">
        <v>553</v>
      </c>
      <c r="E205" s="385" t="s">
        <v>554</v>
      </c>
      <c r="F205" s="385" t="s">
        <v>966</v>
      </c>
      <c r="G205" s="385" t="s">
        <v>967</v>
      </c>
      <c r="H205" s="385">
        <v>45</v>
      </c>
      <c r="I205" s="385">
        <f t="shared" si="6"/>
        <v>122</v>
      </c>
      <c r="J205" t="str">
        <f t="shared" si="7"/>
        <v>50293-01149</v>
      </c>
    </row>
    <row r="206" spans="1:10" ht="21" hidden="1" customHeight="1">
      <c r="A206" s="384" t="s">
        <v>959</v>
      </c>
      <c r="B206" s="385" t="s">
        <v>960</v>
      </c>
      <c r="C206" s="385" t="s">
        <v>961</v>
      </c>
      <c r="D206" s="385" t="s">
        <v>553</v>
      </c>
      <c r="E206" s="385" t="s">
        <v>554</v>
      </c>
      <c r="F206" s="385" t="s">
        <v>968</v>
      </c>
      <c r="G206" s="385" t="s">
        <v>969</v>
      </c>
      <c r="H206" s="385">
        <v>28</v>
      </c>
      <c r="I206" s="385">
        <f t="shared" si="6"/>
        <v>84</v>
      </c>
      <c r="J206" t="str">
        <f t="shared" si="7"/>
        <v>50293-01149</v>
      </c>
    </row>
    <row r="207" spans="1:10" ht="21" hidden="1" customHeight="1">
      <c r="A207" s="384" t="s">
        <v>959</v>
      </c>
      <c r="B207" s="385" t="s">
        <v>960</v>
      </c>
      <c r="C207" s="385" t="s">
        <v>961</v>
      </c>
      <c r="D207" s="385" t="s">
        <v>553</v>
      </c>
      <c r="E207" s="385" t="s">
        <v>554</v>
      </c>
      <c r="F207" s="385" t="s">
        <v>970</v>
      </c>
      <c r="G207" s="385" t="s">
        <v>971</v>
      </c>
      <c r="H207" s="385">
        <v>18</v>
      </c>
      <c r="I207" s="385">
        <f t="shared" si="6"/>
        <v>60</v>
      </c>
      <c r="J207" t="str">
        <f t="shared" si="7"/>
        <v>50293-01149</v>
      </c>
    </row>
    <row r="208" spans="1:10" ht="21" hidden="1" customHeight="1">
      <c r="A208" s="384" t="s">
        <v>959</v>
      </c>
      <c r="B208" s="385" t="s">
        <v>960</v>
      </c>
      <c r="C208" s="385" t="s">
        <v>961</v>
      </c>
      <c r="D208" s="385" t="s">
        <v>972</v>
      </c>
      <c r="E208" s="385" t="s">
        <v>973</v>
      </c>
      <c r="F208" s="385" t="s">
        <v>974</v>
      </c>
      <c r="G208" s="385" t="s">
        <v>975</v>
      </c>
      <c r="H208" s="385">
        <v>19</v>
      </c>
      <c r="I208" s="385">
        <f t="shared" si="6"/>
        <v>64</v>
      </c>
      <c r="J208" t="str">
        <f t="shared" si="7"/>
        <v>50293-01821</v>
      </c>
    </row>
    <row r="209" spans="1:10" ht="21" hidden="1" customHeight="1">
      <c r="A209" s="384" t="s">
        <v>959</v>
      </c>
      <c r="B209" s="385" t="s">
        <v>960</v>
      </c>
      <c r="C209" s="385" t="s">
        <v>961</v>
      </c>
      <c r="D209" s="385" t="s">
        <v>972</v>
      </c>
      <c r="E209" s="385" t="s">
        <v>973</v>
      </c>
      <c r="F209" s="385" t="s">
        <v>976</v>
      </c>
      <c r="G209" s="385" t="s">
        <v>977</v>
      </c>
      <c r="H209" s="385">
        <v>30</v>
      </c>
      <c r="I209" s="385">
        <f t="shared" si="6"/>
        <v>88</v>
      </c>
      <c r="J209" t="str">
        <f t="shared" si="7"/>
        <v>50293-01821</v>
      </c>
    </row>
    <row r="210" spans="1:10" ht="21" hidden="1" customHeight="1">
      <c r="A210" s="384" t="s">
        <v>959</v>
      </c>
      <c r="B210" s="385" t="s">
        <v>960</v>
      </c>
      <c r="C210" s="385" t="s">
        <v>961</v>
      </c>
      <c r="D210" s="385" t="s">
        <v>972</v>
      </c>
      <c r="E210" s="385" t="s">
        <v>973</v>
      </c>
      <c r="F210" s="385" t="s">
        <v>978</v>
      </c>
      <c r="G210" s="385" t="s">
        <v>979</v>
      </c>
      <c r="H210" s="385">
        <v>36</v>
      </c>
      <c r="I210" s="385">
        <f t="shared" si="6"/>
        <v>102</v>
      </c>
      <c r="J210" t="str">
        <f t="shared" si="7"/>
        <v>50293-01821</v>
      </c>
    </row>
    <row r="211" spans="1:10" ht="21" hidden="1" customHeight="1">
      <c r="A211" s="384" t="s">
        <v>959</v>
      </c>
      <c r="B211" s="385" t="s">
        <v>960</v>
      </c>
      <c r="C211" s="385" t="s">
        <v>961</v>
      </c>
      <c r="D211" s="385" t="s">
        <v>972</v>
      </c>
      <c r="E211" s="385" t="s">
        <v>973</v>
      </c>
      <c r="F211" s="385" t="s">
        <v>980</v>
      </c>
      <c r="G211" s="385" t="s">
        <v>981</v>
      </c>
      <c r="H211" s="385">
        <v>27</v>
      </c>
      <c r="I211" s="385">
        <f t="shared" si="6"/>
        <v>80</v>
      </c>
      <c r="J211" t="str">
        <f t="shared" si="7"/>
        <v>50293-01821</v>
      </c>
    </row>
    <row r="212" spans="1:10" ht="21" hidden="1" customHeight="1">
      <c r="A212" s="384" t="s">
        <v>959</v>
      </c>
      <c r="B212" s="385" t="s">
        <v>960</v>
      </c>
      <c r="C212" s="385" t="s">
        <v>961</v>
      </c>
      <c r="D212" s="385" t="s">
        <v>972</v>
      </c>
      <c r="E212" s="385" t="s">
        <v>973</v>
      </c>
      <c r="F212" s="385" t="s">
        <v>982</v>
      </c>
      <c r="G212" s="385" t="s">
        <v>983</v>
      </c>
      <c r="H212" s="385">
        <v>14</v>
      </c>
      <c r="I212" s="385">
        <f t="shared" si="6"/>
        <v>52</v>
      </c>
      <c r="J212" t="str">
        <f t="shared" si="7"/>
        <v>50293-01821</v>
      </c>
    </row>
    <row r="213" spans="1:10" ht="21" hidden="1" customHeight="1">
      <c r="A213" s="384" t="s">
        <v>984</v>
      </c>
      <c r="B213" s="385" t="s">
        <v>985</v>
      </c>
      <c r="C213" s="385" t="s">
        <v>986</v>
      </c>
      <c r="D213" s="385" t="s">
        <v>686</v>
      </c>
      <c r="E213" s="385" t="s">
        <v>687</v>
      </c>
      <c r="F213" s="385" t="s">
        <v>987</v>
      </c>
      <c r="G213" s="385" t="s">
        <v>988</v>
      </c>
      <c r="H213" s="385">
        <v>7</v>
      </c>
      <c r="I213" s="385">
        <f t="shared" si="6"/>
        <v>36</v>
      </c>
      <c r="J213" t="str">
        <f t="shared" si="7"/>
        <v>50655-02077</v>
      </c>
    </row>
    <row r="214" spans="1:10" ht="21" hidden="1" customHeight="1">
      <c r="A214" s="384" t="s">
        <v>984</v>
      </c>
      <c r="B214" s="385" t="s">
        <v>985</v>
      </c>
      <c r="C214" s="385" t="s">
        <v>986</v>
      </c>
      <c r="D214" s="385" t="s">
        <v>686</v>
      </c>
      <c r="E214" s="385" t="s">
        <v>687</v>
      </c>
      <c r="F214" s="385" t="s">
        <v>989</v>
      </c>
      <c r="G214" s="385" t="s">
        <v>990</v>
      </c>
      <c r="H214" s="385">
        <v>45</v>
      </c>
      <c r="I214" s="385">
        <f t="shared" si="6"/>
        <v>122</v>
      </c>
      <c r="J214" t="str">
        <f t="shared" si="7"/>
        <v>50655-02077</v>
      </c>
    </row>
    <row r="215" spans="1:10" ht="21" hidden="1" customHeight="1">
      <c r="A215" s="384" t="s">
        <v>984</v>
      </c>
      <c r="B215" s="385" t="s">
        <v>985</v>
      </c>
      <c r="C215" s="385" t="s">
        <v>986</v>
      </c>
      <c r="D215" s="385" t="s">
        <v>686</v>
      </c>
      <c r="E215" s="385" t="s">
        <v>687</v>
      </c>
      <c r="F215" s="385" t="s">
        <v>991</v>
      </c>
      <c r="G215" s="385" t="s">
        <v>992</v>
      </c>
      <c r="H215" s="385">
        <v>45</v>
      </c>
      <c r="I215" s="385">
        <f t="shared" si="6"/>
        <v>122</v>
      </c>
      <c r="J215" t="str">
        <f t="shared" si="7"/>
        <v>50655-02077</v>
      </c>
    </row>
    <row r="216" spans="1:10" ht="21" hidden="1" customHeight="1">
      <c r="A216" s="384" t="s">
        <v>984</v>
      </c>
      <c r="B216" s="385" t="s">
        <v>985</v>
      </c>
      <c r="C216" s="385" t="s">
        <v>986</v>
      </c>
      <c r="D216" s="385" t="s">
        <v>686</v>
      </c>
      <c r="E216" s="385" t="s">
        <v>687</v>
      </c>
      <c r="F216" s="385" t="s">
        <v>993</v>
      </c>
      <c r="G216" s="385" t="s">
        <v>994</v>
      </c>
      <c r="H216" s="385">
        <v>38</v>
      </c>
      <c r="I216" s="385">
        <f t="shared" si="6"/>
        <v>106</v>
      </c>
      <c r="J216" t="str">
        <f t="shared" si="7"/>
        <v>50655-02077</v>
      </c>
    </row>
    <row r="217" spans="1:10" ht="21" hidden="1" customHeight="1">
      <c r="A217" s="384" t="s">
        <v>984</v>
      </c>
      <c r="B217" s="385" t="s">
        <v>985</v>
      </c>
      <c r="C217" s="385" t="s">
        <v>986</v>
      </c>
      <c r="D217" s="385" t="s">
        <v>686</v>
      </c>
      <c r="E217" s="385" t="s">
        <v>687</v>
      </c>
      <c r="F217" s="385" t="s">
        <v>995</v>
      </c>
      <c r="G217" s="385" t="s">
        <v>996</v>
      </c>
      <c r="H217" s="385">
        <v>14</v>
      </c>
      <c r="I217" s="385">
        <f t="shared" si="6"/>
        <v>52</v>
      </c>
      <c r="J217" t="str">
        <f t="shared" si="7"/>
        <v>50655-02077</v>
      </c>
    </row>
    <row r="218" spans="1:10" ht="21" hidden="1" customHeight="1">
      <c r="A218" s="384" t="s">
        <v>997</v>
      </c>
      <c r="B218" s="385" t="s">
        <v>998</v>
      </c>
      <c r="C218" s="385" t="s">
        <v>999</v>
      </c>
      <c r="D218" s="385" t="s">
        <v>1000</v>
      </c>
      <c r="E218" s="385" t="s">
        <v>591</v>
      </c>
      <c r="F218" s="385" t="s">
        <v>1001</v>
      </c>
      <c r="G218" s="385" t="s">
        <v>1002</v>
      </c>
      <c r="H218" s="385">
        <v>18</v>
      </c>
      <c r="I218" s="385">
        <f t="shared" si="6"/>
        <v>60</v>
      </c>
      <c r="J218" t="str">
        <f t="shared" si="7"/>
        <v>50652-01898</v>
      </c>
    </row>
    <row r="219" spans="1:10" ht="21" hidden="1" customHeight="1">
      <c r="A219" s="384" t="s">
        <v>997</v>
      </c>
      <c r="B219" s="385" t="s">
        <v>998</v>
      </c>
      <c r="C219" s="385" t="s">
        <v>999</v>
      </c>
      <c r="D219" s="385" t="s">
        <v>1000</v>
      </c>
      <c r="E219" s="385" t="s">
        <v>591</v>
      </c>
      <c r="F219" s="385" t="s">
        <v>1003</v>
      </c>
      <c r="G219" s="385" t="s">
        <v>1004</v>
      </c>
      <c r="H219" s="385">
        <v>49</v>
      </c>
      <c r="I219" s="385">
        <f t="shared" si="6"/>
        <v>132</v>
      </c>
      <c r="J219" t="str">
        <f t="shared" si="7"/>
        <v>50652-01898</v>
      </c>
    </row>
    <row r="220" spans="1:10" ht="21" hidden="1" customHeight="1">
      <c r="A220" s="384" t="s">
        <v>997</v>
      </c>
      <c r="B220" s="385" t="s">
        <v>998</v>
      </c>
      <c r="C220" s="385" t="s">
        <v>999</v>
      </c>
      <c r="D220" s="385" t="s">
        <v>1000</v>
      </c>
      <c r="E220" s="385" t="s">
        <v>591</v>
      </c>
      <c r="F220" s="385" t="s">
        <v>1005</v>
      </c>
      <c r="G220" s="385" t="s">
        <v>1006</v>
      </c>
      <c r="H220" s="385">
        <v>47</v>
      </c>
      <c r="I220" s="385">
        <f t="shared" si="6"/>
        <v>128</v>
      </c>
      <c r="J220" t="str">
        <f t="shared" si="7"/>
        <v>50652-01898</v>
      </c>
    </row>
    <row r="221" spans="1:10" ht="21" hidden="1" customHeight="1">
      <c r="A221" s="384" t="s">
        <v>997</v>
      </c>
      <c r="B221" s="385" t="s">
        <v>998</v>
      </c>
      <c r="C221" s="385" t="s">
        <v>999</v>
      </c>
      <c r="D221" s="385" t="s">
        <v>1000</v>
      </c>
      <c r="E221" s="385" t="s">
        <v>591</v>
      </c>
      <c r="F221" s="385" t="s">
        <v>1007</v>
      </c>
      <c r="G221" s="385" t="s">
        <v>1008</v>
      </c>
      <c r="H221" s="385">
        <v>29</v>
      </c>
      <c r="I221" s="385">
        <f t="shared" si="6"/>
        <v>86</v>
      </c>
      <c r="J221" t="str">
        <f t="shared" si="7"/>
        <v>50652-01898</v>
      </c>
    </row>
    <row r="222" spans="1:10" ht="21" hidden="1" customHeight="1">
      <c r="A222" s="384" t="s">
        <v>997</v>
      </c>
      <c r="B222" s="385" t="s">
        <v>998</v>
      </c>
      <c r="C222" s="385" t="s">
        <v>999</v>
      </c>
      <c r="D222" s="385" t="s">
        <v>1000</v>
      </c>
      <c r="E222" s="385" t="s">
        <v>591</v>
      </c>
      <c r="F222" s="385" t="s">
        <v>1009</v>
      </c>
      <c r="G222" s="385" t="s">
        <v>1010</v>
      </c>
      <c r="H222" s="385">
        <v>6</v>
      </c>
      <c r="I222" s="385">
        <f t="shared" si="6"/>
        <v>32</v>
      </c>
      <c r="J222" t="str">
        <f t="shared" si="7"/>
        <v>50652-01898</v>
      </c>
    </row>
    <row r="223" spans="1:10" ht="21" hidden="1" customHeight="1">
      <c r="A223" s="384" t="s">
        <v>1011</v>
      </c>
      <c r="B223" s="385" t="s">
        <v>1012</v>
      </c>
      <c r="C223" s="385" t="s">
        <v>1013</v>
      </c>
      <c r="D223" s="385" t="s">
        <v>618</v>
      </c>
      <c r="E223" s="385" t="s">
        <v>619</v>
      </c>
      <c r="F223" s="385" t="s">
        <v>1014</v>
      </c>
      <c r="G223" s="385" t="s">
        <v>1015</v>
      </c>
      <c r="H223" s="385">
        <v>22</v>
      </c>
      <c r="I223" s="385">
        <f t="shared" si="6"/>
        <v>70</v>
      </c>
      <c r="J223" t="str">
        <f t="shared" si="7"/>
        <v>50324-00001</v>
      </c>
    </row>
    <row r="224" spans="1:10" ht="21" hidden="1" customHeight="1">
      <c r="A224" s="384" t="s">
        <v>1011</v>
      </c>
      <c r="B224" s="385" t="s">
        <v>1012</v>
      </c>
      <c r="C224" s="385" t="s">
        <v>1013</v>
      </c>
      <c r="D224" s="385" t="s">
        <v>618</v>
      </c>
      <c r="E224" s="385" t="s">
        <v>619</v>
      </c>
      <c r="F224" s="385" t="s">
        <v>1016</v>
      </c>
      <c r="G224" s="385" t="s">
        <v>1017</v>
      </c>
      <c r="H224" s="385">
        <v>47</v>
      </c>
      <c r="I224" s="385">
        <f t="shared" si="6"/>
        <v>128</v>
      </c>
      <c r="J224" t="str">
        <f t="shared" si="7"/>
        <v>50324-00001</v>
      </c>
    </row>
    <row r="225" spans="1:10" ht="21" hidden="1" customHeight="1">
      <c r="A225" s="384" t="s">
        <v>1011</v>
      </c>
      <c r="B225" s="385" t="s">
        <v>1012</v>
      </c>
      <c r="C225" s="385" t="s">
        <v>1013</v>
      </c>
      <c r="D225" s="385" t="s">
        <v>618</v>
      </c>
      <c r="E225" s="385" t="s">
        <v>619</v>
      </c>
      <c r="F225" s="385" t="s">
        <v>1018</v>
      </c>
      <c r="G225" s="385" t="s">
        <v>1019</v>
      </c>
      <c r="H225" s="385">
        <v>47</v>
      </c>
      <c r="I225" s="385">
        <f t="shared" si="6"/>
        <v>128</v>
      </c>
      <c r="J225" t="str">
        <f t="shared" si="7"/>
        <v>50324-00001</v>
      </c>
    </row>
    <row r="226" spans="1:10" ht="21" hidden="1" customHeight="1">
      <c r="A226" s="384" t="s">
        <v>1011</v>
      </c>
      <c r="B226" s="385" t="s">
        <v>1012</v>
      </c>
      <c r="C226" s="385" t="s">
        <v>1013</v>
      </c>
      <c r="D226" s="385" t="s">
        <v>618</v>
      </c>
      <c r="E226" s="385" t="s">
        <v>619</v>
      </c>
      <c r="F226" s="385" t="s">
        <v>1020</v>
      </c>
      <c r="G226" s="385" t="s">
        <v>1021</v>
      </c>
      <c r="H226" s="385">
        <v>30</v>
      </c>
      <c r="I226" s="385">
        <f t="shared" si="6"/>
        <v>88</v>
      </c>
      <c r="J226" t="str">
        <f t="shared" si="7"/>
        <v>50324-00001</v>
      </c>
    </row>
    <row r="227" spans="1:10" ht="21" hidden="1" customHeight="1">
      <c r="A227" s="384" t="s">
        <v>1011</v>
      </c>
      <c r="B227" s="385" t="s">
        <v>1012</v>
      </c>
      <c r="C227" s="385" t="s">
        <v>1013</v>
      </c>
      <c r="D227" s="385" t="s">
        <v>618</v>
      </c>
      <c r="E227" s="385" t="s">
        <v>619</v>
      </c>
      <c r="F227" s="385" t="s">
        <v>1022</v>
      </c>
      <c r="G227" s="385" t="s">
        <v>1023</v>
      </c>
      <c r="H227" s="385">
        <v>12</v>
      </c>
      <c r="I227" s="385">
        <f t="shared" si="6"/>
        <v>48</v>
      </c>
      <c r="J227" t="str">
        <f t="shared" si="7"/>
        <v>50324-00001</v>
      </c>
    </row>
    <row r="228" spans="1:10" ht="21" hidden="1" customHeight="1">
      <c r="A228" s="384" t="s">
        <v>1011</v>
      </c>
      <c r="B228" s="385" t="s">
        <v>1012</v>
      </c>
      <c r="C228" s="385" t="s">
        <v>1013</v>
      </c>
      <c r="D228" s="385" t="s">
        <v>810</v>
      </c>
      <c r="E228" s="385" t="s">
        <v>811</v>
      </c>
      <c r="F228" s="385" t="s">
        <v>1024</v>
      </c>
      <c r="G228" s="385" t="s">
        <v>1025</v>
      </c>
      <c r="H228" s="385">
        <v>28</v>
      </c>
      <c r="I228" s="385">
        <f t="shared" si="6"/>
        <v>84</v>
      </c>
      <c r="J228" t="str">
        <f t="shared" si="7"/>
        <v>50324-06537</v>
      </c>
    </row>
    <row r="229" spans="1:10" ht="21" hidden="1" customHeight="1">
      <c r="A229" s="384" t="s">
        <v>1011</v>
      </c>
      <c r="B229" s="385" t="s">
        <v>1012</v>
      </c>
      <c r="C229" s="385" t="s">
        <v>1013</v>
      </c>
      <c r="D229" s="385" t="s">
        <v>810</v>
      </c>
      <c r="E229" s="385" t="s">
        <v>811</v>
      </c>
      <c r="F229" s="385" t="s">
        <v>1026</v>
      </c>
      <c r="G229" s="385" t="s">
        <v>1027</v>
      </c>
      <c r="H229" s="385">
        <v>62</v>
      </c>
      <c r="I229" s="385">
        <f t="shared" si="6"/>
        <v>160</v>
      </c>
      <c r="J229" t="str">
        <f t="shared" si="7"/>
        <v>50324-06537</v>
      </c>
    </row>
    <row r="230" spans="1:10" ht="21" hidden="1" customHeight="1">
      <c r="A230" s="384" t="s">
        <v>1011</v>
      </c>
      <c r="B230" s="385" t="s">
        <v>1012</v>
      </c>
      <c r="C230" s="385" t="s">
        <v>1013</v>
      </c>
      <c r="D230" s="385" t="s">
        <v>810</v>
      </c>
      <c r="E230" s="385" t="s">
        <v>811</v>
      </c>
      <c r="F230" s="385" t="s">
        <v>1028</v>
      </c>
      <c r="G230" s="385" t="s">
        <v>1029</v>
      </c>
      <c r="H230" s="385">
        <v>64</v>
      </c>
      <c r="I230" s="385">
        <f t="shared" si="6"/>
        <v>164</v>
      </c>
      <c r="J230" t="str">
        <f t="shared" si="7"/>
        <v>50324-06537</v>
      </c>
    </row>
    <row r="231" spans="1:10" ht="21" hidden="1" customHeight="1">
      <c r="A231" s="384" t="s">
        <v>1011</v>
      </c>
      <c r="B231" s="385" t="s">
        <v>1012</v>
      </c>
      <c r="C231" s="385" t="s">
        <v>1013</v>
      </c>
      <c r="D231" s="385" t="s">
        <v>810</v>
      </c>
      <c r="E231" s="385" t="s">
        <v>811</v>
      </c>
      <c r="F231" s="385" t="s">
        <v>1030</v>
      </c>
      <c r="G231" s="385" t="s">
        <v>1031</v>
      </c>
      <c r="H231" s="385">
        <v>42</v>
      </c>
      <c r="I231" s="385">
        <f t="shared" si="6"/>
        <v>114</v>
      </c>
      <c r="J231" t="str">
        <f t="shared" si="7"/>
        <v>50324-06537</v>
      </c>
    </row>
    <row r="232" spans="1:10" ht="21" hidden="1" customHeight="1">
      <c r="A232" s="384" t="s">
        <v>1011</v>
      </c>
      <c r="B232" s="385" t="s">
        <v>1012</v>
      </c>
      <c r="C232" s="385" t="s">
        <v>1013</v>
      </c>
      <c r="D232" s="385" t="s">
        <v>810</v>
      </c>
      <c r="E232" s="385" t="s">
        <v>811</v>
      </c>
      <c r="F232" s="385" t="s">
        <v>1032</v>
      </c>
      <c r="G232" s="385" t="s">
        <v>1033</v>
      </c>
      <c r="H232" s="385">
        <v>18</v>
      </c>
      <c r="I232" s="385">
        <f t="shared" si="6"/>
        <v>60</v>
      </c>
      <c r="J232" t="str">
        <f t="shared" si="7"/>
        <v>50324-06537</v>
      </c>
    </row>
    <row r="233" spans="1:10" ht="21" hidden="1" customHeight="1">
      <c r="A233" s="384" t="s">
        <v>1034</v>
      </c>
      <c r="B233" s="385" t="s">
        <v>1035</v>
      </c>
      <c r="C233" s="385" t="s">
        <v>1036</v>
      </c>
      <c r="D233" s="385" t="s">
        <v>618</v>
      </c>
      <c r="E233" s="385" t="s">
        <v>619</v>
      </c>
      <c r="F233" s="385" t="s">
        <v>1037</v>
      </c>
      <c r="G233" s="385" t="s">
        <v>1038</v>
      </c>
      <c r="H233" s="385">
        <v>19</v>
      </c>
      <c r="I233" s="385">
        <f t="shared" si="6"/>
        <v>64</v>
      </c>
      <c r="J233" t="str">
        <f t="shared" si="7"/>
        <v>50326-00001</v>
      </c>
    </row>
    <row r="234" spans="1:10" ht="21" hidden="1" customHeight="1">
      <c r="A234" s="384" t="s">
        <v>1034</v>
      </c>
      <c r="B234" s="385" t="s">
        <v>1035</v>
      </c>
      <c r="C234" s="385" t="s">
        <v>1036</v>
      </c>
      <c r="D234" s="385" t="s">
        <v>618</v>
      </c>
      <c r="E234" s="385" t="s">
        <v>619</v>
      </c>
      <c r="F234" s="385" t="s">
        <v>1039</v>
      </c>
      <c r="G234" s="385" t="s">
        <v>1040</v>
      </c>
      <c r="H234" s="385">
        <v>52</v>
      </c>
      <c r="I234" s="385">
        <f t="shared" si="6"/>
        <v>138</v>
      </c>
      <c r="J234" t="str">
        <f t="shared" si="7"/>
        <v>50326-00001</v>
      </c>
    </row>
    <row r="235" spans="1:10" ht="21" hidden="1" customHeight="1">
      <c r="A235" s="384" t="s">
        <v>1034</v>
      </c>
      <c r="B235" s="385" t="s">
        <v>1035</v>
      </c>
      <c r="C235" s="385" t="s">
        <v>1036</v>
      </c>
      <c r="D235" s="385" t="s">
        <v>618</v>
      </c>
      <c r="E235" s="385" t="s">
        <v>619</v>
      </c>
      <c r="F235" s="385" t="s">
        <v>1041</v>
      </c>
      <c r="G235" s="385" t="s">
        <v>1042</v>
      </c>
      <c r="H235" s="385">
        <v>60</v>
      </c>
      <c r="I235" s="385">
        <f t="shared" si="6"/>
        <v>156</v>
      </c>
      <c r="J235" t="str">
        <f t="shared" si="7"/>
        <v>50326-00001</v>
      </c>
    </row>
    <row r="236" spans="1:10" ht="21" hidden="1" customHeight="1">
      <c r="A236" s="384" t="s">
        <v>1034</v>
      </c>
      <c r="B236" s="385" t="s">
        <v>1035</v>
      </c>
      <c r="C236" s="385" t="s">
        <v>1036</v>
      </c>
      <c r="D236" s="385" t="s">
        <v>618</v>
      </c>
      <c r="E236" s="385" t="s">
        <v>619</v>
      </c>
      <c r="F236" s="385" t="s">
        <v>1043</v>
      </c>
      <c r="G236" s="385" t="s">
        <v>1044</v>
      </c>
      <c r="H236" s="385">
        <v>34</v>
      </c>
      <c r="I236" s="385">
        <f t="shared" si="6"/>
        <v>98</v>
      </c>
      <c r="J236" t="str">
        <f t="shared" si="7"/>
        <v>50326-00001</v>
      </c>
    </row>
    <row r="237" spans="1:10" ht="21" hidden="1" customHeight="1">
      <c r="A237" s="384" t="s">
        <v>1034</v>
      </c>
      <c r="B237" s="385" t="s">
        <v>1035</v>
      </c>
      <c r="C237" s="385" t="s">
        <v>1036</v>
      </c>
      <c r="D237" s="385" t="s">
        <v>618</v>
      </c>
      <c r="E237" s="385" t="s">
        <v>619</v>
      </c>
      <c r="F237" s="385" t="s">
        <v>1045</v>
      </c>
      <c r="G237" s="385" t="s">
        <v>1046</v>
      </c>
      <c r="H237" s="385">
        <v>11</v>
      </c>
      <c r="I237" s="385">
        <f t="shared" si="6"/>
        <v>46</v>
      </c>
      <c r="J237" t="str">
        <f t="shared" si="7"/>
        <v>50326-00001</v>
      </c>
    </row>
    <row r="238" spans="1:10" ht="21" hidden="1" customHeight="1">
      <c r="A238" s="384" t="s">
        <v>1034</v>
      </c>
      <c r="B238" s="385" t="s">
        <v>1035</v>
      </c>
      <c r="C238" s="385" t="s">
        <v>1036</v>
      </c>
      <c r="D238" s="385" t="s">
        <v>810</v>
      </c>
      <c r="E238" s="385" t="s">
        <v>811</v>
      </c>
      <c r="F238" s="385" t="s">
        <v>1047</v>
      </c>
      <c r="G238" s="385" t="s">
        <v>1048</v>
      </c>
      <c r="H238" s="385">
        <v>24</v>
      </c>
      <c r="I238" s="385">
        <f t="shared" si="6"/>
        <v>74</v>
      </c>
      <c r="J238" t="str">
        <f t="shared" si="7"/>
        <v>50326-06537</v>
      </c>
    </row>
    <row r="239" spans="1:10" ht="21" hidden="1" customHeight="1">
      <c r="A239" s="384" t="s">
        <v>1034</v>
      </c>
      <c r="B239" s="385" t="s">
        <v>1035</v>
      </c>
      <c r="C239" s="385" t="s">
        <v>1036</v>
      </c>
      <c r="D239" s="385" t="s">
        <v>810</v>
      </c>
      <c r="E239" s="385" t="s">
        <v>811</v>
      </c>
      <c r="F239" s="385" t="s">
        <v>1049</v>
      </c>
      <c r="G239" s="385" t="s">
        <v>1050</v>
      </c>
      <c r="H239" s="385">
        <v>64</v>
      </c>
      <c r="I239" s="385">
        <f t="shared" si="6"/>
        <v>164</v>
      </c>
      <c r="J239" t="str">
        <f t="shared" si="7"/>
        <v>50326-06537</v>
      </c>
    </row>
    <row r="240" spans="1:10" ht="21" hidden="1" customHeight="1">
      <c r="A240" s="384" t="s">
        <v>1034</v>
      </c>
      <c r="B240" s="385" t="s">
        <v>1035</v>
      </c>
      <c r="C240" s="385" t="s">
        <v>1036</v>
      </c>
      <c r="D240" s="385" t="s">
        <v>810</v>
      </c>
      <c r="E240" s="385" t="s">
        <v>811</v>
      </c>
      <c r="F240" s="385" t="s">
        <v>1051</v>
      </c>
      <c r="G240" s="385" t="s">
        <v>1052</v>
      </c>
      <c r="H240" s="385">
        <v>67</v>
      </c>
      <c r="I240" s="385">
        <f t="shared" si="6"/>
        <v>172</v>
      </c>
      <c r="J240" t="str">
        <f t="shared" si="7"/>
        <v>50326-06537</v>
      </c>
    </row>
    <row r="241" spans="1:10" ht="21" hidden="1" customHeight="1">
      <c r="A241" s="384" t="s">
        <v>1034</v>
      </c>
      <c r="B241" s="385" t="s">
        <v>1035</v>
      </c>
      <c r="C241" s="385" t="s">
        <v>1036</v>
      </c>
      <c r="D241" s="385" t="s">
        <v>810</v>
      </c>
      <c r="E241" s="385" t="s">
        <v>811</v>
      </c>
      <c r="F241" s="385" t="s">
        <v>1053</v>
      </c>
      <c r="G241" s="385" t="s">
        <v>1054</v>
      </c>
      <c r="H241" s="385">
        <v>39</v>
      </c>
      <c r="I241" s="385">
        <f t="shared" si="6"/>
        <v>108</v>
      </c>
      <c r="J241" t="str">
        <f t="shared" si="7"/>
        <v>50326-06537</v>
      </c>
    </row>
    <row r="242" spans="1:10" ht="21" hidden="1" customHeight="1">
      <c r="A242" s="384" t="s">
        <v>1034</v>
      </c>
      <c r="B242" s="385" t="s">
        <v>1035</v>
      </c>
      <c r="C242" s="385" t="s">
        <v>1036</v>
      </c>
      <c r="D242" s="385" t="s">
        <v>810</v>
      </c>
      <c r="E242" s="385" t="s">
        <v>811</v>
      </c>
      <c r="F242" s="385" t="s">
        <v>1055</v>
      </c>
      <c r="G242" s="385" t="s">
        <v>1056</v>
      </c>
      <c r="H242" s="385">
        <v>18</v>
      </c>
      <c r="I242" s="385">
        <f t="shared" si="6"/>
        <v>60</v>
      </c>
      <c r="J242" t="str">
        <f t="shared" si="7"/>
        <v>50326-06537</v>
      </c>
    </row>
    <row r="243" spans="1:10" s="391" customFormat="1" ht="45" hidden="1" customHeight="1">
      <c r="A243" s="389" t="s">
        <v>1057</v>
      </c>
      <c r="B243" s="390" t="s">
        <v>1058</v>
      </c>
      <c r="C243" s="390" t="s">
        <v>1059</v>
      </c>
      <c r="D243" s="390" t="s">
        <v>1060</v>
      </c>
      <c r="E243" s="390" t="s">
        <v>539</v>
      </c>
      <c r="F243" s="390" t="s">
        <v>1061</v>
      </c>
      <c r="G243" s="390" t="s">
        <v>1062</v>
      </c>
      <c r="H243" s="385">
        <v>23</v>
      </c>
      <c r="I243" s="390">
        <f t="shared" si="6"/>
        <v>72</v>
      </c>
      <c r="J243" s="391" t="str">
        <f t="shared" si="7"/>
        <v>50331-06299</v>
      </c>
    </row>
    <row r="244" spans="1:10" s="391" customFormat="1" ht="45" hidden="1" customHeight="1">
      <c r="A244" s="389" t="s">
        <v>1057</v>
      </c>
      <c r="B244" s="390" t="s">
        <v>1058</v>
      </c>
      <c r="C244" s="390" t="s">
        <v>1059</v>
      </c>
      <c r="D244" s="390" t="s">
        <v>1060</v>
      </c>
      <c r="E244" s="390" t="s">
        <v>539</v>
      </c>
      <c r="F244" s="390" t="s">
        <v>1063</v>
      </c>
      <c r="G244" s="390" t="s">
        <v>1064</v>
      </c>
      <c r="H244" s="385">
        <v>39</v>
      </c>
      <c r="I244" s="390">
        <f t="shared" si="6"/>
        <v>108</v>
      </c>
      <c r="J244" s="391" t="str">
        <f t="shared" si="7"/>
        <v>50331-06299</v>
      </c>
    </row>
    <row r="245" spans="1:10" s="391" customFormat="1" ht="45" hidden="1" customHeight="1">
      <c r="A245" s="389" t="s">
        <v>1057</v>
      </c>
      <c r="B245" s="390" t="s">
        <v>1058</v>
      </c>
      <c r="C245" s="390" t="s">
        <v>1059</v>
      </c>
      <c r="D245" s="390" t="s">
        <v>1060</v>
      </c>
      <c r="E245" s="390" t="s">
        <v>539</v>
      </c>
      <c r="F245" s="390" t="s">
        <v>1065</v>
      </c>
      <c r="G245" s="390" t="s">
        <v>1066</v>
      </c>
      <c r="H245" s="385">
        <v>49</v>
      </c>
      <c r="I245" s="390">
        <f t="shared" si="6"/>
        <v>132</v>
      </c>
      <c r="J245" s="391" t="str">
        <f t="shared" si="7"/>
        <v>50331-06299</v>
      </c>
    </row>
    <row r="246" spans="1:10" s="391" customFormat="1" ht="45" hidden="1" customHeight="1">
      <c r="A246" s="389" t="s">
        <v>1057</v>
      </c>
      <c r="B246" s="390" t="s">
        <v>1058</v>
      </c>
      <c r="C246" s="390" t="s">
        <v>1059</v>
      </c>
      <c r="D246" s="390" t="s">
        <v>1060</v>
      </c>
      <c r="E246" s="390" t="s">
        <v>539</v>
      </c>
      <c r="F246" s="390" t="s">
        <v>1067</v>
      </c>
      <c r="G246" s="390" t="s">
        <v>1068</v>
      </c>
      <c r="H246" s="385">
        <v>25</v>
      </c>
      <c r="I246" s="390">
        <f t="shared" si="6"/>
        <v>76</v>
      </c>
      <c r="J246" s="391" t="str">
        <f t="shared" si="7"/>
        <v>50331-06299</v>
      </c>
    </row>
    <row r="247" spans="1:10" s="391" customFormat="1" ht="45" hidden="1" customHeight="1">
      <c r="A247" s="389" t="s">
        <v>1057</v>
      </c>
      <c r="B247" s="390" t="s">
        <v>1058</v>
      </c>
      <c r="C247" s="390" t="s">
        <v>1059</v>
      </c>
      <c r="D247" s="390" t="s">
        <v>1060</v>
      </c>
      <c r="E247" s="390" t="s">
        <v>539</v>
      </c>
      <c r="F247" s="390" t="s">
        <v>1069</v>
      </c>
      <c r="G247" s="390" t="s">
        <v>1070</v>
      </c>
      <c r="H247" s="385">
        <v>14</v>
      </c>
      <c r="I247" s="390">
        <f t="shared" si="6"/>
        <v>52</v>
      </c>
      <c r="J247" s="391" t="str">
        <f t="shared" si="7"/>
        <v>50331-06299</v>
      </c>
    </row>
    <row r="248" spans="1:10" ht="21" hidden="1" customHeight="1">
      <c r="A248" s="384" t="s">
        <v>1071</v>
      </c>
      <c r="B248" s="385" t="s">
        <v>1072</v>
      </c>
      <c r="C248" s="385" t="s">
        <v>1073</v>
      </c>
      <c r="D248" s="385" t="s">
        <v>618</v>
      </c>
      <c r="E248" s="385" t="s">
        <v>619</v>
      </c>
      <c r="F248" s="385" t="s">
        <v>1074</v>
      </c>
      <c r="G248" s="385" t="s">
        <v>1075</v>
      </c>
      <c r="H248" s="385">
        <v>19</v>
      </c>
      <c r="I248" s="385">
        <f t="shared" si="6"/>
        <v>64</v>
      </c>
      <c r="J248" t="str">
        <f t="shared" si="7"/>
        <v>50333-00001</v>
      </c>
    </row>
    <row r="249" spans="1:10" ht="21" hidden="1" customHeight="1">
      <c r="A249" s="384" t="s">
        <v>1071</v>
      </c>
      <c r="B249" s="385" t="s">
        <v>1072</v>
      </c>
      <c r="C249" s="385" t="s">
        <v>1073</v>
      </c>
      <c r="D249" s="385" t="s">
        <v>618</v>
      </c>
      <c r="E249" s="385" t="s">
        <v>619</v>
      </c>
      <c r="F249" s="385" t="s">
        <v>1076</v>
      </c>
      <c r="G249" s="385" t="s">
        <v>1077</v>
      </c>
      <c r="H249" s="385">
        <v>43</v>
      </c>
      <c r="I249" s="385">
        <f t="shared" si="6"/>
        <v>116</v>
      </c>
      <c r="J249" t="str">
        <f t="shared" si="7"/>
        <v>50333-00001</v>
      </c>
    </row>
    <row r="250" spans="1:10" ht="21" hidden="1" customHeight="1">
      <c r="A250" s="384" t="s">
        <v>1071</v>
      </c>
      <c r="B250" s="385" t="s">
        <v>1072</v>
      </c>
      <c r="C250" s="385" t="s">
        <v>1073</v>
      </c>
      <c r="D250" s="385" t="s">
        <v>618</v>
      </c>
      <c r="E250" s="385" t="s">
        <v>619</v>
      </c>
      <c r="F250" s="385" t="s">
        <v>1078</v>
      </c>
      <c r="G250" s="385" t="s">
        <v>1079</v>
      </c>
      <c r="H250" s="385">
        <v>46</v>
      </c>
      <c r="I250" s="385">
        <f t="shared" si="6"/>
        <v>124</v>
      </c>
      <c r="J250" t="str">
        <f t="shared" si="7"/>
        <v>50333-00001</v>
      </c>
    </row>
    <row r="251" spans="1:10" ht="21" hidden="1" customHeight="1">
      <c r="A251" s="384" t="s">
        <v>1071</v>
      </c>
      <c r="B251" s="385" t="s">
        <v>1072</v>
      </c>
      <c r="C251" s="385" t="s">
        <v>1073</v>
      </c>
      <c r="D251" s="385" t="s">
        <v>618</v>
      </c>
      <c r="E251" s="385" t="s">
        <v>619</v>
      </c>
      <c r="F251" s="385" t="s">
        <v>1080</v>
      </c>
      <c r="G251" s="385" t="s">
        <v>1081</v>
      </c>
      <c r="H251" s="385">
        <v>30</v>
      </c>
      <c r="I251" s="385">
        <f t="shared" si="6"/>
        <v>88</v>
      </c>
      <c r="J251" t="str">
        <f t="shared" si="7"/>
        <v>50333-00001</v>
      </c>
    </row>
    <row r="252" spans="1:10" ht="21" hidden="1" customHeight="1">
      <c r="A252" s="384" t="s">
        <v>1071</v>
      </c>
      <c r="B252" s="385" t="s">
        <v>1072</v>
      </c>
      <c r="C252" s="385" t="s">
        <v>1073</v>
      </c>
      <c r="D252" s="385" t="s">
        <v>618</v>
      </c>
      <c r="E252" s="385" t="s">
        <v>619</v>
      </c>
      <c r="F252" s="385" t="s">
        <v>1082</v>
      </c>
      <c r="G252" s="385" t="s">
        <v>1083</v>
      </c>
      <c r="H252" s="385">
        <v>12</v>
      </c>
      <c r="I252" s="385">
        <f t="shared" si="6"/>
        <v>48</v>
      </c>
      <c r="J252" t="str">
        <f t="shared" si="7"/>
        <v>50333-00001</v>
      </c>
    </row>
    <row r="253" spans="1:10" ht="21" hidden="1" customHeight="1">
      <c r="A253" s="384" t="s">
        <v>1084</v>
      </c>
      <c r="B253" s="385" t="s">
        <v>1085</v>
      </c>
      <c r="C253" s="385" t="s">
        <v>1086</v>
      </c>
      <c r="D253" s="385" t="s">
        <v>538</v>
      </c>
      <c r="E253" s="385" t="s">
        <v>539</v>
      </c>
      <c r="F253" s="385" t="s">
        <v>1087</v>
      </c>
      <c r="G253" s="385" t="s">
        <v>1088</v>
      </c>
      <c r="H253" s="385">
        <v>15</v>
      </c>
      <c r="I253" s="385">
        <f t="shared" si="6"/>
        <v>54</v>
      </c>
      <c r="J253" t="str">
        <f t="shared" si="7"/>
        <v>50391-05864</v>
      </c>
    </row>
    <row r="254" spans="1:10" ht="21" hidden="1" customHeight="1">
      <c r="A254" s="384" t="s">
        <v>1084</v>
      </c>
      <c r="B254" s="385" t="s">
        <v>1085</v>
      </c>
      <c r="C254" s="385" t="s">
        <v>1086</v>
      </c>
      <c r="D254" s="385" t="s">
        <v>538</v>
      </c>
      <c r="E254" s="385" t="s">
        <v>539</v>
      </c>
      <c r="F254" s="385" t="s">
        <v>1089</v>
      </c>
      <c r="G254" s="385" t="s">
        <v>1090</v>
      </c>
      <c r="H254" s="385">
        <v>28</v>
      </c>
      <c r="I254" s="385">
        <f t="shared" si="6"/>
        <v>84</v>
      </c>
      <c r="J254" t="str">
        <f t="shared" si="7"/>
        <v>50391-05864</v>
      </c>
    </row>
    <row r="255" spans="1:10" ht="21" hidden="1" customHeight="1">
      <c r="A255" s="384" t="s">
        <v>1084</v>
      </c>
      <c r="B255" s="385" t="s">
        <v>1085</v>
      </c>
      <c r="C255" s="385" t="s">
        <v>1086</v>
      </c>
      <c r="D255" s="385" t="s">
        <v>538</v>
      </c>
      <c r="E255" s="385" t="s">
        <v>539</v>
      </c>
      <c r="F255" s="385" t="s">
        <v>1091</v>
      </c>
      <c r="G255" s="385" t="s">
        <v>1092</v>
      </c>
      <c r="H255" s="385">
        <v>38</v>
      </c>
      <c r="I255" s="385">
        <f t="shared" si="6"/>
        <v>106</v>
      </c>
      <c r="J255" t="str">
        <f t="shared" si="7"/>
        <v>50391-05864</v>
      </c>
    </row>
    <row r="256" spans="1:10" ht="21" hidden="1" customHeight="1">
      <c r="A256" s="384" t="s">
        <v>1084</v>
      </c>
      <c r="B256" s="385" t="s">
        <v>1085</v>
      </c>
      <c r="C256" s="385" t="s">
        <v>1086</v>
      </c>
      <c r="D256" s="385" t="s">
        <v>538</v>
      </c>
      <c r="E256" s="385" t="s">
        <v>539</v>
      </c>
      <c r="F256" s="385" t="s">
        <v>1093</v>
      </c>
      <c r="G256" s="385" t="s">
        <v>1094</v>
      </c>
      <c r="H256" s="385">
        <v>18</v>
      </c>
      <c r="I256" s="385">
        <f t="shared" si="6"/>
        <v>60</v>
      </c>
      <c r="J256" t="str">
        <f t="shared" si="7"/>
        <v>50391-05864</v>
      </c>
    </row>
    <row r="257" spans="1:10" ht="21" hidden="1" customHeight="1">
      <c r="A257" s="384" t="s">
        <v>1084</v>
      </c>
      <c r="B257" s="385" t="s">
        <v>1085</v>
      </c>
      <c r="C257" s="385" t="s">
        <v>1086</v>
      </c>
      <c r="D257" s="385" t="s">
        <v>538</v>
      </c>
      <c r="E257" s="385" t="s">
        <v>539</v>
      </c>
      <c r="F257" s="385" t="s">
        <v>1095</v>
      </c>
      <c r="G257" s="385" t="s">
        <v>1096</v>
      </c>
      <c r="H257" s="385">
        <v>11</v>
      </c>
      <c r="I257" s="385">
        <f t="shared" si="6"/>
        <v>46</v>
      </c>
      <c r="J257" t="str">
        <f t="shared" si="7"/>
        <v>50391-05864</v>
      </c>
    </row>
    <row r="258" spans="1:10" ht="21" hidden="1" customHeight="1">
      <c r="A258" s="384" t="s">
        <v>1097</v>
      </c>
      <c r="B258" s="385" t="s">
        <v>1098</v>
      </c>
      <c r="C258" s="385" t="s">
        <v>1099</v>
      </c>
      <c r="D258" s="385" t="s">
        <v>1100</v>
      </c>
      <c r="E258" s="385" t="s">
        <v>1101</v>
      </c>
      <c r="F258" s="385" t="s">
        <v>1102</v>
      </c>
      <c r="G258" s="385" t="s">
        <v>1103</v>
      </c>
      <c r="H258" s="385">
        <v>18</v>
      </c>
      <c r="I258" s="385">
        <f t="shared" si="6"/>
        <v>60</v>
      </c>
      <c r="J258" t="str">
        <f t="shared" si="7"/>
        <v>50410-00032</v>
      </c>
    </row>
    <row r="259" spans="1:10" ht="21" hidden="1" customHeight="1">
      <c r="A259" s="384" t="s">
        <v>1097</v>
      </c>
      <c r="B259" s="385" t="s">
        <v>1098</v>
      </c>
      <c r="C259" s="385" t="s">
        <v>1099</v>
      </c>
      <c r="D259" s="385" t="s">
        <v>1100</v>
      </c>
      <c r="E259" s="385" t="s">
        <v>1101</v>
      </c>
      <c r="F259" s="385" t="s">
        <v>1104</v>
      </c>
      <c r="G259" s="385" t="s">
        <v>1105</v>
      </c>
      <c r="H259" s="385">
        <v>29</v>
      </c>
      <c r="I259" s="385">
        <f t="shared" si="6"/>
        <v>86</v>
      </c>
      <c r="J259" t="str">
        <f t="shared" si="7"/>
        <v>50410-00032</v>
      </c>
    </row>
    <row r="260" spans="1:10" ht="21" hidden="1" customHeight="1">
      <c r="A260" s="384" t="s">
        <v>1097</v>
      </c>
      <c r="B260" s="385" t="s">
        <v>1098</v>
      </c>
      <c r="C260" s="385" t="s">
        <v>1099</v>
      </c>
      <c r="D260" s="385" t="s">
        <v>1100</v>
      </c>
      <c r="E260" s="385" t="s">
        <v>1101</v>
      </c>
      <c r="F260" s="385" t="s">
        <v>1106</v>
      </c>
      <c r="G260" s="385" t="s">
        <v>1107</v>
      </c>
      <c r="H260" s="385">
        <v>31</v>
      </c>
      <c r="I260" s="385">
        <f t="shared" ref="I260:I323" si="8">(ROUND(H260*$J$1,0)+$K$1)*2+ROUND((H260*$J$1)/20,0)*2</f>
        <v>90</v>
      </c>
      <c r="J260" t="str">
        <f t="shared" ref="J260:J323" si="9">LEFT(F260,11)</f>
        <v>50410-00032</v>
      </c>
    </row>
    <row r="261" spans="1:10" ht="21" hidden="1" customHeight="1">
      <c r="A261" s="384" t="s">
        <v>1097</v>
      </c>
      <c r="B261" s="385" t="s">
        <v>1098</v>
      </c>
      <c r="C261" s="385" t="s">
        <v>1099</v>
      </c>
      <c r="D261" s="385" t="s">
        <v>1100</v>
      </c>
      <c r="E261" s="385" t="s">
        <v>1101</v>
      </c>
      <c r="F261" s="385" t="s">
        <v>1108</v>
      </c>
      <c r="G261" s="385" t="s">
        <v>1109</v>
      </c>
      <c r="H261" s="385">
        <v>19</v>
      </c>
      <c r="I261" s="385">
        <f t="shared" si="8"/>
        <v>64</v>
      </c>
      <c r="J261" t="str">
        <f t="shared" si="9"/>
        <v>50410-00032</v>
      </c>
    </row>
    <row r="262" spans="1:10" ht="21" hidden="1" customHeight="1">
      <c r="A262" s="384" t="s">
        <v>1097</v>
      </c>
      <c r="B262" s="385" t="s">
        <v>1098</v>
      </c>
      <c r="C262" s="385" t="s">
        <v>1099</v>
      </c>
      <c r="D262" s="385" t="s">
        <v>1100</v>
      </c>
      <c r="E262" s="385" t="s">
        <v>1101</v>
      </c>
      <c r="F262" s="385" t="s">
        <v>1110</v>
      </c>
      <c r="G262" s="385" t="s">
        <v>1111</v>
      </c>
      <c r="H262" s="385">
        <v>15</v>
      </c>
      <c r="I262" s="385">
        <f t="shared" si="8"/>
        <v>54</v>
      </c>
      <c r="J262" t="str">
        <f t="shared" si="9"/>
        <v>50410-00032</v>
      </c>
    </row>
    <row r="263" spans="1:10" ht="21" hidden="1" customHeight="1">
      <c r="A263" s="384" t="s">
        <v>1112</v>
      </c>
      <c r="B263" s="385" t="s">
        <v>1113</v>
      </c>
      <c r="C263" s="385" t="s">
        <v>1114</v>
      </c>
      <c r="D263" s="385" t="s">
        <v>482</v>
      </c>
      <c r="E263" s="385" t="s">
        <v>483</v>
      </c>
      <c r="F263" s="385" t="s">
        <v>1115</v>
      </c>
      <c r="G263" s="385" t="s">
        <v>1116</v>
      </c>
      <c r="H263" s="385">
        <v>27</v>
      </c>
      <c r="I263" s="385">
        <f t="shared" si="8"/>
        <v>80</v>
      </c>
      <c r="J263" t="str">
        <f t="shared" si="9"/>
        <v>50440-05977</v>
      </c>
    </row>
    <row r="264" spans="1:10" ht="21" hidden="1" customHeight="1">
      <c r="A264" s="384" t="s">
        <v>1112</v>
      </c>
      <c r="B264" s="385" t="s">
        <v>1113</v>
      </c>
      <c r="C264" s="385" t="s">
        <v>1114</v>
      </c>
      <c r="D264" s="385" t="s">
        <v>482</v>
      </c>
      <c r="E264" s="385" t="s">
        <v>483</v>
      </c>
      <c r="F264" s="385" t="s">
        <v>1117</v>
      </c>
      <c r="G264" s="385" t="s">
        <v>1118</v>
      </c>
      <c r="H264" s="385">
        <v>67</v>
      </c>
      <c r="I264" s="385">
        <f t="shared" si="8"/>
        <v>172</v>
      </c>
      <c r="J264" t="str">
        <f t="shared" si="9"/>
        <v>50440-05977</v>
      </c>
    </row>
    <row r="265" spans="1:10" ht="21" hidden="1" customHeight="1">
      <c r="A265" s="384" t="s">
        <v>1112</v>
      </c>
      <c r="B265" s="385" t="s">
        <v>1113</v>
      </c>
      <c r="C265" s="385" t="s">
        <v>1114</v>
      </c>
      <c r="D265" s="385" t="s">
        <v>482</v>
      </c>
      <c r="E265" s="385" t="s">
        <v>483</v>
      </c>
      <c r="F265" s="385" t="s">
        <v>1119</v>
      </c>
      <c r="G265" s="385" t="s">
        <v>1120</v>
      </c>
      <c r="H265" s="385">
        <v>70</v>
      </c>
      <c r="I265" s="385">
        <f t="shared" si="8"/>
        <v>180</v>
      </c>
      <c r="J265" t="str">
        <f t="shared" si="9"/>
        <v>50440-05977</v>
      </c>
    </row>
    <row r="266" spans="1:10" ht="21" hidden="1" customHeight="1">
      <c r="A266" s="384" t="s">
        <v>1112</v>
      </c>
      <c r="B266" s="385" t="s">
        <v>1113</v>
      </c>
      <c r="C266" s="385" t="s">
        <v>1114</v>
      </c>
      <c r="D266" s="385" t="s">
        <v>482</v>
      </c>
      <c r="E266" s="385" t="s">
        <v>483</v>
      </c>
      <c r="F266" s="385" t="s">
        <v>1121</v>
      </c>
      <c r="G266" s="385" t="s">
        <v>1122</v>
      </c>
      <c r="H266" s="385">
        <v>43</v>
      </c>
      <c r="I266" s="385">
        <f t="shared" si="8"/>
        <v>116</v>
      </c>
      <c r="J266" t="str">
        <f t="shared" si="9"/>
        <v>50440-05977</v>
      </c>
    </row>
    <row r="267" spans="1:10" ht="21" hidden="1" customHeight="1">
      <c r="A267" s="384" t="s">
        <v>1112</v>
      </c>
      <c r="B267" s="385" t="s">
        <v>1113</v>
      </c>
      <c r="C267" s="385" t="s">
        <v>1114</v>
      </c>
      <c r="D267" s="385" t="s">
        <v>482</v>
      </c>
      <c r="E267" s="385" t="s">
        <v>483</v>
      </c>
      <c r="F267" s="385" t="s">
        <v>1123</v>
      </c>
      <c r="G267" s="385" t="s">
        <v>1124</v>
      </c>
      <c r="H267" s="385">
        <v>19</v>
      </c>
      <c r="I267" s="385">
        <f t="shared" si="8"/>
        <v>64</v>
      </c>
      <c r="J267" t="str">
        <f t="shared" si="9"/>
        <v>50440-05977</v>
      </c>
    </row>
    <row r="268" spans="1:10" ht="21" hidden="1" customHeight="1">
      <c r="A268" s="384" t="s">
        <v>1125</v>
      </c>
      <c r="B268" s="385" t="s">
        <v>1126</v>
      </c>
      <c r="C268" s="385" t="s">
        <v>1127</v>
      </c>
      <c r="D268" s="385" t="s">
        <v>618</v>
      </c>
      <c r="E268" s="385" t="s">
        <v>619</v>
      </c>
      <c r="F268" s="385" t="s">
        <v>1128</v>
      </c>
      <c r="G268" s="385" t="s">
        <v>1129</v>
      </c>
      <c r="H268" s="385">
        <v>22</v>
      </c>
      <c r="I268" s="385">
        <f t="shared" si="8"/>
        <v>70</v>
      </c>
      <c r="J268" t="str">
        <f t="shared" si="9"/>
        <v>50445-00001</v>
      </c>
    </row>
    <row r="269" spans="1:10" ht="21" hidden="1" customHeight="1">
      <c r="A269" s="384" t="s">
        <v>1125</v>
      </c>
      <c r="B269" s="385" t="s">
        <v>1126</v>
      </c>
      <c r="C269" s="385" t="s">
        <v>1127</v>
      </c>
      <c r="D269" s="385" t="s">
        <v>618</v>
      </c>
      <c r="E269" s="385" t="s">
        <v>619</v>
      </c>
      <c r="F269" s="385" t="s">
        <v>1130</v>
      </c>
      <c r="G269" s="385" t="s">
        <v>1131</v>
      </c>
      <c r="H269" s="385">
        <v>47</v>
      </c>
      <c r="I269" s="385">
        <f t="shared" si="8"/>
        <v>128</v>
      </c>
      <c r="J269" t="str">
        <f t="shared" si="9"/>
        <v>50445-00001</v>
      </c>
    </row>
    <row r="270" spans="1:10" ht="21" hidden="1" customHeight="1">
      <c r="A270" s="384" t="s">
        <v>1125</v>
      </c>
      <c r="B270" s="385" t="s">
        <v>1126</v>
      </c>
      <c r="C270" s="385" t="s">
        <v>1127</v>
      </c>
      <c r="D270" s="385" t="s">
        <v>618</v>
      </c>
      <c r="E270" s="385" t="s">
        <v>619</v>
      </c>
      <c r="F270" s="385" t="s">
        <v>1132</v>
      </c>
      <c r="G270" s="385" t="s">
        <v>1133</v>
      </c>
      <c r="H270" s="385">
        <v>47</v>
      </c>
      <c r="I270" s="385">
        <f t="shared" si="8"/>
        <v>128</v>
      </c>
      <c r="J270" t="str">
        <f t="shared" si="9"/>
        <v>50445-00001</v>
      </c>
    </row>
    <row r="271" spans="1:10" ht="21" hidden="1" customHeight="1">
      <c r="A271" s="384" t="s">
        <v>1125</v>
      </c>
      <c r="B271" s="385" t="s">
        <v>1126</v>
      </c>
      <c r="C271" s="385" t="s">
        <v>1127</v>
      </c>
      <c r="D271" s="385" t="s">
        <v>618</v>
      </c>
      <c r="E271" s="385" t="s">
        <v>619</v>
      </c>
      <c r="F271" s="385" t="s">
        <v>1134</v>
      </c>
      <c r="G271" s="385" t="s">
        <v>1135</v>
      </c>
      <c r="H271" s="385">
        <v>22</v>
      </c>
      <c r="I271" s="385">
        <f t="shared" si="8"/>
        <v>70</v>
      </c>
      <c r="J271" t="str">
        <f t="shared" si="9"/>
        <v>50445-00001</v>
      </c>
    </row>
    <row r="272" spans="1:10" ht="21" hidden="1" customHeight="1">
      <c r="A272" s="384" t="s">
        <v>1125</v>
      </c>
      <c r="B272" s="385" t="s">
        <v>1126</v>
      </c>
      <c r="C272" s="385" t="s">
        <v>1127</v>
      </c>
      <c r="D272" s="385" t="s">
        <v>618</v>
      </c>
      <c r="E272" s="385" t="s">
        <v>619</v>
      </c>
      <c r="F272" s="385" t="s">
        <v>1136</v>
      </c>
      <c r="G272" s="385" t="s">
        <v>1137</v>
      </c>
      <c r="H272" s="385">
        <v>13</v>
      </c>
      <c r="I272" s="385">
        <f t="shared" si="8"/>
        <v>50</v>
      </c>
      <c r="J272" t="str">
        <f t="shared" si="9"/>
        <v>50445-00001</v>
      </c>
    </row>
    <row r="273" spans="1:10" ht="21" hidden="1" customHeight="1">
      <c r="A273" s="384" t="s">
        <v>1138</v>
      </c>
      <c r="B273" s="385" t="s">
        <v>1139</v>
      </c>
      <c r="C273" s="385" t="s">
        <v>1140</v>
      </c>
      <c r="D273" s="385" t="s">
        <v>590</v>
      </c>
      <c r="E273" s="385" t="s">
        <v>591</v>
      </c>
      <c r="F273" s="385" t="s">
        <v>1141</v>
      </c>
      <c r="G273" s="385" t="s">
        <v>1142</v>
      </c>
      <c r="H273" s="385">
        <v>19</v>
      </c>
      <c r="I273" s="385">
        <f t="shared" si="8"/>
        <v>64</v>
      </c>
      <c r="J273" t="str">
        <f t="shared" si="9"/>
        <v>50446-01898</v>
      </c>
    </row>
    <row r="274" spans="1:10" ht="21" hidden="1" customHeight="1">
      <c r="A274" s="384" t="s">
        <v>1138</v>
      </c>
      <c r="B274" s="385" t="s">
        <v>1139</v>
      </c>
      <c r="C274" s="385" t="s">
        <v>1140</v>
      </c>
      <c r="D274" s="385" t="s">
        <v>590</v>
      </c>
      <c r="E274" s="385" t="s">
        <v>591</v>
      </c>
      <c r="F274" s="385" t="s">
        <v>1143</v>
      </c>
      <c r="G274" s="385" t="s">
        <v>1144</v>
      </c>
      <c r="H274" s="385">
        <v>26</v>
      </c>
      <c r="I274" s="385">
        <f t="shared" si="8"/>
        <v>78</v>
      </c>
      <c r="J274" t="str">
        <f t="shared" si="9"/>
        <v>50446-01898</v>
      </c>
    </row>
    <row r="275" spans="1:10" ht="21" hidden="1" customHeight="1">
      <c r="A275" s="384" t="s">
        <v>1138</v>
      </c>
      <c r="B275" s="385" t="s">
        <v>1139</v>
      </c>
      <c r="C275" s="385" t="s">
        <v>1140</v>
      </c>
      <c r="D275" s="385" t="s">
        <v>590</v>
      </c>
      <c r="E275" s="385" t="s">
        <v>591</v>
      </c>
      <c r="F275" s="385" t="s">
        <v>1145</v>
      </c>
      <c r="G275" s="385" t="s">
        <v>1146</v>
      </c>
      <c r="H275" s="385">
        <v>28</v>
      </c>
      <c r="I275" s="385">
        <f t="shared" si="8"/>
        <v>84</v>
      </c>
      <c r="J275" t="str">
        <f t="shared" si="9"/>
        <v>50446-01898</v>
      </c>
    </row>
    <row r="276" spans="1:10" ht="21" hidden="1" customHeight="1">
      <c r="A276" s="384" t="s">
        <v>1138</v>
      </c>
      <c r="B276" s="385" t="s">
        <v>1139</v>
      </c>
      <c r="C276" s="385" t="s">
        <v>1140</v>
      </c>
      <c r="D276" s="385" t="s">
        <v>590</v>
      </c>
      <c r="E276" s="385" t="s">
        <v>591</v>
      </c>
      <c r="F276" s="385" t="s">
        <v>1147</v>
      </c>
      <c r="G276" s="385" t="s">
        <v>1148</v>
      </c>
      <c r="H276" s="385">
        <v>20</v>
      </c>
      <c r="I276" s="385">
        <f t="shared" si="8"/>
        <v>66</v>
      </c>
      <c r="J276" t="str">
        <f t="shared" si="9"/>
        <v>50446-01898</v>
      </c>
    </row>
    <row r="277" spans="1:10" ht="21" hidden="1" customHeight="1">
      <c r="A277" s="384" t="s">
        <v>1138</v>
      </c>
      <c r="B277" s="385" t="s">
        <v>1139</v>
      </c>
      <c r="C277" s="385" t="s">
        <v>1140</v>
      </c>
      <c r="D277" s="385" t="s">
        <v>590</v>
      </c>
      <c r="E277" s="385" t="s">
        <v>591</v>
      </c>
      <c r="F277" s="385" t="s">
        <v>1149</v>
      </c>
      <c r="G277" s="385" t="s">
        <v>1150</v>
      </c>
      <c r="H277" s="385">
        <v>11</v>
      </c>
      <c r="I277" s="385">
        <f t="shared" si="8"/>
        <v>46</v>
      </c>
      <c r="J277" t="str">
        <f t="shared" si="9"/>
        <v>50446-01898</v>
      </c>
    </row>
    <row r="278" spans="1:10" ht="21" hidden="1" customHeight="1">
      <c r="A278" s="384" t="s">
        <v>1151</v>
      </c>
      <c r="B278" s="385" t="s">
        <v>1152</v>
      </c>
      <c r="C278" s="385" t="s">
        <v>1153</v>
      </c>
      <c r="D278" s="385" t="s">
        <v>1100</v>
      </c>
      <c r="E278" s="385" t="s">
        <v>1101</v>
      </c>
      <c r="F278" s="385" t="s">
        <v>1154</v>
      </c>
      <c r="G278" s="385" t="s">
        <v>1155</v>
      </c>
      <c r="H278" s="385">
        <v>15</v>
      </c>
      <c r="I278" s="385">
        <f t="shared" si="8"/>
        <v>54</v>
      </c>
      <c r="J278" t="str">
        <f t="shared" si="9"/>
        <v>50475-00032</v>
      </c>
    </row>
    <row r="279" spans="1:10" ht="21" hidden="1" customHeight="1">
      <c r="A279" s="384" t="s">
        <v>1151</v>
      </c>
      <c r="B279" s="385" t="s">
        <v>1152</v>
      </c>
      <c r="C279" s="385" t="s">
        <v>1153</v>
      </c>
      <c r="D279" s="385" t="s">
        <v>1100</v>
      </c>
      <c r="E279" s="385" t="s">
        <v>1101</v>
      </c>
      <c r="F279" s="385" t="s">
        <v>1156</v>
      </c>
      <c r="G279" s="385" t="s">
        <v>1157</v>
      </c>
      <c r="H279" s="385">
        <v>33</v>
      </c>
      <c r="I279" s="385">
        <f t="shared" si="8"/>
        <v>96</v>
      </c>
      <c r="J279" t="str">
        <f t="shared" si="9"/>
        <v>50475-00032</v>
      </c>
    </row>
    <row r="280" spans="1:10" ht="21" hidden="1" customHeight="1">
      <c r="A280" s="384" t="s">
        <v>1151</v>
      </c>
      <c r="B280" s="385" t="s">
        <v>1152</v>
      </c>
      <c r="C280" s="385" t="s">
        <v>1153</v>
      </c>
      <c r="D280" s="385" t="s">
        <v>1100</v>
      </c>
      <c r="E280" s="385" t="s">
        <v>1101</v>
      </c>
      <c r="F280" s="385" t="s">
        <v>1158</v>
      </c>
      <c r="G280" s="385" t="s">
        <v>1159</v>
      </c>
      <c r="H280" s="385">
        <v>45</v>
      </c>
      <c r="I280" s="385">
        <f t="shared" si="8"/>
        <v>122</v>
      </c>
      <c r="J280" t="str">
        <f t="shared" si="9"/>
        <v>50475-00032</v>
      </c>
    </row>
    <row r="281" spans="1:10" ht="21" hidden="1" customHeight="1">
      <c r="A281" s="384" t="s">
        <v>1151</v>
      </c>
      <c r="B281" s="385" t="s">
        <v>1152</v>
      </c>
      <c r="C281" s="385" t="s">
        <v>1153</v>
      </c>
      <c r="D281" s="385" t="s">
        <v>1100</v>
      </c>
      <c r="E281" s="385" t="s">
        <v>1101</v>
      </c>
      <c r="F281" s="385" t="s">
        <v>1160</v>
      </c>
      <c r="G281" s="385" t="s">
        <v>1161</v>
      </c>
      <c r="H281" s="385">
        <v>23</v>
      </c>
      <c r="I281" s="385">
        <f t="shared" si="8"/>
        <v>72</v>
      </c>
      <c r="J281" t="str">
        <f t="shared" si="9"/>
        <v>50475-00032</v>
      </c>
    </row>
    <row r="282" spans="1:10" ht="21" hidden="1" customHeight="1">
      <c r="A282" s="384" t="s">
        <v>1151</v>
      </c>
      <c r="B282" s="385" t="s">
        <v>1152</v>
      </c>
      <c r="C282" s="385" t="s">
        <v>1153</v>
      </c>
      <c r="D282" s="385" t="s">
        <v>1100</v>
      </c>
      <c r="E282" s="385" t="s">
        <v>1101</v>
      </c>
      <c r="F282" s="385" t="s">
        <v>1162</v>
      </c>
      <c r="G282" s="385" t="s">
        <v>1163</v>
      </c>
      <c r="H282" s="385">
        <v>11</v>
      </c>
      <c r="I282" s="385">
        <f t="shared" si="8"/>
        <v>46</v>
      </c>
      <c r="J282" t="str">
        <f t="shared" si="9"/>
        <v>50475-00032</v>
      </c>
    </row>
    <row r="283" spans="1:10" ht="21" hidden="1" customHeight="1">
      <c r="A283" s="384" t="s">
        <v>1164</v>
      </c>
      <c r="B283" s="385" t="s">
        <v>1165</v>
      </c>
      <c r="C283" s="385" t="s">
        <v>1166</v>
      </c>
      <c r="D283" s="385" t="s">
        <v>618</v>
      </c>
      <c r="E283" s="385" t="s">
        <v>619</v>
      </c>
      <c r="F283" s="385" t="s">
        <v>1167</v>
      </c>
      <c r="G283" s="385" t="s">
        <v>1168</v>
      </c>
      <c r="H283" s="385">
        <v>26</v>
      </c>
      <c r="I283" s="385">
        <f t="shared" si="8"/>
        <v>78</v>
      </c>
      <c r="J283" t="str">
        <f t="shared" si="9"/>
        <v>50321-00001</v>
      </c>
    </row>
    <row r="284" spans="1:10" ht="21" hidden="1" customHeight="1">
      <c r="A284" s="384" t="s">
        <v>1164</v>
      </c>
      <c r="B284" s="385" t="s">
        <v>1165</v>
      </c>
      <c r="C284" s="385" t="s">
        <v>1166</v>
      </c>
      <c r="D284" s="385" t="s">
        <v>618</v>
      </c>
      <c r="E284" s="385" t="s">
        <v>619</v>
      </c>
      <c r="F284" s="385" t="s">
        <v>1169</v>
      </c>
      <c r="G284" s="385" t="s">
        <v>1170</v>
      </c>
      <c r="H284" s="385">
        <v>36</v>
      </c>
      <c r="I284" s="385">
        <f t="shared" si="8"/>
        <v>102</v>
      </c>
      <c r="J284" t="str">
        <f t="shared" si="9"/>
        <v>50321-00001</v>
      </c>
    </row>
    <row r="285" spans="1:10" ht="21" hidden="1" customHeight="1">
      <c r="A285" s="384" t="s">
        <v>1164</v>
      </c>
      <c r="B285" s="385" t="s">
        <v>1165</v>
      </c>
      <c r="C285" s="385" t="s">
        <v>1166</v>
      </c>
      <c r="D285" s="385" t="s">
        <v>618</v>
      </c>
      <c r="E285" s="385" t="s">
        <v>619</v>
      </c>
      <c r="F285" s="385" t="s">
        <v>1171</v>
      </c>
      <c r="G285" s="385" t="s">
        <v>1172</v>
      </c>
      <c r="H285" s="385">
        <v>32</v>
      </c>
      <c r="I285" s="385">
        <f t="shared" si="8"/>
        <v>94</v>
      </c>
      <c r="J285" t="str">
        <f t="shared" si="9"/>
        <v>50321-00001</v>
      </c>
    </row>
    <row r="286" spans="1:10" ht="21" hidden="1" customHeight="1">
      <c r="A286" s="384" t="s">
        <v>1164</v>
      </c>
      <c r="B286" s="385" t="s">
        <v>1165</v>
      </c>
      <c r="C286" s="385" t="s">
        <v>1166</v>
      </c>
      <c r="D286" s="385" t="s">
        <v>618</v>
      </c>
      <c r="E286" s="385" t="s">
        <v>619</v>
      </c>
      <c r="F286" s="385" t="s">
        <v>1173</v>
      </c>
      <c r="G286" s="385" t="s">
        <v>1174</v>
      </c>
      <c r="H286" s="385">
        <v>30</v>
      </c>
      <c r="I286" s="385">
        <f t="shared" si="8"/>
        <v>88</v>
      </c>
      <c r="J286" t="str">
        <f t="shared" si="9"/>
        <v>50321-00001</v>
      </c>
    </row>
    <row r="287" spans="1:10" ht="21" hidden="1" customHeight="1">
      <c r="A287" s="384" t="s">
        <v>1164</v>
      </c>
      <c r="B287" s="385" t="s">
        <v>1165</v>
      </c>
      <c r="C287" s="385" t="s">
        <v>1166</v>
      </c>
      <c r="D287" s="385" t="s">
        <v>618</v>
      </c>
      <c r="E287" s="385" t="s">
        <v>619</v>
      </c>
      <c r="F287" s="385" t="s">
        <v>1175</v>
      </c>
      <c r="G287" s="385" t="s">
        <v>1176</v>
      </c>
      <c r="H287" s="385">
        <v>7</v>
      </c>
      <c r="I287" s="385">
        <f t="shared" si="8"/>
        <v>36</v>
      </c>
      <c r="J287" t="str">
        <f t="shared" si="9"/>
        <v>50321-00001</v>
      </c>
    </row>
    <row r="288" spans="1:10" ht="21" hidden="1" customHeight="1">
      <c r="A288" s="384" t="s">
        <v>1164</v>
      </c>
      <c r="B288" s="385" t="s">
        <v>1165</v>
      </c>
      <c r="C288" s="385" t="s">
        <v>1166</v>
      </c>
      <c r="D288" s="385" t="s">
        <v>810</v>
      </c>
      <c r="E288" s="385" t="s">
        <v>811</v>
      </c>
      <c r="F288" s="385" t="s">
        <v>1177</v>
      </c>
      <c r="G288" s="385" t="s">
        <v>1178</v>
      </c>
      <c r="H288" s="385">
        <v>38</v>
      </c>
      <c r="I288" s="385">
        <f t="shared" si="8"/>
        <v>106</v>
      </c>
      <c r="J288" t="str">
        <f t="shared" si="9"/>
        <v>50321-06537</v>
      </c>
    </row>
    <row r="289" spans="1:10" ht="21" hidden="1" customHeight="1">
      <c r="A289" s="384" t="s">
        <v>1164</v>
      </c>
      <c r="B289" s="385" t="s">
        <v>1165</v>
      </c>
      <c r="C289" s="385" t="s">
        <v>1166</v>
      </c>
      <c r="D289" s="385" t="s">
        <v>810</v>
      </c>
      <c r="E289" s="385" t="s">
        <v>811</v>
      </c>
      <c r="F289" s="385" t="s">
        <v>1179</v>
      </c>
      <c r="G289" s="385" t="s">
        <v>1180</v>
      </c>
      <c r="H289" s="385">
        <v>71</v>
      </c>
      <c r="I289" s="385">
        <f t="shared" si="8"/>
        <v>182</v>
      </c>
      <c r="J289" t="str">
        <f t="shared" si="9"/>
        <v>50321-06537</v>
      </c>
    </row>
    <row r="290" spans="1:10" ht="21" hidden="1" customHeight="1">
      <c r="A290" s="384" t="s">
        <v>1164</v>
      </c>
      <c r="B290" s="385" t="s">
        <v>1165</v>
      </c>
      <c r="C290" s="385" t="s">
        <v>1166</v>
      </c>
      <c r="D290" s="385" t="s">
        <v>810</v>
      </c>
      <c r="E290" s="385" t="s">
        <v>811</v>
      </c>
      <c r="F290" s="385" t="s">
        <v>1181</v>
      </c>
      <c r="G290" s="385" t="s">
        <v>1182</v>
      </c>
      <c r="H290" s="385">
        <v>70</v>
      </c>
      <c r="I290" s="385">
        <f t="shared" si="8"/>
        <v>180</v>
      </c>
      <c r="J290" t="str">
        <f t="shared" si="9"/>
        <v>50321-06537</v>
      </c>
    </row>
    <row r="291" spans="1:10" ht="21" hidden="1" customHeight="1">
      <c r="A291" s="384" t="s">
        <v>1164</v>
      </c>
      <c r="B291" s="385" t="s">
        <v>1165</v>
      </c>
      <c r="C291" s="385" t="s">
        <v>1166</v>
      </c>
      <c r="D291" s="385" t="s">
        <v>810</v>
      </c>
      <c r="E291" s="385" t="s">
        <v>811</v>
      </c>
      <c r="F291" s="385" t="s">
        <v>1183</v>
      </c>
      <c r="G291" s="385" t="s">
        <v>1184</v>
      </c>
      <c r="H291" s="385">
        <v>43</v>
      </c>
      <c r="I291" s="385">
        <f t="shared" si="8"/>
        <v>116</v>
      </c>
      <c r="J291" t="str">
        <f t="shared" si="9"/>
        <v>50321-06537</v>
      </c>
    </row>
    <row r="292" spans="1:10" ht="21" hidden="1" customHeight="1">
      <c r="A292" s="384" t="s">
        <v>1164</v>
      </c>
      <c r="B292" s="385" t="s">
        <v>1165</v>
      </c>
      <c r="C292" s="385" t="s">
        <v>1166</v>
      </c>
      <c r="D292" s="385" t="s">
        <v>810</v>
      </c>
      <c r="E292" s="385" t="s">
        <v>811</v>
      </c>
      <c r="F292" s="385" t="s">
        <v>1185</v>
      </c>
      <c r="G292" s="385" t="s">
        <v>1186</v>
      </c>
      <c r="H292" s="385">
        <v>7</v>
      </c>
      <c r="I292" s="385">
        <f t="shared" si="8"/>
        <v>36</v>
      </c>
      <c r="J292" t="str">
        <f t="shared" si="9"/>
        <v>50321-06537</v>
      </c>
    </row>
    <row r="293" spans="1:10" ht="21" hidden="1" customHeight="1">
      <c r="A293" s="384" t="s">
        <v>1187</v>
      </c>
      <c r="B293" s="385" t="s">
        <v>1188</v>
      </c>
      <c r="C293" s="385" t="s">
        <v>1189</v>
      </c>
      <c r="D293" s="385" t="s">
        <v>482</v>
      </c>
      <c r="E293" s="385" t="s">
        <v>483</v>
      </c>
      <c r="F293" s="385" t="s">
        <v>1190</v>
      </c>
      <c r="G293" s="385" t="s">
        <v>1191</v>
      </c>
      <c r="H293" s="385">
        <v>45</v>
      </c>
      <c r="I293" s="385">
        <f t="shared" si="8"/>
        <v>122</v>
      </c>
      <c r="J293" t="str">
        <f t="shared" si="9"/>
        <v>50381-05977</v>
      </c>
    </row>
    <row r="294" spans="1:10" ht="21" hidden="1" customHeight="1">
      <c r="A294" s="384" t="s">
        <v>1187</v>
      </c>
      <c r="B294" s="385" t="s">
        <v>1188</v>
      </c>
      <c r="C294" s="385" t="s">
        <v>1189</v>
      </c>
      <c r="D294" s="385" t="s">
        <v>482</v>
      </c>
      <c r="E294" s="385" t="s">
        <v>483</v>
      </c>
      <c r="F294" s="385" t="s">
        <v>1192</v>
      </c>
      <c r="G294" s="385" t="s">
        <v>1193</v>
      </c>
      <c r="H294" s="385">
        <v>84</v>
      </c>
      <c r="I294" s="385">
        <f t="shared" si="8"/>
        <v>212</v>
      </c>
      <c r="J294" t="str">
        <f t="shared" si="9"/>
        <v>50381-05977</v>
      </c>
    </row>
    <row r="295" spans="1:10" ht="21" hidden="1" customHeight="1">
      <c r="A295" s="384" t="s">
        <v>1187</v>
      </c>
      <c r="B295" s="385" t="s">
        <v>1188</v>
      </c>
      <c r="C295" s="385" t="s">
        <v>1189</v>
      </c>
      <c r="D295" s="385" t="s">
        <v>482</v>
      </c>
      <c r="E295" s="385" t="s">
        <v>483</v>
      </c>
      <c r="F295" s="385" t="s">
        <v>1194</v>
      </c>
      <c r="G295" s="385" t="s">
        <v>1195</v>
      </c>
      <c r="H295" s="385">
        <v>93</v>
      </c>
      <c r="I295" s="385">
        <f t="shared" si="8"/>
        <v>230</v>
      </c>
      <c r="J295" t="str">
        <f t="shared" si="9"/>
        <v>50381-05977</v>
      </c>
    </row>
    <row r="296" spans="1:10" ht="21" hidden="1" customHeight="1">
      <c r="A296" s="384" t="s">
        <v>1187</v>
      </c>
      <c r="B296" s="385" t="s">
        <v>1188</v>
      </c>
      <c r="C296" s="385" t="s">
        <v>1189</v>
      </c>
      <c r="D296" s="385" t="s">
        <v>482</v>
      </c>
      <c r="E296" s="385" t="s">
        <v>483</v>
      </c>
      <c r="F296" s="385" t="s">
        <v>1196</v>
      </c>
      <c r="G296" s="385" t="s">
        <v>1197</v>
      </c>
      <c r="H296" s="385">
        <v>53</v>
      </c>
      <c r="I296" s="385">
        <f t="shared" si="8"/>
        <v>140</v>
      </c>
      <c r="J296" t="str">
        <f t="shared" si="9"/>
        <v>50381-05977</v>
      </c>
    </row>
    <row r="297" spans="1:10" ht="21" hidden="1" customHeight="1">
      <c r="A297" s="384" t="s">
        <v>1187</v>
      </c>
      <c r="B297" s="385" t="s">
        <v>1188</v>
      </c>
      <c r="C297" s="385" t="s">
        <v>1189</v>
      </c>
      <c r="D297" s="385" t="s">
        <v>482</v>
      </c>
      <c r="E297" s="385" t="s">
        <v>483</v>
      </c>
      <c r="F297" s="385" t="s">
        <v>1198</v>
      </c>
      <c r="G297" s="385" t="s">
        <v>1199</v>
      </c>
      <c r="H297" s="385">
        <v>21</v>
      </c>
      <c r="I297" s="385">
        <f t="shared" si="8"/>
        <v>68</v>
      </c>
      <c r="J297" t="str">
        <f t="shared" si="9"/>
        <v>50381-05977</v>
      </c>
    </row>
    <row r="298" spans="1:10" ht="21" hidden="1" customHeight="1">
      <c r="A298" s="384" t="s">
        <v>1187</v>
      </c>
      <c r="B298" s="385" t="s">
        <v>1188</v>
      </c>
      <c r="C298" s="385" t="s">
        <v>1189</v>
      </c>
      <c r="D298" s="385" t="s">
        <v>590</v>
      </c>
      <c r="E298" s="385" t="s">
        <v>591</v>
      </c>
      <c r="F298" s="385" t="s">
        <v>1200</v>
      </c>
      <c r="G298" s="385" t="s">
        <v>1201</v>
      </c>
      <c r="H298" s="385">
        <v>32</v>
      </c>
      <c r="I298" s="385">
        <f t="shared" si="8"/>
        <v>94</v>
      </c>
      <c r="J298" t="str">
        <f t="shared" si="9"/>
        <v>50381-01898</v>
      </c>
    </row>
    <row r="299" spans="1:10" ht="21" hidden="1" customHeight="1">
      <c r="A299" s="384" t="s">
        <v>1187</v>
      </c>
      <c r="B299" s="385" t="s">
        <v>1188</v>
      </c>
      <c r="C299" s="385" t="s">
        <v>1189</v>
      </c>
      <c r="D299" s="385" t="s">
        <v>590</v>
      </c>
      <c r="E299" s="385" t="s">
        <v>591</v>
      </c>
      <c r="F299" s="385" t="s">
        <v>1202</v>
      </c>
      <c r="G299" s="385" t="s">
        <v>1203</v>
      </c>
      <c r="H299" s="385">
        <v>49</v>
      </c>
      <c r="I299" s="385">
        <f t="shared" si="8"/>
        <v>132</v>
      </c>
      <c r="J299" t="str">
        <f t="shared" si="9"/>
        <v>50381-01898</v>
      </c>
    </row>
    <row r="300" spans="1:10" ht="21" hidden="1" customHeight="1">
      <c r="A300" s="384" t="s">
        <v>1187</v>
      </c>
      <c r="B300" s="385" t="s">
        <v>1188</v>
      </c>
      <c r="C300" s="385" t="s">
        <v>1189</v>
      </c>
      <c r="D300" s="385" t="s">
        <v>590</v>
      </c>
      <c r="E300" s="385" t="s">
        <v>591</v>
      </c>
      <c r="F300" s="385" t="s">
        <v>1204</v>
      </c>
      <c r="G300" s="385" t="s">
        <v>1205</v>
      </c>
      <c r="H300" s="385">
        <v>60</v>
      </c>
      <c r="I300" s="385">
        <f t="shared" si="8"/>
        <v>156</v>
      </c>
      <c r="J300" t="str">
        <f t="shared" si="9"/>
        <v>50381-01898</v>
      </c>
    </row>
    <row r="301" spans="1:10" ht="21" hidden="1" customHeight="1">
      <c r="A301" s="384" t="s">
        <v>1187</v>
      </c>
      <c r="B301" s="385" t="s">
        <v>1188</v>
      </c>
      <c r="C301" s="385" t="s">
        <v>1189</v>
      </c>
      <c r="D301" s="385" t="s">
        <v>590</v>
      </c>
      <c r="E301" s="385" t="s">
        <v>591</v>
      </c>
      <c r="F301" s="385" t="s">
        <v>1206</v>
      </c>
      <c r="G301" s="385" t="s">
        <v>1207</v>
      </c>
      <c r="H301" s="385">
        <v>33</v>
      </c>
      <c r="I301" s="385">
        <f t="shared" si="8"/>
        <v>96</v>
      </c>
      <c r="J301" t="str">
        <f t="shared" si="9"/>
        <v>50381-01898</v>
      </c>
    </row>
    <row r="302" spans="1:10" ht="21" hidden="1" customHeight="1">
      <c r="A302" s="384" t="s">
        <v>1187</v>
      </c>
      <c r="B302" s="385" t="s">
        <v>1188</v>
      </c>
      <c r="C302" s="385" t="s">
        <v>1189</v>
      </c>
      <c r="D302" s="385" t="s">
        <v>590</v>
      </c>
      <c r="E302" s="385" t="s">
        <v>591</v>
      </c>
      <c r="F302" s="385" t="s">
        <v>1208</v>
      </c>
      <c r="G302" s="385" t="s">
        <v>1209</v>
      </c>
      <c r="H302" s="385">
        <v>14</v>
      </c>
      <c r="I302" s="385">
        <f t="shared" si="8"/>
        <v>52</v>
      </c>
      <c r="J302" t="str">
        <f t="shared" si="9"/>
        <v>50381-01898</v>
      </c>
    </row>
    <row r="303" spans="1:10" s="396" customFormat="1" ht="35.25" hidden="1" customHeight="1">
      <c r="A303" s="392" t="s">
        <v>1210</v>
      </c>
      <c r="B303" s="395" t="s">
        <v>1211</v>
      </c>
      <c r="C303" s="395" t="s">
        <v>1212</v>
      </c>
      <c r="D303" s="395" t="s">
        <v>482</v>
      </c>
      <c r="E303" s="395" t="s">
        <v>483</v>
      </c>
      <c r="F303" s="395" t="s">
        <v>1213</v>
      </c>
      <c r="G303" s="395" t="s">
        <v>1214</v>
      </c>
      <c r="H303" s="385">
        <v>59</v>
      </c>
      <c r="I303" s="395">
        <f t="shared" si="8"/>
        <v>154</v>
      </c>
      <c r="J303" s="396" t="str">
        <f t="shared" si="9"/>
        <v>50435-05977</v>
      </c>
    </row>
    <row r="304" spans="1:10" s="396" customFormat="1" ht="35.25" hidden="1" customHeight="1">
      <c r="A304" s="392" t="s">
        <v>1210</v>
      </c>
      <c r="B304" s="395" t="s">
        <v>1211</v>
      </c>
      <c r="C304" s="395" t="s">
        <v>1212</v>
      </c>
      <c r="D304" s="395" t="s">
        <v>482</v>
      </c>
      <c r="E304" s="395" t="s">
        <v>483</v>
      </c>
      <c r="F304" s="395" t="s">
        <v>1215</v>
      </c>
      <c r="G304" s="395" t="s">
        <v>1216</v>
      </c>
      <c r="H304" s="385">
        <v>105</v>
      </c>
      <c r="I304" s="395">
        <f t="shared" si="8"/>
        <v>258</v>
      </c>
      <c r="J304" s="396" t="str">
        <f t="shared" si="9"/>
        <v>50435-05977</v>
      </c>
    </row>
    <row r="305" spans="1:10" s="396" customFormat="1" ht="35.25" hidden="1" customHeight="1">
      <c r="A305" s="392" t="s">
        <v>1210</v>
      </c>
      <c r="B305" s="395" t="s">
        <v>1211</v>
      </c>
      <c r="C305" s="395" t="s">
        <v>1212</v>
      </c>
      <c r="D305" s="395" t="s">
        <v>482</v>
      </c>
      <c r="E305" s="395" t="s">
        <v>483</v>
      </c>
      <c r="F305" s="395" t="s">
        <v>1217</v>
      </c>
      <c r="G305" s="395" t="s">
        <v>1218</v>
      </c>
      <c r="H305" s="385">
        <v>114</v>
      </c>
      <c r="I305" s="395">
        <f t="shared" si="8"/>
        <v>278</v>
      </c>
      <c r="J305" s="396" t="str">
        <f t="shared" si="9"/>
        <v>50435-05977</v>
      </c>
    </row>
    <row r="306" spans="1:10" s="396" customFormat="1" ht="35.25" hidden="1" customHeight="1">
      <c r="A306" s="392" t="s">
        <v>1210</v>
      </c>
      <c r="B306" s="395" t="s">
        <v>1211</v>
      </c>
      <c r="C306" s="395" t="s">
        <v>1212</v>
      </c>
      <c r="D306" s="395" t="s">
        <v>482</v>
      </c>
      <c r="E306" s="395" t="s">
        <v>483</v>
      </c>
      <c r="F306" s="395" t="s">
        <v>1219</v>
      </c>
      <c r="G306" s="395" t="s">
        <v>1220</v>
      </c>
      <c r="H306" s="385">
        <v>64</v>
      </c>
      <c r="I306" s="395">
        <f t="shared" si="8"/>
        <v>164</v>
      </c>
      <c r="J306" s="396" t="str">
        <f t="shared" si="9"/>
        <v>50435-05977</v>
      </c>
    </row>
    <row r="307" spans="1:10" s="396" customFormat="1" ht="35.25" hidden="1" customHeight="1">
      <c r="A307" s="392" t="s">
        <v>1210</v>
      </c>
      <c r="B307" s="395" t="s">
        <v>1211</v>
      </c>
      <c r="C307" s="395" t="s">
        <v>1212</v>
      </c>
      <c r="D307" s="395" t="s">
        <v>482</v>
      </c>
      <c r="E307" s="395" t="s">
        <v>483</v>
      </c>
      <c r="F307" s="395" t="s">
        <v>1221</v>
      </c>
      <c r="G307" s="395" t="s">
        <v>1222</v>
      </c>
      <c r="H307" s="385">
        <v>25</v>
      </c>
      <c r="I307" s="395">
        <f t="shared" si="8"/>
        <v>76</v>
      </c>
      <c r="J307" s="396" t="str">
        <f t="shared" si="9"/>
        <v>50435-05977</v>
      </c>
    </row>
    <row r="308" spans="1:10" ht="21" hidden="1" customHeight="1">
      <c r="A308" s="384" t="s">
        <v>1223</v>
      </c>
      <c r="B308" s="385" t="s">
        <v>1224</v>
      </c>
      <c r="C308" s="385" t="s">
        <v>1225</v>
      </c>
      <c r="D308" s="385" t="s">
        <v>618</v>
      </c>
      <c r="E308" s="385" t="s">
        <v>619</v>
      </c>
      <c r="F308" s="385" t="s">
        <v>1226</v>
      </c>
      <c r="G308" s="385" t="s">
        <v>1227</v>
      </c>
      <c r="H308" s="385">
        <v>23</v>
      </c>
      <c r="I308" s="385">
        <f t="shared" si="8"/>
        <v>72</v>
      </c>
      <c r="J308" t="str">
        <f t="shared" si="9"/>
        <v>50437-00001</v>
      </c>
    </row>
    <row r="309" spans="1:10" ht="21" hidden="1" customHeight="1">
      <c r="A309" s="384" t="s">
        <v>1223</v>
      </c>
      <c r="B309" s="385" t="s">
        <v>1224</v>
      </c>
      <c r="C309" s="385" t="s">
        <v>1225</v>
      </c>
      <c r="D309" s="385" t="s">
        <v>618</v>
      </c>
      <c r="E309" s="385" t="s">
        <v>619</v>
      </c>
      <c r="F309" s="385" t="s">
        <v>1228</v>
      </c>
      <c r="G309" s="385" t="s">
        <v>1229</v>
      </c>
      <c r="H309" s="385">
        <v>40</v>
      </c>
      <c r="I309" s="385">
        <f t="shared" si="8"/>
        <v>110</v>
      </c>
      <c r="J309" t="str">
        <f t="shared" si="9"/>
        <v>50437-00001</v>
      </c>
    </row>
    <row r="310" spans="1:10" ht="21" hidden="1" customHeight="1">
      <c r="A310" s="384" t="s">
        <v>1223</v>
      </c>
      <c r="B310" s="385" t="s">
        <v>1224</v>
      </c>
      <c r="C310" s="385" t="s">
        <v>1225</v>
      </c>
      <c r="D310" s="385" t="s">
        <v>618</v>
      </c>
      <c r="E310" s="385" t="s">
        <v>619</v>
      </c>
      <c r="F310" s="385" t="s">
        <v>1230</v>
      </c>
      <c r="G310" s="385" t="s">
        <v>1231</v>
      </c>
      <c r="H310" s="385">
        <v>51</v>
      </c>
      <c r="I310" s="385">
        <f t="shared" si="8"/>
        <v>136</v>
      </c>
      <c r="J310" t="str">
        <f t="shared" si="9"/>
        <v>50437-00001</v>
      </c>
    </row>
    <row r="311" spans="1:10" ht="21" hidden="1" customHeight="1">
      <c r="A311" s="384" t="s">
        <v>1223</v>
      </c>
      <c r="B311" s="385" t="s">
        <v>1224</v>
      </c>
      <c r="C311" s="385" t="s">
        <v>1225</v>
      </c>
      <c r="D311" s="385" t="s">
        <v>618</v>
      </c>
      <c r="E311" s="385" t="s">
        <v>619</v>
      </c>
      <c r="F311" s="385" t="s">
        <v>1232</v>
      </c>
      <c r="G311" s="385" t="s">
        <v>1233</v>
      </c>
      <c r="H311" s="385">
        <v>34</v>
      </c>
      <c r="I311" s="385">
        <f t="shared" si="8"/>
        <v>98</v>
      </c>
      <c r="J311" t="str">
        <f t="shared" si="9"/>
        <v>50437-00001</v>
      </c>
    </row>
    <row r="312" spans="1:10" ht="21" hidden="1" customHeight="1">
      <c r="A312" s="384" t="s">
        <v>1223</v>
      </c>
      <c r="B312" s="385" t="s">
        <v>1224</v>
      </c>
      <c r="C312" s="385" t="s">
        <v>1225</v>
      </c>
      <c r="D312" s="385" t="s">
        <v>618</v>
      </c>
      <c r="E312" s="385" t="s">
        <v>619</v>
      </c>
      <c r="F312" s="385" t="s">
        <v>1234</v>
      </c>
      <c r="G312" s="385" t="s">
        <v>1235</v>
      </c>
      <c r="H312" s="385">
        <v>14</v>
      </c>
      <c r="I312" s="385">
        <f t="shared" si="8"/>
        <v>52</v>
      </c>
      <c r="J312" t="str">
        <f t="shared" si="9"/>
        <v>50437-00001</v>
      </c>
    </row>
    <row r="313" spans="1:10" ht="21" hidden="1" customHeight="1">
      <c r="A313" s="384" t="s">
        <v>1223</v>
      </c>
      <c r="B313" s="385" t="s">
        <v>1224</v>
      </c>
      <c r="C313" s="385" t="s">
        <v>1225</v>
      </c>
      <c r="D313" s="385" t="s">
        <v>482</v>
      </c>
      <c r="E313" s="385" t="s">
        <v>483</v>
      </c>
      <c r="F313" s="385" t="s">
        <v>1236</v>
      </c>
      <c r="G313" s="385" t="s">
        <v>1237</v>
      </c>
      <c r="H313" s="385">
        <v>18</v>
      </c>
      <c r="I313" s="385">
        <f t="shared" si="8"/>
        <v>60</v>
      </c>
      <c r="J313" t="str">
        <f t="shared" si="9"/>
        <v>50437-05977</v>
      </c>
    </row>
    <row r="314" spans="1:10" ht="21" hidden="1" customHeight="1">
      <c r="A314" s="384" t="s">
        <v>1223</v>
      </c>
      <c r="B314" s="385" t="s">
        <v>1224</v>
      </c>
      <c r="C314" s="385" t="s">
        <v>1225</v>
      </c>
      <c r="D314" s="385" t="s">
        <v>482</v>
      </c>
      <c r="E314" s="385" t="s">
        <v>483</v>
      </c>
      <c r="F314" s="385" t="s">
        <v>1238</v>
      </c>
      <c r="G314" s="385" t="s">
        <v>1239</v>
      </c>
      <c r="H314" s="385">
        <v>27</v>
      </c>
      <c r="I314" s="385">
        <f t="shared" si="8"/>
        <v>80</v>
      </c>
      <c r="J314" t="str">
        <f t="shared" si="9"/>
        <v>50437-05977</v>
      </c>
    </row>
    <row r="315" spans="1:10" ht="21" hidden="1" customHeight="1">
      <c r="A315" s="384" t="s">
        <v>1223</v>
      </c>
      <c r="B315" s="385" t="s">
        <v>1224</v>
      </c>
      <c r="C315" s="385" t="s">
        <v>1225</v>
      </c>
      <c r="D315" s="385" t="s">
        <v>482</v>
      </c>
      <c r="E315" s="385" t="s">
        <v>483</v>
      </c>
      <c r="F315" s="385" t="s">
        <v>1240</v>
      </c>
      <c r="G315" s="385" t="s">
        <v>1241</v>
      </c>
      <c r="H315" s="385">
        <v>34</v>
      </c>
      <c r="I315" s="385">
        <f t="shared" si="8"/>
        <v>98</v>
      </c>
      <c r="J315" t="str">
        <f t="shared" si="9"/>
        <v>50437-05977</v>
      </c>
    </row>
    <row r="316" spans="1:10" ht="21" hidden="1" customHeight="1">
      <c r="A316" s="384" t="s">
        <v>1223</v>
      </c>
      <c r="B316" s="385" t="s">
        <v>1224</v>
      </c>
      <c r="C316" s="385" t="s">
        <v>1225</v>
      </c>
      <c r="D316" s="385" t="s">
        <v>482</v>
      </c>
      <c r="E316" s="385" t="s">
        <v>483</v>
      </c>
      <c r="F316" s="385" t="s">
        <v>1242</v>
      </c>
      <c r="G316" s="385" t="s">
        <v>1243</v>
      </c>
      <c r="H316" s="385">
        <v>22</v>
      </c>
      <c r="I316" s="385">
        <f t="shared" si="8"/>
        <v>70</v>
      </c>
      <c r="J316" t="str">
        <f t="shared" si="9"/>
        <v>50437-05977</v>
      </c>
    </row>
    <row r="317" spans="1:10" ht="21" hidden="1" customHeight="1">
      <c r="A317" s="384" t="s">
        <v>1223</v>
      </c>
      <c r="B317" s="385" t="s">
        <v>1224</v>
      </c>
      <c r="C317" s="385" t="s">
        <v>1225</v>
      </c>
      <c r="D317" s="385" t="s">
        <v>482</v>
      </c>
      <c r="E317" s="385" t="s">
        <v>483</v>
      </c>
      <c r="F317" s="385" t="s">
        <v>1244</v>
      </c>
      <c r="G317" s="385" t="s">
        <v>1245</v>
      </c>
      <c r="H317" s="385">
        <v>9</v>
      </c>
      <c r="I317" s="385">
        <f t="shared" si="8"/>
        <v>40</v>
      </c>
      <c r="J317" t="str">
        <f t="shared" si="9"/>
        <v>50437-05977</v>
      </c>
    </row>
    <row r="318" spans="1:10" ht="21" hidden="1" customHeight="1">
      <c r="A318" s="384" t="s">
        <v>1246</v>
      </c>
      <c r="B318" s="385" t="s">
        <v>1247</v>
      </c>
      <c r="C318" s="385" t="s">
        <v>1248</v>
      </c>
      <c r="D318" s="385" t="s">
        <v>618</v>
      </c>
      <c r="E318" s="385" t="s">
        <v>619</v>
      </c>
      <c r="F318" s="385" t="s">
        <v>1249</v>
      </c>
      <c r="G318" s="385" t="s">
        <v>1250</v>
      </c>
      <c r="H318" s="385">
        <v>19</v>
      </c>
      <c r="I318" s="385">
        <f t="shared" si="8"/>
        <v>64</v>
      </c>
      <c r="J318" t="str">
        <f t="shared" si="9"/>
        <v>50441-00001</v>
      </c>
    </row>
    <row r="319" spans="1:10" ht="21" hidden="1" customHeight="1">
      <c r="A319" s="384" t="s">
        <v>1246</v>
      </c>
      <c r="B319" s="385" t="s">
        <v>1247</v>
      </c>
      <c r="C319" s="385" t="s">
        <v>1248</v>
      </c>
      <c r="D319" s="385" t="s">
        <v>618</v>
      </c>
      <c r="E319" s="385" t="s">
        <v>619</v>
      </c>
      <c r="F319" s="385" t="s">
        <v>1251</v>
      </c>
      <c r="G319" s="385" t="s">
        <v>1252</v>
      </c>
      <c r="H319" s="385">
        <v>54</v>
      </c>
      <c r="I319" s="385">
        <f t="shared" si="8"/>
        <v>142</v>
      </c>
      <c r="J319" t="str">
        <f t="shared" si="9"/>
        <v>50441-00001</v>
      </c>
    </row>
    <row r="320" spans="1:10" ht="21" hidden="1" customHeight="1">
      <c r="A320" s="384" t="s">
        <v>1246</v>
      </c>
      <c r="B320" s="385" t="s">
        <v>1247</v>
      </c>
      <c r="C320" s="385" t="s">
        <v>1248</v>
      </c>
      <c r="D320" s="385" t="s">
        <v>618</v>
      </c>
      <c r="E320" s="385" t="s">
        <v>619</v>
      </c>
      <c r="F320" s="385" t="s">
        <v>1253</v>
      </c>
      <c r="G320" s="385" t="s">
        <v>1254</v>
      </c>
      <c r="H320" s="385">
        <v>32</v>
      </c>
      <c r="I320" s="385">
        <f t="shared" si="8"/>
        <v>94</v>
      </c>
      <c r="J320" t="str">
        <f t="shared" si="9"/>
        <v>50441-00001</v>
      </c>
    </row>
    <row r="321" spans="1:10" ht="21" hidden="1" customHeight="1">
      <c r="A321" s="384" t="s">
        <v>1246</v>
      </c>
      <c r="B321" s="385" t="s">
        <v>1247</v>
      </c>
      <c r="C321" s="385" t="s">
        <v>1248</v>
      </c>
      <c r="D321" s="385" t="s">
        <v>618</v>
      </c>
      <c r="E321" s="385" t="s">
        <v>619</v>
      </c>
      <c r="F321" s="385" t="s">
        <v>1255</v>
      </c>
      <c r="G321" s="385" t="s">
        <v>1256</v>
      </c>
      <c r="H321" s="385">
        <v>26</v>
      </c>
      <c r="I321" s="385">
        <f t="shared" si="8"/>
        <v>78</v>
      </c>
      <c r="J321" t="str">
        <f t="shared" si="9"/>
        <v>50441-00001</v>
      </c>
    </row>
    <row r="322" spans="1:10" ht="21" hidden="1" customHeight="1">
      <c r="A322" s="384" t="s">
        <v>1246</v>
      </c>
      <c r="B322" s="385" t="s">
        <v>1247</v>
      </c>
      <c r="C322" s="385" t="s">
        <v>1248</v>
      </c>
      <c r="D322" s="385" t="s">
        <v>618</v>
      </c>
      <c r="E322" s="385" t="s">
        <v>619</v>
      </c>
      <c r="F322" s="385" t="s">
        <v>1257</v>
      </c>
      <c r="G322" s="385" t="s">
        <v>1258</v>
      </c>
      <c r="H322" s="385">
        <v>19</v>
      </c>
      <c r="I322" s="385">
        <f t="shared" si="8"/>
        <v>64</v>
      </c>
      <c r="J322" t="str">
        <f t="shared" si="9"/>
        <v>50441-00001</v>
      </c>
    </row>
    <row r="323" spans="1:10" ht="21" hidden="1" customHeight="1">
      <c r="A323" s="384" t="s">
        <v>1259</v>
      </c>
      <c r="B323" s="385" t="s">
        <v>1260</v>
      </c>
      <c r="C323" s="385" t="s">
        <v>1261</v>
      </c>
      <c r="D323" s="385" t="s">
        <v>482</v>
      </c>
      <c r="E323" s="385" t="s">
        <v>483</v>
      </c>
      <c r="F323" s="385" t="s">
        <v>1262</v>
      </c>
      <c r="G323" s="385" t="s">
        <v>1263</v>
      </c>
      <c r="H323" s="385">
        <v>23</v>
      </c>
      <c r="I323" s="385">
        <f t="shared" si="8"/>
        <v>72</v>
      </c>
      <c r="J323" t="str">
        <f t="shared" si="9"/>
        <v>50442-05977</v>
      </c>
    </row>
    <row r="324" spans="1:10" ht="21" hidden="1" customHeight="1">
      <c r="A324" s="384" t="s">
        <v>1259</v>
      </c>
      <c r="B324" s="385" t="s">
        <v>1260</v>
      </c>
      <c r="C324" s="385" t="s">
        <v>1261</v>
      </c>
      <c r="D324" s="385" t="s">
        <v>482</v>
      </c>
      <c r="E324" s="385" t="s">
        <v>483</v>
      </c>
      <c r="F324" s="385" t="s">
        <v>1264</v>
      </c>
      <c r="G324" s="385" t="s">
        <v>1265</v>
      </c>
      <c r="H324" s="385">
        <v>57</v>
      </c>
      <c r="I324" s="385">
        <f t="shared" ref="I324:I362" si="10">(ROUND(H324*$J$1,0)+$K$1)*2+ROUND((H324*$J$1)/20,0)*2</f>
        <v>150</v>
      </c>
      <c r="J324" t="str">
        <f t="shared" ref="J324:J362" si="11">LEFT(F324,11)</f>
        <v>50442-05977</v>
      </c>
    </row>
    <row r="325" spans="1:10" ht="21" hidden="1" customHeight="1">
      <c r="A325" s="384" t="s">
        <v>1259</v>
      </c>
      <c r="B325" s="385" t="s">
        <v>1260</v>
      </c>
      <c r="C325" s="385" t="s">
        <v>1261</v>
      </c>
      <c r="D325" s="385" t="s">
        <v>482</v>
      </c>
      <c r="E325" s="385" t="s">
        <v>483</v>
      </c>
      <c r="F325" s="385" t="s">
        <v>1266</v>
      </c>
      <c r="G325" s="385" t="s">
        <v>1267</v>
      </c>
      <c r="H325" s="385">
        <v>48</v>
      </c>
      <c r="I325" s="385">
        <f t="shared" si="10"/>
        <v>130</v>
      </c>
      <c r="J325" t="str">
        <f t="shared" si="11"/>
        <v>50442-05977</v>
      </c>
    </row>
    <row r="326" spans="1:10" ht="21" hidden="1" customHeight="1">
      <c r="A326" s="384" t="s">
        <v>1259</v>
      </c>
      <c r="B326" s="385" t="s">
        <v>1260</v>
      </c>
      <c r="C326" s="385" t="s">
        <v>1261</v>
      </c>
      <c r="D326" s="385" t="s">
        <v>482</v>
      </c>
      <c r="E326" s="385" t="s">
        <v>483</v>
      </c>
      <c r="F326" s="385" t="s">
        <v>1268</v>
      </c>
      <c r="G326" s="385" t="s">
        <v>1269</v>
      </c>
      <c r="H326" s="385">
        <v>32</v>
      </c>
      <c r="I326" s="385">
        <f t="shared" si="10"/>
        <v>94</v>
      </c>
      <c r="J326" t="str">
        <f t="shared" si="11"/>
        <v>50442-05977</v>
      </c>
    </row>
    <row r="327" spans="1:10" ht="21" hidden="1" customHeight="1">
      <c r="A327" s="384" t="s">
        <v>1259</v>
      </c>
      <c r="B327" s="385" t="s">
        <v>1260</v>
      </c>
      <c r="C327" s="385" t="s">
        <v>1261</v>
      </c>
      <c r="D327" s="385" t="s">
        <v>482</v>
      </c>
      <c r="E327" s="385" t="s">
        <v>483</v>
      </c>
      <c r="F327" s="385" t="s">
        <v>1270</v>
      </c>
      <c r="G327" s="385" t="s">
        <v>1271</v>
      </c>
      <c r="H327" s="385">
        <v>18</v>
      </c>
      <c r="I327" s="385">
        <f t="shared" si="10"/>
        <v>60</v>
      </c>
      <c r="J327" t="str">
        <f t="shared" si="11"/>
        <v>50442-05977</v>
      </c>
    </row>
    <row r="328" spans="1:10" ht="21" hidden="1" customHeight="1">
      <c r="A328" s="384" t="s">
        <v>1272</v>
      </c>
      <c r="B328" s="385" t="s">
        <v>1273</v>
      </c>
      <c r="C328" s="385" t="s">
        <v>1274</v>
      </c>
      <c r="D328" s="385" t="s">
        <v>878</v>
      </c>
      <c r="E328" s="385" t="s">
        <v>879</v>
      </c>
      <c r="F328" s="385" t="s">
        <v>1275</v>
      </c>
      <c r="G328" s="385" t="s">
        <v>1276</v>
      </c>
      <c r="H328" s="385">
        <v>6</v>
      </c>
      <c r="I328" s="385">
        <f t="shared" si="10"/>
        <v>32</v>
      </c>
      <c r="J328" t="str">
        <f t="shared" si="11"/>
        <v>50516-06531</v>
      </c>
    </row>
    <row r="329" spans="1:10" ht="21" hidden="1" customHeight="1">
      <c r="A329" s="384" t="s">
        <v>1272</v>
      </c>
      <c r="B329" s="385" t="s">
        <v>1273</v>
      </c>
      <c r="C329" s="385" t="s">
        <v>1274</v>
      </c>
      <c r="D329" s="385" t="s">
        <v>878</v>
      </c>
      <c r="E329" s="385" t="s">
        <v>879</v>
      </c>
      <c r="F329" s="385" t="s">
        <v>1277</v>
      </c>
      <c r="G329" s="385" t="s">
        <v>1278</v>
      </c>
      <c r="H329" s="385">
        <v>54</v>
      </c>
      <c r="I329" s="385">
        <f t="shared" si="10"/>
        <v>142</v>
      </c>
      <c r="J329" t="str">
        <f t="shared" si="11"/>
        <v>50516-06531</v>
      </c>
    </row>
    <row r="330" spans="1:10" ht="21" hidden="1" customHeight="1">
      <c r="A330" s="384" t="s">
        <v>1272</v>
      </c>
      <c r="B330" s="385" t="s">
        <v>1273</v>
      </c>
      <c r="C330" s="385" t="s">
        <v>1274</v>
      </c>
      <c r="D330" s="385" t="s">
        <v>878</v>
      </c>
      <c r="E330" s="385" t="s">
        <v>879</v>
      </c>
      <c r="F330" s="385" t="s">
        <v>1279</v>
      </c>
      <c r="G330" s="385" t="s">
        <v>1280</v>
      </c>
      <c r="H330" s="385">
        <v>50</v>
      </c>
      <c r="I330" s="385">
        <f t="shared" si="10"/>
        <v>134</v>
      </c>
      <c r="J330" t="str">
        <f t="shared" si="11"/>
        <v>50516-06531</v>
      </c>
    </row>
    <row r="331" spans="1:10" ht="21" hidden="1" customHeight="1">
      <c r="A331" s="384" t="s">
        <v>1272</v>
      </c>
      <c r="B331" s="385" t="s">
        <v>1273</v>
      </c>
      <c r="C331" s="385" t="s">
        <v>1274</v>
      </c>
      <c r="D331" s="385" t="s">
        <v>878</v>
      </c>
      <c r="E331" s="385" t="s">
        <v>879</v>
      </c>
      <c r="F331" s="385" t="s">
        <v>1281</v>
      </c>
      <c r="G331" s="385" t="s">
        <v>1282</v>
      </c>
      <c r="H331" s="385">
        <v>64</v>
      </c>
      <c r="I331" s="385">
        <f t="shared" si="10"/>
        <v>164</v>
      </c>
      <c r="J331" t="str">
        <f t="shared" si="11"/>
        <v>50516-06531</v>
      </c>
    </row>
    <row r="332" spans="1:10" ht="21" hidden="1" customHeight="1">
      <c r="A332" s="384" t="s">
        <v>1272</v>
      </c>
      <c r="B332" s="385" t="s">
        <v>1273</v>
      </c>
      <c r="C332" s="385" t="s">
        <v>1274</v>
      </c>
      <c r="D332" s="385" t="s">
        <v>878</v>
      </c>
      <c r="E332" s="385" t="s">
        <v>879</v>
      </c>
      <c r="F332" s="385" t="s">
        <v>1283</v>
      </c>
      <c r="G332" s="385" t="s">
        <v>1284</v>
      </c>
      <c r="H332" s="385">
        <v>10</v>
      </c>
      <c r="I332" s="385">
        <f t="shared" si="10"/>
        <v>44</v>
      </c>
      <c r="J332" t="str">
        <f t="shared" si="11"/>
        <v>50516-06531</v>
      </c>
    </row>
    <row r="333" spans="1:10" ht="21" hidden="1" customHeight="1">
      <c r="A333" s="384" t="s">
        <v>1285</v>
      </c>
      <c r="B333" s="385" t="s">
        <v>1286</v>
      </c>
      <c r="C333" s="385" t="s">
        <v>1287</v>
      </c>
      <c r="D333" s="385" t="s">
        <v>878</v>
      </c>
      <c r="E333" s="385" t="s">
        <v>879</v>
      </c>
      <c r="F333" s="385" t="s">
        <v>1288</v>
      </c>
      <c r="G333" s="385" t="s">
        <v>1289</v>
      </c>
      <c r="H333" s="385">
        <v>39</v>
      </c>
      <c r="I333" s="385">
        <f t="shared" si="10"/>
        <v>108</v>
      </c>
      <c r="J333" t="str">
        <f t="shared" si="11"/>
        <v>50518-06531</v>
      </c>
    </row>
    <row r="334" spans="1:10" ht="21" hidden="1" customHeight="1">
      <c r="A334" s="384" t="s">
        <v>1285</v>
      </c>
      <c r="B334" s="385" t="s">
        <v>1286</v>
      </c>
      <c r="C334" s="385" t="s">
        <v>1287</v>
      </c>
      <c r="D334" s="385" t="s">
        <v>878</v>
      </c>
      <c r="E334" s="385" t="s">
        <v>879</v>
      </c>
      <c r="F334" s="385" t="s">
        <v>1290</v>
      </c>
      <c r="G334" s="385" t="s">
        <v>1291</v>
      </c>
      <c r="H334" s="385">
        <v>88</v>
      </c>
      <c r="I334" s="385">
        <f t="shared" si="10"/>
        <v>220</v>
      </c>
      <c r="J334" t="str">
        <f t="shared" si="11"/>
        <v>50518-06531</v>
      </c>
    </row>
    <row r="335" spans="1:10" ht="21" hidden="1" customHeight="1">
      <c r="A335" s="384" t="s">
        <v>1285</v>
      </c>
      <c r="B335" s="385" t="s">
        <v>1286</v>
      </c>
      <c r="C335" s="385" t="s">
        <v>1287</v>
      </c>
      <c r="D335" s="385" t="s">
        <v>878</v>
      </c>
      <c r="E335" s="385" t="s">
        <v>879</v>
      </c>
      <c r="F335" s="385" t="s">
        <v>1292</v>
      </c>
      <c r="G335" s="385" t="s">
        <v>1293</v>
      </c>
      <c r="H335" s="385">
        <v>84</v>
      </c>
      <c r="I335" s="385">
        <f t="shared" si="10"/>
        <v>212</v>
      </c>
      <c r="J335" t="str">
        <f t="shared" si="11"/>
        <v>50518-06531</v>
      </c>
    </row>
    <row r="336" spans="1:10" ht="21" hidden="1" customHeight="1">
      <c r="A336" s="384" t="s">
        <v>1285</v>
      </c>
      <c r="B336" s="385" t="s">
        <v>1286</v>
      </c>
      <c r="C336" s="385" t="s">
        <v>1287</v>
      </c>
      <c r="D336" s="385" t="s">
        <v>878</v>
      </c>
      <c r="E336" s="385" t="s">
        <v>879</v>
      </c>
      <c r="F336" s="385" t="s">
        <v>1294</v>
      </c>
      <c r="G336" s="385" t="s">
        <v>1295</v>
      </c>
      <c r="H336" s="385">
        <v>60</v>
      </c>
      <c r="I336" s="385">
        <f t="shared" si="10"/>
        <v>156</v>
      </c>
      <c r="J336" t="str">
        <f t="shared" si="11"/>
        <v>50518-06531</v>
      </c>
    </row>
    <row r="337" spans="1:10" ht="21" hidden="1" customHeight="1">
      <c r="A337" s="384" t="s">
        <v>1285</v>
      </c>
      <c r="B337" s="385" t="s">
        <v>1286</v>
      </c>
      <c r="C337" s="385" t="s">
        <v>1287</v>
      </c>
      <c r="D337" s="385" t="s">
        <v>878</v>
      </c>
      <c r="E337" s="385" t="s">
        <v>879</v>
      </c>
      <c r="F337" s="385" t="s">
        <v>1296</v>
      </c>
      <c r="G337" s="385" t="s">
        <v>1297</v>
      </c>
      <c r="H337" s="385">
        <v>15</v>
      </c>
      <c r="I337" s="385">
        <f t="shared" si="10"/>
        <v>54</v>
      </c>
      <c r="J337" t="str">
        <f t="shared" si="11"/>
        <v>50518-06531</v>
      </c>
    </row>
    <row r="338" spans="1:10" ht="21" hidden="1" customHeight="1">
      <c r="A338" s="384" t="s">
        <v>1298</v>
      </c>
      <c r="B338" s="385" t="s">
        <v>1299</v>
      </c>
      <c r="C338" s="385" t="s">
        <v>1300</v>
      </c>
      <c r="D338" s="385" t="s">
        <v>538</v>
      </c>
      <c r="E338" s="385" t="s">
        <v>539</v>
      </c>
      <c r="F338" s="385" t="s">
        <v>1301</v>
      </c>
      <c r="G338" s="385" t="s">
        <v>1302</v>
      </c>
      <c r="H338" s="385">
        <v>35</v>
      </c>
      <c r="I338" s="385">
        <f t="shared" si="10"/>
        <v>100</v>
      </c>
      <c r="J338" t="str">
        <f t="shared" si="11"/>
        <v>50412-06113</v>
      </c>
    </row>
    <row r="339" spans="1:10" ht="21" hidden="1" customHeight="1">
      <c r="A339" s="384" t="s">
        <v>1298</v>
      </c>
      <c r="B339" s="385" t="s">
        <v>1299</v>
      </c>
      <c r="C339" s="385" t="s">
        <v>1300</v>
      </c>
      <c r="D339" s="385" t="s">
        <v>538</v>
      </c>
      <c r="E339" s="385" t="s">
        <v>539</v>
      </c>
      <c r="F339" s="385" t="s">
        <v>1303</v>
      </c>
      <c r="G339" s="385" t="s">
        <v>1304</v>
      </c>
      <c r="H339" s="385">
        <v>105</v>
      </c>
      <c r="I339" s="385">
        <f t="shared" si="10"/>
        <v>258</v>
      </c>
      <c r="J339" t="str">
        <f t="shared" si="11"/>
        <v>50412-06113</v>
      </c>
    </row>
    <row r="340" spans="1:10" ht="21" hidden="1" customHeight="1">
      <c r="A340" s="384" t="s">
        <v>1298</v>
      </c>
      <c r="B340" s="385" t="s">
        <v>1299</v>
      </c>
      <c r="C340" s="385" t="s">
        <v>1300</v>
      </c>
      <c r="D340" s="385" t="s">
        <v>538</v>
      </c>
      <c r="E340" s="385" t="s">
        <v>539</v>
      </c>
      <c r="F340" s="385" t="s">
        <v>1305</v>
      </c>
      <c r="G340" s="385" t="s">
        <v>1306</v>
      </c>
      <c r="H340" s="385">
        <v>112</v>
      </c>
      <c r="I340" s="385">
        <f t="shared" si="10"/>
        <v>274</v>
      </c>
      <c r="J340" t="str">
        <f t="shared" si="11"/>
        <v>50412-06113</v>
      </c>
    </row>
    <row r="341" spans="1:10" ht="21" hidden="1" customHeight="1">
      <c r="A341" s="384" t="s">
        <v>1298</v>
      </c>
      <c r="B341" s="385" t="s">
        <v>1299</v>
      </c>
      <c r="C341" s="385" t="s">
        <v>1300</v>
      </c>
      <c r="D341" s="385" t="s">
        <v>538</v>
      </c>
      <c r="E341" s="385" t="s">
        <v>539</v>
      </c>
      <c r="F341" s="385" t="s">
        <v>1307</v>
      </c>
      <c r="G341" s="385" t="s">
        <v>1308</v>
      </c>
      <c r="H341" s="385">
        <v>54</v>
      </c>
      <c r="I341" s="385">
        <f t="shared" si="10"/>
        <v>142</v>
      </c>
      <c r="J341" t="str">
        <f t="shared" si="11"/>
        <v>50412-06113</v>
      </c>
    </row>
    <row r="342" spans="1:10" ht="21" hidden="1" customHeight="1">
      <c r="A342" s="384" t="s">
        <v>1298</v>
      </c>
      <c r="B342" s="385" t="s">
        <v>1299</v>
      </c>
      <c r="C342" s="385" t="s">
        <v>1300</v>
      </c>
      <c r="D342" s="385" t="s">
        <v>538</v>
      </c>
      <c r="E342" s="385" t="s">
        <v>539</v>
      </c>
      <c r="F342" s="385" t="s">
        <v>1309</v>
      </c>
      <c r="G342" s="385" t="s">
        <v>1310</v>
      </c>
      <c r="H342" s="385">
        <v>47</v>
      </c>
      <c r="I342" s="385">
        <f t="shared" si="10"/>
        <v>128</v>
      </c>
      <c r="J342" t="str">
        <f t="shared" si="11"/>
        <v>50412-06113</v>
      </c>
    </row>
    <row r="343" spans="1:10" ht="21" hidden="1" customHeight="1">
      <c r="A343" s="384" t="s">
        <v>1311</v>
      </c>
      <c r="B343" s="385" t="s">
        <v>1312</v>
      </c>
      <c r="C343" s="385" t="s">
        <v>1313</v>
      </c>
      <c r="D343" s="385" t="s">
        <v>878</v>
      </c>
      <c r="E343" s="385" t="s">
        <v>879</v>
      </c>
      <c r="F343" s="385" t="s">
        <v>1314</v>
      </c>
      <c r="G343" s="385" t="s">
        <v>1315</v>
      </c>
      <c r="H343" s="385">
        <v>113</v>
      </c>
      <c r="I343" s="385">
        <f t="shared" si="10"/>
        <v>276</v>
      </c>
      <c r="J343" t="str">
        <f t="shared" si="11"/>
        <v>50668-06531</v>
      </c>
    </row>
    <row r="344" spans="1:10" ht="21" hidden="1" customHeight="1">
      <c r="A344" s="384" t="s">
        <v>1311</v>
      </c>
      <c r="B344" s="385" t="s">
        <v>1312</v>
      </c>
      <c r="C344" s="385" t="s">
        <v>1313</v>
      </c>
      <c r="D344" s="385" t="s">
        <v>878</v>
      </c>
      <c r="E344" s="385" t="s">
        <v>879</v>
      </c>
      <c r="F344" s="385" t="s">
        <v>1316</v>
      </c>
      <c r="G344" s="385" t="s">
        <v>1317</v>
      </c>
      <c r="H344" s="385">
        <v>183</v>
      </c>
      <c r="I344" s="385">
        <f t="shared" si="10"/>
        <v>436</v>
      </c>
      <c r="J344" t="str">
        <f t="shared" si="11"/>
        <v>50668-06531</v>
      </c>
    </row>
    <row r="345" spans="1:10" ht="21" hidden="1" customHeight="1">
      <c r="A345" s="384" t="s">
        <v>1311</v>
      </c>
      <c r="B345" s="385" t="s">
        <v>1312</v>
      </c>
      <c r="C345" s="385" t="s">
        <v>1313</v>
      </c>
      <c r="D345" s="385" t="s">
        <v>878</v>
      </c>
      <c r="E345" s="385" t="s">
        <v>879</v>
      </c>
      <c r="F345" s="385" t="s">
        <v>1318</v>
      </c>
      <c r="G345" s="385" t="s">
        <v>1319</v>
      </c>
      <c r="H345" s="385">
        <v>237</v>
      </c>
      <c r="I345" s="385">
        <f t="shared" si="10"/>
        <v>558</v>
      </c>
      <c r="J345" t="str">
        <f t="shared" si="11"/>
        <v>50668-06531</v>
      </c>
    </row>
    <row r="346" spans="1:10" ht="21" hidden="1" customHeight="1">
      <c r="A346" s="384" t="s">
        <v>1311</v>
      </c>
      <c r="B346" s="385" t="s">
        <v>1312</v>
      </c>
      <c r="C346" s="385" t="s">
        <v>1313</v>
      </c>
      <c r="D346" s="385" t="s">
        <v>878</v>
      </c>
      <c r="E346" s="385" t="s">
        <v>879</v>
      </c>
      <c r="F346" s="385" t="s">
        <v>1320</v>
      </c>
      <c r="G346" s="385" t="s">
        <v>1321</v>
      </c>
      <c r="H346" s="385">
        <v>74</v>
      </c>
      <c r="I346" s="385">
        <f t="shared" si="10"/>
        <v>188</v>
      </c>
      <c r="J346" t="str">
        <f t="shared" si="11"/>
        <v>50668-06531</v>
      </c>
    </row>
    <row r="347" spans="1:10" ht="21" hidden="1" customHeight="1">
      <c r="A347" s="384" t="s">
        <v>1311</v>
      </c>
      <c r="B347" s="385" t="s">
        <v>1312</v>
      </c>
      <c r="C347" s="385" t="s">
        <v>1313</v>
      </c>
      <c r="D347" s="385" t="s">
        <v>878</v>
      </c>
      <c r="E347" s="385" t="s">
        <v>879</v>
      </c>
      <c r="F347" s="385" t="s">
        <v>1322</v>
      </c>
      <c r="G347" s="385" t="s">
        <v>1323</v>
      </c>
      <c r="H347" s="385">
        <v>87</v>
      </c>
      <c r="I347" s="385">
        <f t="shared" si="10"/>
        <v>218</v>
      </c>
      <c r="J347" t="str">
        <f t="shared" si="11"/>
        <v>50668-06531</v>
      </c>
    </row>
    <row r="348" spans="1:10" ht="21" hidden="1" customHeight="1">
      <c r="A348" s="384" t="s">
        <v>1324</v>
      </c>
      <c r="B348" s="385" t="s">
        <v>1325</v>
      </c>
      <c r="C348" s="385" t="s">
        <v>1326</v>
      </c>
      <c r="D348" s="385" t="s">
        <v>1327</v>
      </c>
      <c r="E348" s="385" t="s">
        <v>1328</v>
      </c>
      <c r="F348" s="385" t="s">
        <v>1329</v>
      </c>
      <c r="G348" s="385" t="s">
        <v>1330</v>
      </c>
      <c r="H348" s="385">
        <v>198</v>
      </c>
      <c r="I348" s="385">
        <f t="shared" si="10"/>
        <v>470</v>
      </c>
      <c r="J348" t="str">
        <f t="shared" si="11"/>
        <v>50639-05456</v>
      </c>
    </row>
    <row r="349" spans="1:10" ht="21" hidden="1" customHeight="1">
      <c r="A349" s="384" t="s">
        <v>1324</v>
      </c>
      <c r="B349" s="385" t="s">
        <v>1325</v>
      </c>
      <c r="C349" s="385" t="s">
        <v>1326</v>
      </c>
      <c r="D349" s="385" t="s">
        <v>1327</v>
      </c>
      <c r="E349" s="385" t="s">
        <v>1328</v>
      </c>
      <c r="F349" s="385" t="s">
        <v>1331</v>
      </c>
      <c r="G349" s="385" t="s">
        <v>1332</v>
      </c>
      <c r="H349" s="385">
        <v>213</v>
      </c>
      <c r="I349" s="385">
        <f t="shared" si="10"/>
        <v>504</v>
      </c>
      <c r="J349" t="str">
        <f t="shared" si="11"/>
        <v>50639-05456</v>
      </c>
    </row>
    <row r="350" spans="1:10" ht="21" hidden="1" customHeight="1">
      <c r="A350" s="384" t="s">
        <v>1324</v>
      </c>
      <c r="B350" s="385" t="s">
        <v>1325</v>
      </c>
      <c r="C350" s="385" t="s">
        <v>1326</v>
      </c>
      <c r="D350" s="385" t="s">
        <v>1327</v>
      </c>
      <c r="E350" s="385" t="s">
        <v>1328</v>
      </c>
      <c r="F350" s="385" t="s">
        <v>1333</v>
      </c>
      <c r="G350" s="385" t="s">
        <v>1334</v>
      </c>
      <c r="H350" s="385">
        <v>153</v>
      </c>
      <c r="I350" s="385">
        <f t="shared" si="10"/>
        <v>366</v>
      </c>
      <c r="J350" t="str">
        <f t="shared" si="11"/>
        <v>50639-05456</v>
      </c>
    </row>
    <row r="351" spans="1:10" ht="21" hidden="1" customHeight="1">
      <c r="A351" s="384" t="s">
        <v>1324</v>
      </c>
      <c r="B351" s="385" t="s">
        <v>1325</v>
      </c>
      <c r="C351" s="385" t="s">
        <v>1326</v>
      </c>
      <c r="D351" s="385" t="s">
        <v>1327</v>
      </c>
      <c r="E351" s="385" t="s">
        <v>1328</v>
      </c>
      <c r="F351" s="385" t="s">
        <v>1335</v>
      </c>
      <c r="G351" s="385" t="s">
        <v>1336</v>
      </c>
      <c r="H351" s="385">
        <v>72</v>
      </c>
      <c r="I351" s="385">
        <f t="shared" si="10"/>
        <v>184</v>
      </c>
      <c r="J351" t="str">
        <f t="shared" si="11"/>
        <v>50639-05456</v>
      </c>
    </row>
    <row r="352" spans="1:10" ht="21" hidden="1" customHeight="1">
      <c r="A352" s="384" t="s">
        <v>1324</v>
      </c>
      <c r="B352" s="385" t="s">
        <v>1325</v>
      </c>
      <c r="C352" s="385" t="s">
        <v>1326</v>
      </c>
      <c r="D352" s="385" t="s">
        <v>1327</v>
      </c>
      <c r="E352" s="385" t="s">
        <v>1328</v>
      </c>
      <c r="F352" s="385" t="s">
        <v>1337</v>
      </c>
      <c r="G352" s="385" t="s">
        <v>1338</v>
      </c>
      <c r="H352" s="385">
        <v>102</v>
      </c>
      <c r="I352" s="385">
        <f t="shared" si="10"/>
        <v>252</v>
      </c>
      <c r="J352" t="str">
        <f t="shared" si="11"/>
        <v>50639-05456</v>
      </c>
    </row>
    <row r="353" spans="1:10" ht="21" hidden="1" customHeight="1">
      <c r="A353" s="384" t="s">
        <v>1339</v>
      </c>
      <c r="B353" s="385" t="s">
        <v>1340</v>
      </c>
      <c r="C353" s="385" t="s">
        <v>1341</v>
      </c>
      <c r="D353" s="385" t="s">
        <v>878</v>
      </c>
      <c r="E353" s="385" t="s">
        <v>879</v>
      </c>
      <c r="F353" s="385" t="s">
        <v>1342</v>
      </c>
      <c r="G353" s="385" t="s">
        <v>1343</v>
      </c>
      <c r="H353" s="385">
        <v>89</v>
      </c>
      <c r="I353" s="385">
        <f t="shared" si="10"/>
        <v>222</v>
      </c>
      <c r="J353" t="str">
        <f t="shared" si="11"/>
        <v>50417-06531</v>
      </c>
    </row>
    <row r="354" spans="1:10" ht="21" hidden="1" customHeight="1">
      <c r="A354" s="384" t="s">
        <v>1339</v>
      </c>
      <c r="B354" s="385" t="s">
        <v>1340</v>
      </c>
      <c r="C354" s="385" t="s">
        <v>1341</v>
      </c>
      <c r="D354" s="385" t="s">
        <v>878</v>
      </c>
      <c r="E354" s="385" t="s">
        <v>879</v>
      </c>
      <c r="F354" s="385" t="s">
        <v>1344</v>
      </c>
      <c r="G354" s="385" t="s">
        <v>1345</v>
      </c>
      <c r="H354" s="385">
        <v>157</v>
      </c>
      <c r="I354" s="385">
        <f t="shared" si="10"/>
        <v>376</v>
      </c>
      <c r="J354" t="str">
        <f t="shared" si="11"/>
        <v>50417-06531</v>
      </c>
    </row>
    <row r="355" spans="1:10" ht="21" hidden="1" customHeight="1">
      <c r="A355" s="384" t="s">
        <v>1339</v>
      </c>
      <c r="B355" s="385" t="s">
        <v>1340</v>
      </c>
      <c r="C355" s="385" t="s">
        <v>1341</v>
      </c>
      <c r="D355" s="385" t="s">
        <v>878</v>
      </c>
      <c r="E355" s="385" t="s">
        <v>879</v>
      </c>
      <c r="F355" s="385" t="s">
        <v>1346</v>
      </c>
      <c r="G355" s="385" t="s">
        <v>1347</v>
      </c>
      <c r="H355" s="385">
        <v>190</v>
      </c>
      <c r="I355" s="385">
        <f t="shared" si="10"/>
        <v>450</v>
      </c>
      <c r="J355" t="str">
        <f t="shared" si="11"/>
        <v>50417-06531</v>
      </c>
    </row>
    <row r="356" spans="1:10" ht="21" hidden="1" customHeight="1">
      <c r="A356" s="384" t="s">
        <v>1339</v>
      </c>
      <c r="B356" s="385" t="s">
        <v>1340</v>
      </c>
      <c r="C356" s="385" t="s">
        <v>1341</v>
      </c>
      <c r="D356" s="385" t="s">
        <v>878</v>
      </c>
      <c r="E356" s="385" t="s">
        <v>879</v>
      </c>
      <c r="F356" s="385" t="s">
        <v>1348</v>
      </c>
      <c r="G356" s="385" t="s">
        <v>1349</v>
      </c>
      <c r="H356" s="385">
        <v>78</v>
      </c>
      <c r="I356" s="385">
        <f t="shared" si="10"/>
        <v>196</v>
      </c>
      <c r="J356" t="str">
        <f t="shared" si="11"/>
        <v>50417-06531</v>
      </c>
    </row>
    <row r="357" spans="1:10" ht="21" hidden="1" customHeight="1">
      <c r="A357" s="384" t="s">
        <v>1339</v>
      </c>
      <c r="B357" s="385" t="s">
        <v>1340</v>
      </c>
      <c r="C357" s="385" t="s">
        <v>1341</v>
      </c>
      <c r="D357" s="385" t="s">
        <v>878</v>
      </c>
      <c r="E357" s="385" t="s">
        <v>879</v>
      </c>
      <c r="F357" s="385" t="s">
        <v>1350</v>
      </c>
      <c r="G357" s="385" t="s">
        <v>1351</v>
      </c>
      <c r="H357" s="385">
        <v>63</v>
      </c>
      <c r="I357" s="385">
        <f t="shared" si="10"/>
        <v>162</v>
      </c>
      <c r="J357" t="str">
        <f t="shared" si="11"/>
        <v>50417-06531</v>
      </c>
    </row>
    <row r="358" spans="1:10" s="391" customFormat="1" ht="58.5" customHeight="1">
      <c r="A358" s="389" t="s">
        <v>421</v>
      </c>
      <c r="B358" s="390" t="s">
        <v>1352</v>
      </c>
      <c r="C358" s="390" t="s">
        <v>1353</v>
      </c>
      <c r="D358" s="390" t="s">
        <v>424</v>
      </c>
      <c r="E358" s="390" t="s">
        <v>1354</v>
      </c>
      <c r="F358" s="390" t="s">
        <v>1355</v>
      </c>
      <c r="G358" s="390" t="s">
        <v>1356</v>
      </c>
      <c r="H358" s="385">
        <v>10</v>
      </c>
      <c r="I358" s="390">
        <f t="shared" si="10"/>
        <v>44</v>
      </c>
      <c r="J358" s="391" t="str">
        <f t="shared" si="11"/>
        <v>50418-06515</v>
      </c>
    </row>
    <row r="359" spans="1:10" s="391" customFormat="1" ht="58.5" customHeight="1">
      <c r="A359" s="389" t="s">
        <v>421</v>
      </c>
      <c r="B359" s="390" t="s">
        <v>1352</v>
      </c>
      <c r="C359" s="390" t="s">
        <v>1353</v>
      </c>
      <c r="D359" s="390" t="s">
        <v>424</v>
      </c>
      <c r="E359" s="390" t="s">
        <v>1354</v>
      </c>
      <c r="F359" s="390" t="s">
        <v>1357</v>
      </c>
      <c r="G359" s="390" t="s">
        <v>1358</v>
      </c>
      <c r="H359" s="385">
        <v>96</v>
      </c>
      <c r="I359" s="390">
        <f t="shared" si="10"/>
        <v>238</v>
      </c>
      <c r="J359" s="391" t="str">
        <f t="shared" si="11"/>
        <v>50418-06515</v>
      </c>
    </row>
    <row r="360" spans="1:10" s="391" customFormat="1" ht="58.5" customHeight="1">
      <c r="A360" s="389" t="s">
        <v>421</v>
      </c>
      <c r="B360" s="390" t="s">
        <v>1352</v>
      </c>
      <c r="C360" s="390" t="s">
        <v>1353</v>
      </c>
      <c r="D360" s="390" t="s">
        <v>424</v>
      </c>
      <c r="E360" s="390" t="s">
        <v>1354</v>
      </c>
      <c r="F360" s="390" t="s">
        <v>1359</v>
      </c>
      <c r="G360" s="390" t="s">
        <v>1360</v>
      </c>
      <c r="H360" s="385">
        <v>103</v>
      </c>
      <c r="I360" s="390">
        <f t="shared" si="10"/>
        <v>254</v>
      </c>
      <c r="J360" s="391" t="str">
        <f t="shared" si="11"/>
        <v>50418-06515</v>
      </c>
    </row>
    <row r="361" spans="1:10" s="391" customFormat="1" ht="58.5" customHeight="1">
      <c r="A361" s="389" t="s">
        <v>421</v>
      </c>
      <c r="B361" s="390" t="s">
        <v>1352</v>
      </c>
      <c r="C361" s="390" t="s">
        <v>1353</v>
      </c>
      <c r="D361" s="390" t="s">
        <v>424</v>
      </c>
      <c r="E361" s="390" t="s">
        <v>1354</v>
      </c>
      <c r="F361" s="390" t="s">
        <v>1361</v>
      </c>
      <c r="G361" s="390" t="s">
        <v>1362</v>
      </c>
      <c r="H361" s="385">
        <v>80</v>
      </c>
      <c r="I361" s="390">
        <f t="shared" si="10"/>
        <v>200</v>
      </c>
      <c r="J361" s="391" t="str">
        <f t="shared" si="11"/>
        <v>50418-06515</v>
      </c>
    </row>
    <row r="362" spans="1:10" s="391" customFormat="1" ht="58.5" customHeight="1">
      <c r="A362" s="389" t="s">
        <v>421</v>
      </c>
      <c r="B362" s="390" t="s">
        <v>1352</v>
      </c>
      <c r="C362" s="390" t="s">
        <v>1353</v>
      </c>
      <c r="D362" s="390" t="s">
        <v>424</v>
      </c>
      <c r="E362" s="390" t="s">
        <v>1354</v>
      </c>
      <c r="F362" s="390" t="s">
        <v>1363</v>
      </c>
      <c r="G362" s="390" t="s">
        <v>1364</v>
      </c>
      <c r="H362" s="385">
        <v>49</v>
      </c>
      <c r="I362" s="390">
        <f t="shared" si="10"/>
        <v>132</v>
      </c>
      <c r="J362" s="391" t="str">
        <f t="shared" si="11"/>
        <v>50418-06515</v>
      </c>
    </row>
    <row r="363" spans="1:10" s="400" customFormat="1" ht="15.5" hidden="1">
      <c r="A363" s="397"/>
      <c r="B363" s="397"/>
      <c r="C363" s="397"/>
      <c r="D363" s="397"/>
      <c r="E363" s="397"/>
      <c r="F363" s="397"/>
      <c r="G363" s="397"/>
      <c r="H363" s="398">
        <f>SUM(H3:H362)</f>
        <v>13927</v>
      </c>
      <c r="I363" s="399">
        <f>SUM(I3:I362)</f>
        <v>38804</v>
      </c>
    </row>
    <row r="367" spans="1:10">
      <c r="H367" s="401"/>
    </row>
  </sheetData>
  <autoFilter ref="A2:K363" xr:uid="{A38459CD-0726-4A58-B438-43C9123499CB}">
    <filterColumn colId="0">
      <filters>
        <filter val="H06-HD59M"/>
      </filters>
    </filterColumn>
  </autoFilter>
  <mergeCells count="1">
    <mergeCell ref="B1:I1"/>
  </mergeCells>
  <pageMargins left="0.2" right="0.2" top="0.75" bottom="0.75" header="0.3" footer="0.3"/>
  <pageSetup paperSize="9" scale="47" fitToHeight="0" orientation="portrait" r:id="rId1"/>
  <rowBreaks count="1" manualBreakCount="1">
    <brk id="272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918D-BDF1-4D2C-9166-E8051D4CADAB}">
  <sheetPr>
    <tabColor rgb="FFFF0000"/>
    <pageSetUpPr fitToPage="1"/>
  </sheetPr>
  <dimension ref="A1:L38"/>
  <sheetViews>
    <sheetView view="pageBreakPreview" zoomScale="70" zoomScaleNormal="90" zoomScaleSheetLayoutView="70" workbookViewId="0">
      <selection activeCell="C58" sqref="C58:J58"/>
    </sheetView>
  </sheetViews>
  <sheetFormatPr defaultColWidth="7.54296875" defaultRowHeight="14.5"/>
  <cols>
    <col min="1" max="2" width="13.7265625" style="452" customWidth="1"/>
    <col min="3" max="3" width="37.7265625" style="452" customWidth="1"/>
    <col min="4" max="4" width="41" style="452" customWidth="1"/>
    <col min="5" max="5" width="10.453125" style="463" customWidth="1"/>
    <col min="6" max="6" width="10.453125" style="463" hidden="1" customWidth="1"/>
    <col min="7" max="7" width="13.7265625" style="463" customWidth="1"/>
    <col min="8" max="12" width="12.453125" style="463" customWidth="1"/>
    <col min="13" max="16384" width="7.54296875" style="452"/>
  </cols>
  <sheetData>
    <row r="1" spans="1:12" s="423" customFormat="1" ht="16.5" customHeight="1">
      <c r="A1" s="806" t="s">
        <v>236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8"/>
    </row>
    <row r="2" spans="1:12" s="423" customFormat="1" ht="16.5" customHeight="1">
      <c r="A2" s="806" t="s">
        <v>237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8"/>
    </row>
    <row r="3" spans="1:12" s="423" customFormat="1" ht="16.5" customHeight="1">
      <c r="A3" s="424" t="s">
        <v>238</v>
      </c>
      <c r="B3" s="809" t="s">
        <v>239</v>
      </c>
      <c r="C3" s="809"/>
      <c r="D3" s="425"/>
      <c r="E3" s="426"/>
      <c r="F3" s="426"/>
      <c r="G3" s="426" t="s">
        <v>240</v>
      </c>
      <c r="H3" s="427"/>
      <c r="I3" s="427"/>
      <c r="J3" s="426" t="s">
        <v>241</v>
      </c>
      <c r="K3" s="428">
        <v>45086</v>
      </c>
      <c r="L3" s="429"/>
    </row>
    <row r="4" spans="1:12" s="423" customFormat="1" ht="16.5" customHeight="1">
      <c r="A4" s="430" t="s">
        <v>242</v>
      </c>
      <c r="B4" s="431">
        <v>50289</v>
      </c>
      <c r="C4" s="432"/>
      <c r="D4" s="432"/>
      <c r="E4" s="433"/>
      <c r="F4" s="433"/>
      <c r="G4" s="434" t="s">
        <v>243</v>
      </c>
      <c r="H4" s="433"/>
      <c r="I4" s="433"/>
      <c r="J4" s="434" t="s">
        <v>244</v>
      </c>
      <c r="K4" s="434" t="s">
        <v>245</v>
      </c>
      <c r="L4" s="435"/>
    </row>
    <row r="5" spans="1:12" s="423" customFormat="1" ht="16.5" customHeight="1">
      <c r="A5" s="436" t="s">
        <v>246</v>
      </c>
      <c r="B5" s="437" t="s">
        <v>247</v>
      </c>
      <c r="C5" s="438"/>
      <c r="D5" s="438"/>
      <c r="E5" s="439"/>
      <c r="F5" s="439"/>
      <c r="G5" s="440" t="s">
        <v>248</v>
      </c>
      <c r="H5" s="439"/>
      <c r="I5" s="439"/>
      <c r="J5" s="439"/>
      <c r="K5" s="439"/>
      <c r="L5" s="441"/>
    </row>
    <row r="6" spans="1:12" s="423" customFormat="1" ht="30" customHeight="1">
      <c r="A6" s="442" t="s">
        <v>249</v>
      </c>
      <c r="B6" s="810" t="s">
        <v>250</v>
      </c>
      <c r="C6" s="811"/>
      <c r="D6" s="444" t="s">
        <v>251</v>
      </c>
      <c r="E6" s="443" t="s">
        <v>252</v>
      </c>
      <c r="F6" s="445" t="s">
        <v>1366</v>
      </c>
      <c r="G6" s="442" t="s">
        <v>253</v>
      </c>
      <c r="H6" s="442" t="s">
        <v>60</v>
      </c>
      <c r="I6" s="442" t="s">
        <v>10</v>
      </c>
      <c r="J6" s="442" t="s">
        <v>57</v>
      </c>
      <c r="K6" s="442" t="s">
        <v>58</v>
      </c>
      <c r="L6" s="442" t="s">
        <v>59</v>
      </c>
    </row>
    <row r="7" spans="1:12" ht="37.5" customHeight="1">
      <c r="A7" s="446" t="s">
        <v>254</v>
      </c>
      <c r="B7" s="804" t="s">
        <v>255</v>
      </c>
      <c r="C7" s="805"/>
      <c r="D7" s="447" t="s">
        <v>256</v>
      </c>
      <c r="E7" s="448">
        <v>0.25</v>
      </c>
      <c r="F7" s="449">
        <v>0.25</v>
      </c>
      <c r="G7" s="446" t="s">
        <v>257</v>
      </c>
      <c r="H7" s="450" t="s">
        <v>258</v>
      </c>
      <c r="I7" s="450" t="s">
        <v>259</v>
      </c>
      <c r="J7" s="451">
        <v>9</v>
      </c>
      <c r="K7" s="450" t="s">
        <v>260</v>
      </c>
      <c r="L7" s="450" t="s">
        <v>261</v>
      </c>
    </row>
    <row r="8" spans="1:12" ht="37.5" customHeight="1">
      <c r="A8" s="446" t="s">
        <v>262</v>
      </c>
      <c r="B8" s="804" t="s">
        <v>263</v>
      </c>
      <c r="C8" s="805"/>
      <c r="D8" s="447" t="s">
        <v>264</v>
      </c>
      <c r="E8" s="448">
        <v>0.125</v>
      </c>
      <c r="F8" s="453">
        <v>0.25</v>
      </c>
      <c r="G8" s="446" t="s">
        <v>265</v>
      </c>
      <c r="H8" s="450" t="s">
        <v>266</v>
      </c>
      <c r="I8" s="450" t="s">
        <v>267</v>
      </c>
      <c r="J8" s="450" t="s">
        <v>268</v>
      </c>
      <c r="K8" s="450" t="s">
        <v>269</v>
      </c>
      <c r="L8" s="450" t="s">
        <v>270</v>
      </c>
    </row>
    <row r="9" spans="1:12" ht="37.5" customHeight="1">
      <c r="A9" s="446" t="s">
        <v>271</v>
      </c>
      <c r="B9" s="804" t="s">
        <v>272</v>
      </c>
      <c r="C9" s="805"/>
      <c r="D9" s="447" t="s">
        <v>273</v>
      </c>
      <c r="E9" s="448">
        <v>0.125</v>
      </c>
      <c r="F9" s="449">
        <v>0.125</v>
      </c>
      <c r="G9" s="454">
        <v>0</v>
      </c>
      <c r="H9" s="451">
        <v>1</v>
      </c>
      <c r="I9" s="451">
        <v>1</v>
      </c>
      <c r="J9" s="451">
        <v>1</v>
      </c>
      <c r="K9" s="451">
        <v>1</v>
      </c>
      <c r="L9" s="451">
        <v>1</v>
      </c>
    </row>
    <row r="10" spans="1:12" ht="37.5" customHeight="1">
      <c r="A10" s="446" t="s">
        <v>274</v>
      </c>
      <c r="B10" s="804" t="s">
        <v>275</v>
      </c>
      <c r="C10" s="805"/>
      <c r="D10" s="447" t="s">
        <v>276</v>
      </c>
      <c r="E10" s="448">
        <v>0.375</v>
      </c>
      <c r="F10" s="449">
        <v>0.375</v>
      </c>
      <c r="G10" s="446" t="s">
        <v>277</v>
      </c>
      <c r="H10" s="450" t="s">
        <v>278</v>
      </c>
      <c r="I10" s="450" t="s">
        <v>279</v>
      </c>
      <c r="J10" s="450" t="s">
        <v>280</v>
      </c>
      <c r="K10" s="450" t="s">
        <v>281</v>
      </c>
      <c r="L10" s="450" t="s">
        <v>282</v>
      </c>
    </row>
    <row r="11" spans="1:12" ht="26.25" customHeight="1">
      <c r="A11" s="446" t="s">
        <v>283</v>
      </c>
      <c r="B11" s="804" t="s">
        <v>284</v>
      </c>
      <c r="C11" s="805"/>
      <c r="D11" s="447" t="s">
        <v>285</v>
      </c>
      <c r="E11" s="448">
        <v>0.375</v>
      </c>
      <c r="F11" s="449">
        <v>0.375</v>
      </c>
      <c r="G11" s="446" t="s">
        <v>277</v>
      </c>
      <c r="H11" s="450" t="s">
        <v>286</v>
      </c>
      <c r="I11" s="451">
        <v>18</v>
      </c>
      <c r="J11" s="450" t="s">
        <v>287</v>
      </c>
      <c r="K11" s="450" t="s">
        <v>288</v>
      </c>
      <c r="L11" s="450" t="s">
        <v>289</v>
      </c>
    </row>
    <row r="12" spans="1:12" ht="26.25" customHeight="1">
      <c r="A12" s="446" t="s">
        <v>290</v>
      </c>
      <c r="B12" s="804" t="s">
        <v>291</v>
      </c>
      <c r="C12" s="805"/>
      <c r="D12" s="447" t="s">
        <v>292</v>
      </c>
      <c r="E12" s="448">
        <v>0.375</v>
      </c>
      <c r="F12" s="449">
        <v>0.375</v>
      </c>
      <c r="G12" s="446" t="s">
        <v>277</v>
      </c>
      <c r="H12" s="450" t="s">
        <v>293</v>
      </c>
      <c r="I12" s="451">
        <v>19</v>
      </c>
      <c r="J12" s="450" t="s">
        <v>294</v>
      </c>
      <c r="K12" s="450" t="s">
        <v>295</v>
      </c>
      <c r="L12" s="450" t="s">
        <v>296</v>
      </c>
    </row>
    <row r="13" spans="1:12" ht="33" customHeight="1">
      <c r="A13" s="446" t="s">
        <v>297</v>
      </c>
      <c r="B13" s="804" t="s">
        <v>298</v>
      </c>
      <c r="C13" s="805"/>
      <c r="D13" s="455" t="s">
        <v>1367</v>
      </c>
      <c r="E13" s="448">
        <v>0.25</v>
      </c>
      <c r="F13" s="453">
        <v>0.375</v>
      </c>
      <c r="G13" s="446" t="s">
        <v>257</v>
      </c>
      <c r="H13" s="451">
        <v>12</v>
      </c>
      <c r="I13" s="450" t="s">
        <v>300</v>
      </c>
      <c r="J13" s="450" t="s">
        <v>301</v>
      </c>
      <c r="K13" s="450" t="s">
        <v>302</v>
      </c>
      <c r="L13" s="451">
        <v>13</v>
      </c>
    </row>
    <row r="14" spans="1:12" ht="36" customHeight="1">
      <c r="A14" s="446" t="s">
        <v>303</v>
      </c>
      <c r="B14" s="804" t="s">
        <v>304</v>
      </c>
      <c r="C14" s="805"/>
      <c r="D14" s="447" t="s">
        <v>299</v>
      </c>
      <c r="E14" s="448">
        <v>0.125</v>
      </c>
      <c r="F14" s="449">
        <v>0.125</v>
      </c>
      <c r="G14" s="454">
        <v>0</v>
      </c>
      <c r="H14" s="450" t="s">
        <v>306</v>
      </c>
      <c r="I14" s="450" t="s">
        <v>306</v>
      </c>
      <c r="J14" s="450" t="s">
        <v>306</v>
      </c>
      <c r="K14" s="450" t="s">
        <v>306</v>
      </c>
      <c r="L14" s="450" t="s">
        <v>306</v>
      </c>
    </row>
    <row r="15" spans="1:12" ht="36.75" customHeight="1">
      <c r="A15" s="446" t="s">
        <v>307</v>
      </c>
      <c r="B15" s="804" t="s">
        <v>308</v>
      </c>
      <c r="C15" s="805"/>
      <c r="D15" s="447" t="s">
        <v>305</v>
      </c>
      <c r="E15" s="448">
        <v>0.125</v>
      </c>
      <c r="F15" s="449">
        <v>0.125</v>
      </c>
      <c r="G15" s="454">
        <v>0</v>
      </c>
      <c r="H15" s="450" t="s">
        <v>309</v>
      </c>
      <c r="I15" s="450" t="s">
        <v>309</v>
      </c>
      <c r="J15" s="450" t="s">
        <v>309</v>
      </c>
      <c r="K15" s="450" t="s">
        <v>309</v>
      </c>
      <c r="L15" s="450" t="s">
        <v>309</v>
      </c>
    </row>
    <row r="16" spans="1:12" ht="26.25" customHeight="1">
      <c r="A16" s="446" t="s">
        <v>310</v>
      </c>
      <c r="B16" s="804" t="s">
        <v>311</v>
      </c>
      <c r="C16" s="805"/>
      <c r="D16" s="447" t="s">
        <v>312</v>
      </c>
      <c r="E16" s="448">
        <v>1</v>
      </c>
      <c r="F16" s="449">
        <v>1</v>
      </c>
      <c r="G16" s="446" t="s">
        <v>313</v>
      </c>
      <c r="H16" s="450" t="s">
        <v>314</v>
      </c>
      <c r="I16" s="451">
        <v>49</v>
      </c>
      <c r="J16" s="450" t="s">
        <v>315</v>
      </c>
      <c r="K16" s="451">
        <v>54</v>
      </c>
      <c r="L16" s="450" t="s">
        <v>316</v>
      </c>
    </row>
    <row r="17" spans="1:12" ht="26.25" customHeight="1">
      <c r="A17" s="446" t="s">
        <v>10</v>
      </c>
      <c r="B17" s="804" t="s">
        <v>317</v>
      </c>
      <c r="C17" s="805"/>
      <c r="D17" s="447" t="s">
        <v>318</v>
      </c>
      <c r="E17" s="448">
        <v>1</v>
      </c>
      <c r="F17" s="449">
        <v>1</v>
      </c>
      <c r="G17" s="446" t="s">
        <v>313</v>
      </c>
      <c r="H17" s="456">
        <v>39</v>
      </c>
      <c r="I17" s="450" t="s">
        <v>407</v>
      </c>
      <c r="J17" s="456">
        <v>44</v>
      </c>
      <c r="K17" s="450" t="s">
        <v>314</v>
      </c>
      <c r="L17" s="456">
        <v>49</v>
      </c>
    </row>
    <row r="18" spans="1:12" ht="26.25" customHeight="1">
      <c r="A18" s="446" t="s">
        <v>319</v>
      </c>
      <c r="B18" s="804" t="s">
        <v>320</v>
      </c>
      <c r="C18" s="805"/>
      <c r="D18" s="447" t="s">
        <v>321</v>
      </c>
      <c r="E18" s="448">
        <v>1</v>
      </c>
      <c r="F18" s="449">
        <v>1</v>
      </c>
      <c r="G18" s="446" t="s">
        <v>313</v>
      </c>
      <c r="H18" s="451">
        <v>43</v>
      </c>
      <c r="I18" s="450" t="s">
        <v>322</v>
      </c>
      <c r="J18" s="451">
        <v>48</v>
      </c>
      <c r="K18" s="450" t="s">
        <v>323</v>
      </c>
      <c r="L18" s="451">
        <v>53</v>
      </c>
    </row>
    <row r="19" spans="1:12" ht="26.25" customHeight="1">
      <c r="A19" s="446" t="s">
        <v>324</v>
      </c>
      <c r="B19" s="804" t="s">
        <v>325</v>
      </c>
      <c r="C19" s="805"/>
      <c r="D19" s="447" t="s">
        <v>326</v>
      </c>
      <c r="E19" s="448">
        <v>0.125</v>
      </c>
      <c r="F19" s="449">
        <v>0.125</v>
      </c>
      <c r="G19" s="454">
        <v>0</v>
      </c>
      <c r="H19" s="456">
        <v>3</v>
      </c>
      <c r="I19" s="456">
        <v>3</v>
      </c>
      <c r="J19" s="456">
        <v>3</v>
      </c>
      <c r="K19" s="456">
        <v>3</v>
      </c>
      <c r="L19" s="456">
        <v>3</v>
      </c>
    </row>
    <row r="20" spans="1:12" ht="26.25" customHeight="1">
      <c r="A20" s="446" t="s">
        <v>327</v>
      </c>
      <c r="B20" s="804" t="s">
        <v>328</v>
      </c>
      <c r="C20" s="805"/>
      <c r="D20" s="447" t="s">
        <v>329</v>
      </c>
      <c r="E20" s="448">
        <v>0.375</v>
      </c>
      <c r="F20" s="453">
        <v>0.5</v>
      </c>
      <c r="G20" s="446" t="s">
        <v>309</v>
      </c>
      <c r="H20" s="450" t="s">
        <v>408</v>
      </c>
      <c r="I20" s="450" t="s">
        <v>409</v>
      </c>
      <c r="J20" s="450" t="s">
        <v>410</v>
      </c>
      <c r="K20" s="450" t="s">
        <v>411</v>
      </c>
      <c r="L20" s="450" t="s">
        <v>412</v>
      </c>
    </row>
    <row r="21" spans="1:12" ht="26.25" customHeight="1">
      <c r="A21" s="446" t="s">
        <v>60</v>
      </c>
      <c r="B21" s="804" t="s">
        <v>330</v>
      </c>
      <c r="C21" s="805"/>
      <c r="D21" s="447" t="s">
        <v>331</v>
      </c>
      <c r="E21" s="448">
        <v>0.625</v>
      </c>
      <c r="F21" s="449">
        <v>0.625</v>
      </c>
      <c r="G21" s="446" t="s">
        <v>277</v>
      </c>
      <c r="H21" s="450" t="s">
        <v>332</v>
      </c>
      <c r="I21" s="450" t="s">
        <v>333</v>
      </c>
      <c r="J21" s="450" t="s">
        <v>1368</v>
      </c>
      <c r="K21" s="450" t="s">
        <v>1369</v>
      </c>
      <c r="L21" s="450" t="s">
        <v>1370</v>
      </c>
    </row>
    <row r="22" spans="1:12" ht="26.25" customHeight="1">
      <c r="A22" s="446" t="s">
        <v>334</v>
      </c>
      <c r="B22" s="804" t="s">
        <v>335</v>
      </c>
      <c r="C22" s="805"/>
      <c r="D22" s="447" t="s">
        <v>336</v>
      </c>
      <c r="E22" s="448">
        <v>0.375</v>
      </c>
      <c r="F22" s="453">
        <v>0.5</v>
      </c>
      <c r="G22" s="446" t="s">
        <v>277</v>
      </c>
      <c r="H22" s="450" t="s">
        <v>337</v>
      </c>
      <c r="I22" s="451">
        <v>21</v>
      </c>
      <c r="J22" s="450" t="s">
        <v>338</v>
      </c>
      <c r="K22" s="450" t="s">
        <v>339</v>
      </c>
      <c r="L22" s="450" t="s">
        <v>340</v>
      </c>
    </row>
    <row r="23" spans="1:12" ht="26.25" customHeight="1">
      <c r="A23" s="446" t="s">
        <v>341</v>
      </c>
      <c r="B23" s="804" t="s">
        <v>342</v>
      </c>
      <c r="C23" s="805"/>
      <c r="D23" s="447" t="s">
        <v>343</v>
      </c>
      <c r="E23" s="448" t="s">
        <v>344</v>
      </c>
      <c r="F23" s="449"/>
      <c r="G23" s="454">
        <v>0</v>
      </c>
      <c r="H23" s="451">
        <v>10</v>
      </c>
      <c r="I23" s="451">
        <v>10</v>
      </c>
      <c r="J23" s="451">
        <v>10</v>
      </c>
      <c r="K23" s="451">
        <v>10</v>
      </c>
      <c r="L23" s="451">
        <v>10</v>
      </c>
    </row>
    <row r="24" spans="1:12" ht="26.25" customHeight="1">
      <c r="A24" s="446" t="s">
        <v>345</v>
      </c>
      <c r="B24" s="804" t="s">
        <v>346</v>
      </c>
      <c r="C24" s="805"/>
      <c r="D24" s="447" t="s">
        <v>347</v>
      </c>
      <c r="E24" s="448">
        <v>0.375</v>
      </c>
      <c r="F24" s="449">
        <v>0.375</v>
      </c>
      <c r="G24" s="446" t="s">
        <v>309</v>
      </c>
      <c r="H24" s="451">
        <v>15</v>
      </c>
      <c r="I24" s="450" t="s">
        <v>348</v>
      </c>
      <c r="J24" s="451">
        <v>16</v>
      </c>
      <c r="K24" s="450" t="s">
        <v>349</v>
      </c>
      <c r="L24" s="451">
        <v>17</v>
      </c>
    </row>
    <row r="25" spans="1:12" ht="26.25" customHeight="1">
      <c r="A25" s="446" t="s">
        <v>350</v>
      </c>
      <c r="B25" s="804" t="s">
        <v>351</v>
      </c>
      <c r="C25" s="805"/>
      <c r="D25" s="447" t="s">
        <v>352</v>
      </c>
      <c r="E25" s="448">
        <v>0.25</v>
      </c>
      <c r="F25" s="449">
        <v>0.25</v>
      </c>
      <c r="G25" s="446" t="s">
        <v>257</v>
      </c>
      <c r="H25" s="450" t="s">
        <v>353</v>
      </c>
      <c r="I25" s="451">
        <v>8</v>
      </c>
      <c r="J25" s="450" t="s">
        <v>354</v>
      </c>
      <c r="K25" s="450" t="s">
        <v>258</v>
      </c>
      <c r="L25" s="450" t="s">
        <v>259</v>
      </c>
    </row>
    <row r="26" spans="1:12" ht="26.25" customHeight="1">
      <c r="A26" s="446" t="s">
        <v>355</v>
      </c>
      <c r="B26" s="804" t="s">
        <v>356</v>
      </c>
      <c r="C26" s="805"/>
      <c r="D26" s="447" t="s">
        <v>357</v>
      </c>
      <c r="E26" s="448">
        <v>0.25</v>
      </c>
      <c r="F26" s="449">
        <v>0.25</v>
      </c>
      <c r="G26" s="446" t="s">
        <v>257</v>
      </c>
      <c r="H26" s="450" t="s">
        <v>358</v>
      </c>
      <c r="I26" s="451">
        <v>11</v>
      </c>
      <c r="J26" s="450" t="s">
        <v>359</v>
      </c>
      <c r="K26" s="450" t="s">
        <v>360</v>
      </c>
      <c r="L26" s="450" t="s">
        <v>361</v>
      </c>
    </row>
    <row r="27" spans="1:12" ht="26.25" customHeight="1">
      <c r="A27" s="446" t="s">
        <v>362</v>
      </c>
      <c r="B27" s="804" t="s">
        <v>363</v>
      </c>
      <c r="C27" s="805"/>
      <c r="D27" s="447" t="s">
        <v>364</v>
      </c>
      <c r="E27" s="448">
        <v>0.125</v>
      </c>
      <c r="F27" s="449">
        <v>0.125</v>
      </c>
      <c r="G27" s="454">
        <v>0</v>
      </c>
      <c r="H27" s="451">
        <v>3</v>
      </c>
      <c r="I27" s="451">
        <v>3</v>
      </c>
      <c r="J27" s="451">
        <v>3</v>
      </c>
      <c r="K27" s="451">
        <v>3</v>
      </c>
      <c r="L27" s="451">
        <v>3</v>
      </c>
    </row>
    <row r="28" spans="1:12" ht="26.25" customHeight="1">
      <c r="A28" s="446" t="s">
        <v>365</v>
      </c>
      <c r="B28" s="804" t="s">
        <v>366</v>
      </c>
      <c r="C28" s="805"/>
      <c r="D28" s="447" t="s">
        <v>367</v>
      </c>
      <c r="E28" s="448">
        <v>0.125</v>
      </c>
      <c r="F28" s="449">
        <v>0.125</v>
      </c>
      <c r="G28" s="454">
        <v>0</v>
      </c>
      <c r="H28" s="451">
        <v>1</v>
      </c>
      <c r="I28" s="451">
        <v>1</v>
      </c>
      <c r="J28" s="451">
        <v>1</v>
      </c>
      <c r="K28" s="451">
        <v>1</v>
      </c>
      <c r="L28" s="451">
        <v>1</v>
      </c>
    </row>
    <row r="29" spans="1:12" ht="26.25" customHeight="1">
      <c r="A29" s="446" t="s">
        <v>368</v>
      </c>
      <c r="B29" s="804" t="s">
        <v>369</v>
      </c>
      <c r="C29" s="805"/>
      <c r="D29" s="447" t="s">
        <v>370</v>
      </c>
      <c r="E29" s="448">
        <v>0.25</v>
      </c>
      <c r="F29" s="453">
        <v>0.5</v>
      </c>
      <c r="G29" s="446" t="s">
        <v>309</v>
      </c>
      <c r="H29" s="450" t="s">
        <v>371</v>
      </c>
      <c r="I29" s="451">
        <v>32</v>
      </c>
      <c r="J29" s="450" t="s">
        <v>372</v>
      </c>
      <c r="K29" s="451">
        <v>33</v>
      </c>
      <c r="L29" s="450" t="s">
        <v>373</v>
      </c>
    </row>
    <row r="30" spans="1:12" ht="26.25" customHeight="1">
      <c r="A30" s="446" t="s">
        <v>374</v>
      </c>
      <c r="B30" s="804" t="s">
        <v>375</v>
      </c>
      <c r="C30" s="805"/>
      <c r="D30" s="447" t="s">
        <v>376</v>
      </c>
      <c r="E30" s="448" t="s">
        <v>344</v>
      </c>
      <c r="F30" s="449"/>
      <c r="G30" s="454">
        <v>0</v>
      </c>
      <c r="H30" s="451">
        <v>6</v>
      </c>
      <c r="I30" s="451">
        <v>6</v>
      </c>
      <c r="J30" s="451">
        <v>6</v>
      </c>
      <c r="K30" s="451">
        <v>6</v>
      </c>
      <c r="L30" s="451">
        <v>6</v>
      </c>
    </row>
    <row r="31" spans="1:12" ht="26.25" customHeight="1">
      <c r="A31" s="446" t="s">
        <v>377</v>
      </c>
      <c r="B31" s="804" t="s">
        <v>378</v>
      </c>
      <c r="C31" s="805"/>
      <c r="D31" s="447" t="s">
        <v>379</v>
      </c>
      <c r="E31" s="448">
        <v>0.25</v>
      </c>
      <c r="F31" s="449">
        <v>0.25</v>
      </c>
      <c r="G31" s="446" t="s">
        <v>257</v>
      </c>
      <c r="H31" s="450" t="s">
        <v>359</v>
      </c>
      <c r="I31" s="450" t="s">
        <v>360</v>
      </c>
      <c r="J31" s="450" t="s">
        <v>361</v>
      </c>
      <c r="K31" s="451">
        <v>12</v>
      </c>
      <c r="L31" s="450" t="s">
        <v>300</v>
      </c>
    </row>
    <row r="32" spans="1:12" ht="26.25" customHeight="1">
      <c r="A32" s="446" t="s">
        <v>380</v>
      </c>
      <c r="B32" s="804" t="s">
        <v>381</v>
      </c>
      <c r="C32" s="805"/>
      <c r="D32" s="447" t="s">
        <v>382</v>
      </c>
      <c r="E32" s="448">
        <v>0.25</v>
      </c>
      <c r="F32" s="449">
        <v>0.25</v>
      </c>
      <c r="G32" s="446" t="s">
        <v>257</v>
      </c>
      <c r="H32" s="450" t="s">
        <v>383</v>
      </c>
      <c r="I32" s="451">
        <v>15</v>
      </c>
      <c r="J32" s="450" t="s">
        <v>384</v>
      </c>
      <c r="K32" s="450" t="s">
        <v>348</v>
      </c>
      <c r="L32" s="450" t="s">
        <v>385</v>
      </c>
    </row>
    <row r="33" spans="1:12" ht="26.25" customHeight="1">
      <c r="A33" s="446" t="s">
        <v>386</v>
      </c>
      <c r="B33" s="804" t="s">
        <v>387</v>
      </c>
      <c r="C33" s="805"/>
      <c r="D33" s="447" t="s">
        <v>388</v>
      </c>
      <c r="E33" s="448">
        <v>1</v>
      </c>
      <c r="F33" s="449">
        <v>1</v>
      </c>
      <c r="G33" s="446">
        <v>1</v>
      </c>
      <c r="H33" s="450">
        <v>49</v>
      </c>
      <c r="I33" s="450">
        <v>50</v>
      </c>
      <c r="J33" s="450">
        <v>50</v>
      </c>
      <c r="K33" s="450">
        <v>51</v>
      </c>
      <c r="L33" s="450">
        <v>51</v>
      </c>
    </row>
    <row r="34" spans="1:12" ht="26.25" customHeight="1">
      <c r="A34" s="446" t="s">
        <v>389</v>
      </c>
      <c r="B34" s="804" t="s">
        <v>390</v>
      </c>
      <c r="C34" s="805"/>
      <c r="D34" s="447" t="s">
        <v>391</v>
      </c>
      <c r="E34" s="448">
        <v>0.125</v>
      </c>
      <c r="F34" s="457">
        <v>0.25</v>
      </c>
      <c r="G34" s="446" t="s">
        <v>265</v>
      </c>
      <c r="H34" s="450" t="s">
        <v>392</v>
      </c>
      <c r="I34" s="450" t="s">
        <v>261</v>
      </c>
      <c r="J34" s="450" t="s">
        <v>393</v>
      </c>
      <c r="K34" s="450" t="s">
        <v>394</v>
      </c>
      <c r="L34" s="450" t="s">
        <v>395</v>
      </c>
    </row>
    <row r="35" spans="1:12" ht="26.25" customHeight="1">
      <c r="A35" s="446" t="s">
        <v>396</v>
      </c>
      <c r="B35" s="804" t="s">
        <v>397</v>
      </c>
      <c r="C35" s="805"/>
      <c r="D35" s="447" t="s">
        <v>398</v>
      </c>
      <c r="E35" s="448">
        <v>0.375</v>
      </c>
      <c r="F35" s="449">
        <v>0.375</v>
      </c>
      <c r="G35" s="446" t="s">
        <v>309</v>
      </c>
      <c r="H35" s="456">
        <v>11</v>
      </c>
      <c r="I35" s="450" t="s">
        <v>360</v>
      </c>
      <c r="J35" s="450" t="s">
        <v>360</v>
      </c>
      <c r="K35" s="456">
        <v>12</v>
      </c>
      <c r="L35" s="456">
        <v>12</v>
      </c>
    </row>
    <row r="36" spans="1:12" ht="26.25" customHeight="1">
      <c r="A36" s="446" t="s">
        <v>399</v>
      </c>
      <c r="B36" s="804" t="s">
        <v>400</v>
      </c>
      <c r="C36" s="805"/>
      <c r="D36" s="447" t="s">
        <v>401</v>
      </c>
      <c r="E36" s="448">
        <v>0.375</v>
      </c>
      <c r="F36" s="449">
        <v>0.375</v>
      </c>
      <c r="G36" s="446" t="s">
        <v>309</v>
      </c>
      <c r="H36" s="450" t="s">
        <v>413</v>
      </c>
      <c r="I36" s="456">
        <v>15</v>
      </c>
      <c r="J36" s="456">
        <v>15</v>
      </c>
      <c r="K36" s="450" t="s">
        <v>348</v>
      </c>
      <c r="L36" s="450" t="s">
        <v>348</v>
      </c>
    </row>
    <row r="37" spans="1:12" ht="26.25" customHeight="1">
      <c r="A37" s="446" t="s">
        <v>402</v>
      </c>
      <c r="B37" s="804" t="s">
        <v>403</v>
      </c>
      <c r="C37" s="805"/>
      <c r="D37" s="447" t="s">
        <v>404</v>
      </c>
      <c r="E37" s="448">
        <v>0.25</v>
      </c>
      <c r="F37" s="458">
        <v>0.25</v>
      </c>
      <c r="G37" s="459" t="s">
        <v>265</v>
      </c>
      <c r="H37" s="460" t="s">
        <v>414</v>
      </c>
      <c r="I37" s="460" t="s">
        <v>415</v>
      </c>
      <c r="J37" s="460" t="s">
        <v>416</v>
      </c>
      <c r="K37" s="460" t="s">
        <v>417</v>
      </c>
      <c r="L37" s="460" t="s">
        <v>418</v>
      </c>
    </row>
    <row r="38" spans="1:12" ht="26.25" hidden="1" customHeight="1">
      <c r="A38" s="461" t="s">
        <v>1371</v>
      </c>
      <c r="B38" s="461"/>
      <c r="C38" s="461"/>
      <c r="D38" s="461"/>
      <c r="E38" s="462"/>
      <c r="F38" s="812" t="s">
        <v>1372</v>
      </c>
      <c r="G38" s="812"/>
      <c r="H38" s="812"/>
      <c r="I38" s="812"/>
      <c r="J38" s="812"/>
      <c r="K38" s="812"/>
      <c r="L38" s="812"/>
    </row>
  </sheetData>
  <mergeCells count="36">
    <mergeCell ref="F38:L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L1"/>
    <mergeCell ref="A2:L2"/>
    <mergeCell ref="B3:C3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04F808-3A6A-4AEE-BEB8-5595C761FD5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8C610A41-676C-4E4A-8566-124B72ABF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767BD0-89B3-4132-A03D-9373EFB71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1. CUTTING DOCKET</vt:lpstr>
      <vt:lpstr>Sheet1</vt:lpstr>
      <vt:lpstr>GREY</vt:lpstr>
      <vt:lpstr>2. TRIM CARD</vt:lpstr>
      <vt:lpstr>2. TRIM CARD (GREY)</vt:lpstr>
      <vt:lpstr>3. ĐỊNH VỊ HÌNH IN.THÊU</vt:lpstr>
      <vt:lpstr>MER.QT-04.BM4</vt:lpstr>
      <vt:lpstr>DETAIL (SS25-S1-CITY PACK)</vt:lpstr>
      <vt:lpstr>TS gốc</vt:lpstr>
      <vt:lpstr>TS add L=4</vt:lpstr>
      <vt:lpstr>'1. CUTTING DOCKET'!Print_Area</vt:lpstr>
      <vt:lpstr>'2. TRIM CARD'!Print_Area</vt:lpstr>
      <vt:lpstr>'2. TRIM CARD (GREY)'!Print_Area</vt:lpstr>
      <vt:lpstr>'DETAIL (SS25-S1-CITY PACK)'!Print_Area</vt:lpstr>
      <vt:lpstr>GREY!Print_Area</vt:lpstr>
      <vt:lpstr>'MER.QT-04.BM4'!Print_Area</vt:lpstr>
      <vt:lpstr>'TS add L=4'!Print_Area</vt:lpstr>
      <vt:lpstr>'1. CUTTING DOCKET'!Print_Titles</vt:lpstr>
      <vt:lpstr>'2. TRIM CARD'!Print_Titles</vt:lpstr>
      <vt:lpstr>'2. TRIM CARD (GREY)'!Print_Titles</vt:lpstr>
      <vt:lpstr>'DETAIL (SS25-S1-CITY PACK)'!Print_Titles</vt:lpstr>
      <vt:lpstr>GREY!Print_Titles</vt:lpstr>
      <vt:lpstr>'TS add L=4'!Print_Titles</vt:lpstr>
      <vt:lpstr>'TS gốc'!Print_Titles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Quynh Phan Le Dieu</cp:lastModifiedBy>
  <cp:lastPrinted>2024-10-03T02:35:48Z</cp:lastPrinted>
  <dcterms:created xsi:type="dcterms:W3CDTF">2016-05-06T01:47:29Z</dcterms:created>
  <dcterms:modified xsi:type="dcterms:W3CDTF">2024-11-22T08:17:16Z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