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MAIN LINE/WOMEN/ĐÃ CHUYỂN/"/>
    </mc:Choice>
  </mc:AlternateContent>
  <xr:revisionPtr revIDLastSave="622" documentId="13_ncr:1_{18AC7F15-9F13-4A49-BF50-DC458B87C278}" xr6:coauthVersionLast="47" xr6:coauthVersionMax="47" xr10:uidLastSave="{9FD03637-6A4E-48F7-8260-C9ACBA87F862}"/>
  <bookViews>
    <workbookView xWindow="-120" yWindow="-120" windowWidth="20730" windowHeight="11040" tabRatio="589" activeTab="1" xr2:uid="{00000000-000D-0000-FFFF-FFFF00000000}"/>
  </bookViews>
  <sheets>
    <sheet name="1. CUTTING DOCKET" sheetId="1" r:id="rId1"/>
    <sheet name="2. TRIM CARD" sheetId="18" r:id="rId2"/>
    <sheet name="PICTURE" sheetId="16" r:id="rId3"/>
    <sheet name="MER.QT-04.BM4" sheetId="19" r:id="rId4"/>
    <sheet name="L=4%,W=3%" sheetId="20" r:id="rId5"/>
    <sheet name="DETAIL (SS25-S1-CITY PACK)" sheetId="2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SCM40" localSheetId="1">'[1]Raw material movement'!#REF!</definedName>
    <definedName name="____SCM40" localSheetId="5">'[2]Raw material movement'!#REF!</definedName>
    <definedName name="____SCM40" localSheetId="4">'[2]Raw material movement'!#REF!</definedName>
    <definedName name="____SCM40" localSheetId="3">'[1]Raw material movement'!#REF!</definedName>
    <definedName name="____SCM40">'[1]Raw material movement'!#REF!</definedName>
    <definedName name="___SCM40" localSheetId="1">'[3]Raw material movement'!#REF!</definedName>
    <definedName name="___SCM40" localSheetId="5">'[4]Raw material movement'!#REF!</definedName>
    <definedName name="___SCM40" localSheetId="4">'[4]Raw material movement'!#REF!</definedName>
    <definedName name="___SCM40" localSheetId="3">'[3]Raw material movement'!#REF!</definedName>
    <definedName name="___SCM40">'[3]Raw material movement'!#REF!</definedName>
    <definedName name="__SCM40" localSheetId="1">'[5]Raw material movement'!#REF!</definedName>
    <definedName name="__SCM40" localSheetId="5">'[6]Raw material movement'!#REF!</definedName>
    <definedName name="__SCM40" localSheetId="4">'[6]Raw material movement'!#REF!</definedName>
    <definedName name="__SCM40" localSheetId="3">'[5]Raw material movement'!#REF!</definedName>
    <definedName name="__SCM40">'[5]Raw material movement'!#REF!</definedName>
    <definedName name="_2DATA_DATA2_L" localSheetId="1">'[7]#REF'!#REF!</definedName>
    <definedName name="_2DATA_DATA2_L" localSheetId="5">'[8]#REF'!#REF!</definedName>
    <definedName name="_2DATA_DATA2_L" localSheetId="4">'[8]#REF'!#REF!</definedName>
    <definedName name="_2DATA_DATA2_L" localSheetId="3">'[7]#REF'!#REF!</definedName>
    <definedName name="_2DATA_DATA2_L">'[7]#REF'!#REF!</definedName>
    <definedName name="_DATA_DATA2_L" localSheetId="1">'[9]#REF'!#REF!</definedName>
    <definedName name="_DATA_DATA2_L" localSheetId="5">'[10]#REF'!#REF!</definedName>
    <definedName name="_DATA_DATA2_L" localSheetId="4">'[10]#REF'!#REF!</definedName>
    <definedName name="_DATA_DATA2_L" localSheetId="3">'[9]#REF'!#REF!</definedName>
    <definedName name="_DATA_DATA2_L">'[9]#REF'!#REF!</definedName>
    <definedName name="_Fill" localSheetId="1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0" hidden="1">'1. CUTTING DOCKET'!$A$54:$P$115</definedName>
    <definedName name="_xlnm._FilterDatabase" localSheetId="5" hidden="1">'DETAIL (SS25-S1-CITY PACK)'!$A$2:$K$363</definedName>
    <definedName name="_SCM40" localSheetId="1">'[3]Raw material movement'!#REF!</definedName>
    <definedName name="_SCM40" localSheetId="5">'[4]Raw material movement'!#REF!</definedName>
    <definedName name="_SCM40" localSheetId="4">'[4]Raw material movement'!#REF!</definedName>
    <definedName name="_SCM40" localSheetId="3">'[3]Raw material movement'!#REF!</definedName>
    <definedName name="_SCM40">'[3]Raw material movement'!#REF!</definedName>
    <definedName name="AB" localSheetId="1">#REF!</definedName>
    <definedName name="AB" localSheetId="5">#REF!</definedName>
    <definedName name="AB" localSheetId="4">#REF!</definedName>
    <definedName name="AB" localSheetId="3">#REF!</definedName>
    <definedName name="AB">#REF!</definedName>
    <definedName name="CODE" localSheetId="5">[11]CODE!$A$6:$B$156</definedName>
    <definedName name="CODE" localSheetId="4">[11]CODE!$A$6:$B$156</definedName>
    <definedName name="CODE">[12]CODE!$A$6:$B$156</definedName>
    <definedName name="DA">'[13]Raw material movement'!#REF!</definedName>
    <definedName name="df" localSheetId="5">'[4]Raw material movement'!#REF!</definedName>
    <definedName name="df" localSheetId="4">'[4]Raw material movement'!#REF!</definedName>
    <definedName name="df">'[3]Raw material movement'!#REF!</definedName>
    <definedName name="dsdf" localSheetId="5">'[2]Raw material movement'!#REF!</definedName>
    <definedName name="dsdf" localSheetId="4">'[2]Raw material movement'!#REF!</definedName>
    <definedName name="dsdf">'[1]Raw material movement'!#REF!</definedName>
    <definedName name="GDFD">'[14]Raw material movement'!#REF!</definedName>
    <definedName name="IB" localSheetId="1">#REF!</definedName>
    <definedName name="IB" localSheetId="5">#REF!</definedName>
    <definedName name="IB" localSheetId="4">#REF!</definedName>
    <definedName name="IB" localSheetId="3">#REF!</definedName>
    <definedName name="IB">#REF!</definedName>
    <definedName name="INTERNAL_INVOICE" localSheetId="1">[15]UN!#REF!</definedName>
    <definedName name="INTERNAL_INVOICE" localSheetId="5">[15]UN!#REF!</definedName>
    <definedName name="INTERNAL_INVOICE" localSheetId="4">[15]UN!#REF!</definedName>
    <definedName name="INTERNAL_INVOICE" localSheetId="3">[15]UN!#REF!</definedName>
    <definedName name="INTERNAL_INVOICE">[15]UN!#REF!</definedName>
    <definedName name="MAHANG" localSheetId="1">#REF!</definedName>
    <definedName name="MAHANG" localSheetId="5">#REF!</definedName>
    <definedName name="MAHANG" localSheetId="4">#REF!</definedName>
    <definedName name="MAHANG" localSheetId="3">#REF!</definedName>
    <definedName name="MAHANG">#REF!</definedName>
    <definedName name="MAVT" localSheetId="5">[16]Code!$A$7:$A$73</definedName>
    <definedName name="MAVT" localSheetId="4">[16]Code!$A$7:$A$73</definedName>
    <definedName name="MAVT">[17]Code!$A$7:$A$73</definedName>
    <definedName name="PRICE" localSheetId="1">#REF!</definedName>
    <definedName name="PRICE" localSheetId="5">#REF!</definedName>
    <definedName name="PRICE" localSheetId="4">#REF!</definedName>
    <definedName name="PRICE" localSheetId="3">#REF!</definedName>
    <definedName name="PRICE">#REF!</definedName>
    <definedName name="_xlnm.Print_Area" localSheetId="0">'1. CUTTING DOCKET'!$A$1:$P$120</definedName>
    <definedName name="_xlnm.Print_Area" localSheetId="1">'2. TRIM CARD'!$A$1:$C$53</definedName>
    <definedName name="_xlnm.Print_Area" localSheetId="5">'DETAIL (SS25-S1-CITY PACK)'!$A$1:$I$332</definedName>
    <definedName name="_xlnm.Print_Area" localSheetId="3">'MER.QT-04.BM4'!$A$1:$H$19</definedName>
    <definedName name="_xlnm.Print_Area" localSheetId="2">PICTURE!$A$1:$I$39</definedName>
    <definedName name="_xlnm.Print_Titles" localSheetId="0">'1. CUTTING DOCKET'!$4:$9</definedName>
    <definedName name="_xlnm.Print_Titles" localSheetId="1">'2. TRIM CARD'!$1:$5</definedName>
    <definedName name="_xlnm.Print_Titles" localSheetId="5">'DETAIL (SS25-S1-CITY PACK)'!$1:$2</definedName>
    <definedName name="style" localSheetId="1">#REF!</definedName>
    <definedName name="style" localSheetId="5">#REF!</definedName>
    <definedName name="style" localSheetId="4">#REF!</definedName>
    <definedName name="style" localSheetId="3">#REF!</definedName>
    <definedName name="style">#REF!</definedName>
    <definedName name="WAFORD" localSheetId="1">#REF!</definedName>
    <definedName name="WAFORD" localSheetId="5">#REF!</definedName>
    <definedName name="WAFORD" localSheetId="4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" i="21" l="1"/>
  <c r="J362" i="21"/>
  <c r="I362" i="21"/>
  <c r="J361" i="21"/>
  <c r="I361" i="21"/>
  <c r="J360" i="21"/>
  <c r="I360" i="21"/>
  <c r="J359" i="21"/>
  <c r="I359" i="21"/>
  <c r="J358" i="21"/>
  <c r="I358" i="21"/>
  <c r="J357" i="21"/>
  <c r="I357" i="21"/>
  <c r="J356" i="21"/>
  <c r="I356" i="21"/>
  <c r="J355" i="21"/>
  <c r="I355" i="21"/>
  <c r="J354" i="21"/>
  <c r="I354" i="21"/>
  <c r="J353" i="21"/>
  <c r="I353" i="21"/>
  <c r="J352" i="21"/>
  <c r="I352" i="21"/>
  <c r="J351" i="21"/>
  <c r="I351" i="21"/>
  <c r="J350" i="21"/>
  <c r="I350" i="21"/>
  <c r="J349" i="21"/>
  <c r="I349" i="21"/>
  <c r="J348" i="21"/>
  <c r="I348" i="21"/>
  <c r="J347" i="21"/>
  <c r="I347" i="21"/>
  <c r="J346" i="21"/>
  <c r="I346" i="21"/>
  <c r="J345" i="21"/>
  <c r="I345" i="21"/>
  <c r="J344" i="21"/>
  <c r="I344" i="21"/>
  <c r="J343" i="21"/>
  <c r="I343" i="21"/>
  <c r="J342" i="21"/>
  <c r="I342" i="21"/>
  <c r="J341" i="21"/>
  <c r="I341" i="21"/>
  <c r="J340" i="21"/>
  <c r="I340" i="21"/>
  <c r="J339" i="21"/>
  <c r="I339" i="21"/>
  <c r="J338" i="21"/>
  <c r="I338" i="21"/>
  <c r="J337" i="21"/>
  <c r="I337" i="21"/>
  <c r="J336" i="21"/>
  <c r="I336" i="21"/>
  <c r="J335" i="21"/>
  <c r="I335" i="21"/>
  <c r="J334" i="21"/>
  <c r="I334" i="21"/>
  <c r="J333" i="21"/>
  <c r="I333" i="21"/>
  <c r="J332" i="21"/>
  <c r="I332" i="21"/>
  <c r="J331" i="21"/>
  <c r="I331" i="21"/>
  <c r="J330" i="21"/>
  <c r="I330" i="21"/>
  <c r="J329" i="21"/>
  <c r="I329" i="21"/>
  <c r="J328" i="21"/>
  <c r="I328" i="21"/>
  <c r="J327" i="21"/>
  <c r="I327" i="21"/>
  <c r="J326" i="21"/>
  <c r="I326" i="21"/>
  <c r="J325" i="21"/>
  <c r="I325" i="21"/>
  <c r="J324" i="21"/>
  <c r="I324" i="21"/>
  <c r="J323" i="21"/>
  <c r="I323" i="21"/>
  <c r="J322" i="21"/>
  <c r="I322" i="21"/>
  <c r="J321" i="21"/>
  <c r="I321" i="21"/>
  <c r="J320" i="21"/>
  <c r="I320" i="21"/>
  <c r="J319" i="21"/>
  <c r="I319" i="21"/>
  <c r="J318" i="21"/>
  <c r="I318" i="21"/>
  <c r="J317" i="21"/>
  <c r="I317" i="21"/>
  <c r="J316" i="21"/>
  <c r="I316" i="21"/>
  <c r="J315" i="21"/>
  <c r="I315" i="21"/>
  <c r="J314" i="21"/>
  <c r="I314" i="21"/>
  <c r="J313" i="21"/>
  <c r="I313" i="21"/>
  <c r="J312" i="21"/>
  <c r="I312" i="21"/>
  <c r="J311" i="21"/>
  <c r="I311" i="21"/>
  <c r="J310" i="21"/>
  <c r="I310" i="21"/>
  <c r="J309" i="21"/>
  <c r="I309" i="21"/>
  <c r="J308" i="21"/>
  <c r="I308" i="21"/>
  <c r="J307" i="21"/>
  <c r="I307" i="21"/>
  <c r="J306" i="21"/>
  <c r="I306" i="21"/>
  <c r="J305" i="21"/>
  <c r="I305" i="21"/>
  <c r="J304" i="21"/>
  <c r="I304" i="21"/>
  <c r="J303" i="21"/>
  <c r="I303" i="21"/>
  <c r="J302" i="21"/>
  <c r="I302" i="21"/>
  <c r="J301" i="21"/>
  <c r="I301" i="21"/>
  <c r="J300" i="21"/>
  <c r="I300" i="21"/>
  <c r="J299" i="21"/>
  <c r="I299" i="21"/>
  <c r="J298" i="21"/>
  <c r="I298" i="21"/>
  <c r="J297" i="21"/>
  <c r="I297" i="21"/>
  <c r="J296" i="21"/>
  <c r="I296" i="21"/>
  <c r="J295" i="21"/>
  <c r="I295" i="21"/>
  <c r="J294" i="21"/>
  <c r="I294" i="21"/>
  <c r="J293" i="21"/>
  <c r="I293" i="21"/>
  <c r="J292" i="21"/>
  <c r="I292" i="21"/>
  <c r="J291" i="21"/>
  <c r="I291" i="21"/>
  <c r="J290" i="21"/>
  <c r="I290" i="21"/>
  <c r="J289" i="21"/>
  <c r="I289" i="21"/>
  <c r="J288" i="21"/>
  <c r="I288" i="21"/>
  <c r="J287" i="21"/>
  <c r="I287" i="21"/>
  <c r="J286" i="21"/>
  <c r="I286" i="21"/>
  <c r="J285" i="21"/>
  <c r="I285" i="21"/>
  <c r="J284" i="21"/>
  <c r="I284" i="21"/>
  <c r="J283" i="21"/>
  <c r="I283" i="21"/>
  <c r="J282" i="21"/>
  <c r="I282" i="21"/>
  <c r="J281" i="21"/>
  <c r="I281" i="21"/>
  <c r="J280" i="21"/>
  <c r="I280" i="21"/>
  <c r="J279" i="21"/>
  <c r="I279" i="21"/>
  <c r="J278" i="21"/>
  <c r="I278" i="21"/>
  <c r="J277" i="21"/>
  <c r="I277" i="21"/>
  <c r="J276" i="21"/>
  <c r="I276" i="21"/>
  <c r="J275" i="21"/>
  <c r="I275" i="21"/>
  <c r="J274" i="21"/>
  <c r="I274" i="21"/>
  <c r="J273" i="21"/>
  <c r="I273" i="21"/>
  <c r="J272" i="21"/>
  <c r="I272" i="21"/>
  <c r="J271" i="21"/>
  <c r="I271" i="21"/>
  <c r="J270" i="21"/>
  <c r="I270" i="21"/>
  <c r="J269" i="21"/>
  <c r="I269" i="21"/>
  <c r="J268" i="21"/>
  <c r="I268" i="21"/>
  <c r="J267" i="21"/>
  <c r="I267" i="21"/>
  <c r="J266" i="21"/>
  <c r="I266" i="21"/>
  <c r="J265" i="21"/>
  <c r="I265" i="21"/>
  <c r="J264" i="21"/>
  <c r="I264" i="21"/>
  <c r="J263" i="21"/>
  <c r="I263" i="21"/>
  <c r="J262" i="21"/>
  <c r="I262" i="21"/>
  <c r="J261" i="21"/>
  <c r="I261" i="21"/>
  <c r="J260" i="21"/>
  <c r="I260" i="21"/>
  <c r="J259" i="21"/>
  <c r="I259" i="21"/>
  <c r="J258" i="21"/>
  <c r="I258" i="21"/>
  <c r="J257" i="21"/>
  <c r="I257" i="21"/>
  <c r="J256" i="21"/>
  <c r="I256" i="21"/>
  <c r="J255" i="21"/>
  <c r="I255" i="21"/>
  <c r="J254" i="21"/>
  <c r="I254" i="21"/>
  <c r="J253" i="21"/>
  <c r="I253" i="21"/>
  <c r="J252" i="21"/>
  <c r="I252" i="21"/>
  <c r="J251" i="21"/>
  <c r="I251" i="21"/>
  <c r="J250" i="21"/>
  <c r="I250" i="21"/>
  <c r="J249" i="21"/>
  <c r="I249" i="21"/>
  <c r="J248" i="21"/>
  <c r="I248" i="21"/>
  <c r="J247" i="21"/>
  <c r="I247" i="21"/>
  <c r="J246" i="21"/>
  <c r="I246" i="21"/>
  <c r="J245" i="21"/>
  <c r="I245" i="21"/>
  <c r="J244" i="21"/>
  <c r="I244" i="21"/>
  <c r="J243" i="21"/>
  <c r="I243" i="21"/>
  <c r="J242" i="21"/>
  <c r="I242" i="21"/>
  <c r="J241" i="21"/>
  <c r="I241" i="21"/>
  <c r="J240" i="21"/>
  <c r="I240" i="21"/>
  <c r="J239" i="21"/>
  <c r="I239" i="21"/>
  <c r="J238" i="21"/>
  <c r="I238" i="21"/>
  <c r="J237" i="21"/>
  <c r="I237" i="21"/>
  <c r="J236" i="21"/>
  <c r="I236" i="21"/>
  <c r="J235" i="21"/>
  <c r="I235" i="21"/>
  <c r="J234" i="21"/>
  <c r="I234" i="21"/>
  <c r="J233" i="21"/>
  <c r="I233" i="21"/>
  <c r="J232" i="21"/>
  <c r="I232" i="21"/>
  <c r="J231" i="21"/>
  <c r="I231" i="21"/>
  <c r="J230" i="21"/>
  <c r="I230" i="21"/>
  <c r="J229" i="21"/>
  <c r="I229" i="21"/>
  <c r="J228" i="21"/>
  <c r="I228" i="21"/>
  <c r="J227" i="21"/>
  <c r="I227" i="21"/>
  <c r="J226" i="21"/>
  <c r="I226" i="21"/>
  <c r="J225" i="21"/>
  <c r="I225" i="21"/>
  <c r="J224" i="21"/>
  <c r="I224" i="21"/>
  <c r="J223" i="21"/>
  <c r="I223" i="21"/>
  <c r="J222" i="21"/>
  <c r="I222" i="21"/>
  <c r="J221" i="21"/>
  <c r="I221" i="21"/>
  <c r="J220" i="21"/>
  <c r="I220" i="21"/>
  <c r="J219" i="21"/>
  <c r="I219" i="21"/>
  <c r="J218" i="21"/>
  <c r="I218" i="21"/>
  <c r="J217" i="21"/>
  <c r="I217" i="21"/>
  <c r="J216" i="21"/>
  <c r="I216" i="21"/>
  <c r="J215" i="21"/>
  <c r="I215" i="21"/>
  <c r="J214" i="21"/>
  <c r="I214" i="21"/>
  <c r="J213" i="21"/>
  <c r="I213" i="21"/>
  <c r="J212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J205" i="21"/>
  <c r="I205" i="21"/>
  <c r="J204" i="21"/>
  <c r="I204" i="21"/>
  <c r="J203" i="21"/>
  <c r="I203" i="21"/>
  <c r="J202" i="21"/>
  <c r="I202" i="21"/>
  <c r="J201" i="21"/>
  <c r="I201" i="21"/>
  <c r="J200" i="21"/>
  <c r="I200" i="21"/>
  <c r="J199" i="21"/>
  <c r="I199" i="21"/>
  <c r="J198" i="21"/>
  <c r="I198" i="21"/>
  <c r="J197" i="21"/>
  <c r="I197" i="21"/>
  <c r="J196" i="21"/>
  <c r="I196" i="21"/>
  <c r="J195" i="21"/>
  <c r="I195" i="21"/>
  <c r="J194" i="21"/>
  <c r="I194" i="21"/>
  <c r="J193" i="21"/>
  <c r="I193" i="21"/>
  <c r="J192" i="21"/>
  <c r="I192" i="21"/>
  <c r="J191" i="21"/>
  <c r="I191" i="21"/>
  <c r="J190" i="21"/>
  <c r="I190" i="21"/>
  <c r="J189" i="21"/>
  <c r="I189" i="21"/>
  <c r="J188" i="21"/>
  <c r="I188" i="21"/>
  <c r="J187" i="21"/>
  <c r="I187" i="21"/>
  <c r="J186" i="21"/>
  <c r="I186" i="21"/>
  <c r="J185" i="21"/>
  <c r="I185" i="21"/>
  <c r="J184" i="21"/>
  <c r="I184" i="21"/>
  <c r="J183" i="21"/>
  <c r="I183" i="21"/>
  <c r="J182" i="21"/>
  <c r="I182" i="21"/>
  <c r="J181" i="21"/>
  <c r="I181" i="21"/>
  <c r="J180" i="21"/>
  <c r="I180" i="21"/>
  <c r="J179" i="21"/>
  <c r="I179" i="21"/>
  <c r="J178" i="21"/>
  <c r="I178" i="21"/>
  <c r="J177" i="21"/>
  <c r="I177" i="21"/>
  <c r="J176" i="21"/>
  <c r="I176" i="21"/>
  <c r="J175" i="21"/>
  <c r="I175" i="21"/>
  <c r="J174" i="21"/>
  <c r="I174" i="21"/>
  <c r="J173" i="21"/>
  <c r="I173" i="21"/>
  <c r="J172" i="21"/>
  <c r="I172" i="21"/>
  <c r="J171" i="21"/>
  <c r="I171" i="21"/>
  <c r="J170" i="21"/>
  <c r="I170" i="21"/>
  <c r="J169" i="21"/>
  <c r="I169" i="21"/>
  <c r="J168" i="21"/>
  <c r="I168" i="21"/>
  <c r="J167" i="21"/>
  <c r="I167" i="21"/>
  <c r="J166" i="21"/>
  <c r="I166" i="21"/>
  <c r="J165" i="21"/>
  <c r="I165" i="21"/>
  <c r="J164" i="21"/>
  <c r="I164" i="21"/>
  <c r="J163" i="21"/>
  <c r="I163" i="21"/>
  <c r="J162" i="21"/>
  <c r="I162" i="21"/>
  <c r="J161" i="21"/>
  <c r="I161" i="21"/>
  <c r="J160" i="21"/>
  <c r="I160" i="21"/>
  <c r="J159" i="21"/>
  <c r="I159" i="21"/>
  <c r="J158" i="21"/>
  <c r="I158" i="21"/>
  <c r="J157" i="21"/>
  <c r="I157" i="21"/>
  <c r="J156" i="21"/>
  <c r="I156" i="21"/>
  <c r="J155" i="21"/>
  <c r="I155" i="21"/>
  <c r="J154" i="21"/>
  <c r="I154" i="21"/>
  <c r="J153" i="21"/>
  <c r="I153" i="21"/>
  <c r="J152" i="21"/>
  <c r="I152" i="21"/>
  <c r="J151" i="21"/>
  <c r="I151" i="21"/>
  <c r="J150" i="21"/>
  <c r="I150" i="21"/>
  <c r="J149" i="21"/>
  <c r="I149" i="21"/>
  <c r="J148" i="21"/>
  <c r="I148" i="21"/>
  <c r="J147" i="21"/>
  <c r="I147" i="21"/>
  <c r="J146" i="21"/>
  <c r="I146" i="21"/>
  <c r="J145" i="21"/>
  <c r="I145" i="21"/>
  <c r="J144" i="21"/>
  <c r="I144" i="21"/>
  <c r="J143" i="21"/>
  <c r="I143" i="21"/>
  <c r="J142" i="21"/>
  <c r="I142" i="21"/>
  <c r="J141" i="21"/>
  <c r="I141" i="21"/>
  <c r="J140" i="21"/>
  <c r="I140" i="21"/>
  <c r="J139" i="21"/>
  <c r="I139" i="21"/>
  <c r="J138" i="21"/>
  <c r="I138" i="21"/>
  <c r="J137" i="21"/>
  <c r="I137" i="21"/>
  <c r="J136" i="21"/>
  <c r="I136" i="21"/>
  <c r="J135" i="21"/>
  <c r="I135" i="21"/>
  <c r="J134" i="21"/>
  <c r="I134" i="21"/>
  <c r="J133" i="21"/>
  <c r="I133" i="21"/>
  <c r="J132" i="21"/>
  <c r="I132" i="21"/>
  <c r="J131" i="21"/>
  <c r="I131" i="21"/>
  <c r="J130" i="21"/>
  <c r="I130" i="21"/>
  <c r="J129" i="21"/>
  <c r="I129" i="21"/>
  <c r="J128" i="21"/>
  <c r="I128" i="21"/>
  <c r="J127" i="21"/>
  <c r="I127" i="21"/>
  <c r="J126" i="21"/>
  <c r="I126" i="21"/>
  <c r="J125" i="21"/>
  <c r="I125" i="21"/>
  <c r="J124" i="21"/>
  <c r="I124" i="21"/>
  <c r="J123" i="21"/>
  <c r="I123" i="21"/>
  <c r="J122" i="21"/>
  <c r="I122" i="21"/>
  <c r="J121" i="21"/>
  <c r="I121" i="21"/>
  <c r="J120" i="21"/>
  <c r="I120" i="21"/>
  <c r="J119" i="21"/>
  <c r="I119" i="21"/>
  <c r="J118" i="21"/>
  <c r="I118" i="21"/>
  <c r="J117" i="21"/>
  <c r="I117" i="21"/>
  <c r="J116" i="21"/>
  <c r="I116" i="21"/>
  <c r="J115" i="21"/>
  <c r="I115" i="21"/>
  <c r="J114" i="21"/>
  <c r="I114" i="21"/>
  <c r="J113" i="21"/>
  <c r="I113" i="21"/>
  <c r="J112" i="21"/>
  <c r="I112" i="21"/>
  <c r="J111" i="21"/>
  <c r="I111" i="21"/>
  <c r="J110" i="21"/>
  <c r="I110" i="21"/>
  <c r="J109" i="21"/>
  <c r="I109" i="21"/>
  <c r="J108" i="21"/>
  <c r="I108" i="21"/>
  <c r="J107" i="21"/>
  <c r="I107" i="21"/>
  <c r="J106" i="21"/>
  <c r="I106" i="21"/>
  <c r="J105" i="21"/>
  <c r="I105" i="21"/>
  <c r="J104" i="21"/>
  <c r="I104" i="21"/>
  <c r="J103" i="21"/>
  <c r="I103" i="21"/>
  <c r="J102" i="21"/>
  <c r="I102" i="21"/>
  <c r="J101" i="21"/>
  <c r="I101" i="21"/>
  <c r="J100" i="21"/>
  <c r="I100" i="21"/>
  <c r="J99" i="21"/>
  <c r="I99" i="21"/>
  <c r="J98" i="21"/>
  <c r="I98" i="21"/>
  <c r="J97" i="21"/>
  <c r="I97" i="21"/>
  <c r="J96" i="21"/>
  <c r="I96" i="21"/>
  <c r="J95" i="21"/>
  <c r="I95" i="21"/>
  <c r="J94" i="21"/>
  <c r="I94" i="21"/>
  <c r="J93" i="21"/>
  <c r="I93" i="21"/>
  <c r="J92" i="21"/>
  <c r="I92" i="21"/>
  <c r="J91" i="21"/>
  <c r="I91" i="21"/>
  <c r="J90" i="21"/>
  <c r="I90" i="21"/>
  <c r="J89" i="21"/>
  <c r="I89" i="21"/>
  <c r="J88" i="21"/>
  <c r="I88" i="21"/>
  <c r="J87" i="21"/>
  <c r="I87" i="21"/>
  <c r="J86" i="21"/>
  <c r="I86" i="21"/>
  <c r="J85" i="21"/>
  <c r="I85" i="21"/>
  <c r="J84" i="21"/>
  <c r="I84" i="21"/>
  <c r="J83" i="21"/>
  <c r="I83" i="21"/>
  <c r="J82" i="21"/>
  <c r="I82" i="21"/>
  <c r="J81" i="21"/>
  <c r="I81" i="21"/>
  <c r="J80" i="21"/>
  <c r="I80" i="21"/>
  <c r="J79" i="21"/>
  <c r="I79" i="21"/>
  <c r="J78" i="21"/>
  <c r="I78" i="21"/>
  <c r="J77" i="21"/>
  <c r="I77" i="21"/>
  <c r="J76" i="21"/>
  <c r="I76" i="21"/>
  <c r="J75" i="21"/>
  <c r="I75" i="21"/>
  <c r="J74" i="21"/>
  <c r="I74" i="21"/>
  <c r="J73" i="21"/>
  <c r="I73" i="21"/>
  <c r="J72" i="21"/>
  <c r="I72" i="21"/>
  <c r="J71" i="21"/>
  <c r="I71" i="21"/>
  <c r="J70" i="21"/>
  <c r="I70" i="21"/>
  <c r="J69" i="21"/>
  <c r="I69" i="21"/>
  <c r="J68" i="21"/>
  <c r="I68" i="21"/>
  <c r="J67" i="21"/>
  <c r="I67" i="21"/>
  <c r="J66" i="21"/>
  <c r="I66" i="21"/>
  <c r="J65" i="21"/>
  <c r="I65" i="21"/>
  <c r="J64" i="21"/>
  <c r="I64" i="21"/>
  <c r="J63" i="21"/>
  <c r="I63" i="21"/>
  <c r="J62" i="21"/>
  <c r="I62" i="21"/>
  <c r="J61" i="21"/>
  <c r="I61" i="21"/>
  <c r="J60" i="21"/>
  <c r="I60" i="21"/>
  <c r="J59" i="21"/>
  <c r="I59" i="21"/>
  <c r="J58" i="21"/>
  <c r="I58" i="21"/>
  <c r="J57" i="21"/>
  <c r="I57" i="21"/>
  <c r="J56" i="21"/>
  <c r="I56" i="21"/>
  <c r="J55" i="21"/>
  <c r="I55" i="21"/>
  <c r="J54" i="21"/>
  <c r="I54" i="21"/>
  <c r="J53" i="21"/>
  <c r="I53" i="21"/>
  <c r="J52" i="21"/>
  <c r="I52" i="21"/>
  <c r="J51" i="21"/>
  <c r="I51" i="21"/>
  <c r="J50" i="21"/>
  <c r="I50" i="21"/>
  <c r="J49" i="21"/>
  <c r="I49" i="21"/>
  <c r="J48" i="21"/>
  <c r="I48" i="21"/>
  <c r="J47" i="21"/>
  <c r="I47" i="21"/>
  <c r="J46" i="21"/>
  <c r="I46" i="21"/>
  <c r="J45" i="21"/>
  <c r="I45" i="21"/>
  <c r="J44" i="21"/>
  <c r="I44" i="21"/>
  <c r="J43" i="21"/>
  <c r="I43" i="21"/>
  <c r="J42" i="21"/>
  <c r="I42" i="21"/>
  <c r="J41" i="21"/>
  <c r="I41" i="21"/>
  <c r="J40" i="21"/>
  <c r="I40" i="21"/>
  <c r="J39" i="21"/>
  <c r="I39" i="21"/>
  <c r="J38" i="21"/>
  <c r="I38" i="21"/>
  <c r="J37" i="21"/>
  <c r="I37" i="21"/>
  <c r="J36" i="21"/>
  <c r="I36" i="21"/>
  <c r="J35" i="21"/>
  <c r="I35" i="21"/>
  <c r="J34" i="21"/>
  <c r="I34" i="21"/>
  <c r="J33" i="21"/>
  <c r="I33" i="21"/>
  <c r="J32" i="21"/>
  <c r="I32" i="21"/>
  <c r="J31" i="21"/>
  <c r="I31" i="21"/>
  <c r="J30" i="21"/>
  <c r="I30" i="21"/>
  <c r="J29" i="21"/>
  <c r="I29" i="21"/>
  <c r="J28" i="21"/>
  <c r="I28" i="21"/>
  <c r="J27" i="21"/>
  <c r="I27" i="21"/>
  <c r="J26" i="21"/>
  <c r="I26" i="21"/>
  <c r="J25" i="21"/>
  <c r="I25" i="21"/>
  <c r="J24" i="21"/>
  <c r="I24" i="21"/>
  <c r="J23" i="21"/>
  <c r="I23" i="21"/>
  <c r="J22" i="21"/>
  <c r="I22" i="21"/>
  <c r="J21" i="21"/>
  <c r="I21" i="21"/>
  <c r="J20" i="21"/>
  <c r="I20" i="21"/>
  <c r="J19" i="21"/>
  <c r="I19" i="21"/>
  <c r="J18" i="21"/>
  <c r="I18" i="21"/>
  <c r="J17" i="21"/>
  <c r="I17" i="21"/>
  <c r="J16" i="21"/>
  <c r="I16" i="21"/>
  <c r="J15" i="21"/>
  <c r="I15" i="21"/>
  <c r="J14" i="21"/>
  <c r="I14" i="21"/>
  <c r="J13" i="21"/>
  <c r="I13" i="21"/>
  <c r="J12" i="21"/>
  <c r="I12" i="21"/>
  <c r="J11" i="21"/>
  <c r="I11" i="21"/>
  <c r="J10" i="21"/>
  <c r="I10" i="21"/>
  <c r="J9" i="21"/>
  <c r="I9" i="21"/>
  <c r="J8" i="21"/>
  <c r="I8" i="21"/>
  <c r="J7" i="21"/>
  <c r="I7" i="21"/>
  <c r="J6" i="21"/>
  <c r="I6" i="21"/>
  <c r="J5" i="21"/>
  <c r="I5" i="21"/>
  <c r="J4" i="21"/>
  <c r="I4" i="21"/>
  <c r="J3" i="21"/>
  <c r="I3" i="21"/>
  <c r="B4" i="18"/>
  <c r="I363" i="21" l="1"/>
  <c r="L75" i="1"/>
  <c r="L74" i="1"/>
  <c r="H84" i="1"/>
  <c r="H82" i="1"/>
  <c r="H80" i="1"/>
  <c r="H78" i="1"/>
  <c r="H76" i="1"/>
  <c r="H74" i="1"/>
  <c r="H72" i="1"/>
  <c r="H70" i="1"/>
  <c r="H68" i="1"/>
  <c r="L56" i="1"/>
  <c r="L55" i="1"/>
  <c r="C36" i="1" l="1"/>
  <c r="C35" i="1"/>
  <c r="C31" i="1"/>
  <c r="C30" i="1"/>
  <c r="K35" i="1"/>
  <c r="J35" i="1"/>
  <c r="I35" i="1"/>
  <c r="H35" i="1"/>
  <c r="G35" i="1"/>
  <c r="H30" i="1"/>
  <c r="I30" i="1"/>
  <c r="J30" i="1"/>
  <c r="K30" i="1"/>
  <c r="G30" i="1"/>
  <c r="K23" i="20" l="1"/>
  <c r="L23" i="20" s="1"/>
  <c r="J23" i="20"/>
  <c r="G23" i="20"/>
  <c r="J22" i="20"/>
  <c r="K22" i="20" s="1"/>
  <c r="L22" i="20" s="1"/>
  <c r="G22" i="20"/>
  <c r="K21" i="20"/>
  <c r="L21" i="20" s="1"/>
  <c r="J21" i="20"/>
  <c r="G21" i="20"/>
  <c r="J20" i="20"/>
  <c r="K20" i="20" s="1"/>
  <c r="L20" i="20" s="1"/>
  <c r="G20" i="20"/>
  <c r="K19" i="20"/>
  <c r="L19" i="20" s="1"/>
  <c r="J19" i="20"/>
  <c r="G19" i="20"/>
  <c r="J18" i="20"/>
  <c r="K18" i="20" s="1"/>
  <c r="L18" i="20" s="1"/>
  <c r="G18" i="20"/>
  <c r="K17" i="20"/>
  <c r="L17" i="20" s="1"/>
  <c r="K16" i="20"/>
  <c r="L16" i="20" s="1"/>
  <c r="J16" i="20"/>
  <c r="G16" i="20"/>
  <c r="K15" i="20"/>
  <c r="L15" i="20" s="1"/>
  <c r="J15" i="20"/>
  <c r="G15" i="20"/>
  <c r="K14" i="20"/>
  <c r="L14" i="20" s="1"/>
  <c r="J14" i="20"/>
  <c r="G14" i="20"/>
  <c r="K13" i="20"/>
  <c r="L13" i="20" s="1"/>
  <c r="J13" i="20"/>
  <c r="G13" i="20"/>
  <c r="K12" i="20"/>
  <c r="L12" i="20" s="1"/>
  <c r="J12" i="20"/>
  <c r="G12" i="20"/>
  <c r="K11" i="20"/>
  <c r="L11" i="20" s="1"/>
  <c r="K10" i="20"/>
  <c r="L10" i="20" s="1"/>
  <c r="J10" i="20"/>
  <c r="G10" i="20"/>
  <c r="J9" i="20"/>
  <c r="K9" i="20" s="1"/>
  <c r="L9" i="20" s="1"/>
  <c r="G9" i="20"/>
  <c r="K8" i="20"/>
  <c r="L8" i="20" s="1"/>
  <c r="J8" i="20"/>
  <c r="G8" i="20"/>
  <c r="C14" i="18"/>
  <c r="B14" i="18"/>
  <c r="H63" i="1"/>
  <c r="H61" i="1"/>
  <c r="H59" i="1"/>
  <c r="H57" i="1"/>
  <c r="H36" i="1"/>
  <c r="C13" i="19"/>
  <c r="D8" i="19"/>
  <c r="G8" i="19"/>
  <c r="M34" i="1"/>
  <c r="K36" i="1" l="1"/>
  <c r="J36" i="1"/>
  <c r="I36" i="1"/>
  <c r="G36" i="1"/>
  <c r="K31" i="1"/>
  <c r="J31" i="1"/>
  <c r="J39" i="1" s="1"/>
  <c r="I31" i="1"/>
  <c r="H31" i="1"/>
  <c r="G31" i="1"/>
  <c r="M29" i="1"/>
  <c r="G39" i="1" l="1"/>
  <c r="C115" i="1" s="1"/>
  <c r="I39" i="1"/>
  <c r="K39" i="1"/>
  <c r="M30" i="1"/>
  <c r="A46" i="1" l="1"/>
  <c r="A43" i="1"/>
  <c r="D36" i="1" l="1"/>
  <c r="H39" i="1" l="1"/>
  <c r="M39" i="1" s="1"/>
  <c r="M35" i="1"/>
  <c r="D35" i="1"/>
  <c r="M36" i="1" l="1"/>
  <c r="A15" i="18"/>
  <c r="B15" i="18"/>
  <c r="B3" i="18"/>
  <c r="B25" i="18"/>
  <c r="B28" i="18" s="1"/>
  <c r="A25" i="18"/>
  <c r="B18" i="18"/>
  <c r="A18" i="18"/>
  <c r="A11" i="18"/>
  <c r="A10" i="18"/>
  <c r="A8" i="18"/>
  <c r="B7" i="18"/>
  <c r="A4" i="18"/>
  <c r="A3" i="18"/>
  <c r="B2" i="18"/>
  <c r="A2" i="18"/>
  <c r="K69" i="1" l="1"/>
  <c r="M69" i="1" s="1"/>
  <c r="O69" i="1" s="1"/>
  <c r="K83" i="1"/>
  <c r="M83" i="1" s="1"/>
  <c r="O83" i="1" s="1"/>
  <c r="K75" i="1"/>
  <c r="M75" i="1" s="1"/>
  <c r="O75" i="1" s="1"/>
  <c r="K77" i="1"/>
  <c r="M77" i="1" s="1"/>
  <c r="O77" i="1" s="1"/>
  <c r="K81" i="1"/>
  <c r="M81" i="1" s="1"/>
  <c r="O81" i="1" s="1"/>
  <c r="K73" i="1"/>
  <c r="M73" i="1" s="1"/>
  <c r="O73" i="1" s="1"/>
  <c r="K79" i="1"/>
  <c r="M79" i="1" s="1"/>
  <c r="O79" i="1" s="1"/>
  <c r="K71" i="1"/>
  <c r="M71" i="1" s="1"/>
  <c r="O71" i="1" s="1"/>
  <c r="K85" i="1"/>
  <c r="M85" i="1" s="1"/>
  <c r="O85" i="1" s="1"/>
  <c r="G47" i="1"/>
  <c r="K56" i="1"/>
  <c r="M56" i="1" s="1"/>
  <c r="K62" i="1"/>
  <c r="M62" i="1" s="1"/>
  <c r="K58" i="1"/>
  <c r="M58" i="1" s="1"/>
  <c r="K64" i="1"/>
  <c r="M64" i="1" s="1"/>
  <c r="K60" i="1"/>
  <c r="M60" i="1" s="1"/>
  <c r="I47" i="1"/>
  <c r="J47" i="1" s="1"/>
  <c r="G48" i="1"/>
  <c r="I48" i="1" s="1"/>
  <c r="J48" i="1" s="1"/>
  <c r="N58" i="1" l="1"/>
  <c r="O58" i="1"/>
  <c r="N56" i="1"/>
  <c r="O56" i="1"/>
  <c r="N60" i="1"/>
  <c r="O60" i="1"/>
  <c r="N64" i="1"/>
  <c r="O64" i="1" s="1"/>
  <c r="N62" i="1"/>
  <c r="O62" i="1"/>
  <c r="M48" i="1"/>
  <c r="M47" i="1"/>
  <c r="H25" i="1"/>
  <c r="H26" i="1" s="1"/>
  <c r="H20" i="1"/>
  <c r="F56" i="1"/>
  <c r="E44" i="1"/>
  <c r="B108" i="1"/>
  <c r="B107" i="1"/>
  <c r="H55" i="1"/>
  <c r="F55" i="1" s="1"/>
  <c r="E47" i="1"/>
  <c r="B47" i="1"/>
  <c r="B44" i="1"/>
  <c r="E50" i="1"/>
  <c r="E51" i="1" s="1"/>
  <c r="D26" i="1"/>
  <c r="D20" i="1"/>
  <c r="D19" i="1"/>
  <c r="M18" i="1"/>
  <c r="D25" i="1"/>
  <c r="M24" i="1"/>
  <c r="E115" i="1"/>
  <c r="G115" i="1"/>
  <c r="F115" i="1"/>
  <c r="H115" i="1"/>
  <c r="M19" i="1"/>
  <c r="D93" i="1"/>
  <c r="F93" i="1"/>
  <c r="G93" i="1"/>
  <c r="H93" i="1"/>
  <c r="I93" i="1"/>
  <c r="C114" i="1"/>
  <c r="D114" i="1"/>
  <c r="E114" i="1"/>
  <c r="F114" i="1"/>
  <c r="G114" i="1"/>
  <c r="H114" i="1"/>
  <c r="B109" i="1"/>
  <c r="I114" i="1"/>
  <c r="D31" i="1"/>
  <c r="D30" i="1"/>
  <c r="H81" i="1" l="1"/>
  <c r="H73" i="1"/>
  <c r="H75" i="1"/>
  <c r="H79" i="1"/>
  <c r="H71" i="1"/>
  <c r="H83" i="1"/>
  <c r="H85" i="1"/>
  <c r="H77" i="1"/>
  <c r="H69" i="1"/>
  <c r="H64" i="1"/>
  <c r="H60" i="1"/>
  <c r="H58" i="1"/>
  <c r="H62" i="1"/>
  <c r="H56" i="1"/>
  <c r="C5" i="18"/>
  <c r="C6" i="18"/>
  <c r="C10" i="18" s="1"/>
  <c r="C13" i="18" s="1"/>
  <c r="B6" i="18"/>
  <c r="B10" i="18" s="1"/>
  <c r="B13" i="18" s="1"/>
  <c r="B5" i="18"/>
  <c r="E48" i="1"/>
  <c r="E45" i="1"/>
  <c r="M25" i="1"/>
  <c r="M26" i="1" s="1"/>
  <c r="G49" i="1" s="1"/>
  <c r="M20" i="1"/>
  <c r="M31" i="1"/>
  <c r="K84" i="1" l="1"/>
  <c r="M84" i="1" s="1"/>
  <c r="O84" i="1" s="1"/>
  <c r="K76" i="1"/>
  <c r="M76" i="1" s="1"/>
  <c r="O76" i="1" s="1"/>
  <c r="K74" i="1"/>
  <c r="M74" i="1" s="1"/>
  <c r="O74" i="1" s="1"/>
  <c r="K68" i="1"/>
  <c r="M68" i="1" s="1"/>
  <c r="O68" i="1" s="1"/>
  <c r="K82" i="1"/>
  <c r="M82" i="1" s="1"/>
  <c r="O82" i="1" s="1"/>
  <c r="K70" i="1"/>
  <c r="M70" i="1" s="1"/>
  <c r="O70" i="1" s="1"/>
  <c r="K80" i="1"/>
  <c r="M80" i="1" s="1"/>
  <c r="O80" i="1" s="1"/>
  <c r="K72" i="1"/>
  <c r="M72" i="1" s="1"/>
  <c r="O72" i="1" s="1"/>
  <c r="K78" i="1"/>
  <c r="M78" i="1" s="1"/>
  <c r="O78" i="1" s="1"/>
  <c r="G44" i="1"/>
  <c r="K59" i="1"/>
  <c r="M59" i="1" s="1"/>
  <c r="K55" i="1"/>
  <c r="M55" i="1" s="1"/>
  <c r="K61" i="1"/>
  <c r="M61" i="1" s="1"/>
  <c r="N61" i="1" s="1"/>
  <c r="O61" i="1" s="1"/>
  <c r="K57" i="1"/>
  <c r="M57" i="1" s="1"/>
  <c r="N57" i="1" s="1"/>
  <c r="O57" i="1" s="1"/>
  <c r="K63" i="1"/>
  <c r="M63" i="1" s="1"/>
  <c r="G45" i="1"/>
  <c r="I45" i="1" s="1"/>
  <c r="I44" i="1"/>
  <c r="J44" i="1" s="1"/>
  <c r="D115" i="1"/>
  <c r="G50" i="1"/>
  <c r="I49" i="1"/>
  <c r="J49" i="1" s="1"/>
  <c r="L49" i="1" s="1"/>
  <c r="N63" i="1" l="1"/>
  <c r="O63" i="1" s="1"/>
  <c r="N55" i="1"/>
  <c r="O55" i="1" s="1"/>
  <c r="N59" i="1"/>
  <c r="O59" i="1" s="1"/>
  <c r="J45" i="1"/>
  <c r="M45" i="1" s="1"/>
  <c r="I115" i="1"/>
  <c r="I50" i="1"/>
  <c r="J50" i="1" s="1"/>
  <c r="L50" i="1" s="1"/>
  <c r="G51" i="1"/>
  <c r="I51" i="1" s="1"/>
  <c r="J51" i="1" s="1"/>
  <c r="L51" i="1" s="1"/>
  <c r="M44" i="1" l="1"/>
</calcChain>
</file>

<file path=xl/sharedStrings.xml><?xml version="1.0" encoding="utf-8"?>
<sst xmlns="http://schemas.openxmlformats.org/spreadsheetml/2006/main" count="3015" uniqueCount="1173">
  <si>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</si>
  <si>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</si>
  <si>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</si>
  <si>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</si>
  <si>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</si>
  <si>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</si>
  <si>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</si>
  <si>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</si>
  <si>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</si>
  <si>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</si>
  <si>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</si>
  <si>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</si>
  <si>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</si>
  <si>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</si>
  <si>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</si>
  <si>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</si>
  <si>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</si>
  <si>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</si>
  <si>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</si>
  <si>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</si>
  <si>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</si>
  <si>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</si>
  <si>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</si>
  <si>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</si>
  <si>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</si>
  <si>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</si>
  <si>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</si>
  <si>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</si>
  <si>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</si>
  <si>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</si>
  <si>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</si>
  <si>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</si>
  <si>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</si>
  <si>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</si>
  <si>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</si>
  <si>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</si>
  <si>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</si>
  <si>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</si>
  <si>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</si>
  <si>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</si>
  <si>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</si>
  <si>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</si>
  <si>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</si>
  <si>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</si>
  <si>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</si>
  <si>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</si>
  <si>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</si>
  <si>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</si>
  <si>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</si>
  <si>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</si>
  <si>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DUYỆT HÌNH IN THEO</t>
  </si>
  <si>
    <t>THÔNG TIN ĐỊNH VỊ HÌNH IN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</si>
  <si>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</si>
  <si>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</si>
  <si>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</si>
  <si>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</si>
  <si>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</si>
  <si>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</si>
  <si>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</si>
  <si>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</si>
  <si>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</si>
  <si>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</si>
  <si>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</si>
  <si>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</si>
  <si>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CHẤT LƯỢNG, HIỆU ỨNG VÀ MÀU SẮC DUYỆT THEO</t>
  </si>
  <si>
    <t>SKU</t>
  </si>
  <si>
    <t xml:space="preserve">CUTTING DOCKET 
TÁC NGHIỆP </t>
  </si>
  <si>
    <t>Mã số:</t>
  </si>
  <si>
    <t>MER.QT-1.BM.4</t>
  </si>
  <si>
    <t>Lần ban hành:</t>
  </si>
  <si>
    <t>01</t>
  </si>
  <si>
    <t>Số trang</t>
  </si>
  <si>
    <t>PHẦN C : PHỤ LIỆU ĐÓNG GÓI -LÀM THEO QUY CÁCH ĐÓNG GÓI</t>
  </si>
  <si>
    <t>THÊU : KHÔNG THÊU</t>
  </si>
  <si>
    <t>100% COTTON</t>
  </si>
  <si>
    <t xml:space="preserve">EXTRA </t>
  </si>
  <si>
    <t>FLAT KNIT RIB FOR COLLAR  10CMX55CM</t>
  </si>
  <si>
    <t xml:space="preserve">
 BO CỔ</t>
  </si>
  <si>
    <t>BO TAY</t>
  </si>
  <si>
    <t>BO LAI</t>
  </si>
  <si>
    <t>FLAT KNIT RIB FOR CUFF 17 CMX50CM</t>
  </si>
  <si>
    <t>FLAT KNIT RIB FOR HEM 17CM X 55CM</t>
  </si>
  <si>
    <t>KÍCH THƯỚC HÌNH IN THÂN TRƯỚC</t>
  </si>
  <si>
    <t>DUYỆT MÀU SẮC, CHẤT LƯỢNG, HANDFEEL VẢI HAND DYE THEO MOCK UP SẼ CHUYỂN VÀO NGÀY 08/12/1022</t>
  </si>
  <si>
    <t>ALEUTIAN/OVERTURE/BRIGHT WHITE</t>
  </si>
  <si>
    <t>SS TEE</t>
  </si>
  <si>
    <t>HERSCHEL</t>
  </si>
  <si>
    <t>NỀN TRẮNG CHỮ ĐEN</t>
  </si>
  <si>
    <t>VẢI CHÍNH, VIỀN CỔ</t>
  </si>
  <si>
    <t>BO CỔ</t>
  </si>
  <si>
    <t>DUYỆT MÀU SẮC DUYỆT THEO MÀU LD CHUYỂN CÙNG ÁO MẪU</t>
  </si>
  <si>
    <t xml:space="preserve">-CÁCH MAY GIỐNG  MẪU </t>
  </si>
  <si>
    <t>BLACK</t>
  </si>
  <si>
    <t xml:space="preserve">WHITE </t>
  </si>
  <si>
    <t>WASH: KHÔNG WASH</t>
  </si>
  <si>
    <t>BASIC TEE WOMEN'S</t>
  </si>
  <si>
    <t>19 CM</t>
  </si>
  <si>
    <t>NHÃN HSCO SATIN
CODE: HSC-ML-0002</t>
  </si>
  <si>
    <t>W: 5 CM</t>
  </si>
  <si>
    <t>100% COTTON 1x1RIB
(20'S/1 CM) _ 260GSM</t>
  </si>
  <si>
    <t>VẢI NHÀ CUNG CẤP VẢI THUẬN TIẾN</t>
  </si>
  <si>
    <t>NỀN ĐEN CHỮ TRẮNG</t>
  </si>
  <si>
    <t>WHITE</t>
  </si>
  <si>
    <t>GHIM BĂNG GẮN THẺ BÀI 22MM
CODE: HSA-10026</t>
  </si>
  <si>
    <t>SILVER</t>
  </si>
  <si>
    <t>CLEAR</t>
  </si>
  <si>
    <t>GÓI CHỐNG ẨM</t>
  </si>
  <si>
    <t>NATURAL</t>
  </si>
  <si>
    <t>TẤM LÓT THÙNG
1 THÙNG ĐÓNG 2 CÁI: LÓT ĐÁY THÙNG + MIỆNG THÙNG</t>
  </si>
  <si>
    <t>NHÃN DỆT BẰNG VẢI 38MM*71MM 
(NHÃN CHÍNH-PHÂN THEO TỪNG SIZE)
CODE: HSC-ML-0075(WOMENS)</t>
  </si>
  <si>
    <t>NHÃN THÀNH PHẦN 82.2*20MM 
CODE: CC-041</t>
  </si>
  <si>
    <t>NHÃN GẬP ĐÔI
GẮN Ở BÊN TRONG, GIỮA CỔ NGƯỜI MẶC.
MẶT CÓ SIZE HƯỚNG LÊN =&gt; XEM HÌNH BÊN</t>
  </si>
  <si>
    <t>HÌNH LAYOUT NHÃN (MẶT TRƯỚC+MẶT SAU)</t>
  </si>
  <si>
    <t>THỨ TỰ GẮN NHÃN</t>
  </si>
  <si>
    <t>NHÃN GẬP ĐÔI
GẮN TẠI BÊN TRONG SƯỜN TRÁI, SÁT CẠNH TRÊN CỦA NHÃN THÀNH PHẦN.</t>
  </si>
  <si>
    <t>Black/White</t>
  </si>
  <si>
    <t>WH1234</t>
  </si>
  <si>
    <t>White/Black</t>
  </si>
  <si>
    <t>IN : IN TẠI NGỰC TRÁI THÂN TRƯỚC (IN BÁN THÀNH PHẨM)</t>
  </si>
  <si>
    <t>SINGLE JERSEY (20'S/1 CM) _190GSM</t>
  </si>
  <si>
    <t>10 CM</t>
  </si>
  <si>
    <t>GIẤY CHỐNG ẨM A3</t>
  </si>
  <si>
    <t>_LƯU Ý: MẬT ĐỘ MŨI CHỈ (SPI) = 13 MŨI TRÊN 1 INCH
_NHÃN CHÍNH MAY CHÍNH GIỮA CỔ - KHÔNG LỆCH SANG MỘT BÊN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</si>
  <si>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</si>
  <si>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</si>
  <si>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</si>
  <si>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</si>
  <si>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</si>
  <si>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</si>
  <si>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</si>
  <si>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</si>
  <si>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>SS24-S3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</si>
  <si>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</si>
  <si>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</si>
  <si>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</si>
  <si>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</si>
  <si>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</si>
  <si>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</si>
  <si>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</si>
  <si>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</si>
  <si>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CUNG CẤP RẬP THÂN TRƯỚC+THÂN SAU ĐỦ SIZE
CẮT CHÍNH XÁC</t>
  </si>
  <si>
    <t>Technical Garment Construction</t>
  </si>
  <si>
    <t>Printting</t>
  </si>
  <si>
    <t>Outsource</t>
  </si>
  <si>
    <t>KHÔNG THÊU</t>
  </si>
  <si>
    <t>Washing</t>
  </si>
  <si>
    <t>KHÔNG WASH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</si>
  <si>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</si>
  <si>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</si>
  <si>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</si>
  <si>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r>
      <t xml:space="preserve">ĐỊNH VỊ HÌNH IN THÂN TRƯỚC:
</t>
    </r>
    <r>
      <rPr>
        <sz val="30"/>
        <color theme="1"/>
        <rFont val="Muli"/>
      </rPr>
      <t>TỪ ĐƯỜNG TRA TAY (BÊN TRÁI NGƯỜI MẶC) ĐẾN CẠNH HÌNH IN</t>
    </r>
  </si>
  <si>
    <t>H06-ST126W</t>
  </si>
  <si>
    <t>H06  SS25  G2635</t>
  </si>
  <si>
    <t>H06-0581</t>
  </si>
  <si>
    <t xml:space="preserve">H06-0577 </t>
  </si>
  <si>
    <t>H06-0579</t>
  </si>
  <si>
    <t>NHÃN TRACKING
CODE#24102425S1</t>
  </si>
  <si>
    <t>H06-0586</t>
  </si>
  <si>
    <t xml:space="preserve">
GẮN TẠI BÊN TRONG SƯỜN TRÁI (THÂN SAU)
VỊ TRÍ: TỪ LAI LÊN 5"
1 BỘ GỒM 2 CÁI</t>
  </si>
  <si>
    <t>Herschel Supply Co.</t>
  </si>
  <si>
    <t>Evaluation</t>
  </si>
  <si>
    <t>Style Name:</t>
  </si>
  <si>
    <t>Women's Tee</t>
  </si>
  <si>
    <t>Base Size:</t>
  </si>
  <si>
    <t>Last Update</t>
  </si>
  <si>
    <t>Style Number:</t>
  </si>
  <si>
    <t>Category:</t>
  </si>
  <si>
    <t>Women's Apparel</t>
  </si>
  <si>
    <t>Status:</t>
  </si>
  <si>
    <t>Season:</t>
  </si>
  <si>
    <t>2024 S2</t>
  </si>
  <si>
    <t>Developer:</t>
  </si>
  <si>
    <t>BJ Kang</t>
  </si>
  <si>
    <t>Stage:</t>
  </si>
  <si>
    <t>THÔNG SỐ CÓ ADD L=4%, W=3%</t>
  </si>
  <si>
    <t>CODE</t>
  </si>
  <si>
    <t>DESCRIPTION</t>
  </si>
  <si>
    <t/>
  </si>
  <si>
    <t>TOLERANCE</t>
  </si>
  <si>
    <t>Tol UA suggest</t>
  </si>
  <si>
    <t>S (TSTP)</t>
  </si>
  <si>
    <t xml:space="preserve">S </t>
  </si>
  <si>
    <t>Grading</t>
  </si>
  <si>
    <t>A</t>
  </si>
  <si>
    <t>Neck Width HSP Seam to Sea</t>
  </si>
  <si>
    <t>Rộng cổ từ đường may đến đường may</t>
  </si>
  <si>
    <t>1/4</t>
  </si>
  <si>
    <t>7 1/2</t>
  </si>
  <si>
    <t>B</t>
  </si>
  <si>
    <t>Front Neck Drop from HSP</t>
  </si>
  <si>
    <t>Hạ cổ trước từ đỉnh vai</t>
  </si>
  <si>
    <t>1/8</t>
  </si>
  <si>
    <t>C</t>
  </si>
  <si>
    <t>Back Neck Drop from HSP</t>
  </si>
  <si>
    <t>Hạ cổ sau từ đỉnh vai</t>
  </si>
  <si>
    <t>1 1/4</t>
  </si>
  <si>
    <t>E</t>
  </si>
  <si>
    <t>Neck Trim Height</t>
  </si>
  <si>
    <t>Cao rib cổ</t>
  </si>
  <si>
    <t>7/8</t>
  </si>
  <si>
    <t>G</t>
  </si>
  <si>
    <t>Shoulder Width - Set in</t>
  </si>
  <si>
    <t>Rộng vai</t>
  </si>
  <si>
    <t>3/8</t>
  </si>
  <si>
    <t>17 1/2</t>
  </si>
  <si>
    <t>H</t>
  </si>
  <si>
    <t>Across Front (6" from HSP)</t>
  </si>
  <si>
    <t>Ngang thân trước (6" từ đỉnh vai)</t>
  </si>
  <si>
    <t>I</t>
  </si>
  <si>
    <t>Across Back (6" from HSP)</t>
  </si>
  <si>
    <t>Ngang thân sau (6" từ đỉnh vai)</t>
  </si>
  <si>
    <t>16 1/2</t>
  </si>
  <si>
    <t>J</t>
  </si>
  <si>
    <t>Armhole Drop from HSP</t>
  </si>
  <si>
    <t>Hạ nách từ đỉnh vai (nách đo thẳng)</t>
  </si>
  <si>
    <t>K</t>
  </si>
  <si>
    <t>Shoulder Slope (for Ref.)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</si>
  <si>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</si>
  <si>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</si>
  <si>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</si>
  <si>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</si>
  <si>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</si>
  <si>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</si>
  <si>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N</t>
  </si>
  <si>
    <t>Hem Circumference - Straight</t>
  </si>
  <si>
    <t>Vòng lai - đo thẳng</t>
  </si>
  <si>
    <t>37 1/2</t>
  </si>
  <si>
    <t>O</t>
  </si>
  <si>
    <t>Front Length (HSP to Hem) - A</t>
  </si>
  <si>
    <t>Dài thân trước (từ đỉnh vai đến lai) - trên hông dưới</t>
  </si>
  <si>
    <t>R</t>
  </si>
  <si>
    <t>CB Sleeve Length - Short SLV</t>
  </si>
  <si>
    <t>Dài tay từ giữa cổ sau - tay ngắn</t>
  </si>
  <si>
    <t>Bicep Circumference 1" from</t>
  </si>
  <si>
    <t>Vòng bắp tay dưới vòng nách 1"</t>
  </si>
  <si>
    <t>T</t>
  </si>
  <si>
    <t>Sleeve Hem Circumference - S</t>
  </si>
  <si>
    <t>Vòng lai tay - tay ngắn</t>
  </si>
  <si>
    <t>13 1/2</t>
  </si>
  <si>
    <t>Chữ tô đỏ UA đề xuất dung size mới cho sản xuất</t>
  </si>
  <si>
    <t>S1</t>
  </si>
  <si>
    <t>SS25 PRODUCTION</t>
  </si>
  <si>
    <t>MER : THANH QUÝ/ QUỲNH - 251</t>
  </si>
  <si>
    <t>50293-01149</t>
  </si>
  <si>
    <t>50293-01821</t>
  </si>
  <si>
    <t>LỖI VẢI (DEFECT)
+ ĐẦU KHÚC</t>
  </si>
  <si>
    <t>SỐ LƯỢNG CẦN CẤP CHO TEST INHOUSE</t>
  </si>
  <si>
    <t>SỐ LƯỢNG CẦN CẤP CHO TEST OUTSOURCE</t>
  </si>
  <si>
    <t>HS2025P0570005T00K ÁNH A LOT L0818/6 CẤP ĐỦ SỐ LƯỢNG</t>
  </si>
  <si>
    <t>HS2025P0570006T00K ÁNH A LOT L0818/6 CẤP ĐỦ SỐ LƯỢNG</t>
  </si>
  <si>
    <t>HS2025P0570007T00K ÁNH A LOT 0706/8 CẤP ĐỦ SỐ LƯỢNG</t>
  </si>
  <si>
    <t>HS2025P0570008T00K ÁNH A LOT 0706/8 CẤP ĐỦ SỐ LƯỢNG</t>
  </si>
  <si>
    <t>WHITE/
BLACK</t>
  </si>
  <si>
    <t>THẺ BÀI BẰNG GIẤY + DÂY TREO + SIZE STICKER</t>
  </si>
  <si>
    <t>UPC STICKER DÁN TRÊN THẺ BÀI+ BAO POLYBAG+ THÙNG CARTON
KÍCH THƯỚC: 34 x 24mm</t>
  </si>
  <si>
    <t>H06-0588</t>
  </si>
  <si>
    <t>H06-0590</t>
  </si>
  <si>
    <t>BAO POLY (NHỎ) HSC-MIS-0347
KÍCH THƯỚC- (33 x 38)cm + 5cm</t>
  </si>
  <si>
    <t>HSC-MIS-0347</t>
  </si>
  <si>
    <t>H06-0589</t>
  </si>
  <si>
    <t>H06-0593</t>
  </si>
  <si>
    <t>THÙNG CARTON HERSCHEL</t>
  </si>
  <si>
    <t>H06-0592</t>
  </si>
  <si>
    <t>DESTINATION STICKER</t>
  </si>
  <si>
    <t>H06-0594</t>
  </si>
  <si>
    <t>HSC-AP-0302-WOMENS</t>
  </si>
  <si>
    <r>
      <t>ĐỊNH VỊ HÌNH IN THÂN TRƯỚC:</t>
    </r>
    <r>
      <rPr>
        <sz val="30"/>
        <color theme="1"/>
        <rFont val="Muli"/>
      </rPr>
      <t xml:space="preserve"> TỪ TRA VAI ĐẾN ĐỈNH HÌNH IN TẠI NGỰC TRÁI THÂN TRƯỚC</t>
    </r>
  </si>
  <si>
    <t>THẺ BÀI BẰNG GIẤY
GẮN VÀO ÁO KHI ĐÓNG GÓI</t>
  </si>
  <si>
    <t>ĐÓNG MỖI ÁO VÀO 1 BAO POLY</t>
  </si>
  <si>
    <t xml:space="preserve">DÁN 1PC TRÊN MẶT SAU THẺ BÀI 
1PC TRÊN BAO POLY. 
2PCS MẶT THÙNG CARTON </t>
  </si>
  <si>
    <t>THÙNG 60X40X30CM CÓ IN LOGO</t>
  </si>
  <si>
    <t>DÁN TRÊN 2 MẶT THÙNG</t>
  </si>
  <si>
    <t>GẮN DƯỚI NHÃN HSCO</t>
  </si>
  <si>
    <t>GREY/
WHITE</t>
  </si>
  <si>
    <t>STICKER DÁN HANG TAG+BAO+THÙNG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</si>
  <si>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</si>
  <si>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</si>
  <si>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</si>
  <si>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</si>
  <si>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</si>
  <si>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</si>
  <si>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</si>
  <si>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</si>
  <si>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</si>
  <si>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H06-ST87M</t>
  </si>
  <si>
    <t>Thomas Campbell Doodles and Dirt Tee Men's</t>
  </si>
  <si>
    <t>T-Shirt Thomas Campbell Griffonnages et Saleté pour Hommes</t>
  </si>
  <si>
    <t>Blanc De Blanc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</si>
  <si>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</si>
  <si>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</si>
  <si>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</si>
  <si>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</si>
  <si>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</si>
  <si>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</si>
  <si>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</si>
  <si>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</si>
  <si>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</si>
  <si>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</si>
  <si>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</si>
  <si>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</si>
  <si>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</si>
  <si>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</si>
  <si>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</si>
  <si>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</si>
  <si>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</si>
  <si>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</si>
  <si>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</si>
  <si>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</si>
  <si>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</si>
  <si>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</si>
  <si>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</si>
  <si>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</si>
  <si>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</si>
  <si>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</si>
  <si>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</si>
  <si>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</si>
  <si>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</si>
  <si>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</si>
  <si>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</si>
  <si>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</si>
  <si>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</si>
  <si>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</si>
  <si>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</si>
  <si>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</si>
  <si>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</si>
  <si>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</si>
  <si>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</si>
  <si>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</si>
  <si>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</si>
  <si>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</si>
  <si>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</si>
  <si>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</si>
  <si>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</si>
  <si>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</si>
  <si>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</si>
  <si>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</si>
  <si>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</si>
  <si>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</si>
  <si>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</si>
  <si>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</si>
  <si>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</si>
  <si>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</si>
  <si>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</si>
  <si>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</si>
  <si>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</si>
  <si>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</si>
  <si>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</si>
  <si>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</si>
  <si>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</si>
  <si>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</si>
  <si>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</si>
  <si>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</si>
  <si>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</si>
  <si>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</si>
  <si>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</si>
  <si>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</si>
  <si>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</si>
  <si>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</si>
  <si>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</si>
  <si>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</si>
  <si>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</si>
  <si>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</si>
  <si>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</si>
  <si>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</si>
  <si>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</si>
  <si>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</si>
  <si>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</si>
  <si>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</si>
  <si>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</si>
  <si>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</si>
  <si>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</si>
  <si>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</si>
  <si>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</si>
  <si>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</si>
  <si>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</si>
  <si>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</si>
  <si>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</si>
  <si>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</si>
  <si>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</si>
  <si>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</si>
  <si>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</si>
  <si>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</si>
  <si>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</si>
  <si>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</si>
  <si>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</si>
  <si>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</si>
  <si>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</si>
  <si>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</si>
  <si>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</si>
  <si>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</si>
  <si>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</si>
  <si>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</si>
  <si>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</si>
  <si>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</si>
  <si>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</si>
  <si>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</si>
  <si>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</si>
  <si>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</si>
  <si>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</si>
  <si>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</si>
  <si>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</si>
  <si>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</si>
  <si>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</si>
  <si>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</si>
  <si>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</si>
  <si>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</si>
  <si>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</si>
  <si>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</si>
  <si>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</si>
  <si>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</si>
  <si>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</si>
  <si>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</si>
  <si>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</si>
  <si>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</si>
  <si>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</si>
  <si>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</si>
  <si>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</si>
  <si>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</si>
  <si>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</si>
  <si>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</si>
  <si>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</si>
  <si>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</si>
  <si>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</si>
  <si>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</si>
  <si>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</si>
  <si>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</si>
  <si>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</si>
  <si>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</si>
  <si>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</si>
  <si>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</si>
  <si>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</si>
  <si>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</si>
  <si>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</si>
  <si>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</si>
  <si>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</si>
  <si>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</si>
  <si>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</si>
  <si>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</si>
  <si>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</si>
  <si>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</si>
  <si>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</si>
  <si>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</si>
  <si>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</si>
  <si>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</si>
  <si>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</si>
  <si>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</si>
  <si>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</si>
  <si>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</si>
  <si>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</si>
  <si>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</si>
  <si>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</si>
  <si>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</si>
  <si>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</si>
  <si>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</si>
  <si>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</si>
  <si>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</si>
  <si>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</si>
  <si>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</si>
  <si>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</si>
  <si>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</si>
  <si>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</si>
  <si>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</si>
  <si>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</si>
  <si>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</si>
  <si>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</si>
  <si>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</si>
  <si>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</si>
  <si>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</si>
  <si>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</si>
  <si>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</si>
  <si>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</si>
  <si>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</si>
  <si>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</si>
  <si>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</si>
  <si>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</si>
  <si>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</si>
  <si>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</si>
  <si>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</si>
  <si>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</si>
  <si>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</si>
  <si>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</si>
  <si>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</si>
  <si>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</si>
  <si>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</si>
  <si>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</si>
  <si>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</si>
  <si>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</si>
  <si>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</si>
  <si>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</si>
  <si>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</si>
  <si>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</si>
  <si>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</si>
  <si>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</si>
  <si>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</si>
  <si>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</si>
  <si>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</si>
  <si>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</si>
  <si>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</si>
  <si>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</si>
  <si>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</si>
  <si>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</si>
  <si>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</si>
  <si>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</si>
  <si>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</si>
  <si>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</si>
  <si>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</si>
  <si>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</si>
  <si>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</si>
  <si>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</si>
  <si>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</si>
  <si>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</si>
  <si>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</si>
  <si>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</si>
  <si>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</si>
  <si>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</si>
  <si>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</si>
  <si>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</si>
  <si>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</si>
  <si>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</si>
  <si>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</si>
  <si>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</si>
  <si>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</si>
  <si>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</si>
  <si>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</si>
  <si>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</si>
  <si>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</si>
  <si>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</si>
  <si>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</si>
  <si>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</si>
  <si>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</si>
  <si>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</si>
  <si>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</si>
  <si>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</si>
  <si>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</si>
  <si>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</si>
  <si>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</si>
  <si>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</si>
  <si>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</si>
  <si>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</si>
  <si>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</si>
  <si>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</si>
  <si>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</si>
  <si>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</si>
  <si>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</si>
  <si>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</si>
  <si>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</si>
  <si>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</si>
  <si>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</si>
  <si>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</si>
  <si>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</si>
  <si>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</si>
  <si>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</si>
  <si>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</si>
  <si>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</si>
  <si>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</si>
  <si>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</si>
  <si>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</si>
  <si>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</si>
  <si>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</si>
  <si>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</si>
  <si>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</si>
  <si>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</si>
  <si>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</si>
  <si>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</si>
  <si>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</si>
  <si>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</si>
  <si>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</si>
  <si>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</si>
  <si>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</si>
  <si>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</si>
  <si>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</si>
  <si>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</si>
  <si>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</si>
  <si>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</si>
  <si>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</si>
  <si>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</si>
  <si>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</si>
  <si>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</si>
  <si>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</si>
  <si>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</si>
  <si>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</si>
  <si>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</si>
  <si>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</si>
  <si>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</si>
  <si>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</si>
  <si>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</si>
  <si>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</si>
  <si>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</si>
  <si>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</si>
  <si>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</si>
  <si>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</si>
  <si>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</si>
  <si>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</si>
  <si>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</si>
  <si>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</si>
  <si>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</si>
  <si>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</si>
  <si>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</si>
  <si>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</si>
  <si>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</si>
  <si>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</si>
  <si>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</si>
  <si>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</si>
  <si>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</si>
  <si>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</si>
  <si>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</si>
  <si>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</si>
  <si>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</si>
  <si>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</si>
  <si>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</si>
  <si>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</si>
  <si>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</si>
  <si>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</si>
  <si>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</si>
  <si>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</si>
  <si>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</si>
  <si>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</si>
  <si>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</si>
  <si>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</si>
  <si>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</si>
  <si>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</si>
  <si>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</si>
  <si>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</si>
  <si>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</si>
  <si>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</si>
  <si>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</si>
  <si>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</si>
  <si>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</si>
  <si>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</si>
  <si>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</si>
  <si>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</si>
  <si>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</si>
  <si>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</si>
  <si>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</si>
  <si>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</si>
  <si>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</si>
  <si>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</si>
  <si>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</si>
  <si>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</si>
  <si>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</si>
  <si>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</si>
  <si>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</si>
  <si>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</si>
  <si>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</si>
  <si>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</si>
  <si>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</si>
  <si>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</si>
  <si>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</si>
  <si>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</si>
  <si>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</si>
  <si>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</si>
  <si>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</si>
  <si>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</si>
  <si>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</si>
  <si>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</si>
  <si>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</si>
  <si>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</si>
  <si>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</si>
  <si>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</si>
  <si>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</si>
  <si>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</si>
  <si>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</si>
  <si>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</si>
  <si>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</si>
  <si>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</si>
  <si>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</si>
  <si>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</si>
  <si>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</si>
  <si>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</si>
  <si>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</si>
  <si>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</si>
  <si>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</si>
  <si>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</si>
  <si>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</si>
  <si>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</si>
  <si>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</si>
  <si>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</si>
  <si>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</si>
  <si>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</si>
  <si>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</si>
  <si>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</si>
  <si>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</si>
  <si>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</si>
  <si>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</si>
  <si>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</si>
  <si>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</si>
  <si>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</si>
  <si>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</si>
  <si>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</si>
  <si>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</si>
  <si>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</si>
  <si>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</si>
  <si>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</si>
  <si>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</si>
  <si>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</si>
  <si>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</si>
  <si>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</si>
  <si>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</si>
  <si>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</si>
  <si>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</si>
  <si>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</si>
  <si>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</si>
  <si>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</si>
  <si>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</si>
  <si>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</si>
  <si>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</si>
  <si>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</si>
  <si>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</si>
  <si>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</si>
  <si>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</si>
  <si>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</si>
  <si>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</si>
  <si>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</si>
  <si>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</si>
  <si>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</si>
  <si>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</si>
  <si>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</si>
  <si>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</si>
  <si>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</si>
  <si>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</si>
  <si>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</si>
  <si>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</si>
  <si>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</si>
  <si>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</si>
  <si>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</si>
  <si>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</si>
  <si>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</si>
  <si>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</si>
  <si>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</si>
  <si>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</si>
  <si>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</si>
  <si>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</si>
  <si>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</si>
  <si>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</si>
  <si>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</si>
  <si>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</si>
  <si>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</si>
  <si>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</si>
  <si>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</si>
  <si>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</si>
  <si>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</si>
  <si>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</si>
  <si>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</si>
  <si>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</si>
  <si>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</si>
  <si>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</si>
  <si>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</si>
  <si>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</si>
  <si>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</si>
  <si>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</si>
  <si>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</si>
  <si>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</si>
  <si>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</si>
  <si>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</si>
  <si>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</si>
  <si>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</si>
  <si>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</si>
  <si>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</si>
  <si>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</si>
  <si>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</si>
  <si>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</si>
  <si>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</si>
  <si>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</si>
  <si>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</si>
  <si>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</si>
  <si>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</si>
  <si>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</si>
  <si>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</si>
  <si>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</si>
  <si>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</si>
  <si>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</si>
  <si>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</si>
  <si>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</si>
  <si>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</si>
  <si>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</si>
  <si>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</si>
  <si>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</si>
  <si>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</si>
  <si>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</si>
  <si>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</si>
  <si>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</si>
  <si>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</si>
  <si>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</si>
  <si>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</si>
  <si>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</si>
  <si>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</si>
  <si>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</si>
  <si>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</si>
  <si>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</si>
  <si>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</si>
  <si>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</si>
  <si>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</si>
  <si>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</si>
  <si>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</si>
  <si>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</si>
  <si>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</si>
  <si>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</si>
  <si>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</si>
  <si>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</si>
  <si>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</si>
  <si>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</si>
  <si>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</si>
  <si>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</si>
  <si>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</si>
  <si>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</si>
  <si>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</si>
  <si>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</si>
  <si>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</si>
  <si>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</si>
  <si>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</si>
  <si>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</si>
  <si>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</si>
  <si>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</si>
  <si>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</si>
  <si>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</si>
  <si>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</si>
  <si>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</si>
  <si>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</si>
  <si>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</si>
  <si>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</si>
  <si>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</si>
  <si>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</si>
  <si>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</si>
  <si>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</si>
  <si>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</si>
  <si>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</si>
  <si>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</si>
  <si>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</si>
  <si>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</si>
  <si>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</si>
  <si>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</si>
  <si>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</si>
  <si>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</si>
  <si>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</si>
  <si>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</si>
  <si>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</si>
  <si>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</si>
  <si>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</si>
  <si>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</si>
  <si>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</si>
  <si>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</si>
  <si>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</si>
  <si>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</si>
  <si>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</si>
  <si>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</si>
  <si>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</si>
  <si>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</si>
  <si>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</si>
  <si>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</si>
  <si>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</si>
  <si>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</si>
  <si>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</si>
  <si>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</si>
  <si>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</si>
  <si>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</si>
  <si>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</si>
  <si>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</si>
  <si>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</si>
  <si>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</si>
  <si>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</si>
  <si>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</si>
  <si>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</si>
  <si>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</si>
  <si>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</si>
  <si>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</si>
  <si>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</si>
  <si>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</si>
  <si>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</si>
  <si>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</si>
  <si>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</si>
  <si>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</si>
  <si>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</si>
  <si>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</si>
  <si>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</si>
  <si>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</si>
  <si>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</si>
  <si>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</si>
  <si>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</si>
  <si>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</si>
  <si>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</si>
  <si>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</si>
  <si>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</si>
  <si>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</si>
  <si>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</si>
  <si>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</si>
  <si>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</si>
  <si>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</si>
  <si>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</si>
  <si>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</si>
  <si>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</si>
  <si>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</si>
  <si>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</si>
  <si>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</si>
  <si>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</si>
  <si>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</si>
  <si>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</si>
  <si>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</si>
  <si>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</si>
  <si>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</si>
  <si>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</si>
  <si>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</si>
  <si>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</si>
  <si>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</si>
  <si>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</si>
  <si>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</si>
  <si>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</si>
  <si>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</si>
  <si>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</si>
  <si>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</si>
  <si>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</si>
  <si>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</si>
  <si>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</si>
  <si>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</si>
  <si>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</si>
  <si>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</si>
  <si>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</si>
  <si>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</si>
  <si>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</si>
  <si>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</si>
  <si>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</si>
  <si>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</si>
  <si>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</si>
  <si>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</si>
  <si>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</si>
  <si>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</si>
  <si>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</si>
  <si>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</si>
  <si>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</si>
  <si>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</si>
  <si>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</si>
  <si>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</si>
  <si>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</si>
  <si>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</si>
  <si>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</si>
  <si>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</si>
  <si>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</si>
  <si>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</si>
  <si>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</si>
  <si>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</si>
  <si>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</si>
  <si>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</si>
  <si>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</si>
  <si>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</si>
  <si>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</si>
  <si>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</si>
  <si>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</si>
  <si>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</si>
  <si>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</si>
  <si>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</si>
  <si>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</si>
  <si>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</si>
  <si>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</si>
  <si>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</si>
  <si>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</si>
  <si>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</si>
  <si>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</si>
  <si>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</si>
  <si>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</si>
  <si>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</si>
  <si>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</si>
  <si>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</si>
  <si>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</si>
  <si>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</si>
  <si>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</si>
  <si>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</si>
  <si>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</si>
  <si>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</si>
  <si>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</si>
  <si>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</si>
  <si>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</si>
  <si>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</si>
  <si>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</si>
  <si>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</si>
  <si>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</si>
  <si>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</si>
  <si>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</si>
  <si>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</si>
  <si>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</si>
  <si>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</si>
  <si>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</si>
  <si>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</si>
  <si>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</si>
  <si>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</si>
  <si>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</si>
  <si>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</si>
  <si>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</si>
  <si>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</si>
  <si>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</si>
  <si>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</si>
  <si>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</si>
  <si>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</si>
  <si>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</si>
  <si>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</si>
  <si>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</si>
  <si>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</si>
  <si>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</si>
  <si>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</si>
  <si>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</si>
  <si>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</si>
  <si>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</si>
  <si>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</si>
  <si>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</si>
  <si>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</si>
  <si>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</si>
  <si>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</si>
  <si>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</si>
  <si>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</si>
  <si>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</si>
  <si>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</si>
  <si>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</si>
  <si>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</si>
  <si>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</si>
  <si>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</si>
  <si>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</si>
  <si>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</si>
  <si>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</si>
  <si>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</si>
  <si>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</si>
  <si>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</si>
  <si>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</si>
  <si>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</si>
  <si>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</si>
  <si>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</si>
  <si>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</si>
  <si>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</si>
  <si>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</si>
  <si>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</si>
  <si>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</si>
  <si>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</si>
  <si>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</si>
  <si>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</si>
  <si>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</si>
  <si>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</si>
  <si>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</si>
  <si>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</si>
  <si>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</si>
  <si>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</si>
  <si>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</si>
  <si>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</si>
  <si>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</si>
  <si>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</si>
  <si>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</si>
  <si>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</si>
  <si>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</si>
  <si>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</si>
  <si>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</si>
  <si>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</si>
  <si>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</si>
  <si>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</si>
  <si>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</si>
  <si>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</si>
  <si>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</si>
  <si>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</si>
  <si>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</si>
  <si>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</si>
  <si>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</si>
  <si>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</si>
  <si>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</si>
  <si>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</si>
  <si>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</si>
  <si>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</si>
  <si>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</si>
  <si>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</si>
  <si>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</si>
  <si>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</si>
  <si>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</si>
  <si>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</si>
  <si>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</si>
  <si>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</si>
  <si>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</si>
  <si>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</si>
  <si>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</si>
  <si>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</si>
  <si>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</si>
  <si>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</si>
  <si>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</si>
  <si>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</si>
  <si>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</si>
  <si>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</si>
  <si>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</si>
  <si>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</si>
  <si>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</si>
  <si>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</si>
  <si>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</si>
  <si>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</si>
  <si>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</si>
  <si>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</si>
  <si>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</si>
  <si>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</si>
  <si>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</si>
  <si>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</si>
  <si>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</si>
  <si>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</si>
  <si>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</si>
  <si>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</si>
  <si>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</si>
  <si>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</si>
  <si>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</si>
  <si>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</si>
  <si>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</si>
  <si>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</si>
  <si>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</si>
  <si>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</si>
  <si>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</si>
  <si>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</si>
  <si>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</si>
  <si>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</si>
  <si>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</si>
  <si>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</si>
  <si>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</si>
  <si>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</si>
  <si>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</si>
  <si>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</si>
  <si>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H06-ST131W</t>
  </si>
  <si>
    <t>Tourist Tee Women's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</si>
  <si>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</si>
  <si>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</si>
  <si>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</si>
  <si>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</si>
  <si>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</si>
  <si>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</si>
  <si>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</si>
  <si>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</si>
  <si>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</si>
  <si>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</si>
  <si>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</si>
  <si>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</si>
  <si>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</si>
  <si>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</si>
  <si>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</si>
  <si>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</si>
  <si>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</si>
  <si>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</si>
  <si>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</si>
  <si>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</si>
  <si>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</si>
  <si>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</si>
  <si>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</si>
  <si>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</si>
  <si>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</si>
  <si>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</si>
  <si>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H06-ST132M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</si>
  <si>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</si>
  <si>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</si>
  <si>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</si>
  <si>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</si>
  <si>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</si>
  <si>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</si>
  <si>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</si>
  <si>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</si>
  <si>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</si>
  <si>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</si>
  <si>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</si>
  <si>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</si>
  <si>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</si>
  <si>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</si>
  <si>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</si>
  <si>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</si>
  <si>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</si>
  <si>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</si>
  <si>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</si>
  <si>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</si>
  <si>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</si>
  <si>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</si>
  <si>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</si>
  <si>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</si>
  <si>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</si>
  <si>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</si>
  <si>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</si>
  <si>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THAM KHẢO CÁCH MAY THEO ÁO MẪU PP H06-ST126W MÀU BLACK SIZE M CHUYỂN CÙNG TÁC NGHIỆP</t>
  </si>
  <si>
    <t>DUYỆT CHẤT LƯỢNG, MÀU SẮC, KÍCH THƯỚC HÌNH IN THEO ÁO MẪU CHUYỂN CÙNG TÁC NGHIỆP</t>
  </si>
  <si>
    <t xml:space="preserve">DUYỆT CHẤT LƯỢNG, MÀU SẮC HÌNH IN THEO ÁO MẪU ĐÃ CHUYỂN PHÒNG IN </t>
  </si>
  <si>
    <t>GREY/WHITE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</si>
</sst>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;[Red]0"/>
    <numFmt numFmtId="174" formatCode="_([$USD]\ * #,##0.00_);_([$USD]\ * \(#,##0.00\);_([$USD]\ * &quot;-&quot;_);_(@_)"/>
    <numFmt numFmtId="175" formatCode="0.0;[Red]0.0"/>
    <numFmt numFmtId="176" formatCode="[$-409]d\-mmm;@"/>
    <numFmt numFmtId="177" formatCode="yy\-mm\-dd;@"/>
    <numFmt numFmtId="178" formatCode="_(* #,##0_);_(* \(#,##0\);_(* &quot;-&quot;??_);_(@_)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name val="Muli"/>
    </font>
    <font>
      <sz val="16"/>
      <color theme="1"/>
      <name val="Muli"/>
    </font>
    <font>
      <sz val="22"/>
      <name val="Muli"/>
    </font>
    <font>
      <b/>
      <sz val="22"/>
      <name val="Muli"/>
    </font>
    <font>
      <b/>
      <sz val="11"/>
      <name val="Muli"/>
    </font>
    <font>
      <b/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0"/>
      <color theme="1"/>
      <name val="Muli"/>
    </font>
    <font>
      <b/>
      <sz val="26"/>
      <color theme="1"/>
      <name val="Muli"/>
    </font>
    <font>
      <b/>
      <sz val="22"/>
      <color theme="1"/>
      <name val="Muli"/>
    </font>
    <font>
      <b/>
      <sz val="28"/>
      <color theme="1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b/>
      <sz val="18"/>
      <color theme="1"/>
      <name val="Muli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name val="Muli"/>
    </font>
    <font>
      <sz val="10"/>
      <color rgb="FF000000"/>
      <name val="Times New Roman"/>
      <family val="1"/>
    </font>
    <font>
      <b/>
      <sz val="50"/>
      <name val="Muli"/>
    </font>
    <font>
      <sz val="50"/>
      <name val="Muli"/>
    </font>
    <font>
      <sz val="16"/>
      <name val="Muli"/>
    </font>
    <font>
      <b/>
      <sz val="48"/>
      <color theme="1"/>
      <name val="Muli"/>
    </font>
    <font>
      <b/>
      <sz val="45"/>
      <name val="Muli"/>
    </font>
    <font>
      <b/>
      <sz val="60"/>
      <name val="Muli"/>
    </font>
    <font>
      <sz val="60"/>
      <name val="Muli"/>
    </font>
    <font>
      <sz val="45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16"/>
      <color theme="1"/>
      <name val="Muli"/>
    </font>
    <font>
      <sz val="13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b/>
      <sz val="45"/>
      <color theme="1"/>
      <name val="Muli"/>
    </font>
    <font>
      <b/>
      <sz val="30"/>
      <color theme="1"/>
      <name val="Muli"/>
    </font>
    <font>
      <sz val="22"/>
      <color theme="1"/>
      <name val="Muli"/>
    </font>
    <font>
      <sz val="18"/>
      <color theme="1"/>
      <name val="Muli"/>
    </font>
    <font>
      <b/>
      <sz val="36"/>
      <color theme="1"/>
      <name val="Muli"/>
    </font>
    <font>
      <sz val="15"/>
      <color theme="1"/>
      <name val="Muli"/>
    </font>
    <font>
      <b/>
      <u/>
      <sz val="12"/>
      <color theme="1"/>
      <name val="Muli"/>
    </font>
    <font>
      <u/>
      <sz val="15"/>
      <color theme="1"/>
      <name val="Muli"/>
    </font>
    <font>
      <sz val="28"/>
      <color theme="1"/>
      <name val="Muli"/>
    </font>
    <font>
      <b/>
      <sz val="40"/>
      <color theme="1"/>
      <name val="Muli"/>
    </font>
    <font>
      <b/>
      <sz val="44"/>
      <color theme="1"/>
      <name val="Muli"/>
    </font>
    <font>
      <b/>
      <sz val="66"/>
      <color theme="1"/>
      <name val="Muli"/>
    </font>
    <font>
      <b/>
      <sz val="14"/>
      <color theme="1"/>
      <name val="Muli"/>
    </font>
    <font>
      <b/>
      <sz val="12"/>
      <color theme="1"/>
      <name val="Muli"/>
    </font>
    <font>
      <sz val="20"/>
      <color theme="1"/>
      <name val="Muli"/>
    </font>
    <font>
      <sz val="14"/>
      <color theme="1"/>
      <name val="Muli"/>
    </font>
    <font>
      <sz val="30"/>
      <color theme="1"/>
      <name val="Muli"/>
    </font>
    <font>
      <sz val="17"/>
      <color theme="1"/>
      <name val="Muli"/>
    </font>
    <font>
      <sz val="36"/>
      <color theme="1"/>
      <name val="Muli"/>
    </font>
    <font>
      <b/>
      <sz val="11"/>
      <color theme="1"/>
      <name val="Muli"/>
    </font>
    <font>
      <sz val="25"/>
      <color theme="1"/>
      <name val="Muli"/>
    </font>
    <font>
      <sz val="24"/>
      <color theme="1"/>
      <name val="Muli"/>
    </font>
    <font>
      <b/>
      <u/>
      <sz val="28"/>
      <color theme="1"/>
      <name val="Muli"/>
    </font>
    <font>
      <b/>
      <u/>
      <sz val="30"/>
      <color theme="1"/>
      <name val="Muli"/>
    </font>
    <font>
      <u/>
      <sz val="30"/>
      <color theme="1"/>
      <name val="Muli"/>
    </font>
    <font>
      <b/>
      <sz val="100"/>
      <color theme="1"/>
      <name val="Muli"/>
    </font>
    <font>
      <sz val="22"/>
      <color rgb="FF000000"/>
      <name val="Muli"/>
    </font>
    <font>
      <b/>
      <sz val="18"/>
      <color rgb="FF000000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color rgb="FFFF0000"/>
      <name val="Muli"/>
    </font>
    <font>
      <b/>
      <sz val="24"/>
      <color rgb="FF000000"/>
      <name val="Muli"/>
    </font>
    <font>
      <b/>
      <i/>
      <sz val="26"/>
      <color theme="1"/>
      <name val="Muli"/>
    </font>
    <font>
      <b/>
      <sz val="20"/>
      <name val="Muli"/>
    </font>
    <font>
      <sz val="20"/>
      <name val="Muli"/>
    </font>
    <font>
      <b/>
      <u/>
      <sz val="24"/>
      <color theme="1"/>
      <name val="Muli"/>
    </font>
    <font>
      <sz val="24"/>
      <color indexed="8"/>
      <name val="Muli"/>
    </font>
    <font>
      <b/>
      <sz val="24"/>
      <color indexed="8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36"/>
      <color theme="1"/>
      <name val="Muli"/>
    </font>
    <font>
      <b/>
      <u/>
      <sz val="36"/>
      <color theme="1"/>
      <name val="Muli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9" borderId="9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0" borderId="11" applyNumberFormat="0" applyProtection="0">
      <alignment horizontal="right" vertical="center"/>
    </xf>
    <xf numFmtId="0" fontId="2" fillId="11" borderId="1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4" fontId="2" fillId="0" borderId="0"/>
    <xf numFmtId="0" fontId="34" fillId="0" borderId="0">
      <alignment vertical="center"/>
    </xf>
    <xf numFmtId="0" fontId="35" fillId="0" borderId="0">
      <alignment vertical="center"/>
    </xf>
    <xf numFmtId="176" fontId="36" fillId="0" borderId="0"/>
    <xf numFmtId="0" fontId="37" fillId="0" borderId="0">
      <alignment vertical="center"/>
    </xf>
    <xf numFmtId="0" fontId="34" fillId="0" borderId="0"/>
    <xf numFmtId="0" fontId="39" fillId="0" borderId="0"/>
    <xf numFmtId="0" fontId="40" fillId="0" borderId="0"/>
    <xf numFmtId="0" fontId="42" fillId="0" borderId="0"/>
  </cellStyleXfs>
  <cellXfs count="509">
    <xf numFmtId="0" fontId="0" fillId="0" borderId="0" xfId="0"/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/>
    </xf>
    <xf numFmtId="1" fontId="26" fillId="0" borderId="0" xfId="0" applyNumberFormat="1" applyFont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45" fillId="0" borderId="0" xfId="2" applyFont="1" applyAlignment="1">
      <alignment vertical="center"/>
    </xf>
    <xf numFmtId="0" fontId="45" fillId="0" borderId="9" xfId="2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0" fontId="48" fillId="8" borderId="9" xfId="2" applyFont="1" applyFill="1" applyBorder="1" applyAlignment="1">
      <alignment vertical="center" wrapText="1"/>
    </xf>
    <xf numFmtId="0" fontId="48" fillId="8" borderId="9" xfId="2" applyFont="1" applyFill="1" applyBorder="1" applyAlignment="1">
      <alignment horizontal="center" vertical="center" wrapText="1"/>
    </xf>
    <xf numFmtId="0" fontId="48" fillId="8" borderId="9" xfId="2" applyFont="1" applyFill="1" applyBorder="1" applyAlignment="1">
      <alignment vertical="center"/>
    </xf>
    <xf numFmtId="0" fontId="48" fillId="8" borderId="9" xfId="2" applyFont="1" applyFill="1" applyBorder="1" applyAlignment="1">
      <alignment horizontal="left" vertical="center"/>
    </xf>
    <xf numFmtId="0" fontId="49" fillId="0" borderId="9" xfId="2" applyFont="1" applyBorder="1" applyAlignment="1">
      <alignment vertical="center" wrapText="1"/>
    </xf>
    <xf numFmtId="1" fontId="49" fillId="0" borderId="9" xfId="2" applyNumberFormat="1" applyFont="1" applyBorder="1" applyAlignment="1">
      <alignment horizontal="center" vertical="center" wrapText="1"/>
    </xf>
    <xf numFmtId="0" fontId="49" fillId="0" borderId="34" xfId="2" quotePrefix="1" applyFont="1" applyBorder="1" applyAlignment="1">
      <alignment vertical="center" wrapText="1"/>
    </xf>
    <xf numFmtId="1" fontId="48" fillId="0" borderId="24" xfId="2" applyNumberFormat="1" applyFont="1" applyBorder="1" applyAlignment="1">
      <alignment vertical="top" wrapText="1"/>
    </xf>
    <xf numFmtId="1" fontId="48" fillId="0" borderId="26" xfId="2" applyNumberFormat="1" applyFont="1" applyBorder="1" applyAlignment="1">
      <alignment vertical="top" wrapText="1"/>
    </xf>
    <xf numFmtId="1" fontId="48" fillId="0" borderId="35" xfId="2" applyNumberFormat="1" applyFont="1" applyBorder="1" applyAlignment="1">
      <alignment vertical="top" wrapText="1"/>
    </xf>
    <xf numFmtId="1" fontId="48" fillId="0" borderId="0" xfId="2" applyNumberFormat="1" applyFont="1" applyAlignment="1">
      <alignment vertical="top" wrapText="1"/>
    </xf>
    <xf numFmtId="0" fontId="49" fillId="0" borderId="5" xfId="2" quotePrefix="1" applyFont="1" applyBorder="1" applyAlignment="1">
      <alignment vertical="center" wrapText="1"/>
    </xf>
    <xf numFmtId="1" fontId="48" fillId="0" borderId="31" xfId="2" applyNumberFormat="1" applyFont="1" applyBorder="1" applyAlignment="1">
      <alignment vertical="top" wrapText="1"/>
    </xf>
    <xf numFmtId="1" fontId="48" fillId="0" borderId="32" xfId="2" applyNumberFormat="1" applyFont="1" applyBorder="1" applyAlignment="1">
      <alignment vertical="top" wrapText="1"/>
    </xf>
    <xf numFmtId="0" fontId="48" fillId="8" borderId="9" xfId="2" applyFont="1" applyFill="1" applyBorder="1" applyAlignment="1">
      <alignment horizontal="left" vertical="center" wrapText="1"/>
    </xf>
    <xf numFmtId="0" fontId="47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47" fillId="0" borderId="0" xfId="2" applyFont="1" applyAlignment="1">
      <alignment horizontal="left" vertical="center"/>
    </xf>
    <xf numFmtId="0" fontId="51" fillId="0" borderId="0" xfId="60" applyFont="1"/>
    <xf numFmtId="0" fontId="52" fillId="17" borderId="9" xfId="0" applyFont="1" applyFill="1" applyBorder="1" applyAlignment="1">
      <alignment vertical="center"/>
    </xf>
    <xf numFmtId="0" fontId="53" fillId="0" borderId="9" xfId="0" applyFont="1" applyBorder="1" applyAlignment="1">
      <alignment horizontal="center"/>
    </xf>
    <xf numFmtId="0" fontId="53" fillId="0" borderId="9" xfId="0" quotePrefix="1" applyFont="1" applyBorder="1" applyAlignment="1">
      <alignment horizontal="center"/>
    </xf>
    <xf numFmtId="16" fontId="53" fillId="0" borderId="9" xfId="0" quotePrefix="1" applyNumberFormat="1" applyFont="1" applyBorder="1" applyAlignment="1">
      <alignment horizontal="center"/>
    </xf>
    <xf numFmtId="0" fontId="54" fillId="0" borderId="0" xfId="60" applyFont="1" applyAlignment="1">
      <alignment vertical="center"/>
    </xf>
    <xf numFmtId="0" fontId="54" fillId="8" borderId="38" xfId="60" applyFont="1" applyFill="1" applyBorder="1" applyAlignment="1">
      <alignment horizontal="left" vertical="center"/>
    </xf>
    <xf numFmtId="14" fontId="54" fillId="18" borderId="38" xfId="60" applyNumberFormat="1" applyFont="1" applyFill="1" applyBorder="1" applyAlignment="1">
      <alignment horizontal="center" vertical="center"/>
    </xf>
    <xf numFmtId="0" fontId="54" fillId="0" borderId="39" xfId="60" applyFont="1" applyBorder="1" applyAlignment="1">
      <alignment horizontal="center" vertical="center"/>
    </xf>
    <xf numFmtId="0" fontId="54" fillId="18" borderId="38" xfId="60" applyFont="1" applyFill="1" applyBorder="1" applyAlignment="1">
      <alignment horizontal="center" vertical="center"/>
    </xf>
    <xf numFmtId="0" fontId="54" fillId="0" borderId="0" xfId="60" applyFont="1" applyAlignment="1">
      <alignment horizontal="left" vertical="center"/>
    </xf>
    <xf numFmtId="0" fontId="54" fillId="0" borderId="0" xfId="60" applyFont="1" applyAlignment="1">
      <alignment horizontal="center" vertical="center"/>
    </xf>
    <xf numFmtId="0" fontId="0" fillId="0" borderId="15" xfId="0" applyBorder="1"/>
    <xf numFmtId="0" fontId="51" fillId="0" borderId="14" xfId="60" applyFont="1" applyBorder="1"/>
    <xf numFmtId="0" fontId="24" fillId="8" borderId="38" xfId="60" applyFont="1" applyFill="1" applyBorder="1" applyAlignment="1">
      <alignment horizontal="center" vertical="center"/>
    </xf>
    <xf numFmtId="0" fontId="24" fillId="8" borderId="38" xfId="60" applyFont="1" applyFill="1" applyBorder="1" applyAlignment="1">
      <alignment horizontal="center" vertical="center" wrapText="1"/>
    </xf>
    <xf numFmtId="0" fontId="54" fillId="0" borderId="38" xfId="60" applyFont="1" applyBorder="1" applyAlignment="1">
      <alignment horizontal="center" vertical="center"/>
    </xf>
    <xf numFmtId="0" fontId="54" fillId="0" borderId="38" xfId="60" applyFont="1" applyBorder="1" applyAlignment="1">
      <alignment horizontal="center" vertical="center" wrapText="1"/>
    </xf>
    <xf numFmtId="0" fontId="54" fillId="0" borderId="0" xfId="60" applyFont="1" applyAlignment="1">
      <alignment horizontal="left" vertical="center" wrapText="1"/>
    </xf>
    <xf numFmtId="0" fontId="54" fillId="0" borderId="0" xfId="0" applyFont="1" applyAlignment="1">
      <alignment vertical="center"/>
    </xf>
    <xf numFmtId="0" fontId="54" fillId="0" borderId="0" xfId="60" applyFont="1" applyAlignment="1">
      <alignment horizontal="center" vertical="top"/>
    </xf>
    <xf numFmtId="0" fontId="51" fillId="0" borderId="0" xfId="60" applyFont="1" applyAlignment="1">
      <alignment vertical="center"/>
    </xf>
    <xf numFmtId="0" fontId="58" fillId="2" borderId="0" xfId="0" applyFont="1" applyFill="1" applyAlignment="1">
      <alignment vertical="center"/>
    </xf>
    <xf numFmtId="1" fontId="59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vertical="center" wrapText="1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1" fontId="59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62" fillId="3" borderId="0" xfId="0" applyFont="1" applyFill="1" applyAlignment="1">
      <alignment horizontal="left" vertical="center"/>
    </xf>
    <xf numFmtId="0" fontId="62" fillId="3" borderId="0" xfId="0" applyFont="1" applyFill="1" applyAlignment="1">
      <alignment horizontal="left" vertical="center" wrapText="1"/>
    </xf>
    <xf numFmtId="0" fontId="62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59" fillId="0" borderId="0" xfId="0" applyFont="1" applyAlignment="1">
      <alignment vertical="center"/>
    </xf>
    <xf numFmtId="1" fontId="63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2" fillId="4" borderId="2" xfId="0" quotePrefix="1" applyFont="1" applyFill="1" applyBorder="1" applyAlignment="1">
      <alignment horizontal="center" vertical="center"/>
    </xf>
    <xf numFmtId="0" fontId="30" fillId="4" borderId="2" xfId="0" quotePrefix="1" applyFont="1" applyFill="1" applyBorder="1" applyAlignment="1">
      <alignment horizontal="center" vertical="center"/>
    </xf>
    <xf numFmtId="0" fontId="32" fillId="4" borderId="2" xfId="0" quotePrefix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/>
    </xf>
    <xf numFmtId="1" fontId="32" fillId="2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3" fontId="30" fillId="2" borderId="3" xfId="0" applyNumberFormat="1" applyFont="1" applyFill="1" applyBorder="1" applyAlignment="1">
      <alignment horizontal="center" vertical="center"/>
    </xf>
    <xf numFmtId="1" fontId="63" fillId="2" borderId="0" xfId="0" applyNumberFormat="1" applyFont="1" applyFill="1"/>
    <xf numFmtId="1" fontId="32" fillId="2" borderId="3" xfId="59" applyNumberFormat="1" applyFont="1" applyFill="1" applyBorder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63" fillId="2" borderId="0" xfId="0" applyFont="1" applyFill="1"/>
    <xf numFmtId="1" fontId="30" fillId="2" borderId="0" xfId="0" applyNumberFormat="1" applyFont="1" applyFill="1" applyAlignment="1">
      <alignment vertical="center"/>
    </xf>
    <xf numFmtId="0" fontId="31" fillId="5" borderId="3" xfId="0" applyFont="1" applyFill="1" applyBorder="1" applyAlignment="1">
      <alignment horizontal="left" vertical="center"/>
    </xf>
    <xf numFmtId="0" fontId="38" fillId="5" borderId="3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left" vertical="center"/>
    </xf>
    <xf numFmtId="1" fontId="32" fillId="5" borderId="3" xfId="0" applyNumberFormat="1" applyFont="1" applyFill="1" applyBorder="1" applyAlignment="1">
      <alignment vertical="center"/>
    </xf>
    <xf numFmtId="1" fontId="32" fillId="5" borderId="3" xfId="0" applyNumberFormat="1" applyFont="1" applyFill="1" applyBorder="1" applyAlignment="1">
      <alignment horizontal="center" vertical="center"/>
    </xf>
    <xf numFmtId="1" fontId="30" fillId="5" borderId="3" xfId="0" applyNumberFormat="1" applyFont="1" applyFill="1" applyBorder="1" applyAlignment="1">
      <alignment horizontal="center" vertical="center"/>
    </xf>
    <xf numFmtId="1" fontId="57" fillId="2" borderId="0" xfId="0" applyNumberFormat="1" applyFont="1" applyFill="1" applyAlignment="1">
      <alignment vertical="center"/>
    </xf>
    <xf numFmtId="0" fontId="66" fillId="2" borderId="0" xfId="0" applyFont="1" applyFill="1" applyAlignment="1">
      <alignment horizontal="left" vertical="center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horizontal="right" vertical="center"/>
    </xf>
    <xf numFmtId="3" fontId="67" fillId="2" borderId="0" xfId="0" applyNumberFormat="1" applyFont="1" applyFill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right" vertical="center"/>
    </xf>
    <xf numFmtId="3" fontId="67" fillId="2" borderId="0" xfId="0" applyNumberFormat="1" applyFont="1" applyFill="1" applyAlignment="1">
      <alignment vertical="center"/>
    </xf>
    <xf numFmtId="0" fontId="57" fillId="2" borderId="0" xfId="0" applyFont="1" applyFill="1" applyAlignment="1">
      <alignment vertical="center"/>
    </xf>
    <xf numFmtId="1" fontId="3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1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1" fontId="65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" fontId="70" fillId="2" borderId="0" xfId="0" applyNumberFormat="1" applyFont="1" applyFill="1" applyAlignment="1">
      <alignment vertical="center"/>
    </xf>
    <xf numFmtId="0" fontId="71" fillId="7" borderId="0" xfId="0" applyFont="1" applyFill="1" applyAlignment="1">
      <alignment horizontal="left" vertical="center"/>
    </xf>
    <xf numFmtId="0" fontId="71" fillId="7" borderId="0" xfId="0" applyFont="1" applyFill="1" applyAlignment="1">
      <alignment horizontal="center" vertical="center"/>
    </xf>
    <xf numFmtId="1" fontId="71" fillId="7" borderId="0" xfId="0" applyNumberFormat="1" applyFont="1" applyFill="1" applyAlignment="1">
      <alignment horizontal="right" vertical="center"/>
    </xf>
    <xf numFmtId="1" fontId="71" fillId="7" borderId="0" xfId="0" applyNumberFormat="1" applyFont="1" applyFill="1" applyAlignment="1">
      <alignment horizontal="center" vertical="center"/>
    </xf>
    <xf numFmtId="1" fontId="70" fillId="7" borderId="0" xfId="0" applyNumberFormat="1" applyFont="1" applyFill="1" applyAlignment="1">
      <alignment horizontal="center" vertical="center"/>
    </xf>
    <xf numFmtId="1" fontId="70" fillId="7" borderId="0" xfId="0" applyNumberFormat="1" applyFont="1" applyFill="1" applyAlignment="1">
      <alignment horizontal="right" vertical="center"/>
    </xf>
    <xf numFmtId="0" fontId="70" fillId="2" borderId="0" xfId="0" applyFont="1" applyFill="1" applyAlignment="1">
      <alignment vertical="center"/>
    </xf>
    <xf numFmtId="1" fontId="72" fillId="2" borderId="0" xfId="0" applyNumberFormat="1" applyFont="1" applyFill="1" applyAlignment="1">
      <alignment vertical="center" wrapText="1"/>
    </xf>
    <xf numFmtId="0" fontId="72" fillId="2" borderId="0" xfId="0" applyFont="1" applyFill="1" applyAlignment="1">
      <alignment vertical="center" wrapText="1"/>
    </xf>
    <xf numFmtId="1" fontId="58" fillId="2" borderId="0" xfId="0" applyNumberFormat="1" applyFont="1" applyFill="1" applyAlignment="1">
      <alignment vertical="center"/>
    </xf>
    <xf numFmtId="0" fontId="7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58" fillId="2" borderId="0" xfId="0" applyFont="1" applyFill="1" applyAlignment="1">
      <alignment horizontal="right" vertical="center"/>
    </xf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/>
    </xf>
    <xf numFmtId="3" fontId="74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6" fillId="3" borderId="0" xfId="0" applyFont="1" applyFill="1" applyAlignment="1">
      <alignment horizontal="center" vertical="top"/>
    </xf>
    <xf numFmtId="1" fontId="77" fillId="2" borderId="19" xfId="0" applyNumberFormat="1" applyFont="1" applyFill="1" applyBorder="1" applyAlignment="1">
      <alignment horizontal="center" vertical="center"/>
    </xf>
    <xf numFmtId="0" fontId="77" fillId="2" borderId="19" xfId="0" applyFont="1" applyFill="1" applyBorder="1" applyAlignment="1">
      <alignment vertical="center" wrapText="1"/>
    </xf>
    <xf numFmtId="1" fontId="75" fillId="2" borderId="19" xfId="0" applyNumberFormat="1" applyFont="1" applyFill="1" applyBorder="1" applyAlignment="1">
      <alignment horizontal="center" vertical="center"/>
    </xf>
    <xf numFmtId="0" fontId="75" fillId="2" borderId="19" xfId="0" applyFont="1" applyFill="1" applyBorder="1" applyAlignment="1">
      <alignment vertical="center" wrapText="1"/>
    </xf>
    <xf numFmtId="0" fontId="78" fillId="2" borderId="19" xfId="0" applyFont="1" applyFill="1" applyBorder="1" applyAlignment="1">
      <alignment vertical="center" wrapText="1"/>
    </xf>
    <xf numFmtId="0" fontId="75" fillId="2" borderId="19" xfId="0" applyFont="1" applyFill="1" applyBorder="1" applyAlignment="1">
      <alignment vertical="center"/>
    </xf>
    <xf numFmtId="1" fontId="75" fillId="2" borderId="19" xfId="0" applyNumberFormat="1" applyFont="1" applyFill="1" applyBorder="1" applyAlignment="1">
      <alignment vertical="center" wrapText="1"/>
    </xf>
    <xf numFmtId="1" fontId="75" fillId="2" borderId="19" xfId="0" applyNumberFormat="1" applyFont="1" applyFill="1" applyBorder="1" applyAlignment="1">
      <alignment vertical="center"/>
    </xf>
    <xf numFmtId="165" fontId="75" fillId="2" borderId="19" xfId="0" applyNumberFormat="1" applyFont="1" applyFill="1" applyBorder="1" applyAlignment="1">
      <alignment vertical="center"/>
    </xf>
    <xf numFmtId="1" fontId="80" fillId="2" borderId="0" xfId="0" applyNumberFormat="1" applyFont="1" applyFill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vertical="center" wrapText="1"/>
    </xf>
    <xf numFmtId="0" fontId="80" fillId="2" borderId="0" xfId="0" applyFont="1" applyFill="1" applyAlignment="1">
      <alignment horizontal="center" vertical="center"/>
    </xf>
    <xf numFmtId="0" fontId="81" fillId="2" borderId="0" xfId="0" applyFont="1" applyFill="1" applyAlignment="1">
      <alignment vertical="center"/>
    </xf>
    <xf numFmtId="0" fontId="80" fillId="2" borderId="4" xfId="0" applyFont="1" applyFill="1" applyBorder="1" applyAlignment="1">
      <alignment horizontal="center" vertical="center"/>
    </xf>
    <xf numFmtId="0" fontId="80" fillId="2" borderId="4" xfId="0" applyFont="1" applyFill="1" applyBorder="1" applyAlignment="1">
      <alignment horizontal="center" vertical="center" wrapText="1"/>
    </xf>
    <xf numFmtId="0" fontId="80" fillId="2" borderId="4" xfId="0" applyFont="1" applyFill="1" applyBorder="1" applyAlignment="1">
      <alignment vertical="center"/>
    </xf>
    <xf numFmtId="1" fontId="82" fillId="2" borderId="0" xfId="0" applyNumberFormat="1" applyFont="1" applyFill="1" applyAlignment="1">
      <alignment horizontal="left" vertical="center"/>
    </xf>
    <xf numFmtId="0" fontId="8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82" fillId="2" borderId="0" xfId="0" applyFont="1" applyFill="1" applyAlignment="1">
      <alignment vertical="center"/>
    </xf>
    <xf numFmtId="0" fontId="82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82" fillId="2" borderId="0" xfId="0" applyFont="1" applyFill="1" applyAlignment="1">
      <alignment horizontal="left" vertical="center"/>
    </xf>
    <xf numFmtId="1" fontId="64" fillId="2" borderId="0" xfId="0" applyNumberFormat="1" applyFont="1" applyFill="1" applyAlignment="1">
      <alignment horizontal="left" vertical="center"/>
    </xf>
    <xf numFmtId="0" fontId="38" fillId="2" borderId="0" xfId="0" applyFont="1" applyFill="1" applyAlignment="1">
      <alignment vertical="center" wrapText="1"/>
    </xf>
    <xf numFmtId="0" fontId="64" fillId="2" borderId="0" xfId="0" applyFont="1" applyFill="1" applyAlignment="1">
      <alignment vertical="center" wrapText="1"/>
    </xf>
    <xf numFmtId="0" fontId="33" fillId="0" borderId="9" xfId="0" applyFont="1" applyBorder="1" applyAlignment="1">
      <alignment horizontal="left" vertical="center"/>
    </xf>
    <xf numFmtId="1" fontId="76" fillId="2" borderId="0" xfId="0" applyNumberFormat="1" applyFont="1" applyFill="1" applyAlignment="1">
      <alignment horizontal="left" vertical="center"/>
    </xf>
    <xf numFmtId="0" fontId="33" fillId="16" borderId="6" xfId="0" quotePrefix="1" applyFont="1" applyFill="1" applyBorder="1" applyAlignment="1">
      <alignment horizontal="center" vertical="center"/>
    </xf>
    <xf numFmtId="0" fontId="33" fillId="14" borderId="6" xfId="0" quotePrefix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1" fontId="66" fillId="2" borderId="0" xfId="0" applyNumberFormat="1" applyFont="1" applyFill="1" applyAlignment="1">
      <alignment horizontal="left" vertical="center"/>
    </xf>
    <xf numFmtId="0" fontId="57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/>
    </xf>
    <xf numFmtId="1" fontId="75" fillId="2" borderId="27" xfId="0" applyNumberFormat="1" applyFont="1" applyFill="1" applyBorder="1" applyAlignment="1">
      <alignment horizontal="left" vertical="center" wrapText="1"/>
    </xf>
    <xf numFmtId="1" fontId="75" fillId="2" borderId="0" xfId="0" applyNumberFormat="1" applyFont="1" applyFill="1" applyAlignment="1">
      <alignment vertical="center"/>
    </xf>
    <xf numFmtId="0" fontId="75" fillId="2" borderId="0" xfId="0" applyFont="1" applyFill="1" applyAlignment="1">
      <alignment vertical="center"/>
    </xf>
    <xf numFmtId="0" fontId="75" fillId="2" borderId="0" xfId="0" applyFont="1" applyFill="1" applyAlignment="1">
      <alignment vertical="center" wrapText="1"/>
    </xf>
    <xf numFmtId="166" fontId="75" fillId="2" borderId="0" xfId="0" applyNumberFormat="1" applyFont="1" applyFill="1" applyAlignment="1">
      <alignment horizontal="center" vertical="center"/>
    </xf>
    <xf numFmtId="1" fontId="31" fillId="2" borderId="0" xfId="0" applyNumberFormat="1" applyFont="1" applyFill="1" applyAlignment="1">
      <alignment horizontal="left" vertical="center"/>
    </xf>
    <xf numFmtId="0" fontId="33" fillId="2" borderId="9" xfId="0" quotePrefix="1" applyFont="1" applyFill="1" applyBorder="1" applyAlignment="1">
      <alignment horizontal="left" vertical="center"/>
    </xf>
    <xf numFmtId="0" fontId="33" fillId="2" borderId="9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3" fillId="2" borderId="9" xfId="0" quotePrefix="1" applyFont="1" applyFill="1" applyBorder="1" applyAlignment="1">
      <alignment horizontal="left" vertical="center" wrapText="1"/>
    </xf>
    <xf numFmtId="1" fontId="33" fillId="2" borderId="9" xfId="0" applyNumberFormat="1" applyFont="1" applyFill="1" applyBorder="1" applyAlignment="1">
      <alignment horizontal="center" vertical="center"/>
    </xf>
    <xf numFmtId="0" fontId="77" fillId="2" borderId="19" xfId="0" applyFont="1" applyFill="1" applyBorder="1" applyAlignment="1">
      <alignment horizontal="center" vertical="center"/>
    </xf>
    <xf numFmtId="1" fontId="77" fillId="2" borderId="19" xfId="0" applyNumberFormat="1" applyFont="1" applyFill="1" applyBorder="1" applyAlignment="1">
      <alignment horizontal="center" vertical="center" wrapText="1"/>
    </xf>
    <xf numFmtId="165" fontId="77" fillId="2" borderId="19" xfId="0" applyNumberFormat="1" applyFont="1" applyFill="1" applyBorder="1" applyAlignment="1">
      <alignment horizontal="center" vertical="center"/>
    </xf>
    <xf numFmtId="0" fontId="49" fillId="0" borderId="36" xfId="2" quotePrefix="1" applyFont="1" applyBorder="1" applyAlignment="1">
      <alignment vertical="center" wrapText="1"/>
    </xf>
    <xf numFmtId="1" fontId="48" fillId="0" borderId="37" xfId="2" applyNumberFormat="1" applyFont="1" applyBorder="1" applyAlignment="1">
      <alignment vertical="top" wrapText="1"/>
    </xf>
    <xf numFmtId="0" fontId="87" fillId="0" borderId="0" xfId="0" applyFont="1" applyAlignment="1">
      <alignment horizontal="left" vertical="top" wrapText="1"/>
    </xf>
    <xf numFmtId="0" fontId="22" fillId="0" borderId="43" xfId="0" applyFont="1" applyBorder="1" applyAlignment="1">
      <alignment horizontal="left" vertical="top"/>
    </xf>
    <xf numFmtId="0" fontId="22" fillId="0" borderId="43" xfId="0" applyFont="1" applyBorder="1" applyAlignment="1">
      <alignment vertical="top" wrapText="1"/>
    </xf>
    <xf numFmtId="0" fontId="87" fillId="0" borderId="0" xfId="0" applyFont="1" applyAlignment="1">
      <alignment vertical="top" wrapText="1"/>
    </xf>
    <xf numFmtId="0" fontId="22" fillId="0" borderId="44" xfId="0" applyFont="1" applyBorder="1" applyAlignment="1">
      <alignment vertical="top"/>
    </xf>
    <xf numFmtId="0" fontId="22" fillId="0" borderId="44" xfId="0" applyFont="1" applyBorder="1" applyAlignment="1">
      <alignment horizontal="center" vertical="center"/>
    </xf>
    <xf numFmtId="0" fontId="87" fillId="0" borderId="4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87" fillId="0" borderId="0" xfId="0" applyFont="1" applyAlignment="1">
      <alignment horizontal="left" vertical="top"/>
    </xf>
    <xf numFmtId="0" fontId="22" fillId="0" borderId="45" xfId="0" applyFont="1" applyBorder="1" applyAlignment="1">
      <alignment horizontal="left" vertical="top"/>
    </xf>
    <xf numFmtId="0" fontId="22" fillId="0" borderId="45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center"/>
    </xf>
    <xf numFmtId="0" fontId="87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top"/>
    </xf>
    <xf numFmtId="0" fontId="22" fillId="0" borderId="47" xfId="0" applyFont="1" applyBorder="1" applyAlignment="1">
      <alignment vertical="top" wrapText="1"/>
    </xf>
    <xf numFmtId="0" fontId="22" fillId="0" borderId="48" xfId="0" applyFont="1" applyBorder="1" applyAlignment="1">
      <alignment vertical="top"/>
    </xf>
    <xf numFmtId="0" fontId="22" fillId="0" borderId="48" xfId="0" applyFont="1" applyBorder="1" applyAlignment="1">
      <alignment horizontal="center" vertical="center"/>
    </xf>
    <xf numFmtId="0" fontId="87" fillId="0" borderId="48" xfId="0" applyFont="1" applyBorder="1" applyAlignment="1">
      <alignment horizontal="center" vertical="center"/>
    </xf>
    <xf numFmtId="0" fontId="87" fillId="0" borderId="49" xfId="0" applyFont="1" applyBorder="1" applyAlignment="1">
      <alignment horizontal="center" vertical="center"/>
    </xf>
    <xf numFmtId="0" fontId="22" fillId="19" borderId="40" xfId="0" applyFont="1" applyFill="1" applyBorder="1" applyAlignment="1">
      <alignment vertical="top" wrapText="1"/>
    </xf>
    <xf numFmtId="0" fontId="25" fillId="0" borderId="50" xfId="0" applyFont="1" applyBorder="1" applyAlignment="1">
      <alignment horizontal="left" vertical="center" wrapText="1"/>
    </xf>
    <xf numFmtId="0" fontId="25" fillId="0" borderId="40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21" borderId="50" xfId="0" applyFont="1" applyFill="1" applyBorder="1" applyAlignment="1">
      <alignment horizontal="center" vertical="center"/>
    </xf>
    <xf numFmtId="0" fontId="25" fillId="21" borderId="50" xfId="0" applyFont="1" applyFill="1" applyBorder="1" applyAlignment="1">
      <alignment horizontal="center" vertical="center" wrapText="1"/>
    </xf>
    <xf numFmtId="0" fontId="25" fillId="22" borderId="50" xfId="0" applyFont="1" applyFill="1" applyBorder="1" applyAlignment="1">
      <alignment horizontal="center" vertical="center" wrapText="1"/>
    </xf>
    <xf numFmtId="0" fontId="88" fillId="21" borderId="50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left" vertical="center" wrapText="1"/>
    </xf>
    <xf numFmtId="0" fontId="22" fillId="0" borderId="50" xfId="0" applyFont="1" applyBorder="1" applyAlignment="1">
      <alignment horizontal="left" vertical="top" wrapText="1"/>
    </xf>
    <xf numFmtId="0" fontId="22" fillId="0" borderId="40" xfId="0" applyFont="1" applyBorder="1" applyAlignment="1">
      <alignment vertical="top"/>
    </xf>
    <xf numFmtId="0" fontId="22" fillId="0" borderId="42" xfId="0" applyFont="1" applyBorder="1" applyAlignment="1">
      <alignment vertical="top" wrapText="1"/>
    </xf>
    <xf numFmtId="0" fontId="22" fillId="0" borderId="50" xfId="0" applyFont="1" applyBorder="1" applyAlignment="1">
      <alignment horizontal="center" vertical="center" wrapText="1"/>
    </xf>
    <xf numFmtId="12" fontId="23" fillId="21" borderId="50" xfId="0" applyNumberFormat="1" applyFont="1" applyFill="1" applyBorder="1" applyAlignment="1">
      <alignment horizontal="center" vertical="center" wrapText="1"/>
    </xf>
    <xf numFmtId="12" fontId="22" fillId="0" borderId="50" xfId="0" applyNumberFormat="1" applyFont="1" applyBorder="1" applyAlignment="1">
      <alignment horizontal="center" vertical="center" wrapText="1"/>
    </xf>
    <xf numFmtId="12" fontId="23" fillId="22" borderId="50" xfId="0" applyNumberFormat="1" applyFont="1" applyFill="1" applyBorder="1" applyAlignment="1">
      <alignment horizontal="center" vertical="center" wrapText="1"/>
    </xf>
    <xf numFmtId="12" fontId="87" fillId="0" borderId="50" xfId="0" applyNumberFormat="1" applyFont="1" applyBorder="1" applyAlignment="1">
      <alignment horizontal="center" vertical="center" wrapText="1"/>
    </xf>
    <xf numFmtId="12" fontId="89" fillId="21" borderId="50" xfId="0" applyNumberFormat="1" applyFont="1" applyFill="1" applyBorder="1" applyAlignment="1">
      <alignment horizontal="center" vertical="center" wrapText="1"/>
    </xf>
    <xf numFmtId="12" fontId="90" fillId="21" borderId="50" xfId="0" applyNumberFormat="1" applyFont="1" applyFill="1" applyBorder="1" applyAlignment="1">
      <alignment horizontal="center" vertical="center" wrapText="1" shrinkToFit="1"/>
    </xf>
    <xf numFmtId="12" fontId="90" fillId="22" borderId="50" xfId="0" applyNumberFormat="1" applyFont="1" applyFill="1" applyBorder="1" applyAlignment="1">
      <alignment horizontal="center" vertical="center" wrapText="1" shrinkToFit="1"/>
    </xf>
    <xf numFmtId="1" fontId="87" fillId="0" borderId="50" xfId="0" applyNumberFormat="1" applyFont="1" applyBorder="1" applyAlignment="1">
      <alignment horizontal="center" vertical="center" wrapText="1" shrinkToFit="1"/>
    </xf>
    <xf numFmtId="12" fontId="89" fillId="21" borderId="51" xfId="0" applyNumberFormat="1" applyFont="1" applyFill="1" applyBorder="1" applyAlignment="1">
      <alignment horizontal="center" vertical="center" wrapText="1"/>
    </xf>
    <xf numFmtId="12" fontId="22" fillId="0" borderId="51" xfId="0" applyNumberFormat="1" applyFont="1" applyBorder="1" applyAlignment="1">
      <alignment horizontal="center" vertical="center" wrapText="1"/>
    </xf>
    <xf numFmtId="12" fontId="23" fillId="21" borderId="51" xfId="0" applyNumberFormat="1" applyFont="1" applyFill="1" applyBorder="1" applyAlignment="1">
      <alignment horizontal="center" vertical="center" wrapText="1"/>
    </xf>
    <xf numFmtId="12" fontId="23" fillId="22" borderId="51" xfId="0" applyNumberFormat="1" applyFont="1" applyFill="1" applyBorder="1" applyAlignment="1">
      <alignment horizontal="center" vertical="center" wrapText="1"/>
    </xf>
    <xf numFmtId="12" fontId="87" fillId="0" borderId="51" xfId="0" applyNumberFormat="1" applyFont="1" applyBorder="1" applyAlignment="1">
      <alignment horizontal="center" vertical="center" wrapText="1"/>
    </xf>
    <xf numFmtId="0" fontId="27" fillId="0" borderId="44" xfId="0" applyFont="1" applyBorder="1" applyAlignment="1">
      <alignment vertical="top"/>
    </xf>
    <xf numFmtId="0" fontId="27" fillId="0" borderId="44" xfId="0" applyFont="1" applyBorder="1" applyAlignment="1">
      <alignment vertical="top" wrapText="1"/>
    </xf>
    <xf numFmtId="0" fontId="27" fillId="0" borderId="44" xfId="0" applyFont="1" applyBorder="1" applyAlignment="1">
      <alignment horizontal="center" vertical="center" wrapText="1"/>
    </xf>
    <xf numFmtId="0" fontId="92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177" fontId="92" fillId="0" borderId="0" xfId="0" applyNumberFormat="1" applyFont="1" applyAlignment="1">
      <alignment vertical="top" wrapText="1" shrinkToFit="1"/>
    </xf>
    <xf numFmtId="177" fontId="92" fillId="0" borderId="0" xfId="0" applyNumberFormat="1" applyFont="1" applyAlignment="1">
      <alignment horizontal="left" vertical="top" wrapText="1" shrinkToFit="1"/>
    </xf>
    <xf numFmtId="0" fontId="92" fillId="0" borderId="0" xfId="0" applyFont="1" applyAlignment="1">
      <alignment horizontal="center" vertical="center" wrapText="1"/>
    </xf>
    <xf numFmtId="0" fontId="92" fillId="0" borderId="0" xfId="0" applyFont="1" applyAlignment="1">
      <alignment vertical="top"/>
    </xf>
    <xf numFmtId="0" fontId="92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vertical="top" wrapText="1"/>
    </xf>
    <xf numFmtId="0" fontId="93" fillId="0" borderId="0" xfId="0" applyFont="1" applyAlignment="1">
      <alignment vertical="top"/>
    </xf>
    <xf numFmtId="0" fontId="28" fillId="0" borderId="0" xfId="0" applyFont="1" applyAlignment="1">
      <alignment horizontal="center" vertical="center" wrapText="1"/>
    </xf>
    <xf numFmtId="1" fontId="94" fillId="0" borderId="0" xfId="0" applyNumberFormat="1" applyFont="1" applyAlignment="1">
      <alignment vertical="top" wrapText="1" shrinkToFit="1"/>
    </xf>
    <xf numFmtId="1" fontId="91" fillId="0" borderId="0" xfId="0" applyNumberFormat="1" applyFont="1" applyAlignment="1">
      <alignment horizontal="right" vertical="top" wrapText="1" shrinkToFit="1"/>
    </xf>
    <xf numFmtId="0" fontId="93" fillId="0" borderId="0" xfId="0" applyFont="1" applyAlignment="1">
      <alignment horizontal="left" vertical="top"/>
    </xf>
    <xf numFmtId="0" fontId="93" fillId="0" borderId="0" xfId="0" applyFont="1" applyAlignment="1">
      <alignment horizontal="left" vertical="top" wrapText="1"/>
    </xf>
    <xf numFmtId="0" fontId="93" fillId="0" borderId="0" xfId="0" applyFont="1" applyAlignment="1">
      <alignment horizontal="center" vertical="center" wrapText="1"/>
    </xf>
    <xf numFmtId="0" fontId="28" fillId="0" borderId="0" xfId="0" applyFont="1" applyAlignment="1">
      <alignment vertical="top"/>
    </xf>
    <xf numFmtId="0" fontId="93" fillId="0" borderId="0" xfId="0" applyFont="1" applyAlignment="1">
      <alignment vertical="top" wrapText="1"/>
    </xf>
    <xf numFmtId="0" fontId="87" fillId="0" borderId="0" xfId="0" applyFont="1" applyAlignment="1">
      <alignment horizontal="center" vertical="center" wrapText="1"/>
    </xf>
    <xf numFmtId="1" fontId="62" fillId="2" borderId="9" xfId="0" applyNumberFormat="1" applyFont="1" applyFill="1" applyBorder="1" applyAlignment="1">
      <alignment horizontal="center" vertical="center" wrapText="1"/>
    </xf>
    <xf numFmtId="0" fontId="49" fillId="0" borderId="5" xfId="2" applyFont="1" applyBorder="1" applyAlignment="1">
      <alignment horizontal="left" vertical="center" wrapText="1"/>
    </xf>
    <xf numFmtId="0" fontId="30" fillId="3" borderId="0" xfId="0" applyFont="1" applyFill="1" applyAlignment="1">
      <alignment vertical="center"/>
    </xf>
    <xf numFmtId="173" fontId="30" fillId="3" borderId="0" xfId="0" applyNumberFormat="1" applyFont="1" applyFill="1"/>
    <xf numFmtId="0" fontId="30" fillId="2" borderId="1" xfId="0" applyFont="1" applyFill="1" applyBorder="1" applyAlignment="1" applyProtection="1">
      <alignment horizontal="left" vertical="center"/>
      <protection hidden="1"/>
    </xf>
    <xf numFmtId="0" fontId="30" fillId="2" borderId="1" xfId="0" applyFont="1" applyFill="1" applyBorder="1" applyAlignment="1" applyProtection="1">
      <alignment vertical="center"/>
      <protection hidden="1"/>
    </xf>
    <xf numFmtId="0" fontId="95" fillId="2" borderId="1" xfId="0" applyFont="1" applyFill="1" applyBorder="1" applyAlignment="1">
      <alignment horizontal="left" vertical="center"/>
    </xf>
    <xf numFmtId="0" fontId="95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/>
    </xf>
    <xf numFmtId="173" fontId="30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center"/>
    </xf>
    <xf numFmtId="15" fontId="30" fillId="2" borderId="1" xfId="0" applyNumberFormat="1" applyFont="1" applyFill="1" applyBorder="1" applyAlignment="1">
      <alignment horizontal="left" vertical="center"/>
    </xf>
    <xf numFmtId="15" fontId="30" fillId="2" borderId="1" xfId="0" applyNumberFormat="1" applyFont="1" applyFill="1" applyBorder="1" applyAlignment="1">
      <alignment horizontal="left" vertical="center" wrapText="1"/>
    </xf>
    <xf numFmtId="164" fontId="30" fillId="2" borderId="1" xfId="0" quotePrefix="1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 wrapText="1"/>
    </xf>
    <xf numFmtId="1" fontId="79" fillId="2" borderId="0" xfId="0" applyNumberFormat="1" applyFont="1" applyFill="1" applyAlignment="1">
      <alignment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center" vertical="center"/>
    </xf>
    <xf numFmtId="0" fontId="65" fillId="4" borderId="2" xfId="0" quotePrefix="1" applyFont="1" applyFill="1" applyBorder="1" applyAlignment="1">
      <alignment horizontal="center" vertical="center"/>
    </xf>
    <xf numFmtId="0" fontId="79" fillId="2" borderId="0" xfId="0" applyFont="1" applyFill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left" vertical="center"/>
    </xf>
    <xf numFmtId="1" fontId="65" fillId="2" borderId="3" xfId="59" applyNumberFormat="1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horizontal="left" vertical="center"/>
    </xf>
    <xf numFmtId="0" fontId="65" fillId="6" borderId="3" xfId="0" applyFont="1" applyFill="1" applyBorder="1" applyAlignment="1">
      <alignment horizontal="left" vertical="center"/>
    </xf>
    <xf numFmtId="1" fontId="65" fillId="5" borderId="3" xfId="0" applyNumberFormat="1" applyFont="1" applyFill="1" applyBorder="1" applyAlignment="1">
      <alignment vertical="center"/>
    </xf>
    <xf numFmtId="0" fontId="96" fillId="8" borderId="9" xfId="0" applyFont="1" applyFill="1" applyBorder="1" applyAlignment="1">
      <alignment horizontal="center" vertical="center"/>
    </xf>
    <xf numFmtId="0" fontId="96" fillId="8" borderId="9" xfId="0" applyFont="1" applyFill="1" applyBorder="1" applyAlignment="1">
      <alignment horizontal="center" vertical="center" wrapText="1"/>
    </xf>
    <xf numFmtId="0" fontId="97" fillId="2" borderId="0" xfId="0" applyFont="1" applyFill="1" applyAlignment="1">
      <alignment horizontal="center" vertical="center"/>
    </xf>
    <xf numFmtId="1" fontId="69" fillId="2" borderId="0" xfId="0" applyNumberFormat="1" applyFont="1" applyFill="1" applyAlignment="1">
      <alignment horizontal="center" vertical="center"/>
    </xf>
    <xf numFmtId="0" fontId="69" fillId="2" borderId="0" xfId="0" applyFont="1" applyFill="1" applyAlignment="1">
      <alignment horizontal="left" vertical="center" wrapText="1"/>
    </xf>
    <xf numFmtId="0" fontId="69" fillId="2" borderId="0" xfId="0" applyFont="1" applyFill="1" applyAlignment="1">
      <alignment horizontal="left" vertical="center"/>
    </xf>
    <xf numFmtId="1" fontId="69" fillId="0" borderId="0" xfId="1" applyNumberFormat="1" applyFont="1" applyAlignment="1">
      <alignment horizontal="center" vertical="center" wrapText="1"/>
    </xf>
    <xf numFmtId="1" fontId="69" fillId="2" borderId="0" xfId="0" applyNumberFormat="1" applyFont="1" applyFill="1" applyAlignment="1">
      <alignment horizontal="center" vertical="center" wrapText="1"/>
    </xf>
    <xf numFmtId="175" fontId="69" fillId="2" borderId="0" xfId="0" applyNumberFormat="1" applyFont="1" applyFill="1" applyAlignment="1">
      <alignment horizontal="center" vertical="center"/>
    </xf>
    <xf numFmtId="1" fontId="32" fillId="2" borderId="0" xfId="0" quotePrefix="1" applyNumberFormat="1" applyFont="1" applyFill="1" applyAlignment="1">
      <alignment horizontal="center" vertical="center"/>
    </xf>
    <xf numFmtId="1" fontId="32" fillId="2" borderId="0" xfId="0" applyNumberFormat="1" applyFont="1" applyFill="1" applyAlignment="1">
      <alignment horizontal="center" vertical="center"/>
    </xf>
    <xf numFmtId="1" fontId="65" fillId="5" borderId="3" xfId="0" applyNumberFormat="1" applyFont="1" applyFill="1" applyBorder="1" applyAlignment="1">
      <alignment horizontal="center" vertical="center"/>
    </xf>
    <xf numFmtId="1" fontId="65" fillId="2" borderId="3" xfId="0" applyNumberFormat="1" applyFont="1" applyFill="1" applyBorder="1" applyAlignment="1">
      <alignment horizontal="center" vertical="center"/>
    </xf>
    <xf numFmtId="0" fontId="82" fillId="2" borderId="9" xfId="0" applyFont="1" applyFill="1" applyBorder="1" applyAlignment="1">
      <alignment horizontal="center" vertical="center"/>
    </xf>
    <xf numFmtId="1" fontId="82" fillId="0" borderId="9" xfId="1" applyNumberFormat="1" applyFont="1" applyBorder="1" applyAlignment="1">
      <alignment horizontal="center" vertical="center" wrapText="1"/>
    </xf>
    <xf numFmtId="1" fontId="82" fillId="2" borderId="9" xfId="0" applyNumberFormat="1" applyFont="1" applyFill="1" applyBorder="1" applyAlignment="1">
      <alignment horizontal="center" vertical="center"/>
    </xf>
    <xf numFmtId="2" fontId="82" fillId="2" borderId="9" xfId="0" applyNumberFormat="1" applyFont="1" applyFill="1" applyBorder="1" applyAlignment="1">
      <alignment horizontal="center" vertical="center"/>
    </xf>
    <xf numFmtId="165" fontId="82" fillId="2" borderId="9" xfId="0" applyNumberFormat="1" applyFont="1" applyFill="1" applyBorder="1" applyAlignment="1">
      <alignment horizontal="center" vertical="center"/>
    </xf>
    <xf numFmtId="1" fontId="33" fillId="2" borderId="9" xfId="0" quotePrefix="1" applyNumberFormat="1" applyFont="1" applyFill="1" applyBorder="1" applyAlignment="1">
      <alignment horizontal="center" vertical="center"/>
    </xf>
    <xf numFmtId="0" fontId="96" fillId="8" borderId="9" xfId="0" applyFont="1" applyFill="1" applyBorder="1" applyAlignment="1">
      <alignment vertical="center" wrapText="1"/>
    </xf>
    <xf numFmtId="0" fontId="82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166" fontId="59" fillId="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98" fillId="2" borderId="0" xfId="0" applyFont="1" applyFill="1" applyAlignment="1">
      <alignment horizontal="left" vertical="center"/>
    </xf>
    <xf numFmtId="1" fontId="59" fillId="2" borderId="0" xfId="0" applyNumberFormat="1" applyFont="1" applyFill="1" applyAlignment="1">
      <alignment horizontal="left" vertical="center"/>
    </xf>
    <xf numFmtId="0" fontId="59" fillId="2" borderId="0" xfId="0" quotePrefix="1" applyFont="1" applyFill="1" applyAlignment="1">
      <alignment horizontal="left" vertical="center"/>
    </xf>
    <xf numFmtId="1" fontId="66" fillId="0" borderId="0" xfId="0" applyNumberFormat="1" applyFont="1" applyAlignment="1">
      <alignment horizontal="left" vertical="center"/>
    </xf>
    <xf numFmtId="0" fontId="84" fillId="0" borderId="0" xfId="0" applyFont="1" applyAlignment="1">
      <alignment horizontal="left" vertical="top" wrapText="1"/>
    </xf>
    <xf numFmtId="0" fontId="77" fillId="0" borderId="0" xfId="0" applyFont="1" applyAlignment="1">
      <alignment horizontal="left" vertical="top" wrapText="1"/>
    </xf>
    <xf numFmtId="12" fontId="8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1" fontId="33" fillId="0" borderId="9" xfId="1" applyNumberFormat="1" applyFont="1" applyBorder="1" applyAlignment="1">
      <alignment horizontal="center" vertical="center" wrapText="1"/>
    </xf>
    <xf numFmtId="2" fontId="82" fillId="0" borderId="9" xfId="1" applyNumberFormat="1" applyFont="1" applyBorder="1" applyAlignment="1">
      <alignment horizontal="center" vertical="center" wrapText="1"/>
    </xf>
    <xf numFmtId="165" fontId="82" fillId="0" borderId="9" xfId="1" applyNumberFormat="1" applyFont="1" applyBorder="1" applyAlignment="1">
      <alignment horizontal="center" vertical="center" wrapText="1"/>
    </xf>
    <xf numFmtId="1" fontId="82" fillId="2" borderId="10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1" fontId="99" fillId="0" borderId="9" xfId="1" applyNumberFormat="1" applyFont="1" applyBorder="1" applyAlignment="1">
      <alignment vertical="center" wrapText="1"/>
    </xf>
    <xf numFmtId="1" fontId="100" fillId="0" borderId="9" xfId="1" applyNumberFormat="1" applyFont="1" applyBorder="1" applyAlignment="1">
      <alignment vertical="center" wrapText="1"/>
    </xf>
    <xf numFmtId="1" fontId="28" fillId="2" borderId="9" xfId="0" applyNumberFormat="1" applyFont="1" applyFill="1" applyBorder="1" applyAlignment="1">
      <alignment horizontal="center" vertical="center"/>
    </xf>
    <xf numFmtId="165" fontId="28" fillId="2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" fontId="100" fillId="0" borderId="9" xfId="1" applyNumberFormat="1" applyFont="1" applyBorder="1" applyAlignment="1">
      <alignment horizontal="center" vertical="center" wrapText="1"/>
    </xf>
    <xf numFmtId="1" fontId="99" fillId="0" borderId="36" xfId="1" applyNumberFormat="1" applyFont="1" applyBorder="1" applyAlignment="1">
      <alignment vertical="center" wrapText="1"/>
    </xf>
    <xf numFmtId="1" fontId="100" fillId="0" borderId="36" xfId="1" applyNumberFormat="1" applyFont="1" applyBorder="1" applyAlignment="1">
      <alignment vertical="center" wrapText="1"/>
    </xf>
    <xf numFmtId="2" fontId="28" fillId="2" borderId="9" xfId="0" applyNumberFormat="1" applyFont="1" applyFill="1" applyBorder="1" applyAlignment="1">
      <alignment horizontal="center" vertical="center"/>
    </xf>
    <xf numFmtId="1" fontId="99" fillId="0" borderId="9" xfId="1" applyNumberFormat="1" applyFont="1" applyBorder="1" applyAlignment="1">
      <alignment horizontal="center" vertical="center" wrapText="1"/>
    </xf>
    <xf numFmtId="0" fontId="49" fillId="0" borderId="0" xfId="2" applyFont="1" applyAlignment="1">
      <alignment vertical="center"/>
    </xf>
    <xf numFmtId="0" fontId="49" fillId="0" borderId="9" xfId="2" applyFont="1" applyBorder="1" applyAlignment="1">
      <alignment horizontal="center" vertical="center" wrapText="1"/>
    </xf>
    <xf numFmtId="0" fontId="48" fillId="23" borderId="9" xfId="2" applyFont="1" applyFill="1" applyBorder="1" applyAlignment="1">
      <alignment vertical="center"/>
    </xf>
    <xf numFmtId="0" fontId="48" fillId="23" borderId="9" xfId="2" applyFont="1" applyFill="1" applyBorder="1" applyAlignment="1">
      <alignment horizontal="center" vertical="center" wrapText="1"/>
    </xf>
    <xf numFmtId="0" fontId="44" fillId="23" borderId="0" xfId="2" applyFont="1" applyFill="1" applyAlignment="1">
      <alignment vertical="center"/>
    </xf>
    <xf numFmtId="0" fontId="101" fillId="0" borderId="0" xfId="0" applyFont="1" applyAlignment="1">
      <alignment horizontal="center"/>
    </xf>
    <xf numFmtId="0" fontId="102" fillId="24" borderId="9" xfId="0" applyFont="1" applyFill="1" applyBorder="1" applyAlignment="1">
      <alignment horizontal="center" vertical="center" wrapText="1" shrinkToFit="1"/>
    </xf>
    <xf numFmtId="1" fontId="102" fillId="24" borderId="9" xfId="0" applyNumberFormat="1" applyFont="1" applyFill="1" applyBorder="1" applyAlignment="1">
      <alignment horizontal="center" vertical="center" shrinkToFit="1"/>
    </xf>
    <xf numFmtId="3" fontId="102" fillId="24" borderId="9" xfId="0" applyNumberFormat="1" applyFont="1" applyFill="1" applyBorder="1" applyAlignment="1">
      <alignment horizontal="center" vertical="center" wrapText="1" shrinkToFit="1"/>
    </xf>
    <xf numFmtId="0" fontId="102" fillId="2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/>
    <xf numFmtId="0" fontId="103" fillId="0" borderId="9" xfId="0" applyFont="1" applyBorder="1" applyAlignment="1">
      <alignment horizontal="center" vertical="center" shrinkToFit="1"/>
    </xf>
    <xf numFmtId="0" fontId="103" fillId="0" borderId="9" xfId="0" applyFont="1" applyBorder="1" applyAlignment="1">
      <alignment vertical="center"/>
    </xf>
    <xf numFmtId="0" fontId="103" fillId="0" borderId="0" xfId="0" applyFont="1" applyAlignment="1">
      <alignment vertical="center"/>
    </xf>
    <xf numFmtId="0" fontId="104" fillId="0" borderId="9" xfId="0" applyFont="1" applyBorder="1" applyAlignment="1">
      <alignment horizontal="center"/>
    </xf>
    <xf numFmtId="0" fontId="105" fillId="0" borderId="9" xfId="0" applyFont="1" applyBorder="1"/>
    <xf numFmtId="178" fontId="105" fillId="0" borderId="9" xfId="59" applyNumberFormat="1" applyFont="1" applyBorder="1"/>
    <xf numFmtId="0" fontId="105" fillId="0" borderId="0" xfId="0" applyFont="1"/>
    <xf numFmtId="178" fontId="0" fillId="0" borderId="0" xfId="0" applyNumberFormat="1"/>
    <xf numFmtId="0" fontId="103" fillId="0" borderId="9" xfId="0" applyFont="1" applyBorder="1"/>
    <xf numFmtId="0" fontId="103" fillId="0" borderId="0" xfId="0" applyFont="1"/>
    <xf numFmtId="0" fontId="106" fillId="2" borderId="0" xfId="0" applyFont="1" applyFill="1" applyAlignment="1">
      <alignment horizontal="center" vertical="center" wrapText="1"/>
    </xf>
    <xf numFmtId="0" fontId="106" fillId="2" borderId="0" xfId="0" applyFont="1" applyFill="1" applyAlignment="1">
      <alignment horizontal="center" vertical="center"/>
    </xf>
    <xf numFmtId="0" fontId="106" fillId="2" borderId="0" xfId="0" applyFont="1" applyFill="1" applyAlignment="1">
      <alignment horizontal="right" vertical="center"/>
    </xf>
    <xf numFmtId="3" fontId="107" fillId="2" borderId="0" xfId="0" applyNumberFormat="1" applyFont="1" applyFill="1" applyAlignment="1">
      <alignment vertical="center"/>
    </xf>
    <xf numFmtId="3" fontId="107" fillId="2" borderId="0" xfId="0" applyNumberFormat="1" applyFont="1" applyFill="1" applyAlignment="1">
      <alignment horizontal="center" vertical="center"/>
    </xf>
    <xf numFmtId="1" fontId="65" fillId="7" borderId="0" xfId="0" applyNumberFormat="1" applyFont="1" applyFill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77" fillId="2" borderId="9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33" fillId="3" borderId="31" xfId="0" applyFont="1" applyFill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center" vertical="center" wrapText="1"/>
    </xf>
    <xf numFmtId="0" fontId="33" fillId="3" borderId="3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0" fontId="33" fillId="0" borderId="27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2" fillId="2" borderId="9" xfId="0" applyFont="1" applyFill="1" applyBorder="1" applyAlignment="1">
      <alignment horizontal="left" vertical="center" wrapText="1"/>
    </xf>
    <xf numFmtId="0" fontId="82" fillId="2" borderId="9" xfId="0" applyFont="1" applyFill="1" applyBorder="1" applyAlignment="1">
      <alignment horizontal="left" vertical="center"/>
    </xf>
    <xf numFmtId="0" fontId="33" fillId="3" borderId="27" xfId="0" applyFont="1" applyFill="1" applyBorder="1" applyAlignment="1">
      <alignment horizontal="center" vertical="center" wrapText="1"/>
    </xf>
    <xf numFmtId="0" fontId="33" fillId="3" borderId="30" xfId="0" applyFont="1" applyFill="1" applyBorder="1" applyAlignment="1">
      <alignment horizontal="center" vertical="center" wrapText="1"/>
    </xf>
    <xf numFmtId="0" fontId="33" fillId="3" borderId="28" xfId="0" applyFont="1" applyFill="1" applyBorder="1" applyAlignment="1">
      <alignment horizontal="center" vertical="center" wrapText="1"/>
    </xf>
    <xf numFmtId="0" fontId="82" fillId="2" borderId="10" xfId="0" applyFont="1" applyFill="1" applyBorder="1" applyAlignment="1">
      <alignment horizontal="center" vertical="center" wrapText="1"/>
    </xf>
    <xf numFmtId="0" fontId="82" fillId="2" borderId="8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1" fontId="30" fillId="0" borderId="9" xfId="0" applyNumberFormat="1" applyFont="1" applyBorder="1" applyAlignment="1">
      <alignment horizontal="center" vertical="center" wrapText="1"/>
    </xf>
    <xf numFmtId="0" fontId="96" fillId="8" borderId="9" xfId="0" applyFont="1" applyFill="1" applyBorder="1" applyAlignment="1">
      <alignment horizontal="center" vertical="center" wrapText="1"/>
    </xf>
    <xf numFmtId="1" fontId="62" fillId="0" borderId="10" xfId="0" applyNumberFormat="1" applyFont="1" applyBorder="1" applyAlignment="1">
      <alignment horizontal="center" vertical="center" wrapText="1"/>
    </xf>
    <xf numFmtId="1" fontId="62" fillId="0" borderId="23" xfId="0" applyNumberFormat="1" applyFont="1" applyBorder="1" applyAlignment="1">
      <alignment horizontal="center" vertical="center" wrapText="1"/>
    </xf>
    <xf numFmtId="1" fontId="62" fillId="0" borderId="8" xfId="0" applyNumberFormat="1" applyFont="1" applyBorder="1" applyAlignment="1">
      <alignment horizontal="center" vertical="center" wrapText="1"/>
    </xf>
    <xf numFmtId="1" fontId="65" fillId="5" borderId="3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0" fontId="65" fillId="12" borderId="10" xfId="0" applyFont="1" applyFill="1" applyBorder="1" applyAlignment="1">
      <alignment horizontal="center" vertical="center"/>
    </xf>
    <xf numFmtId="0" fontId="65" fillId="12" borderId="23" xfId="0" applyFont="1" applyFill="1" applyBorder="1" applyAlignment="1">
      <alignment horizontal="center" vertical="center"/>
    </xf>
    <xf numFmtId="0" fontId="65" fillId="12" borderId="8" xfId="0" applyFont="1" applyFill="1" applyBorder="1" applyAlignment="1">
      <alignment horizontal="center" vertical="center"/>
    </xf>
    <xf numFmtId="0" fontId="77" fillId="2" borderId="20" xfId="0" applyFont="1" applyFill="1" applyBorder="1" applyAlignment="1">
      <alignment horizontal="left" vertical="center" wrapText="1"/>
    </xf>
    <xf numFmtId="0" fontId="77" fillId="2" borderId="21" xfId="0" applyFont="1" applyFill="1" applyBorder="1" applyAlignment="1">
      <alignment horizontal="left" vertical="center" wrapText="1"/>
    </xf>
    <xf numFmtId="0" fontId="75" fillId="2" borderId="20" xfId="0" applyFont="1" applyFill="1" applyBorder="1" applyAlignment="1">
      <alignment horizontal="left" vertical="center" wrapText="1"/>
    </xf>
    <xf numFmtId="0" fontId="75" fillId="2" borderId="21" xfId="0" applyFont="1" applyFill="1" applyBorder="1" applyAlignment="1">
      <alignment horizontal="left" vertical="center" wrapText="1"/>
    </xf>
    <xf numFmtId="1" fontId="29" fillId="0" borderId="29" xfId="0" applyNumberFormat="1" applyFont="1" applyBorder="1" applyAlignment="1">
      <alignment horizontal="left" vertical="top" wrapText="1"/>
    </xf>
    <xf numFmtId="0" fontId="70" fillId="2" borderId="0" xfId="0" quotePrefix="1" applyFont="1" applyFill="1" applyAlignment="1">
      <alignment horizontal="left" vertical="center" wrapText="1"/>
    </xf>
    <xf numFmtId="0" fontId="96" fillId="8" borderId="9" xfId="0" applyFont="1" applyFill="1" applyBorder="1" applyAlignment="1">
      <alignment horizontal="center" vertical="center"/>
    </xf>
    <xf numFmtId="0" fontId="65" fillId="12" borderId="7" xfId="0" applyFont="1" applyFill="1" applyBorder="1" applyAlignment="1">
      <alignment horizontal="center" vertical="center"/>
    </xf>
    <xf numFmtId="0" fontId="77" fillId="2" borderId="19" xfId="0" applyFont="1" applyFill="1" applyBorder="1" applyAlignment="1">
      <alignment horizontal="left" vertical="center" wrapText="1"/>
    </xf>
    <xf numFmtId="0" fontId="65" fillId="4" borderId="2" xfId="0" quotePrefix="1" applyFont="1" applyFill="1" applyBorder="1" applyAlignment="1">
      <alignment horizontal="center" vertical="center"/>
    </xf>
    <xf numFmtId="1" fontId="65" fillId="2" borderId="3" xfId="0" applyNumberFormat="1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center" vertical="center"/>
    </xf>
    <xf numFmtId="15" fontId="30" fillId="2" borderId="1" xfId="0" quotePrefix="1" applyNumberFormat="1" applyFont="1" applyFill="1" applyBorder="1" applyAlignment="1">
      <alignment horizontal="left" vertical="center"/>
    </xf>
    <xf numFmtId="15" fontId="30" fillId="2" borderId="1" xfId="0" applyNumberFormat="1" applyFont="1" applyFill="1" applyBorder="1" applyAlignment="1">
      <alignment horizontal="left" vertical="center"/>
    </xf>
    <xf numFmtId="0" fontId="32" fillId="4" borderId="2" xfId="0" quotePrefix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82" fillId="0" borderId="27" xfId="0" applyFont="1" applyBorder="1" applyAlignment="1">
      <alignment horizontal="left" vertical="center" wrapText="1"/>
    </xf>
    <xf numFmtId="0" fontId="82" fillId="0" borderId="30" xfId="0" applyFont="1" applyBorder="1" applyAlignment="1">
      <alignment horizontal="left" vertical="center" wrapText="1"/>
    </xf>
    <xf numFmtId="0" fontId="82" fillId="0" borderId="28" xfId="0" applyFont="1" applyBorder="1" applyAlignment="1">
      <alignment horizontal="left" vertical="center" wrapText="1"/>
    </xf>
    <xf numFmtId="1" fontId="65" fillId="7" borderId="3" xfId="0" applyNumberFormat="1" applyFont="1" applyFill="1" applyBorder="1" applyAlignment="1">
      <alignment horizontal="center" vertical="center"/>
    </xf>
    <xf numFmtId="0" fontId="57" fillId="13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73" fontId="61" fillId="3" borderId="9" xfId="0" applyNumberFormat="1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21" fillId="0" borderId="9" xfId="0" quotePrefix="1" applyFont="1" applyBorder="1" applyAlignment="1">
      <alignment horizontal="center" vertical="center"/>
    </xf>
    <xf numFmtId="0" fontId="62" fillId="3" borderId="0" xfId="0" applyFont="1" applyFill="1" applyAlignment="1">
      <alignment horizontal="left" vertical="center" wrapText="1"/>
    </xf>
    <xf numFmtId="0" fontId="62" fillId="3" borderId="18" xfId="0" applyFont="1" applyFill="1" applyBorder="1" applyAlignment="1">
      <alignment horizontal="left" vertical="center" wrapText="1"/>
    </xf>
    <xf numFmtId="0" fontId="82" fillId="2" borderId="20" xfId="0" applyFont="1" applyFill="1" applyBorder="1" applyAlignment="1">
      <alignment horizontal="left" vertical="center" wrapText="1"/>
    </xf>
    <xf numFmtId="0" fontId="82" fillId="2" borderId="23" xfId="0" applyFont="1" applyFill="1" applyBorder="1" applyAlignment="1">
      <alignment horizontal="left" vertical="center"/>
    </xf>
    <xf numFmtId="0" fontId="82" fillId="2" borderId="2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1" fontId="82" fillId="0" borderId="20" xfId="1" applyNumberFormat="1" applyFont="1" applyBorder="1" applyAlignment="1">
      <alignment horizontal="center" vertical="center" wrapText="1"/>
    </xf>
    <xf numFmtId="1" fontId="82" fillId="0" borderId="21" xfId="1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82" fillId="2" borderId="27" xfId="0" quotePrefix="1" applyFont="1" applyFill="1" applyBorder="1" applyAlignment="1">
      <alignment horizontal="left" vertical="center" wrapText="1"/>
    </xf>
    <xf numFmtId="0" fontId="82" fillId="2" borderId="30" xfId="0" quotePrefix="1" applyFont="1" applyFill="1" applyBorder="1" applyAlignment="1">
      <alignment horizontal="left" vertical="center" wrapText="1"/>
    </xf>
    <xf numFmtId="0" fontId="82" fillId="2" borderId="28" xfId="0" quotePrefix="1" applyFont="1" applyFill="1" applyBorder="1" applyAlignment="1">
      <alignment horizontal="left" vertical="center" wrapText="1"/>
    </xf>
    <xf numFmtId="0" fontId="33" fillId="16" borderId="27" xfId="0" quotePrefix="1" applyFont="1" applyFill="1" applyBorder="1" applyAlignment="1">
      <alignment horizontal="center" vertical="center"/>
    </xf>
    <xf numFmtId="0" fontId="33" fillId="16" borderId="28" xfId="0" quotePrefix="1" applyFont="1" applyFill="1" applyBorder="1" applyAlignment="1">
      <alignment horizontal="center" vertical="center"/>
    </xf>
    <xf numFmtId="0" fontId="84" fillId="0" borderId="29" xfId="0" applyFont="1" applyBorder="1" applyAlignment="1">
      <alignment horizontal="left" vertical="top" wrapText="1"/>
    </xf>
    <xf numFmtId="0" fontId="85" fillId="0" borderId="29" xfId="0" applyFont="1" applyBorder="1" applyAlignment="1">
      <alignment horizontal="left" vertical="top" wrapText="1"/>
    </xf>
    <xf numFmtId="12" fontId="86" fillId="15" borderId="20" xfId="0" applyNumberFormat="1" applyFont="1" applyFill="1" applyBorder="1" applyAlignment="1">
      <alignment horizontal="center" vertical="center" wrapText="1"/>
    </xf>
    <xf numFmtId="12" fontId="86" fillId="15" borderId="23" xfId="0" applyNumberFormat="1" applyFont="1" applyFill="1" applyBorder="1" applyAlignment="1">
      <alignment horizontal="center" vertical="center" wrapText="1"/>
    </xf>
    <xf numFmtId="12" fontId="86" fillId="15" borderId="21" xfId="0" applyNumberFormat="1" applyFont="1" applyFill="1" applyBorder="1" applyAlignment="1">
      <alignment horizontal="center" vertical="center" wrapText="1"/>
    </xf>
    <xf numFmtId="0" fontId="77" fillId="0" borderId="29" xfId="0" applyFont="1" applyBorder="1" applyAlignment="1">
      <alignment horizontal="left" vertical="top" wrapText="1"/>
    </xf>
    <xf numFmtId="1" fontId="82" fillId="0" borderId="20" xfId="1" applyNumberFormat="1" applyFont="1" applyBorder="1" applyAlignment="1">
      <alignment horizontal="left" vertical="center" wrapText="1"/>
    </xf>
    <xf numFmtId="1" fontId="82" fillId="0" borderId="30" xfId="1" applyNumberFormat="1" applyFont="1" applyBorder="1" applyAlignment="1">
      <alignment horizontal="left" vertical="center" wrapText="1"/>
    </xf>
    <xf numFmtId="1" fontId="82" fillId="0" borderId="21" xfId="1" applyNumberFormat="1" applyFont="1" applyBorder="1" applyAlignment="1">
      <alignment horizontal="left" vertical="center" wrapText="1"/>
    </xf>
    <xf numFmtId="0" fontId="82" fillId="2" borderId="9" xfId="0" applyFont="1" applyFill="1" applyBorder="1" applyAlignment="1">
      <alignment horizontal="center" vertical="center" wrapText="1"/>
    </xf>
    <xf numFmtId="0" fontId="82" fillId="2" borderId="9" xfId="0" applyFont="1" applyFill="1" applyBorder="1" applyAlignment="1">
      <alignment horizontal="center" vertical="center"/>
    </xf>
    <xf numFmtId="0" fontId="49" fillId="0" borderId="22" xfId="2" applyFont="1" applyBorder="1" applyAlignment="1">
      <alignment horizontal="center" vertical="center" wrapText="1"/>
    </xf>
    <xf numFmtId="0" fontId="49" fillId="0" borderId="34" xfId="2" applyFont="1" applyBorder="1" applyAlignment="1">
      <alignment horizontal="center" vertical="center" wrapText="1"/>
    </xf>
    <xf numFmtId="0" fontId="49" fillId="0" borderId="22" xfId="2" quotePrefix="1" applyFont="1" applyBorder="1" applyAlignment="1">
      <alignment horizontal="left" vertical="center" wrapText="1"/>
    </xf>
    <xf numFmtId="0" fontId="49" fillId="0" borderId="34" xfId="2" quotePrefix="1" applyFont="1" applyBorder="1" applyAlignment="1">
      <alignment horizontal="left" vertical="center" wrapText="1"/>
    </xf>
    <xf numFmtId="0" fontId="48" fillId="0" borderId="24" xfId="2" applyFont="1" applyBorder="1" applyAlignment="1">
      <alignment horizontal="center" vertical="center" wrapText="1"/>
    </xf>
    <xf numFmtId="0" fontId="48" fillId="0" borderId="26" xfId="2" applyFont="1" applyBorder="1" applyAlignment="1">
      <alignment horizontal="center" vertical="center" wrapText="1"/>
    </xf>
    <xf numFmtId="0" fontId="48" fillId="0" borderId="35" xfId="2" applyFont="1" applyBorder="1" applyAlignment="1">
      <alignment horizontal="center" vertical="center" wrapText="1"/>
    </xf>
    <xf numFmtId="0" fontId="48" fillId="0" borderId="0" xfId="2" applyFont="1" applyAlignment="1">
      <alignment horizontal="center" vertical="center" wrapText="1"/>
    </xf>
    <xf numFmtId="1" fontId="48" fillId="8" borderId="9" xfId="2" applyNumberFormat="1" applyFont="1" applyFill="1" applyBorder="1" applyAlignment="1">
      <alignment horizontal="center" vertical="center" wrapText="1"/>
    </xf>
    <xf numFmtId="1" fontId="48" fillId="0" borderId="31" xfId="2" applyNumberFormat="1" applyFont="1" applyBorder="1" applyAlignment="1">
      <alignment horizontal="center" vertical="center" wrapText="1"/>
    </xf>
    <xf numFmtId="1" fontId="48" fillId="0" borderId="32" xfId="2" applyNumberFormat="1" applyFont="1" applyBorder="1" applyAlignment="1">
      <alignment horizontal="center" vertical="center" wrapText="1"/>
    </xf>
    <xf numFmtId="1" fontId="49" fillId="0" borderId="9" xfId="2" applyNumberFormat="1" applyFont="1" applyBorder="1" applyAlignment="1">
      <alignment horizontal="center" vertical="center" wrapText="1"/>
    </xf>
    <xf numFmtId="1" fontId="48" fillId="8" borderId="20" xfId="2" applyNumberFormat="1" applyFont="1" applyFill="1" applyBorder="1" applyAlignment="1">
      <alignment horizontal="center" vertical="center" wrapText="1"/>
    </xf>
    <xf numFmtId="1" fontId="48" fillId="8" borderId="21" xfId="2" applyNumberFormat="1" applyFont="1" applyFill="1" applyBorder="1" applyAlignment="1">
      <alignment horizontal="center" vertical="center" wrapText="1"/>
    </xf>
    <xf numFmtId="0" fontId="49" fillId="0" borderId="36" xfId="2" quotePrefix="1" applyFont="1" applyBorder="1" applyAlignment="1">
      <alignment horizontal="center" vertical="center" wrapText="1"/>
    </xf>
    <xf numFmtId="0" fontId="49" fillId="0" borderId="5" xfId="2" quotePrefix="1" applyFont="1" applyBorder="1" applyAlignment="1">
      <alignment horizontal="center" vertical="center" wrapText="1"/>
    </xf>
    <xf numFmtId="1" fontId="48" fillId="0" borderId="37" xfId="2" applyNumberFormat="1" applyFont="1" applyBorder="1" applyAlignment="1">
      <alignment horizontal="center"/>
    </xf>
    <xf numFmtId="1" fontId="48" fillId="0" borderId="52" xfId="2" applyNumberFormat="1" applyFont="1" applyBorder="1" applyAlignment="1">
      <alignment horizontal="center"/>
    </xf>
    <xf numFmtId="1" fontId="48" fillId="0" borderId="31" xfId="2" applyNumberFormat="1" applyFont="1" applyBorder="1" applyAlignment="1">
      <alignment horizontal="center"/>
    </xf>
    <xf numFmtId="1" fontId="48" fillId="0" borderId="33" xfId="2" applyNumberFormat="1" applyFont="1" applyBorder="1" applyAlignment="1">
      <alignment horizontal="center"/>
    </xf>
    <xf numFmtId="0" fontId="48" fillId="8" borderId="9" xfId="2" applyFont="1" applyFill="1" applyBorder="1" applyAlignment="1">
      <alignment horizontal="center" vertical="center" wrapText="1"/>
    </xf>
    <xf numFmtId="0" fontId="49" fillId="0" borderId="9" xfId="2" applyFont="1" applyBorder="1" applyAlignment="1">
      <alignment horizontal="left" vertical="center" wrapText="1"/>
    </xf>
    <xf numFmtId="0" fontId="49" fillId="0" borderId="9" xfId="2" quotePrefix="1" applyFont="1" applyBorder="1" applyAlignment="1">
      <alignment vertical="center" wrapText="1"/>
    </xf>
    <xf numFmtId="1" fontId="48" fillId="0" borderId="9" xfId="2" applyNumberFormat="1" applyFont="1" applyBorder="1" applyAlignment="1">
      <alignment horizontal="center" vertical="center" wrapText="1"/>
    </xf>
    <xf numFmtId="1" fontId="48" fillId="8" borderId="23" xfId="2" applyNumberFormat="1" applyFont="1" applyFill="1" applyBorder="1" applyAlignment="1">
      <alignment horizontal="center" vertical="center" wrapText="1"/>
    </xf>
    <xf numFmtId="0" fontId="49" fillId="0" borderId="5" xfId="2" quotePrefix="1" applyFont="1" applyBorder="1" applyAlignment="1">
      <alignment horizontal="left" vertical="center" wrapText="1"/>
    </xf>
    <xf numFmtId="1" fontId="48" fillId="0" borderId="24" xfId="2" applyNumberFormat="1" applyFont="1" applyBorder="1" applyAlignment="1">
      <alignment horizontal="center" vertical="center" wrapText="1"/>
    </xf>
    <xf numFmtId="1" fontId="48" fillId="0" borderId="26" xfId="2" applyNumberFormat="1" applyFont="1" applyBorder="1" applyAlignment="1">
      <alignment horizontal="center" vertical="center" wrapText="1"/>
    </xf>
    <xf numFmtId="0" fontId="49" fillId="0" borderId="36" xfId="2" applyFont="1" applyBorder="1" applyAlignment="1">
      <alignment horizontal="center" vertical="center" wrapText="1"/>
    </xf>
    <xf numFmtId="0" fontId="49" fillId="0" borderId="5" xfId="2" applyFont="1" applyBorder="1" applyAlignment="1">
      <alignment horizontal="center" vertical="center" wrapText="1"/>
    </xf>
    <xf numFmtId="0" fontId="49" fillId="0" borderId="37" xfId="2" applyFont="1" applyBorder="1" applyAlignment="1">
      <alignment horizontal="center" vertical="center" wrapText="1"/>
    </xf>
    <xf numFmtId="0" fontId="49" fillId="0" borderId="52" xfId="2" applyFont="1" applyBorder="1" applyAlignment="1">
      <alignment horizontal="center" vertical="center" wrapText="1"/>
    </xf>
    <xf numFmtId="0" fontId="49" fillId="0" borderId="31" xfId="2" applyFont="1" applyBorder="1" applyAlignment="1">
      <alignment horizontal="center" vertical="center" wrapText="1"/>
    </xf>
    <xf numFmtId="0" fontId="49" fillId="0" borderId="33" xfId="2" applyFont="1" applyBorder="1" applyAlignment="1">
      <alignment horizontal="center" vertical="center" wrapText="1"/>
    </xf>
    <xf numFmtId="1" fontId="49" fillId="0" borderId="37" xfId="2" applyNumberFormat="1" applyFont="1" applyBorder="1" applyAlignment="1">
      <alignment horizontal="center" vertical="center" wrapText="1"/>
    </xf>
    <xf numFmtId="1" fontId="49" fillId="0" borderId="52" xfId="2" applyNumberFormat="1" applyFont="1" applyBorder="1" applyAlignment="1">
      <alignment horizontal="center" vertical="center" wrapText="1"/>
    </xf>
    <xf numFmtId="1" fontId="49" fillId="0" borderId="31" xfId="2" applyNumberFormat="1" applyFont="1" applyBorder="1" applyAlignment="1">
      <alignment horizontal="center" vertical="center" wrapText="1"/>
    </xf>
    <xf numFmtId="1" fontId="49" fillId="0" borderId="33" xfId="2" applyNumberFormat="1" applyFont="1" applyBorder="1" applyAlignment="1">
      <alignment horizontal="center" vertical="center" wrapText="1"/>
    </xf>
    <xf numFmtId="0" fontId="20" fillId="0" borderId="38" xfId="60" applyFont="1" applyBorder="1" applyAlignment="1">
      <alignment horizontal="left" vertical="center" wrapText="1"/>
    </xf>
    <xf numFmtId="0" fontId="54" fillId="0" borderId="0" xfId="60" applyFont="1" applyAlignment="1">
      <alignment horizontal="left" vertical="center" wrapText="1"/>
    </xf>
    <xf numFmtId="0" fontId="54" fillId="0" borderId="38" xfId="60" applyFont="1" applyBorder="1" applyAlignment="1">
      <alignment horizontal="center" vertical="center"/>
    </xf>
    <xf numFmtId="0" fontId="20" fillId="0" borderId="38" xfId="60" applyFont="1" applyBorder="1" applyAlignment="1">
      <alignment vertical="center" wrapText="1"/>
    </xf>
    <xf numFmtId="0" fontId="24" fillId="8" borderId="38" xfId="60" applyFont="1" applyFill="1" applyBorder="1" applyAlignment="1">
      <alignment horizontal="center" vertical="center"/>
    </xf>
    <xf numFmtId="0" fontId="54" fillId="8" borderId="38" xfId="60" applyFont="1" applyFill="1" applyBorder="1" applyAlignment="1">
      <alignment horizontal="left" vertical="center"/>
    </xf>
    <xf numFmtId="0" fontId="54" fillId="0" borderId="39" xfId="60" applyFont="1" applyBorder="1" applyAlignment="1">
      <alignment vertical="center"/>
    </xf>
    <xf numFmtId="0" fontId="54" fillId="0" borderId="39" xfId="60" applyFont="1" applyBorder="1" applyAlignment="1">
      <alignment horizontal="left" vertical="center"/>
    </xf>
    <xf numFmtId="0" fontId="27" fillId="0" borderId="40" xfId="0" applyFont="1" applyBorder="1" applyAlignment="1">
      <alignment horizontal="center" vertical="top" wrapText="1"/>
    </xf>
    <xf numFmtId="0" fontId="27" fillId="0" borderId="41" xfId="0" applyFont="1" applyBorder="1" applyAlignment="1">
      <alignment horizontal="center" vertical="top" wrapText="1"/>
    </xf>
    <xf numFmtId="0" fontId="27" fillId="0" borderId="42" xfId="0" applyFont="1" applyBorder="1" applyAlignment="1">
      <alignment horizontal="center" vertical="top" wrapText="1"/>
    </xf>
    <xf numFmtId="0" fontId="27" fillId="20" borderId="40" xfId="0" applyFont="1" applyFill="1" applyBorder="1" applyAlignment="1">
      <alignment horizontal="center" vertical="center" wrapText="1"/>
    </xf>
    <xf numFmtId="0" fontId="27" fillId="20" borderId="41" xfId="0" applyFont="1" applyFill="1" applyBorder="1" applyAlignment="1">
      <alignment horizontal="center" vertical="center" wrapText="1"/>
    </xf>
    <xf numFmtId="0" fontId="91" fillId="21" borderId="9" xfId="0" applyFont="1" applyFill="1" applyBorder="1" applyAlignment="1">
      <alignment horizontal="center" vertical="center" wrapText="1"/>
    </xf>
    <xf numFmtId="0" fontId="101" fillId="0" borderId="0" xfId="0" applyFont="1" applyAlignment="1">
      <alignment horizontal="center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1" xr:uid="{00000000-0005-0000-0000-00001A000000}"/>
    <cellStyle name="Normal 133" xfId="1" xr:uid="{00000000-0005-0000-0000-00001B000000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8" xfId="69" xr:uid="{832B6158-79FB-4462-B5A4-0A20D69AD902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Item" xfId="43" xr:uid="{00000000-0005-0000-0000-000033000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18.png"/><Relationship Id="rId3" Type="http://schemas.openxmlformats.org/officeDocument/2006/relationships/image" Target="../media/image10.png"/><Relationship Id="rId7" Type="http://schemas.openxmlformats.org/officeDocument/2006/relationships/image" Target="../media/image2.png"/><Relationship Id="rId12" Type="http://schemas.openxmlformats.org/officeDocument/2006/relationships/image" Target="../media/image17.png"/><Relationship Id="rId2" Type="http://schemas.openxmlformats.org/officeDocument/2006/relationships/image" Target="../media/image9.png"/><Relationship Id="rId16" Type="http://schemas.openxmlformats.org/officeDocument/2006/relationships/image" Target="../media/image21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6.png"/><Relationship Id="rId5" Type="http://schemas.openxmlformats.org/officeDocument/2006/relationships/image" Target="../media/image12.png"/><Relationship Id="rId15" Type="http://schemas.openxmlformats.org/officeDocument/2006/relationships/image" Target="../media/image20.png"/><Relationship Id="rId10" Type="http://schemas.openxmlformats.org/officeDocument/2006/relationships/image" Target="../media/image15.png"/><Relationship Id="rId4" Type="http://schemas.openxmlformats.org/officeDocument/2006/relationships/image" Target="../media/image11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.png"/><Relationship Id="rId1" Type="http://schemas.openxmlformats.org/officeDocument/2006/relationships/image" Target="../media/image22.pn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705447</xdr:colOff>
      <xdr:row>89</xdr:row>
      <xdr:rowOff>850469</xdr:rowOff>
    </xdr:from>
    <xdr:to>
      <xdr:col>14</xdr:col>
      <xdr:colOff>825498</xdr:colOff>
      <xdr:row>94</xdr:row>
      <xdr:rowOff>302465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6947" y="83061802"/>
          <a:ext cx="4247551" cy="5103496"/>
        </a:xfrm>
        <a:prstGeom prst="rect">
          <a:avLst/>
        </a:prstGeom>
      </xdr:spPr>
    </xdr:pic>
    <xdr:clientData/>
  </xdr:twoCellAnchor>
  <xdr:twoCellAnchor editAs="oneCell">
    <xdr:from>
      <xdr:col>13</xdr:col>
      <xdr:colOff>431799</xdr:colOff>
      <xdr:row>3</xdr:row>
      <xdr:rowOff>304800</xdr:rowOff>
    </xdr:from>
    <xdr:to>
      <xdr:col>15</xdr:col>
      <xdr:colOff>254000</xdr:colOff>
      <xdr:row>5</xdr:row>
      <xdr:rowOff>667359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EFDA10-EBD8-38F6-CEA1-BAA964EEC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67799" y="1765300"/>
          <a:ext cx="2637368" cy="1823059"/>
        </a:xfrm>
        <a:prstGeom prst="rect">
          <a:avLst/>
        </a:prstGeom>
      </xdr:spPr>
    </xdr:pic>
    <xdr:clientData/>
  </xdr:twoCellAnchor>
  <xdr:twoCellAnchor editAs="oneCell">
    <xdr:from>
      <xdr:col>14</xdr:col>
      <xdr:colOff>197795</xdr:colOff>
      <xdr:row>6</xdr:row>
      <xdr:rowOff>199997</xdr:rowOff>
    </xdr:from>
    <xdr:to>
      <xdr:col>15</xdr:col>
      <xdr:colOff>1502832</xdr:colOff>
      <xdr:row>8</xdr:row>
      <xdr:rowOff>544504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8121B0-2899-4F03-A736-7AB26956F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78962" y="3840664"/>
          <a:ext cx="2575037" cy="1783840"/>
        </a:xfrm>
        <a:prstGeom prst="rect">
          <a:avLst/>
        </a:prstGeom>
      </xdr:spPr>
    </xdr:pic>
    <xdr:clientData/>
  </xdr:twoCellAnchor>
  <xdr:twoCellAnchor editAs="oneCell">
    <xdr:from>
      <xdr:col>10</xdr:col>
      <xdr:colOff>279401</xdr:colOff>
      <xdr:row>85</xdr:row>
      <xdr:rowOff>482599</xdr:rowOff>
    </xdr:from>
    <xdr:to>
      <xdr:col>13</xdr:col>
      <xdr:colOff>271245</xdr:colOff>
      <xdr:row>89</xdr:row>
      <xdr:rowOff>338441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BBC799-F136-4CD8-9817-7F5B5EAA2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64568" y="79815266"/>
          <a:ext cx="4140510" cy="2882675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762001</xdr:colOff>
      <xdr:row>85</xdr:row>
      <xdr:rowOff>493822</xdr:rowOff>
    </xdr:from>
    <xdr:to>
      <xdr:col>15</xdr:col>
      <xdr:colOff>1707634</xdr:colOff>
      <xdr:row>89</xdr:row>
      <xdr:rowOff>143914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D038FE-A0D6-4EAA-BD60-CC05CF2FF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95834" y="79826489"/>
          <a:ext cx="3760800" cy="2676925"/>
        </a:xfrm>
        <a:prstGeom prst="rect">
          <a:avLst/>
        </a:prstGeom>
      </xdr:spPr>
    </xdr:pic>
    <xdr:clientData/>
  </xdr:twoCellAnchor>
  <xdr:twoCellAnchor>
    <xdr:from>
      <xdr:col>10</xdr:col>
      <xdr:colOff>994835</xdr:colOff>
      <xdr:row>94</xdr:row>
      <xdr:rowOff>1629834</xdr:rowOff>
    </xdr:from>
    <xdr:to>
      <xdr:col>15</xdr:col>
      <xdr:colOff>991463</xdr:colOff>
      <xdr:row>109</xdr:row>
      <xdr:rowOff>42334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CDC15198-A198-D74E-16CF-5EEB8583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2" y="89492667"/>
          <a:ext cx="6960461" cy="709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5161443</xdr:colOff>
      <xdr:row>15</xdr:row>
      <xdr:rowOff>387645</xdr:rowOff>
    </xdr:from>
    <xdr:to>
      <xdr:col>2</xdr:col>
      <xdr:colOff>3602935</xdr:colOff>
      <xdr:row>16</xdr:row>
      <xdr:rowOff>4577724</xdr:rowOff>
    </xdr:to>
    <xdr:pic>
      <xdr:nvPicPr>
        <xdr:cNvPr id="2" name="Picture 1" descr="A close up of a label&#10;&#10;Description automatically generated">
          <a:extLst>
            <a:ext uri="{FF2B5EF4-FFF2-40B4-BE49-F238E27FC236}">
              <a16:creationId xmlns:a16="http://schemas.microsoft.com/office/drawing/2014/main" id="{C036B7BC-1236-4DDE-9096-C4F5EF433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5356" y="65447536"/>
          <a:ext cx="8836166" cy="9408123"/>
        </a:xfrm>
        <a:prstGeom prst="rect">
          <a:avLst/>
        </a:prstGeom>
      </xdr:spPr>
    </xdr:pic>
    <xdr:clientData/>
  </xdr:twoCellAnchor>
  <xdr:twoCellAnchor editAs="oneCell">
    <xdr:from>
      <xdr:col>1</xdr:col>
      <xdr:colOff>2544418</xdr:colOff>
      <xdr:row>25</xdr:row>
      <xdr:rowOff>502834</xdr:rowOff>
    </xdr:from>
    <xdr:to>
      <xdr:col>2</xdr:col>
      <xdr:colOff>7207805</xdr:colOff>
      <xdr:row>26</xdr:row>
      <xdr:rowOff>4414631</xdr:rowOff>
    </xdr:to>
    <xdr:pic>
      <xdr:nvPicPr>
        <xdr:cNvPr id="3" name="Picture 2" descr="A white label with black text&#10;&#10;Description automatically generated">
          <a:extLst>
            <a:ext uri="{FF2B5EF4-FFF2-40B4-BE49-F238E27FC236}">
              <a16:creationId xmlns:a16="http://schemas.microsoft.com/office/drawing/2014/main" id="{6BA849DE-B35C-4C1E-A6BC-ABBDC8152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22732213" y="71564539"/>
          <a:ext cx="8769547" cy="15045637"/>
        </a:xfrm>
        <a:prstGeom prst="rect">
          <a:avLst/>
        </a:prstGeom>
      </xdr:spPr>
    </xdr:pic>
    <xdr:clientData/>
  </xdr:twoCellAnchor>
  <xdr:twoCellAnchor>
    <xdr:from>
      <xdr:col>1</xdr:col>
      <xdr:colOff>2567609</xdr:colOff>
      <xdr:row>18</xdr:row>
      <xdr:rowOff>2443369</xdr:rowOff>
    </xdr:from>
    <xdr:to>
      <xdr:col>2</xdr:col>
      <xdr:colOff>6833152</xdr:colOff>
      <xdr:row>20</xdr:row>
      <xdr:rowOff>4472608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81D4A5E-C8EE-47F0-9EDB-7E0C84444B2C}"/>
            </a:ext>
          </a:extLst>
        </xdr:cNvPr>
        <xdr:cNvGrpSpPr/>
      </xdr:nvGrpSpPr>
      <xdr:grpSpPr>
        <a:xfrm>
          <a:off x="19598309" y="59479069"/>
          <a:ext cx="14666843" cy="11782839"/>
          <a:chOff x="15826154" y="52497404"/>
          <a:chExt cx="4362506" cy="412770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D8782ACF-4043-B0B5-1D47-354166CFF7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826154" y="52503754"/>
            <a:ext cx="1073205" cy="4083253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55EEA08-88FC-BEFC-C31F-B3A4165240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6892954" y="52503752"/>
            <a:ext cx="1111307" cy="4102304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F15DDCA9-B6D5-2CD2-3861-7750B6CEF1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8023254" y="52497404"/>
            <a:ext cx="1092256" cy="4127705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8722C5D0-20AC-ACFE-D16A-622B0F519C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9102754" y="52529154"/>
            <a:ext cx="1085906" cy="4089603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1959155</xdr:colOff>
      <xdr:row>0</xdr:row>
      <xdr:rowOff>1460605</xdr:rowOff>
    </xdr:from>
    <xdr:to>
      <xdr:col>2</xdr:col>
      <xdr:colOff>5585981</xdr:colOff>
      <xdr:row>3</xdr:row>
      <xdr:rowOff>621886</xdr:rowOff>
    </xdr:to>
    <xdr:pic>
      <xdr:nvPicPr>
        <xdr:cNvPr id="19" name="Picture 18" descr="A front and back view of a black shirt&#10;&#10;Description automatically generated">
          <a:extLst>
            <a:ext uri="{FF2B5EF4-FFF2-40B4-BE49-F238E27FC236}">
              <a16:creationId xmlns:a16="http://schemas.microsoft.com/office/drawing/2014/main" id="{3E8DE0F8-643A-4C2B-A0FA-55E63721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374590" y="1460605"/>
          <a:ext cx="3626826" cy="2432911"/>
        </a:xfrm>
        <a:prstGeom prst="rect">
          <a:avLst/>
        </a:prstGeom>
      </xdr:spPr>
    </xdr:pic>
    <xdr:clientData/>
  </xdr:twoCellAnchor>
  <xdr:twoCellAnchor editAs="oneCell">
    <xdr:from>
      <xdr:col>2</xdr:col>
      <xdr:colOff>6144596</xdr:colOff>
      <xdr:row>0</xdr:row>
      <xdr:rowOff>1273685</xdr:rowOff>
    </xdr:from>
    <xdr:to>
      <xdr:col>2</xdr:col>
      <xdr:colOff>9528185</xdr:colOff>
      <xdr:row>3</xdr:row>
      <xdr:rowOff>362733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BE89E01-7148-4D8A-B3CE-FCA29E04D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560031" y="1273685"/>
          <a:ext cx="3383589" cy="2360678"/>
        </a:xfrm>
        <a:prstGeom prst="rect">
          <a:avLst/>
        </a:prstGeom>
      </xdr:spPr>
    </xdr:pic>
    <xdr:clientData/>
  </xdr:twoCellAnchor>
  <xdr:twoCellAnchor editAs="oneCell">
    <xdr:from>
      <xdr:col>1</xdr:col>
      <xdr:colOff>4663109</xdr:colOff>
      <xdr:row>28</xdr:row>
      <xdr:rowOff>869674</xdr:rowOff>
    </xdr:from>
    <xdr:to>
      <xdr:col>2</xdr:col>
      <xdr:colOff>4977912</xdr:colOff>
      <xdr:row>29</xdr:row>
      <xdr:rowOff>2782957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597B70-BC9D-4A87-9B5F-ED1995F79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712859" y="88309174"/>
          <a:ext cx="10697053" cy="5247033"/>
        </a:xfrm>
        <a:prstGeom prst="rect">
          <a:avLst/>
        </a:prstGeom>
      </xdr:spPr>
    </xdr:pic>
    <xdr:clientData/>
  </xdr:twoCellAnchor>
  <xdr:twoCellAnchor>
    <xdr:from>
      <xdr:col>1</xdr:col>
      <xdr:colOff>6912045</xdr:colOff>
      <xdr:row>34</xdr:row>
      <xdr:rowOff>424692</xdr:rowOff>
    </xdr:from>
    <xdr:to>
      <xdr:col>2</xdr:col>
      <xdr:colOff>2360545</xdr:colOff>
      <xdr:row>34</xdr:row>
      <xdr:rowOff>4762500</xdr:rowOff>
    </xdr:to>
    <xdr:pic>
      <xdr:nvPicPr>
        <xdr:cNvPr id="14" name="Picture 13" descr="A close up of a black wire&#10;&#10;Description automatically generated">
          <a:extLst>
            <a:ext uri="{FF2B5EF4-FFF2-40B4-BE49-F238E27FC236}">
              <a16:creationId xmlns:a16="http://schemas.microsoft.com/office/drawing/2014/main" id="{6578E360-5B69-40A7-A66F-5DE8A035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932806" y="106980453"/>
          <a:ext cx="5843174" cy="4337808"/>
        </a:xfrm>
        <a:prstGeom prst="rect">
          <a:avLst/>
        </a:prstGeom>
      </xdr:spPr>
    </xdr:pic>
    <xdr:clientData/>
  </xdr:twoCellAnchor>
  <xdr:twoCellAnchor>
    <xdr:from>
      <xdr:col>1</xdr:col>
      <xdr:colOff>5210796</xdr:colOff>
      <xdr:row>42</xdr:row>
      <xdr:rowOff>207065</xdr:rowOff>
    </xdr:from>
    <xdr:to>
      <xdr:col>2</xdr:col>
      <xdr:colOff>4115422</xdr:colOff>
      <xdr:row>43</xdr:row>
      <xdr:rowOff>2988119</xdr:rowOff>
    </xdr:to>
    <xdr:pic>
      <xdr:nvPicPr>
        <xdr:cNvPr id="15" name="Picture 14" descr="A close-up of a packet&#10;&#10;Description automatically generated">
          <a:extLst>
            <a:ext uri="{FF2B5EF4-FFF2-40B4-BE49-F238E27FC236}">
              <a16:creationId xmlns:a16="http://schemas.microsoft.com/office/drawing/2014/main" id="{8C7FF320-3764-4AA8-9B31-47905E872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231557" y="143744674"/>
          <a:ext cx="9299300" cy="5969858"/>
        </a:xfrm>
        <a:prstGeom prst="rect">
          <a:avLst/>
        </a:prstGeom>
      </xdr:spPr>
    </xdr:pic>
    <xdr:clientData/>
  </xdr:twoCellAnchor>
  <xdr:twoCellAnchor>
    <xdr:from>
      <xdr:col>1</xdr:col>
      <xdr:colOff>1971675</xdr:colOff>
      <xdr:row>47</xdr:row>
      <xdr:rowOff>504205</xdr:rowOff>
    </xdr:from>
    <xdr:to>
      <xdr:col>2</xdr:col>
      <xdr:colOff>8324022</xdr:colOff>
      <xdr:row>48</xdr:row>
      <xdr:rowOff>3632992</xdr:rowOff>
    </xdr:to>
    <xdr:pic>
      <xdr:nvPicPr>
        <xdr:cNvPr id="18" name="Picture 17" descr="A close-up of a label&#10;&#10;Description automatically generated">
          <a:extLst>
            <a:ext uri="{FF2B5EF4-FFF2-40B4-BE49-F238E27FC236}">
              <a16:creationId xmlns:a16="http://schemas.microsoft.com/office/drawing/2014/main" id="{2553E6C3-0BF4-499E-8A4B-E681A09D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992436" y="158991922"/>
          <a:ext cx="16747021" cy="7228679"/>
        </a:xfrm>
        <a:prstGeom prst="rect">
          <a:avLst/>
        </a:prstGeom>
      </xdr:spPr>
    </xdr:pic>
    <xdr:clientData/>
  </xdr:twoCellAnchor>
  <xdr:twoCellAnchor>
    <xdr:from>
      <xdr:col>1</xdr:col>
      <xdr:colOff>4821512</xdr:colOff>
      <xdr:row>36</xdr:row>
      <xdr:rowOff>633619</xdr:rowOff>
    </xdr:from>
    <xdr:to>
      <xdr:col>2</xdr:col>
      <xdr:colOff>3437281</xdr:colOff>
      <xdr:row>37</xdr:row>
      <xdr:rowOff>4045703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222C03A-4CD6-4609-BD63-0698EA4B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842273" y="114022532"/>
          <a:ext cx="9010443" cy="8630128"/>
        </a:xfrm>
        <a:prstGeom prst="rect">
          <a:avLst/>
        </a:prstGeom>
      </xdr:spPr>
    </xdr:pic>
    <xdr:clientData/>
  </xdr:twoCellAnchor>
  <xdr:twoCellAnchor editAs="oneCell">
    <xdr:from>
      <xdr:col>1</xdr:col>
      <xdr:colOff>781670</xdr:colOff>
      <xdr:row>39</xdr:row>
      <xdr:rowOff>1321077</xdr:rowOff>
    </xdr:from>
    <xdr:to>
      <xdr:col>2</xdr:col>
      <xdr:colOff>9615130</xdr:colOff>
      <xdr:row>40</xdr:row>
      <xdr:rowOff>2319131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36CBCB9-9D57-45B8-9223-0D98F661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802431" y="134546838"/>
          <a:ext cx="19228134" cy="5056532"/>
        </a:xfrm>
        <a:prstGeom prst="rect">
          <a:avLst/>
        </a:prstGeom>
      </xdr:spPr>
    </xdr:pic>
    <xdr:clientData/>
  </xdr:twoCellAnchor>
  <xdr:twoCellAnchor editAs="oneCell">
    <xdr:from>
      <xdr:col>1</xdr:col>
      <xdr:colOff>6342407</xdr:colOff>
      <xdr:row>52</xdr:row>
      <xdr:rowOff>362364</xdr:rowOff>
    </xdr:from>
    <xdr:to>
      <xdr:col>2</xdr:col>
      <xdr:colOff>5052391</xdr:colOff>
      <xdr:row>52</xdr:row>
      <xdr:rowOff>4622874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B126199-9A40-40D3-A70D-03A7D7F35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363168" y="177030407"/>
          <a:ext cx="9104658" cy="4260510"/>
        </a:xfrm>
        <a:prstGeom prst="rect">
          <a:avLst/>
        </a:prstGeom>
      </xdr:spPr>
    </xdr:pic>
    <xdr:clientData/>
  </xdr:twoCellAnchor>
  <xdr:twoCellAnchor editAs="oneCell">
    <xdr:from>
      <xdr:col>1</xdr:col>
      <xdr:colOff>6957391</xdr:colOff>
      <xdr:row>31</xdr:row>
      <xdr:rowOff>248478</xdr:rowOff>
    </xdr:from>
    <xdr:to>
      <xdr:col>2</xdr:col>
      <xdr:colOff>3478695</xdr:colOff>
      <xdr:row>32</xdr:row>
      <xdr:rowOff>4267105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C2C6CF6-FD5A-4C36-B6AF-FCB7A9DBC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978152" y="99515543"/>
          <a:ext cx="6915978" cy="92366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17</xdr:row>
      <xdr:rowOff>0</xdr:rowOff>
    </xdr:from>
    <xdr:to>
      <xdr:col>6</xdr:col>
      <xdr:colOff>2745698</xdr:colOff>
      <xdr:row>34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7A3D8E-E14D-13C4-0A66-1D00BC4B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3238500"/>
          <a:ext cx="2545673" cy="3238500"/>
        </a:xfrm>
        <a:prstGeom prst="rect">
          <a:avLst/>
        </a:prstGeom>
      </xdr:spPr>
    </xdr:pic>
    <xdr:clientData/>
  </xdr:twoCellAnchor>
  <xdr:twoCellAnchor>
    <xdr:from>
      <xdr:col>4</xdr:col>
      <xdr:colOff>571500</xdr:colOff>
      <xdr:row>36</xdr:row>
      <xdr:rowOff>31750</xdr:rowOff>
    </xdr:from>
    <xdr:to>
      <xdr:col>6</xdr:col>
      <xdr:colOff>3190875</xdr:colOff>
      <xdr:row>38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A2408A-8295-BA10-CFC5-9FA3E698B004}"/>
            </a:ext>
          </a:extLst>
        </xdr:cNvPr>
        <xdr:cNvSpPr txBox="1"/>
      </xdr:nvSpPr>
      <xdr:spPr>
        <a:xfrm>
          <a:off x="2984500" y="6889750"/>
          <a:ext cx="3825875" cy="49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600" b="1"/>
            <a:t>KÍCH</a:t>
          </a:r>
          <a:r>
            <a:rPr lang="vi-VN" sz="1600" b="1" baseline="0"/>
            <a:t> THƯỚC HÌNH IN THÂN TRƯỚC</a:t>
          </a:r>
          <a:endParaRPr lang="en-US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571500</xdr:colOff>
      <xdr:row>12</xdr:row>
      <xdr:rowOff>108938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119408-B93C-4921-A809-AAB36CE5D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87750" cy="2394938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247652</xdr:colOff>
      <xdr:row>0</xdr:row>
      <xdr:rowOff>21621</xdr:rowOff>
    </xdr:from>
    <xdr:to>
      <xdr:col>6</xdr:col>
      <xdr:colOff>3690815</xdr:colOff>
      <xdr:row>12</xdr:row>
      <xdr:rowOff>79375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1113A2-9AFA-45C9-AF2A-0D98576D4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7152" y="21621"/>
          <a:ext cx="3443163" cy="2343754"/>
        </a:xfrm>
        <a:prstGeom prst="rect">
          <a:avLst/>
        </a:prstGeom>
      </xdr:spPr>
    </xdr:pic>
    <xdr:clientData/>
  </xdr:twoCellAnchor>
  <xdr:twoCellAnchor editAs="oneCell">
    <xdr:from>
      <xdr:col>6</xdr:col>
      <xdr:colOff>4375037</xdr:colOff>
      <xdr:row>0</xdr:row>
      <xdr:rowOff>641</xdr:rowOff>
    </xdr:from>
    <xdr:to>
      <xdr:col>8</xdr:col>
      <xdr:colOff>450481</xdr:colOff>
      <xdr:row>11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DBD47F2-843F-4F1B-8A7B-DC29DDDE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94537" y="641"/>
          <a:ext cx="3219194" cy="2237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HERSCHEL\2024%20(SS23)\2%20-%20PRODUCTION\3.%20STYLE%20FILE%20-%20COMMENTS\CUTTING%20DOCKETS\BANFF\H06-ST35M%20-%20Rundle%20Tee%20Men's%20-%20HEATHER%20GRAY.XLSX" TargetMode="External"/><Relationship Id="rId2" Type="http://schemas.microsoft.com/office/2019/04/relationships/externalLinkLongPath" Target="/Merchandising/CUSTOMERS/2%20-%20NEW%20FOLDER%20SYSTEM/CUSTOMERS/HERSCHEL/2024%20(SS23)/2%20-%20PRODUCTION/3.%20STYLE%20FILE%20-%20COMMENTS/CUTTING%20DOCKETS/BANFF/H06-ST35M%20-%20Rundle%20Tee%20Men's%20-%20HEATHER%20GRAY.XLSX?302E1935" TargetMode="External"/><Relationship Id="rId1" Type="http://schemas.openxmlformats.org/officeDocument/2006/relationships/externalLinkPath" Target="file:///\\302E1935\H06-ST35M%20-%20Rundle%20Tee%20Men's%20-%20HEATHER%20GRAY.XLSX" TargetMode="External"/></Relationships>
</file>

<file path=xl/externalLinks/_rels/externalLink1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HERSCHEL\2024%20(SS23)\1%20-%20SAMPLING\1.%20STYLE%20FILE\CUTTING%20DOCKET\PP%20SAMPLE\SS24%20S1\MEN\TEE\NEW\H06-ST01M%20Storefront%20Tee%20Men%20WHITE.XLSX" TargetMode="External"/><Relationship Id="rId2" Type="http://schemas.microsoft.com/office/2019/04/relationships/externalLinkLongPath" Target="/Merchandising/CUSTOMERS/2%20-%20NEW%20FOLDER%20SYSTEM/CUSTOMERS/HERSCHEL/2024%20(SS23)/1%20-%20SAMPLING/1.%20STYLE%20FILE/CUTTING%20DOCKET/PP%20SAMPLE/SS24%20S1/MEN/TEE/NEW/H06-ST01M%20Storefront%20Tee%20Men%20WHITE.XLSX?C5BB1579" TargetMode="External"/><Relationship Id="rId1" Type="http://schemas.openxmlformats.org/officeDocument/2006/relationships/externalLinkPath" Target="file:///\\C5BB1579\H06-ST01M%20Storefront%20Tee%20Men%20WHITE.XLSX" TargetMode="External"/></Relationships>
</file>

<file path=xl/externalLinks/_rels/externalLink20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HERSCHEL\2024%20(SS23)\1%20-%20SAMPLING\1.%20STYLE%20FILE\CUTTING%20DOCKET\PP%20SAMPLE\SS24%20S1\MEN\TEE\NEW\H06-PT01M%20Pocket%20Tee%20Men%20WHITE.XLSX" TargetMode="External"/><Relationship Id="rId2" Type="http://schemas.microsoft.com/office/2019/04/relationships/externalLinkLongPath" Target="/Merchandising/CUSTOMERS/2%20-%20NEW%20FOLDER%20SYSTEM/CUSTOMERS/HERSCHEL/2024%20(SS23)/1%20-%20SAMPLING/1.%20STYLE%20FILE/CUTTING%20DOCKET/PP%20SAMPLE/SS24%20S1/MEN/TEE/NEW/H06-PT01M%20Pocket%20Tee%20Men%20WHITE.XLSX?C5BB1579" TargetMode="External"/><Relationship Id="rId1" Type="http://schemas.openxmlformats.org/officeDocument/2006/relationships/externalLinkPath" Target="file:///\\C5BB1579\H06-PT01M%20Pocket%20Tee%20Men%20WHITE.XLSX" TargetMode="External"/></Relationships>
</file>

<file path=xl/externalLinks/_rels/externalLink2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HERSCHEL\2024%20(SS23)\2%20-%20PRODUCTION\3.%20STYLE%20FILE%20-%20COMMENTS\CUTTING%20DOCKETS\SS24-S3\TEE\H06-PT03M-Skyline%20Pocket%20Tee%20Men's%20-%20Blanc%20De%20Blanc.XLSX" TargetMode="External"/><Relationship Id="rId2" Type="http://schemas.microsoft.com/office/2019/04/relationships/externalLinkLongPath" Target="H06-PT03M-Skyline%20Pocket%20Tee%20Men's%20-%20Blanc%20De%20Blanc.XLSX?9827A1CC" TargetMode="External"/><Relationship Id="rId1" Type="http://schemas.openxmlformats.org/officeDocument/2006/relationships/externalLinkPath" Target="file:///\\9827A1CC\H06-PT03M-Skyline%20Pocket%20Tee%20Men's%20-%20Blanc%20De%20Bla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Sheet1"/>
      <sheetName val="2. TRIM CARD"/>
      <sheetName val="2. TRIM CARD (GREY)"/>
      <sheetName val="3. ĐỊNH VỊ HÌNH IN.THÊU"/>
      <sheetName val="MER.QT-4.BM4"/>
      <sheetName val="FULL-SIZE SPEC"/>
    </sheetNames>
    <sheetDataSet>
      <sheetData sheetId="0">
        <row r="7">
          <cell r="B7" t="str">
            <v xml:space="preserve">JOB NUMBER:  </v>
          </cell>
        </row>
        <row r="8">
          <cell r="B8" t="str">
            <v xml:space="preserve">STYLE NUMBER: </v>
          </cell>
        </row>
        <row r="9">
          <cell r="B9" t="str">
            <v xml:space="preserve">STYLE NAME : </v>
          </cell>
        </row>
        <row r="30">
          <cell r="D30" t="str">
            <v>VẢI CHÍNH, VIỀN CỔ</v>
          </cell>
        </row>
        <row r="31">
          <cell r="B31" t="str">
            <v>100% COTTON 1x1RIB
(20'S/1 CM) _ 260GSM</v>
          </cell>
          <cell r="D31" t="str">
            <v>BO CỔ</v>
          </cell>
        </row>
        <row r="37">
          <cell r="B37" t="str">
            <v>NHÃN THÀNH PHẦN 100% COTTON
KÍCH THƯỚC: 82.2 *20 MM
CODE: CC-041</v>
          </cell>
        </row>
        <row r="38">
          <cell r="B38" t="str">
            <v>NHÃN HSCO SATIN
CODE: HSC-ML-0002</v>
          </cell>
          <cell r="F38" t="str">
            <v>NỀN TRẮNG CHỮ ĐEN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PP MEETING "/>
    </sheetNames>
    <sheetDataSet>
      <sheetData sheetId="0">
        <row r="6">
          <cell r="D6" t="str">
            <v xml:space="preserve">H06  SS24  G2521 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4"/>
      <sheetName val="PP MEETING "/>
    </sheetNames>
    <sheetDataSet>
      <sheetData sheetId="0">
        <row r="6">
          <cell r="D6" t="str">
            <v xml:space="preserve">H06  SS24  G2521 </v>
          </cell>
        </row>
        <row r="46">
          <cell r="B46" t="str">
            <v>SINGLE JERSEY 20'S 100% COTTON 190GSM- SOFT HAND FEEL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1"/>
      <sheetName val="MER.QT-04.BM4"/>
    </sheetNames>
    <sheetDataSet>
      <sheetData sheetId="0">
        <row r="10">
          <cell r="D10" t="str">
            <v>SS TEE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0"/>
  <sheetViews>
    <sheetView view="pageBreakPreview" topLeftCell="A89" zoomScale="45" zoomScaleNormal="50" zoomScaleSheetLayoutView="45" zoomScalePageLayoutView="40" workbookViewId="0">
      <selection activeCell="B120" sqref="B120:P120"/>
    </sheetView>
  </sheetViews>
  <sheetFormatPr defaultColWidth="9.140625" defaultRowHeight="16.5"/>
  <cols>
    <col min="1" max="1" width="9.42578125" style="9" customWidth="1"/>
    <col min="2" max="2" width="35.5703125" style="3" customWidth="1"/>
    <col min="3" max="3" width="29" style="1" customWidth="1"/>
    <col min="4" max="4" width="23.28515625" style="1" customWidth="1"/>
    <col min="5" max="5" width="28.42578125" style="1" customWidth="1"/>
    <col min="6" max="6" width="26.85546875" style="1" customWidth="1"/>
    <col min="7" max="7" width="30.140625" style="2" customWidth="1"/>
    <col min="8" max="9" width="22.5703125" style="1" customWidth="1"/>
    <col min="10" max="10" width="23.7109375" style="1" customWidth="1"/>
    <col min="11" max="11" width="23.42578125" style="1" customWidth="1"/>
    <col min="12" max="12" width="20" style="1" customWidth="1"/>
    <col min="13" max="13" width="18.5703125" style="1" customWidth="1"/>
    <col min="14" max="14" width="23.28515625" style="1" customWidth="1"/>
    <col min="15" max="15" width="19.140625" style="1" customWidth="1"/>
    <col min="16" max="16" width="27.85546875" style="1" customWidth="1"/>
    <col min="17" max="16384" width="9.140625" style="1"/>
  </cols>
  <sheetData>
    <row r="1" spans="1:16" s="59" customFormat="1" ht="39" customHeight="1">
      <c r="A1" s="423" t="s">
        <v>66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0" t="s">
        <v>67</v>
      </c>
      <c r="N1" s="420" t="s">
        <v>67</v>
      </c>
      <c r="O1" s="421" t="s">
        <v>68</v>
      </c>
      <c r="P1" s="421"/>
    </row>
    <row r="2" spans="1:16" s="59" customFormat="1" ht="39" customHeight="1">
      <c r="A2" s="425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0" t="s">
        <v>69</v>
      </c>
      <c r="N2" s="420" t="s">
        <v>69</v>
      </c>
      <c r="O2" s="429" t="s">
        <v>70</v>
      </c>
      <c r="P2" s="429"/>
    </row>
    <row r="3" spans="1:16" s="59" customFormat="1" ht="39" customHeight="1" thickBot="1">
      <c r="A3" s="427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0" t="s">
        <v>71</v>
      </c>
      <c r="N3" s="420" t="s">
        <v>71</v>
      </c>
      <c r="O3" s="421">
        <v>1</v>
      </c>
      <c r="P3" s="421"/>
    </row>
    <row r="4" spans="1:16" s="62" customFormat="1" ht="39">
      <c r="A4" s="60"/>
      <c r="B4" s="61" t="s">
        <v>242</v>
      </c>
      <c r="G4" s="63"/>
    </row>
    <row r="5" spans="1:16" s="62" customFormat="1" ht="77.25" customHeight="1">
      <c r="A5" s="60"/>
      <c r="B5" s="64" t="s">
        <v>0</v>
      </c>
      <c r="C5" s="65"/>
      <c r="D5" s="66"/>
      <c r="F5" s="67"/>
      <c r="G5" s="422" t="s">
        <v>1169</v>
      </c>
      <c r="H5" s="422"/>
      <c r="I5" s="422"/>
      <c r="J5" s="422"/>
      <c r="K5" s="422"/>
      <c r="L5" s="422"/>
      <c r="M5" s="422"/>
    </row>
    <row r="6" spans="1:16" s="75" customFormat="1" ht="57" customHeight="1">
      <c r="A6" s="68"/>
      <c r="B6" s="69" t="s">
        <v>41</v>
      </c>
      <c r="C6" s="70"/>
      <c r="D6" s="71" t="s">
        <v>152</v>
      </c>
      <c r="E6" s="72"/>
      <c r="F6" s="73"/>
      <c r="G6" s="422"/>
      <c r="H6" s="422"/>
      <c r="I6" s="422"/>
      <c r="J6" s="422"/>
      <c r="K6" s="422"/>
      <c r="L6" s="422"/>
      <c r="M6" s="422"/>
      <c r="N6" s="74"/>
      <c r="O6" s="74"/>
      <c r="P6" s="74"/>
    </row>
    <row r="7" spans="1:16" s="75" customFormat="1" ht="57" customHeight="1">
      <c r="A7" s="68"/>
      <c r="B7" s="69" t="s">
        <v>42</v>
      </c>
      <c r="C7" s="70"/>
      <c r="D7" s="71" t="s">
        <v>151</v>
      </c>
      <c r="E7" s="71"/>
      <c r="F7" s="73"/>
      <c r="G7" s="422"/>
      <c r="H7" s="422"/>
      <c r="I7" s="422"/>
      <c r="J7" s="422"/>
      <c r="K7" s="422"/>
      <c r="L7" s="422"/>
      <c r="M7" s="422"/>
      <c r="N7" s="74"/>
      <c r="O7" s="74"/>
      <c r="P7" s="74"/>
    </row>
    <row r="8" spans="1:16" s="75" customFormat="1" ht="57" customHeight="1">
      <c r="A8" s="68"/>
      <c r="B8" s="69" t="s">
        <v>43</v>
      </c>
      <c r="C8" s="70"/>
      <c r="D8" s="430" t="s">
        <v>95</v>
      </c>
      <c r="E8" s="430"/>
      <c r="F8" s="431"/>
      <c r="G8" s="422"/>
      <c r="H8" s="422"/>
      <c r="I8" s="422"/>
      <c r="J8" s="422"/>
      <c r="K8" s="422"/>
      <c r="L8" s="422"/>
      <c r="M8" s="422"/>
      <c r="N8" s="74"/>
      <c r="O8" s="74"/>
      <c r="P8" s="74"/>
    </row>
    <row r="9" spans="1:16" s="66" customFormat="1" ht="45" customHeight="1">
      <c r="A9" s="94"/>
      <c r="B9" s="61" t="s">
        <v>1</v>
      </c>
      <c r="C9" s="61"/>
      <c r="D9" s="265" t="s">
        <v>241</v>
      </c>
      <c r="E9" s="265"/>
      <c r="G9" s="266"/>
    </row>
    <row r="10" spans="1:16" s="66" customFormat="1" ht="45" customHeight="1">
      <c r="A10" s="94"/>
      <c r="B10" s="267" t="s">
        <v>2</v>
      </c>
      <c r="C10" s="268"/>
      <c r="D10" s="269" t="s">
        <v>85</v>
      </c>
      <c r="E10" s="269"/>
      <c r="F10" s="269"/>
      <c r="G10" s="270"/>
      <c r="H10" s="269"/>
      <c r="I10" s="271"/>
      <c r="J10" s="271" t="s">
        <v>44</v>
      </c>
      <c r="K10" s="271"/>
      <c r="L10" s="272" t="s">
        <v>240</v>
      </c>
      <c r="M10" s="273"/>
      <c r="N10" s="273"/>
      <c r="O10" s="273"/>
      <c r="P10" s="273"/>
    </row>
    <row r="11" spans="1:16" s="66" customFormat="1" ht="45" customHeight="1">
      <c r="A11" s="94"/>
      <c r="B11" s="273" t="s">
        <v>3</v>
      </c>
      <c r="C11" s="271"/>
      <c r="D11" s="412"/>
      <c r="E11" s="413"/>
      <c r="F11" s="413"/>
      <c r="G11" s="275"/>
      <c r="H11" s="274"/>
      <c r="I11" s="271"/>
      <c r="J11" s="271" t="s">
        <v>4</v>
      </c>
      <c r="K11" s="271"/>
      <c r="L11" s="395" t="s">
        <v>119</v>
      </c>
      <c r="M11" s="395"/>
      <c r="N11" s="395"/>
      <c r="O11" s="395"/>
      <c r="P11" s="395"/>
    </row>
    <row r="12" spans="1:16" s="66" customFormat="1" ht="45" customHeight="1">
      <c r="A12" s="94"/>
      <c r="B12" s="273" t="s">
        <v>5</v>
      </c>
      <c r="C12" s="271"/>
      <c r="D12" s="276"/>
      <c r="E12" s="271"/>
      <c r="F12" s="271"/>
      <c r="G12" s="277"/>
      <c r="H12" s="278"/>
      <c r="I12" s="271"/>
      <c r="J12" s="271" t="s">
        <v>38</v>
      </c>
      <c r="L12" s="271" t="s">
        <v>74</v>
      </c>
      <c r="M12" s="271"/>
      <c r="N12" s="278"/>
      <c r="O12" s="278"/>
      <c r="P12" s="273"/>
    </row>
    <row r="13" spans="1:16" s="66" customFormat="1" ht="45" customHeight="1">
      <c r="A13" s="94"/>
      <c r="B13" s="396"/>
      <c r="C13" s="396"/>
      <c r="D13" s="396"/>
      <c r="E13" s="396"/>
      <c r="F13" s="396"/>
      <c r="G13" s="277"/>
      <c r="H13" s="278"/>
      <c r="I13" s="271"/>
      <c r="J13" s="271" t="s">
        <v>6</v>
      </c>
      <c r="K13" s="271"/>
      <c r="L13" s="271"/>
      <c r="M13" s="278"/>
      <c r="N13" s="273"/>
      <c r="O13" s="273"/>
      <c r="P13" s="278"/>
    </row>
    <row r="14" spans="1:16" s="66" customFormat="1" ht="45" customHeight="1">
      <c r="A14" s="94"/>
      <c r="B14" s="273" t="s">
        <v>48</v>
      </c>
      <c r="C14" s="271"/>
      <c r="D14" s="271" t="s">
        <v>7</v>
      </c>
      <c r="E14" s="271"/>
      <c r="F14" s="271"/>
      <c r="G14" s="279"/>
      <c r="H14" s="271"/>
      <c r="I14" s="271"/>
      <c r="J14" s="271" t="s">
        <v>8</v>
      </c>
      <c r="K14" s="271"/>
      <c r="L14" s="273" t="s">
        <v>86</v>
      </c>
      <c r="M14" s="273"/>
      <c r="N14" s="273"/>
      <c r="O14" s="273"/>
      <c r="P14" s="273"/>
    </row>
    <row r="15" spans="1:16" s="79" customFormat="1" ht="30.75" customHeight="1">
      <c r="A15" s="76"/>
      <c r="B15" s="81" t="s">
        <v>59</v>
      </c>
      <c r="C15" s="81"/>
      <c r="D15" s="81"/>
      <c r="E15" s="77"/>
      <c r="F15" s="77"/>
      <c r="G15" s="82"/>
      <c r="H15" s="77"/>
      <c r="I15" s="77"/>
      <c r="J15" s="77"/>
      <c r="K15" s="77"/>
      <c r="L15" s="77"/>
      <c r="M15" s="77"/>
      <c r="N15" s="77"/>
      <c r="O15" s="77"/>
      <c r="P15" s="77"/>
    </row>
    <row r="16" spans="1:16" s="62" customFormat="1" ht="49.5" hidden="1" customHeight="1">
      <c r="A16" s="60"/>
      <c r="B16" s="4"/>
      <c r="C16" s="5" t="s">
        <v>65</v>
      </c>
      <c r="D16" s="6" t="s">
        <v>9</v>
      </c>
      <c r="E16" s="83" t="s">
        <v>52</v>
      </c>
      <c r="F16" s="83"/>
      <c r="G16" s="83" t="s">
        <v>63</v>
      </c>
      <c r="H16" s="83" t="s">
        <v>56</v>
      </c>
      <c r="I16" s="83" t="s">
        <v>10</v>
      </c>
      <c r="J16" s="83" t="s">
        <v>53</v>
      </c>
      <c r="K16" s="83" t="s">
        <v>54</v>
      </c>
      <c r="L16" s="83" t="s">
        <v>55</v>
      </c>
      <c r="M16" s="414" t="s">
        <v>11</v>
      </c>
      <c r="N16" s="414"/>
      <c r="O16" s="84"/>
      <c r="P16" s="84"/>
    </row>
    <row r="17" spans="1:16" s="62" customFormat="1" ht="19.5" hidden="1" customHeight="1">
      <c r="A17" s="60"/>
      <c r="B17" s="415"/>
      <c r="C17" s="415"/>
      <c r="D17" s="415"/>
      <c r="E17" s="83"/>
      <c r="F17" s="85"/>
      <c r="G17" s="85"/>
      <c r="H17" s="85"/>
      <c r="I17" s="85"/>
      <c r="J17" s="85"/>
      <c r="K17" s="85"/>
      <c r="L17" s="85"/>
      <c r="M17" s="83"/>
      <c r="N17" s="83"/>
      <c r="O17" s="84"/>
      <c r="P17" s="84"/>
    </row>
    <row r="18" spans="1:16" s="62" customFormat="1" ht="80.25" hidden="1" customHeight="1">
      <c r="A18" s="60"/>
      <c r="B18" s="7" t="s">
        <v>12</v>
      </c>
      <c r="C18" s="10"/>
      <c r="D18" s="86" t="s">
        <v>92</v>
      </c>
      <c r="E18" s="86"/>
      <c r="F18" s="87"/>
      <c r="G18" s="87"/>
      <c r="H18" s="87">
        <v>1</v>
      </c>
      <c r="I18" s="87"/>
      <c r="J18" s="87"/>
      <c r="K18" s="87"/>
      <c r="L18" s="87"/>
      <c r="M18" s="411">
        <f>SUM(F18:L18)</f>
        <v>1</v>
      </c>
      <c r="N18" s="411"/>
      <c r="O18" s="88"/>
      <c r="P18" s="89"/>
    </row>
    <row r="19" spans="1:16" s="93" customFormat="1" ht="80.25" hidden="1" customHeight="1">
      <c r="A19" s="90"/>
      <c r="B19" s="7" t="s">
        <v>75</v>
      </c>
      <c r="C19" s="10"/>
      <c r="D19" s="8" t="str">
        <f>+D18</f>
        <v>BLACK</v>
      </c>
      <c r="E19" s="91"/>
      <c r="F19" s="91"/>
      <c r="G19" s="91"/>
      <c r="H19" s="91">
        <v>1</v>
      </c>
      <c r="I19" s="91"/>
      <c r="J19" s="91"/>
      <c r="K19" s="91"/>
      <c r="L19" s="91"/>
      <c r="M19" s="410">
        <f>SUM(F19:L19)</f>
        <v>1</v>
      </c>
      <c r="N19" s="411"/>
      <c r="O19" s="92"/>
    </row>
    <row r="20" spans="1:16" s="66" customFormat="1" ht="63.75" hidden="1" customHeight="1">
      <c r="A20" s="94"/>
      <c r="B20" s="95" t="s">
        <v>13</v>
      </c>
      <c r="C20" s="96"/>
      <c r="D20" s="97" t="str">
        <f>$D$18</f>
        <v>BLACK</v>
      </c>
      <c r="E20" s="98"/>
      <c r="F20" s="99"/>
      <c r="G20" s="99"/>
      <c r="H20" s="99">
        <f t="shared" ref="H20" si="0">SUM(H18:H19)</f>
        <v>2</v>
      </c>
      <c r="I20" s="99"/>
      <c r="J20" s="99"/>
      <c r="K20" s="99"/>
      <c r="L20" s="99"/>
      <c r="M20" s="394">
        <f>SUM(M18:N19)</f>
        <v>2</v>
      </c>
      <c r="N20" s="394"/>
      <c r="O20" s="100"/>
      <c r="P20" s="100"/>
    </row>
    <row r="21" spans="1:16" s="110" customFormat="1" ht="36" hidden="1" customHeight="1">
      <c r="A21" s="101"/>
      <c r="B21" s="102"/>
      <c r="C21" s="103"/>
      <c r="D21" s="102"/>
      <c r="E21" s="104"/>
      <c r="F21" s="105"/>
      <c r="G21" s="106"/>
      <c r="H21" s="107"/>
      <c r="I21" s="107"/>
      <c r="J21" s="107"/>
      <c r="K21" s="107"/>
      <c r="L21" s="108"/>
      <c r="M21" s="109"/>
      <c r="N21" s="105"/>
      <c r="O21" s="105"/>
      <c r="P21" s="105"/>
    </row>
    <row r="22" spans="1:16" s="62" customFormat="1" ht="49.5" hidden="1" customHeight="1">
      <c r="A22" s="60"/>
      <c r="B22" s="4"/>
      <c r="C22" s="5" t="s">
        <v>65</v>
      </c>
      <c r="D22" s="6" t="s">
        <v>9</v>
      </c>
      <c r="E22" s="83" t="s">
        <v>52</v>
      </c>
      <c r="F22" s="83"/>
      <c r="G22" s="83" t="s">
        <v>63</v>
      </c>
      <c r="H22" s="83" t="s">
        <v>56</v>
      </c>
      <c r="I22" s="83" t="s">
        <v>10</v>
      </c>
      <c r="J22" s="83" t="s">
        <v>53</v>
      </c>
      <c r="K22" s="83" t="s">
        <v>54</v>
      </c>
      <c r="L22" s="83" t="s">
        <v>55</v>
      </c>
      <c r="M22" s="414" t="s">
        <v>11</v>
      </c>
      <c r="N22" s="414"/>
      <c r="O22" s="84"/>
      <c r="P22" s="84"/>
    </row>
    <row r="23" spans="1:16" s="62" customFormat="1" ht="19.5" hidden="1" customHeight="1">
      <c r="A23" s="60"/>
      <c r="B23" s="415"/>
      <c r="C23" s="415"/>
      <c r="D23" s="415"/>
      <c r="E23" s="83"/>
      <c r="F23" s="85"/>
      <c r="G23" s="85"/>
      <c r="H23" s="85"/>
      <c r="I23" s="85"/>
      <c r="J23" s="85"/>
      <c r="K23" s="85"/>
      <c r="L23" s="85"/>
      <c r="M23" s="83"/>
      <c r="N23" s="83"/>
      <c r="O23" s="84"/>
      <c r="P23" s="84"/>
    </row>
    <row r="24" spans="1:16" s="62" customFormat="1" ht="65.25" hidden="1" customHeight="1">
      <c r="A24" s="60"/>
      <c r="B24" s="7" t="s">
        <v>12</v>
      </c>
      <c r="C24" s="10"/>
      <c r="D24" s="86" t="s">
        <v>93</v>
      </c>
      <c r="E24" s="86"/>
      <c r="F24" s="87"/>
      <c r="G24" s="87"/>
      <c r="H24" s="87">
        <v>1</v>
      </c>
      <c r="I24" s="87"/>
      <c r="J24" s="87"/>
      <c r="K24" s="87"/>
      <c r="L24" s="87"/>
      <c r="M24" s="411">
        <f>SUM(F24:L24)</f>
        <v>1</v>
      </c>
      <c r="N24" s="411"/>
      <c r="O24" s="88"/>
      <c r="P24" s="89"/>
    </row>
    <row r="25" spans="1:16" s="93" customFormat="1" ht="65.25" hidden="1" customHeight="1">
      <c r="A25" s="90"/>
      <c r="B25" s="7" t="s">
        <v>75</v>
      </c>
      <c r="C25" s="10"/>
      <c r="D25" s="8" t="str">
        <f>+D24</f>
        <v xml:space="preserve">WHITE </v>
      </c>
      <c r="E25" s="91"/>
      <c r="F25" s="91"/>
      <c r="G25" s="91"/>
      <c r="H25" s="91">
        <f>ROUNDUP(H24*3%,0)</f>
        <v>1</v>
      </c>
      <c r="I25" s="91"/>
      <c r="J25" s="91"/>
      <c r="K25" s="91"/>
      <c r="L25" s="91"/>
      <c r="M25" s="410">
        <f>SUM(F25:L25)</f>
        <v>1</v>
      </c>
      <c r="N25" s="411"/>
      <c r="O25" s="92"/>
    </row>
    <row r="26" spans="1:16" s="66" customFormat="1" ht="65.25" hidden="1" customHeight="1">
      <c r="A26" s="94"/>
      <c r="B26" s="95" t="s">
        <v>13</v>
      </c>
      <c r="C26" s="96"/>
      <c r="D26" s="97" t="str">
        <f>$D$24</f>
        <v xml:space="preserve">WHITE </v>
      </c>
      <c r="E26" s="98"/>
      <c r="F26" s="99"/>
      <c r="G26" s="99"/>
      <c r="H26" s="99">
        <f t="shared" ref="H26" si="1">SUM(H24:H25)</f>
        <v>2</v>
      </c>
      <c r="I26" s="99"/>
      <c r="J26" s="99"/>
      <c r="K26" s="99"/>
      <c r="L26" s="99"/>
      <c r="M26" s="394">
        <f>SUM(M24:N25)</f>
        <v>2</v>
      </c>
      <c r="N26" s="394"/>
      <c r="O26" s="100"/>
      <c r="P26" s="100"/>
    </row>
    <row r="27" spans="1:16" s="110" customFormat="1" ht="36" hidden="1" customHeight="1">
      <c r="A27" s="101"/>
      <c r="B27" s="102"/>
      <c r="C27" s="103"/>
      <c r="D27" s="102"/>
      <c r="E27" s="104"/>
      <c r="F27" s="105"/>
      <c r="G27" s="106"/>
      <c r="H27" s="107"/>
      <c r="I27" s="107"/>
      <c r="J27" s="107"/>
      <c r="K27" s="107"/>
      <c r="L27" s="108"/>
      <c r="M27" s="109"/>
      <c r="N27" s="105"/>
      <c r="O27" s="105"/>
      <c r="P27" s="105"/>
    </row>
    <row r="28" spans="1:16" s="284" customFormat="1" ht="100.15" customHeight="1">
      <c r="A28" s="280"/>
      <c r="B28" s="281"/>
      <c r="C28" s="282" t="s">
        <v>65</v>
      </c>
      <c r="D28" s="18" t="s">
        <v>9</v>
      </c>
      <c r="E28" s="283" t="s">
        <v>52</v>
      </c>
      <c r="F28" s="283"/>
      <c r="G28" s="283" t="s">
        <v>63</v>
      </c>
      <c r="H28" s="283" t="s">
        <v>56</v>
      </c>
      <c r="I28" s="283" t="s">
        <v>10</v>
      </c>
      <c r="J28" s="283" t="s">
        <v>53</v>
      </c>
      <c r="K28" s="283" t="s">
        <v>54</v>
      </c>
      <c r="L28" s="283"/>
      <c r="M28" s="409" t="s">
        <v>11</v>
      </c>
      <c r="N28" s="409"/>
      <c r="O28" s="283"/>
      <c r="P28" s="283"/>
    </row>
    <row r="29" spans="1:16" s="62" customFormat="1" ht="87" customHeight="1">
      <c r="A29" s="60"/>
      <c r="B29" s="287" t="s">
        <v>12</v>
      </c>
      <c r="C29" s="285" t="s">
        <v>243</v>
      </c>
      <c r="D29" s="288" t="s">
        <v>115</v>
      </c>
      <c r="E29" s="288"/>
      <c r="F29" s="87"/>
      <c r="G29" s="306">
        <v>16</v>
      </c>
      <c r="H29" s="306">
        <v>44</v>
      </c>
      <c r="I29" s="306">
        <v>45</v>
      </c>
      <c r="J29" s="306">
        <v>28</v>
      </c>
      <c r="K29" s="306">
        <v>18</v>
      </c>
      <c r="L29" s="306"/>
      <c r="M29" s="410">
        <f>SUM(F29:L29)</f>
        <v>151</v>
      </c>
      <c r="N29" s="411"/>
      <c r="O29" s="88"/>
      <c r="P29" s="89"/>
    </row>
    <row r="30" spans="1:16" s="93" customFormat="1" ht="87" customHeight="1">
      <c r="A30" s="90"/>
      <c r="B30" s="287" t="s">
        <v>75</v>
      </c>
      <c r="C30" s="285" t="str">
        <f>C29</f>
        <v>50293-01149</v>
      </c>
      <c r="D30" s="289" t="str">
        <f>+D29</f>
        <v>Black/White</v>
      </c>
      <c r="E30" s="290"/>
      <c r="F30" s="91"/>
      <c r="G30" s="306">
        <f>ROUNDUP(G29*5%,0)</f>
        <v>1</v>
      </c>
      <c r="H30" s="306">
        <f t="shared" ref="H30:K30" si="2">ROUNDUP(H29*5%,0)</f>
        <v>3</v>
      </c>
      <c r="I30" s="306">
        <f t="shared" si="2"/>
        <v>3</v>
      </c>
      <c r="J30" s="306">
        <f t="shared" si="2"/>
        <v>2</v>
      </c>
      <c r="K30" s="306">
        <f t="shared" si="2"/>
        <v>1</v>
      </c>
      <c r="L30" s="306"/>
      <c r="M30" s="410">
        <f>SUM(F30:L30)</f>
        <v>10</v>
      </c>
      <c r="N30" s="411"/>
      <c r="O30" s="92"/>
    </row>
    <row r="31" spans="1:16" s="66" customFormat="1" ht="87" customHeight="1">
      <c r="A31" s="94"/>
      <c r="B31" s="291" t="s">
        <v>13</v>
      </c>
      <c r="C31" s="286" t="str">
        <f>C29</f>
        <v>50293-01149</v>
      </c>
      <c r="D31" s="292" t="str">
        <f>$D$29</f>
        <v>Black/White</v>
      </c>
      <c r="E31" s="293"/>
      <c r="F31" s="99"/>
      <c r="G31" s="305">
        <f t="shared" ref="G31:K31" si="3">SUM(G29:G30)</f>
        <v>17</v>
      </c>
      <c r="H31" s="305">
        <f t="shared" si="3"/>
        <v>47</v>
      </c>
      <c r="I31" s="305">
        <f t="shared" si="3"/>
        <v>48</v>
      </c>
      <c r="J31" s="305">
        <f t="shared" si="3"/>
        <v>30</v>
      </c>
      <c r="K31" s="305">
        <f t="shared" si="3"/>
        <v>19</v>
      </c>
      <c r="L31" s="305"/>
      <c r="M31" s="394">
        <f>SUM(M29:N30)</f>
        <v>161</v>
      </c>
      <c r="N31" s="394"/>
      <c r="O31" s="100"/>
      <c r="P31" s="100"/>
    </row>
    <row r="32" spans="1:16" s="70" customFormat="1" ht="50.25" customHeight="1">
      <c r="A32" s="111"/>
      <c r="B32" s="112"/>
      <c r="C32" s="113"/>
      <c r="D32" s="114"/>
      <c r="E32" s="115"/>
      <c r="F32" s="116"/>
      <c r="G32" s="116"/>
      <c r="H32" s="116"/>
      <c r="I32" s="116"/>
      <c r="J32" s="116"/>
      <c r="K32" s="116"/>
      <c r="L32" s="116"/>
      <c r="M32" s="117"/>
      <c r="N32" s="117"/>
      <c r="O32" s="118"/>
      <c r="P32" s="118"/>
    </row>
    <row r="33" spans="1:16" s="284" customFormat="1" ht="100.15" customHeight="1">
      <c r="A33" s="280"/>
      <c r="B33" s="281"/>
      <c r="C33" s="282" t="s">
        <v>65</v>
      </c>
      <c r="D33" s="18" t="s">
        <v>9</v>
      </c>
      <c r="E33" s="283" t="s">
        <v>52</v>
      </c>
      <c r="F33" s="283"/>
      <c r="G33" s="283" t="s">
        <v>63</v>
      </c>
      <c r="H33" s="283" t="s">
        <v>56</v>
      </c>
      <c r="I33" s="283" t="s">
        <v>10</v>
      </c>
      <c r="J33" s="283" t="s">
        <v>53</v>
      </c>
      <c r="K33" s="283" t="s">
        <v>54</v>
      </c>
      <c r="L33" s="283"/>
      <c r="M33" s="409" t="s">
        <v>11</v>
      </c>
      <c r="N33" s="409"/>
      <c r="O33" s="283"/>
      <c r="P33" s="283"/>
    </row>
    <row r="34" spans="1:16" s="62" customFormat="1" ht="95.25" customHeight="1">
      <c r="A34" s="60"/>
      <c r="B34" s="287" t="s">
        <v>12</v>
      </c>
      <c r="C34" s="285" t="s">
        <v>244</v>
      </c>
      <c r="D34" s="288" t="s">
        <v>117</v>
      </c>
      <c r="E34" s="288"/>
      <c r="F34" s="87"/>
      <c r="G34" s="306">
        <v>19</v>
      </c>
      <c r="H34" s="306">
        <v>30</v>
      </c>
      <c r="I34" s="306">
        <v>36</v>
      </c>
      <c r="J34" s="306">
        <v>27</v>
      </c>
      <c r="K34" s="306">
        <v>14</v>
      </c>
      <c r="L34" s="306"/>
      <c r="M34" s="410">
        <f>SUM(F34:L34)</f>
        <v>126</v>
      </c>
      <c r="N34" s="411"/>
      <c r="O34" s="88"/>
      <c r="P34" s="89"/>
    </row>
    <row r="35" spans="1:16" s="93" customFormat="1" ht="95.25" customHeight="1">
      <c r="A35" s="90"/>
      <c r="B35" s="287" t="s">
        <v>75</v>
      </c>
      <c r="C35" s="285" t="str">
        <f>C34</f>
        <v>50293-01821</v>
      </c>
      <c r="D35" s="289" t="str">
        <f>+D34</f>
        <v>White/Black</v>
      </c>
      <c r="E35" s="290"/>
      <c r="F35" s="91"/>
      <c r="G35" s="306">
        <f>ROUNDUP(G34*5%,0)</f>
        <v>1</v>
      </c>
      <c r="H35" s="306">
        <f t="shared" ref="H35" si="4">ROUNDUP(H34*5%,0)</f>
        <v>2</v>
      </c>
      <c r="I35" s="306">
        <f t="shared" ref="I35" si="5">ROUNDUP(I34*5%,0)</f>
        <v>2</v>
      </c>
      <c r="J35" s="306">
        <f t="shared" ref="J35" si="6">ROUNDUP(J34*5%,0)</f>
        <v>2</v>
      </c>
      <c r="K35" s="306">
        <f t="shared" ref="K35" si="7">ROUNDUP(K34*5%,0)</f>
        <v>1</v>
      </c>
      <c r="L35" s="290"/>
      <c r="M35" s="410">
        <f>SUM(F35:L35)</f>
        <v>8</v>
      </c>
      <c r="N35" s="411"/>
      <c r="O35" s="92"/>
    </row>
    <row r="36" spans="1:16" s="66" customFormat="1" ht="95.25" customHeight="1">
      <c r="A36" s="94"/>
      <c r="B36" s="291" t="s">
        <v>13</v>
      </c>
      <c r="C36" s="286" t="str">
        <f>C34</f>
        <v>50293-01821</v>
      </c>
      <c r="D36" s="292" t="str">
        <f>D34</f>
        <v>White/Black</v>
      </c>
      <c r="E36" s="293"/>
      <c r="F36" s="99"/>
      <c r="G36" s="305">
        <f t="shared" ref="G36:K36" si="8">SUM(G34:G35)</f>
        <v>20</v>
      </c>
      <c r="H36" s="305">
        <f>SUM(H34:H35)</f>
        <v>32</v>
      </c>
      <c r="I36" s="305">
        <f t="shared" si="8"/>
        <v>38</v>
      </c>
      <c r="J36" s="305">
        <f t="shared" si="8"/>
        <v>29</v>
      </c>
      <c r="K36" s="305">
        <f t="shared" si="8"/>
        <v>15</v>
      </c>
      <c r="L36" s="305"/>
      <c r="M36" s="394">
        <f>SUM(M34:N35)</f>
        <v>134</v>
      </c>
      <c r="N36" s="394"/>
      <c r="O36" s="100"/>
      <c r="P36" s="100"/>
    </row>
    <row r="37" spans="1:16" s="70" customFormat="1" ht="52.15" customHeight="1">
      <c r="A37" s="111"/>
      <c r="B37" s="112"/>
      <c r="C37" s="113"/>
      <c r="D37" s="114"/>
      <c r="E37" s="115"/>
      <c r="F37" s="116"/>
      <c r="G37" s="117"/>
      <c r="H37" s="117"/>
      <c r="I37" s="117"/>
      <c r="J37" s="117"/>
      <c r="K37" s="117"/>
      <c r="L37" s="117"/>
      <c r="M37" s="117"/>
      <c r="N37" s="117"/>
      <c r="O37" s="118"/>
      <c r="P37" s="118"/>
    </row>
    <row r="38" spans="1:16" s="110" customFormat="1" ht="8.25" customHeight="1">
      <c r="A38" s="101"/>
      <c r="B38" s="102"/>
      <c r="C38" s="103"/>
      <c r="D38" s="102"/>
      <c r="E38" s="104"/>
      <c r="F38" s="105"/>
      <c r="G38" s="365"/>
      <c r="H38" s="366"/>
      <c r="I38" s="366"/>
      <c r="J38" s="366"/>
      <c r="K38" s="366"/>
      <c r="L38" s="367"/>
      <c r="M38" s="368"/>
      <c r="N38" s="369"/>
      <c r="O38" s="105"/>
      <c r="P38" s="105"/>
    </row>
    <row r="39" spans="1:16" s="126" customFormat="1" ht="72.75" customHeight="1">
      <c r="A39" s="119"/>
      <c r="B39" s="120" t="s">
        <v>14</v>
      </c>
      <c r="C39" s="121"/>
      <c r="D39" s="120"/>
      <c r="E39" s="122"/>
      <c r="F39" s="123"/>
      <c r="G39" s="370">
        <f>SUM(G31,G36)</f>
        <v>37</v>
      </c>
      <c r="H39" s="370">
        <f t="shared" ref="H39:K39" si="9">SUM(H31,H36)</f>
        <v>79</v>
      </c>
      <c r="I39" s="370">
        <f t="shared" si="9"/>
        <v>86</v>
      </c>
      <c r="J39" s="370">
        <f t="shared" si="9"/>
        <v>59</v>
      </c>
      <c r="K39" s="370">
        <f t="shared" si="9"/>
        <v>34</v>
      </c>
      <c r="L39" s="370"/>
      <c r="M39" s="419">
        <f>SUM(G39:K39)</f>
        <v>295</v>
      </c>
      <c r="N39" s="419"/>
      <c r="O39" s="124"/>
      <c r="P39" s="125"/>
    </row>
    <row r="40" spans="1:16" s="128" customFormat="1" ht="39.75" customHeight="1">
      <c r="A40" s="127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</row>
    <row r="41" spans="1:16" s="59" customFormat="1" ht="42.75" customHeight="1">
      <c r="A41" s="129"/>
      <c r="B41" s="77" t="s">
        <v>15</v>
      </c>
      <c r="C41" s="130"/>
      <c r="D41" s="131" t="s">
        <v>100</v>
      </c>
      <c r="E41" s="130"/>
      <c r="F41" s="132"/>
      <c r="G41" s="133"/>
      <c r="H41" s="132"/>
      <c r="I41" s="132"/>
      <c r="J41" s="132"/>
      <c r="K41" s="132"/>
      <c r="L41" s="132"/>
      <c r="N41" s="134"/>
      <c r="O41" s="134"/>
      <c r="P41" s="135"/>
    </row>
    <row r="42" spans="1:16" s="296" customFormat="1" ht="210">
      <c r="A42" s="406" t="s">
        <v>16</v>
      </c>
      <c r="B42" s="406"/>
      <c r="C42" s="406"/>
      <c r="D42" s="294" t="s">
        <v>17</v>
      </c>
      <c r="E42" s="294" t="s">
        <v>18</v>
      </c>
      <c r="F42" s="294" t="s">
        <v>19</v>
      </c>
      <c r="G42" s="295" t="s">
        <v>20</v>
      </c>
      <c r="H42" s="295" t="s">
        <v>21</v>
      </c>
      <c r="I42" s="295" t="s">
        <v>36</v>
      </c>
      <c r="J42" s="295" t="s">
        <v>245</v>
      </c>
      <c r="K42" s="295" t="s">
        <v>246</v>
      </c>
      <c r="L42" s="295" t="s">
        <v>247</v>
      </c>
      <c r="M42" s="295" t="s">
        <v>37</v>
      </c>
      <c r="N42" s="390" t="s">
        <v>49</v>
      </c>
      <c r="O42" s="390"/>
      <c r="P42" s="390"/>
    </row>
    <row r="43" spans="1:16" s="137" customFormat="1" ht="60.75" customHeight="1">
      <c r="A43" s="397" t="str">
        <f>D29</f>
        <v>Black/White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399"/>
    </row>
    <row r="44" spans="1:16" s="79" customFormat="1" ht="189.75" customHeight="1">
      <c r="A44" s="138">
        <v>1</v>
      </c>
      <c r="B44" s="408" t="str">
        <f>L11</f>
        <v>SINGLE JERSEY (20'S/1 CM) _190GSM</v>
      </c>
      <c r="C44" s="408"/>
      <c r="D44" s="139" t="s">
        <v>88</v>
      </c>
      <c r="E44" s="139" t="str">
        <f>D18</f>
        <v>BLACK</v>
      </c>
      <c r="F44" s="186" t="s">
        <v>10</v>
      </c>
      <c r="G44" s="187">
        <f>$M$31</f>
        <v>161</v>
      </c>
      <c r="H44" s="186">
        <v>0.62</v>
      </c>
      <c r="I44" s="138">
        <f>G44*H44</f>
        <v>99.82</v>
      </c>
      <c r="J44" s="138">
        <f>I44*0.6%+I44/30*0.5</f>
        <v>2.2625866666666665</v>
      </c>
      <c r="K44" s="138">
        <v>2</v>
      </c>
      <c r="L44" s="138">
        <v>0</v>
      </c>
      <c r="M44" s="138">
        <f>I44+J44+K44+L44</f>
        <v>104.08258666666666</v>
      </c>
      <c r="N44" s="389" t="s">
        <v>248</v>
      </c>
      <c r="O44" s="389"/>
      <c r="P44" s="389"/>
    </row>
    <row r="45" spans="1:16" s="79" customFormat="1" ht="189.75" customHeight="1">
      <c r="A45" s="138">
        <v>2</v>
      </c>
      <c r="B45" s="400" t="s">
        <v>99</v>
      </c>
      <c r="C45" s="401"/>
      <c r="D45" s="139" t="s">
        <v>89</v>
      </c>
      <c r="E45" s="139" t="str">
        <f>$E$44</f>
        <v>BLACK</v>
      </c>
      <c r="F45" s="186" t="s">
        <v>10</v>
      </c>
      <c r="G45" s="187">
        <f>$G$44</f>
        <v>161</v>
      </c>
      <c r="H45" s="186">
        <v>0.02</v>
      </c>
      <c r="I45" s="138">
        <f>G45*H45</f>
        <v>3.22</v>
      </c>
      <c r="J45" s="188">
        <f>I45*1.5%+I45/30*0.5</f>
        <v>0.10196666666666668</v>
      </c>
      <c r="K45" s="188">
        <v>0</v>
      </c>
      <c r="L45" s="138">
        <v>0</v>
      </c>
      <c r="M45" s="138">
        <f>I45+J45+K45+L45</f>
        <v>3.321966666666667</v>
      </c>
      <c r="N45" s="389" t="s">
        <v>249</v>
      </c>
      <c r="O45" s="389"/>
      <c r="P45" s="389"/>
    </row>
    <row r="46" spans="1:16" s="137" customFormat="1" ht="69" customHeight="1">
      <c r="A46" s="397" t="str">
        <f>D34</f>
        <v>White/Black</v>
      </c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9"/>
    </row>
    <row r="47" spans="1:16" s="79" customFormat="1" ht="186.75" customHeight="1">
      <c r="A47" s="138">
        <v>1</v>
      </c>
      <c r="B47" s="400" t="str">
        <f>L11</f>
        <v>SINGLE JERSEY (20'S/1 CM) _190GSM</v>
      </c>
      <c r="C47" s="401"/>
      <c r="D47" s="139" t="s">
        <v>88</v>
      </c>
      <c r="E47" s="139" t="str">
        <f>$D$24</f>
        <v xml:space="preserve">WHITE </v>
      </c>
      <c r="F47" s="186" t="s">
        <v>10</v>
      </c>
      <c r="G47" s="187">
        <f>$M$36</f>
        <v>134</v>
      </c>
      <c r="H47" s="186">
        <v>0.62</v>
      </c>
      <c r="I47" s="138">
        <f>G47*H47</f>
        <v>83.08</v>
      </c>
      <c r="J47" s="138">
        <f>I47*3.2%+I47/30*0.5</f>
        <v>4.0432266666666665</v>
      </c>
      <c r="K47" s="138">
        <v>2</v>
      </c>
      <c r="L47" s="138">
        <v>0</v>
      </c>
      <c r="M47" s="138">
        <f>I47+J47+K47+L47</f>
        <v>89.123226666666667</v>
      </c>
      <c r="N47" s="391" t="s">
        <v>250</v>
      </c>
      <c r="O47" s="392"/>
      <c r="P47" s="393"/>
    </row>
    <row r="48" spans="1:16" s="79" customFormat="1" ht="186.75" customHeight="1">
      <c r="A48" s="138">
        <v>2</v>
      </c>
      <c r="B48" s="400" t="s">
        <v>99</v>
      </c>
      <c r="C48" s="401"/>
      <c r="D48" s="139" t="s">
        <v>89</v>
      </c>
      <c r="E48" s="139" t="str">
        <f>$E$47</f>
        <v xml:space="preserve">WHITE </v>
      </c>
      <c r="F48" s="186" t="s">
        <v>10</v>
      </c>
      <c r="G48" s="187">
        <f>$G$47</f>
        <v>134</v>
      </c>
      <c r="H48" s="186">
        <v>0.02</v>
      </c>
      <c r="I48" s="138">
        <f>G48*H48</f>
        <v>2.68</v>
      </c>
      <c r="J48" s="188">
        <f>I48*25.4%</f>
        <v>0.6807200000000001</v>
      </c>
      <c r="K48" s="188">
        <v>0</v>
      </c>
      <c r="L48" s="138">
        <v>0</v>
      </c>
      <c r="M48" s="138">
        <f>I48+J48+K48+L48</f>
        <v>3.3607200000000002</v>
      </c>
      <c r="N48" s="391" t="s">
        <v>251</v>
      </c>
      <c r="O48" s="392"/>
      <c r="P48" s="393"/>
    </row>
    <row r="49" spans="1:16" s="79" customFormat="1" ht="96.75" hidden="1" customHeight="1">
      <c r="A49" s="140">
        <v>3</v>
      </c>
      <c r="B49" s="402" t="s">
        <v>76</v>
      </c>
      <c r="C49" s="403"/>
      <c r="D49" s="141" t="s">
        <v>77</v>
      </c>
      <c r="E49" s="142" t="s">
        <v>84</v>
      </c>
      <c r="F49" s="143" t="s">
        <v>10</v>
      </c>
      <c r="G49" s="144">
        <f>$G$47</f>
        <v>134</v>
      </c>
      <c r="H49" s="143">
        <v>1</v>
      </c>
      <c r="I49" s="145">
        <f t="shared" ref="I49:I51" si="10">G49*H49</f>
        <v>134</v>
      </c>
      <c r="J49" s="146">
        <f>I49*3.9%</f>
        <v>5.226</v>
      </c>
      <c r="K49" s="146"/>
      <c r="L49" s="145">
        <f>+K49+J49+I49</f>
        <v>139.226</v>
      </c>
      <c r="M49" s="404"/>
      <c r="N49" s="404"/>
      <c r="O49" s="404"/>
      <c r="P49" s="404"/>
    </row>
    <row r="50" spans="1:16" s="79" customFormat="1" ht="96.75" hidden="1" customHeight="1">
      <c r="A50" s="140">
        <v>4</v>
      </c>
      <c r="B50" s="402" t="s">
        <v>80</v>
      </c>
      <c r="C50" s="403"/>
      <c r="D50" s="141" t="s">
        <v>78</v>
      </c>
      <c r="E50" s="142" t="str">
        <f>$E$49</f>
        <v>ALEUTIAN/OVERTURE/BRIGHT WHITE</v>
      </c>
      <c r="F50" s="143" t="s">
        <v>10</v>
      </c>
      <c r="G50" s="144">
        <f>$G$49</f>
        <v>134</v>
      </c>
      <c r="H50" s="143">
        <v>1</v>
      </c>
      <c r="I50" s="145">
        <f t="shared" si="10"/>
        <v>134</v>
      </c>
      <c r="J50" s="146">
        <f>I50*3.9%</f>
        <v>5.226</v>
      </c>
      <c r="K50" s="146"/>
      <c r="L50" s="145">
        <f>+K50+J50+I50</f>
        <v>139.226</v>
      </c>
      <c r="M50" s="404"/>
      <c r="N50" s="404"/>
      <c r="O50" s="404"/>
      <c r="P50" s="404"/>
    </row>
    <row r="51" spans="1:16" s="79" customFormat="1" ht="96.75" hidden="1" customHeight="1">
      <c r="A51" s="140">
        <v>5</v>
      </c>
      <c r="B51" s="402" t="s">
        <v>81</v>
      </c>
      <c r="C51" s="403"/>
      <c r="D51" s="141" t="s">
        <v>79</v>
      </c>
      <c r="E51" s="142" t="str">
        <f>$E$50</f>
        <v>ALEUTIAN/OVERTURE/BRIGHT WHITE</v>
      </c>
      <c r="F51" s="143" t="s">
        <v>10</v>
      </c>
      <c r="G51" s="144">
        <f>$G$50</f>
        <v>134</v>
      </c>
      <c r="H51" s="143">
        <v>2</v>
      </c>
      <c r="I51" s="145">
        <f t="shared" si="10"/>
        <v>268</v>
      </c>
      <c r="J51" s="146">
        <f>I51*3.9%</f>
        <v>10.452</v>
      </c>
      <c r="K51" s="146"/>
      <c r="L51" s="145">
        <f>+K51+J51+I51</f>
        <v>278.452</v>
      </c>
      <c r="M51" s="404"/>
      <c r="N51" s="404"/>
      <c r="O51" s="404"/>
      <c r="P51" s="404"/>
    </row>
    <row r="52" spans="1:16" s="110" customFormat="1" ht="17.25" customHeight="1">
      <c r="A52" s="101"/>
      <c r="B52" s="102"/>
      <c r="C52" s="103"/>
      <c r="D52" s="102"/>
      <c r="E52" s="104"/>
      <c r="F52" s="105"/>
      <c r="G52" s="106"/>
      <c r="H52" s="107"/>
      <c r="I52" s="107"/>
      <c r="J52" s="107"/>
      <c r="K52" s="107"/>
      <c r="L52" s="108"/>
      <c r="M52" s="109"/>
      <c r="N52" s="105"/>
      <c r="O52" s="105"/>
      <c r="P52" s="105"/>
    </row>
    <row r="53" spans="1:16" s="148" customFormat="1" ht="33" customHeight="1">
      <c r="A53" s="147"/>
      <c r="B53" s="77" t="s">
        <v>22</v>
      </c>
      <c r="G53" s="149"/>
      <c r="P53" s="150"/>
    </row>
    <row r="54" spans="1:16" s="176" customFormat="1" ht="122.25" customHeight="1">
      <c r="A54" s="406" t="s">
        <v>23</v>
      </c>
      <c r="B54" s="406"/>
      <c r="C54" s="406"/>
      <c r="D54" s="406"/>
      <c r="E54" s="406"/>
      <c r="F54" s="295" t="s">
        <v>45</v>
      </c>
      <c r="G54" s="295" t="s">
        <v>24</v>
      </c>
      <c r="H54" s="390" t="s">
        <v>40</v>
      </c>
      <c r="I54" s="390"/>
      <c r="J54" s="294" t="s">
        <v>19</v>
      </c>
      <c r="K54" s="295" t="s">
        <v>46</v>
      </c>
      <c r="L54" s="295" t="s">
        <v>25</v>
      </c>
      <c r="M54" s="295" t="s">
        <v>26</v>
      </c>
      <c r="N54" s="295" t="s">
        <v>27</v>
      </c>
      <c r="O54" s="295" t="s">
        <v>28</v>
      </c>
      <c r="P54" s="313" t="s">
        <v>29</v>
      </c>
    </row>
    <row r="55" spans="1:16" s="158" customFormat="1" ht="147.75" customHeight="1">
      <c r="A55" s="308">
        <v>1</v>
      </c>
      <c r="B55" s="451" t="s">
        <v>39</v>
      </c>
      <c r="C55" s="452"/>
      <c r="D55" s="452"/>
      <c r="E55" s="453"/>
      <c r="F55" s="308" t="str">
        <f>H55</f>
        <v>BLACK</v>
      </c>
      <c r="G55" s="327">
        <v>1500</v>
      </c>
      <c r="H55" s="437" t="str">
        <f>$D$18</f>
        <v>BLACK</v>
      </c>
      <c r="I55" s="438"/>
      <c r="J55" s="308" t="s">
        <v>30</v>
      </c>
      <c r="K55" s="308">
        <f>$M$31</f>
        <v>161</v>
      </c>
      <c r="L55" s="328">
        <f>145/4500</f>
        <v>3.2222222222222222E-2</v>
      </c>
      <c r="M55" s="308">
        <f>L55*K55</f>
        <v>5.1877777777777778</v>
      </c>
      <c r="N55" s="329">
        <f t="shared" ref="N55:N56" si="11">M55*1%</f>
        <v>5.187777777777778E-2</v>
      </c>
      <c r="O55" s="312">
        <f>ROUNDUP(M55+N55,0)</f>
        <v>6</v>
      </c>
      <c r="P55" s="312" t="s">
        <v>153</v>
      </c>
    </row>
    <row r="56" spans="1:16" s="158" customFormat="1" ht="147.75" customHeight="1">
      <c r="A56" s="308">
        <v>1</v>
      </c>
      <c r="B56" s="451" t="s">
        <v>39</v>
      </c>
      <c r="C56" s="452"/>
      <c r="D56" s="452"/>
      <c r="E56" s="453"/>
      <c r="F56" s="308" t="str">
        <f>D24</f>
        <v xml:space="preserve">WHITE </v>
      </c>
      <c r="G56" s="327" t="s">
        <v>116</v>
      </c>
      <c r="H56" s="437" t="str">
        <f>$E$47</f>
        <v xml:space="preserve">WHITE </v>
      </c>
      <c r="I56" s="438"/>
      <c r="J56" s="308" t="s">
        <v>31</v>
      </c>
      <c r="K56" s="308">
        <f>$M$36</f>
        <v>134</v>
      </c>
      <c r="L56" s="328">
        <f>145/4500</f>
        <v>3.2222222222222222E-2</v>
      </c>
      <c r="M56" s="308">
        <f t="shared" ref="M56:M60" si="12">L56*K56</f>
        <v>4.3177777777777777</v>
      </c>
      <c r="N56" s="329">
        <f t="shared" si="11"/>
        <v>4.317777777777778E-2</v>
      </c>
      <c r="O56" s="312">
        <f>ROUNDUP(M56+N56,0)</f>
        <v>5</v>
      </c>
      <c r="P56" s="312" t="s">
        <v>153</v>
      </c>
    </row>
    <row r="57" spans="1:16" s="158" customFormat="1" ht="147.75" customHeight="1">
      <c r="A57" s="309">
        <v>2</v>
      </c>
      <c r="B57" s="416" t="s">
        <v>109</v>
      </c>
      <c r="C57" s="417"/>
      <c r="D57" s="417"/>
      <c r="E57" s="418"/>
      <c r="F57" s="308" t="s">
        <v>101</v>
      </c>
      <c r="G57" s="308" t="s">
        <v>252</v>
      </c>
      <c r="H57" s="437" t="str">
        <f>$D$18</f>
        <v>BLACK</v>
      </c>
      <c r="I57" s="438"/>
      <c r="J57" s="308" t="s">
        <v>31</v>
      </c>
      <c r="K57" s="309">
        <f>$M$31</f>
        <v>161</v>
      </c>
      <c r="L57" s="309">
        <v>1</v>
      </c>
      <c r="M57" s="309">
        <f t="shared" si="12"/>
        <v>161</v>
      </c>
      <c r="N57" s="330">
        <f>M57*1%</f>
        <v>1.61</v>
      </c>
      <c r="O57" s="312">
        <f>ROUNDUP(M57+N57,0)+1</f>
        <v>164</v>
      </c>
      <c r="P57" s="312" t="s">
        <v>154</v>
      </c>
    </row>
    <row r="58" spans="1:16" s="158" customFormat="1" ht="147.75" customHeight="1">
      <c r="A58" s="309">
        <v>2</v>
      </c>
      <c r="B58" s="416" t="s">
        <v>109</v>
      </c>
      <c r="C58" s="417"/>
      <c r="D58" s="417"/>
      <c r="E58" s="418"/>
      <c r="F58" s="308" t="s">
        <v>101</v>
      </c>
      <c r="G58" s="308" t="s">
        <v>252</v>
      </c>
      <c r="H58" s="437" t="str">
        <f>$E$47</f>
        <v xml:space="preserve">WHITE </v>
      </c>
      <c r="I58" s="438"/>
      <c r="J58" s="308" t="s">
        <v>31</v>
      </c>
      <c r="K58" s="309">
        <f>$M$36</f>
        <v>134</v>
      </c>
      <c r="L58" s="309">
        <v>1</v>
      </c>
      <c r="M58" s="309">
        <f t="shared" si="12"/>
        <v>134</v>
      </c>
      <c r="N58" s="330">
        <f t="shared" ref="N58:N60" si="13">M58*1%</f>
        <v>1.34</v>
      </c>
      <c r="O58" s="312">
        <f t="shared" ref="O58" si="14">ROUNDUP(M58+N58,0)+1</f>
        <v>137</v>
      </c>
      <c r="P58" s="312" t="s">
        <v>154</v>
      </c>
    </row>
    <row r="59" spans="1:16" s="158" customFormat="1" ht="147.75" customHeight="1">
      <c r="A59" s="309">
        <v>3</v>
      </c>
      <c r="B59" s="432" t="s">
        <v>110</v>
      </c>
      <c r="C59" s="433"/>
      <c r="D59" s="433"/>
      <c r="E59" s="434"/>
      <c r="F59" s="308" t="s">
        <v>87</v>
      </c>
      <c r="G59" s="308" t="s">
        <v>252</v>
      </c>
      <c r="H59" s="437" t="str">
        <f>$D$18</f>
        <v>BLACK</v>
      </c>
      <c r="I59" s="438"/>
      <c r="J59" s="308" t="s">
        <v>31</v>
      </c>
      <c r="K59" s="309">
        <f>$M$31</f>
        <v>161</v>
      </c>
      <c r="L59" s="309">
        <v>1</v>
      </c>
      <c r="M59" s="309">
        <f t="shared" si="12"/>
        <v>161</v>
      </c>
      <c r="N59" s="330">
        <f t="shared" si="13"/>
        <v>1.61</v>
      </c>
      <c r="O59" s="312">
        <f t="shared" ref="O59:O64" si="15">ROUNDUP(M59+N59,0)</f>
        <v>163</v>
      </c>
      <c r="P59" s="312" t="s">
        <v>155</v>
      </c>
    </row>
    <row r="60" spans="1:16" s="158" customFormat="1" ht="147.75" customHeight="1">
      <c r="A60" s="309">
        <v>3</v>
      </c>
      <c r="B60" s="432" t="s">
        <v>110</v>
      </c>
      <c r="C60" s="433"/>
      <c r="D60" s="433"/>
      <c r="E60" s="434"/>
      <c r="F60" s="308" t="s">
        <v>87</v>
      </c>
      <c r="G60" s="308" t="s">
        <v>252</v>
      </c>
      <c r="H60" s="437" t="str">
        <f>$E$47</f>
        <v xml:space="preserve">WHITE </v>
      </c>
      <c r="I60" s="438"/>
      <c r="J60" s="308" t="s">
        <v>31</v>
      </c>
      <c r="K60" s="309">
        <f>$M$36</f>
        <v>134</v>
      </c>
      <c r="L60" s="309">
        <v>1</v>
      </c>
      <c r="M60" s="309">
        <f t="shared" si="12"/>
        <v>134</v>
      </c>
      <c r="N60" s="330">
        <f t="shared" si="13"/>
        <v>1.34</v>
      </c>
      <c r="O60" s="312">
        <f t="shared" si="15"/>
        <v>136</v>
      </c>
      <c r="P60" s="312" t="s">
        <v>155</v>
      </c>
    </row>
    <row r="61" spans="1:16" s="158" customFormat="1" ht="147.75" customHeight="1">
      <c r="A61" s="309">
        <v>4</v>
      </c>
      <c r="B61" s="432" t="s">
        <v>97</v>
      </c>
      <c r="C61" s="433"/>
      <c r="D61" s="433"/>
      <c r="E61" s="434"/>
      <c r="F61" s="308" t="s">
        <v>87</v>
      </c>
      <c r="G61" s="308" t="s">
        <v>252</v>
      </c>
      <c r="H61" s="437" t="str">
        <f>$D$18</f>
        <v>BLACK</v>
      </c>
      <c r="I61" s="438"/>
      <c r="J61" s="308" t="s">
        <v>31</v>
      </c>
      <c r="K61" s="309">
        <f>$M$31</f>
        <v>161</v>
      </c>
      <c r="L61" s="309">
        <v>1</v>
      </c>
      <c r="M61" s="309">
        <f>L61*K61</f>
        <v>161</v>
      </c>
      <c r="N61" s="330">
        <f>M61*1%</f>
        <v>1.61</v>
      </c>
      <c r="O61" s="312">
        <f t="shared" si="15"/>
        <v>163</v>
      </c>
      <c r="P61" s="312" t="s">
        <v>154</v>
      </c>
    </row>
    <row r="62" spans="1:16" s="158" customFormat="1" ht="147.75" customHeight="1">
      <c r="A62" s="309">
        <v>4</v>
      </c>
      <c r="B62" s="432" t="s">
        <v>97</v>
      </c>
      <c r="C62" s="433"/>
      <c r="D62" s="433"/>
      <c r="E62" s="434"/>
      <c r="F62" s="308" t="s">
        <v>87</v>
      </c>
      <c r="G62" s="308" t="s">
        <v>252</v>
      </c>
      <c r="H62" s="437" t="str">
        <f>$E$47</f>
        <v xml:space="preserve">WHITE </v>
      </c>
      <c r="I62" s="438"/>
      <c r="J62" s="308" t="s">
        <v>31</v>
      </c>
      <c r="K62" s="309">
        <f>$M$36</f>
        <v>134</v>
      </c>
      <c r="L62" s="309">
        <v>1</v>
      </c>
      <c r="M62" s="309">
        <f t="shared" ref="M62" si="16">L62*K62</f>
        <v>134</v>
      </c>
      <c r="N62" s="330">
        <f t="shared" ref="N62" si="17">M62*1%</f>
        <v>1.34</v>
      </c>
      <c r="O62" s="312">
        <f t="shared" si="15"/>
        <v>136</v>
      </c>
      <c r="P62" s="312" t="s">
        <v>154</v>
      </c>
    </row>
    <row r="63" spans="1:16" s="158" customFormat="1" ht="147.75" customHeight="1">
      <c r="A63" s="309">
        <v>5</v>
      </c>
      <c r="B63" s="381" t="s">
        <v>156</v>
      </c>
      <c r="C63" s="382"/>
      <c r="D63" s="382"/>
      <c r="E63" s="382"/>
      <c r="F63" s="308" t="s">
        <v>101</v>
      </c>
      <c r="G63" s="308" t="s">
        <v>252</v>
      </c>
      <c r="H63" s="437" t="str">
        <f>$D$18</f>
        <v>BLACK</v>
      </c>
      <c r="I63" s="438"/>
      <c r="J63" s="308" t="s">
        <v>31</v>
      </c>
      <c r="K63" s="309">
        <f>$M$31</f>
        <v>161</v>
      </c>
      <c r="L63" s="309">
        <v>1</v>
      </c>
      <c r="M63" s="309">
        <f>L63*K63</f>
        <v>161</v>
      </c>
      <c r="N63" s="330">
        <f>M63*1%</f>
        <v>1.61</v>
      </c>
      <c r="O63" s="312">
        <f t="shared" si="15"/>
        <v>163</v>
      </c>
      <c r="P63" s="312" t="s">
        <v>157</v>
      </c>
    </row>
    <row r="64" spans="1:16" s="158" customFormat="1" ht="147.75" customHeight="1">
      <c r="A64" s="309">
        <v>5</v>
      </c>
      <c r="B64" s="381" t="s">
        <v>156</v>
      </c>
      <c r="C64" s="382"/>
      <c r="D64" s="382"/>
      <c r="E64" s="382"/>
      <c r="F64" s="308" t="s">
        <v>101</v>
      </c>
      <c r="G64" s="308" t="s">
        <v>252</v>
      </c>
      <c r="H64" s="437" t="str">
        <f>$E$47</f>
        <v xml:space="preserve">WHITE </v>
      </c>
      <c r="I64" s="438"/>
      <c r="J64" s="308" t="s">
        <v>31</v>
      </c>
      <c r="K64" s="309">
        <f>$M$36</f>
        <v>134</v>
      </c>
      <c r="L64" s="309">
        <v>1</v>
      </c>
      <c r="M64" s="309">
        <f t="shared" ref="M64" si="18">L64*K64</f>
        <v>134</v>
      </c>
      <c r="N64" s="330">
        <f t="shared" ref="N64" si="19">M64*1%</f>
        <v>1.34</v>
      </c>
      <c r="O64" s="312">
        <f t="shared" si="15"/>
        <v>136</v>
      </c>
      <c r="P64" s="312" t="s">
        <v>157</v>
      </c>
    </row>
    <row r="65" spans="1:16" s="151" customFormat="1" ht="34.5" customHeight="1">
      <c r="A65" s="297"/>
      <c r="B65" s="298"/>
      <c r="C65" s="299"/>
      <c r="D65" s="299"/>
      <c r="E65" s="299"/>
      <c r="F65" s="300"/>
      <c r="G65" s="300"/>
      <c r="H65" s="301"/>
      <c r="I65" s="297"/>
      <c r="J65" s="297"/>
      <c r="K65" s="302"/>
      <c r="L65" s="297"/>
      <c r="M65" s="297"/>
      <c r="N65" s="297"/>
      <c r="O65" s="303"/>
      <c r="P65" s="304"/>
    </row>
    <row r="66" spans="1:16" s="148" customFormat="1" ht="48" customHeight="1">
      <c r="A66" s="147"/>
      <c r="B66" s="77" t="s">
        <v>72</v>
      </c>
      <c r="F66" s="152"/>
      <c r="G66" s="153"/>
      <c r="H66" s="152"/>
      <c r="I66" s="152"/>
      <c r="J66" s="152"/>
      <c r="K66" s="152"/>
      <c r="L66" s="152"/>
      <c r="M66" s="152"/>
      <c r="N66" s="152"/>
      <c r="O66" s="154"/>
      <c r="P66" s="152"/>
    </row>
    <row r="67" spans="1:16" s="176" customFormat="1" ht="124.5" customHeight="1">
      <c r="A67" s="406" t="s">
        <v>23</v>
      </c>
      <c r="B67" s="406"/>
      <c r="C67" s="406"/>
      <c r="D67" s="406"/>
      <c r="E67" s="406"/>
      <c r="F67" s="295" t="s">
        <v>45</v>
      </c>
      <c r="G67" s="295" t="s">
        <v>24</v>
      </c>
      <c r="H67" s="390" t="s">
        <v>40</v>
      </c>
      <c r="I67" s="390"/>
      <c r="J67" s="294" t="s">
        <v>19</v>
      </c>
      <c r="K67" s="295" t="s">
        <v>46</v>
      </c>
      <c r="L67" s="295" t="s">
        <v>25</v>
      </c>
      <c r="M67" s="295" t="s">
        <v>26</v>
      </c>
      <c r="N67" s="295" t="s">
        <v>27</v>
      </c>
      <c r="O67" s="295" t="s">
        <v>28</v>
      </c>
      <c r="P67" s="295" t="s">
        <v>29</v>
      </c>
    </row>
    <row r="68" spans="1:16" s="337" customFormat="1" ht="116.25" customHeight="1">
      <c r="A68" s="331">
        <v>1</v>
      </c>
      <c r="B68" s="435" t="s">
        <v>253</v>
      </c>
      <c r="C68" s="436"/>
      <c r="D68" s="436"/>
      <c r="E68" s="436"/>
      <c r="F68" s="332" t="s">
        <v>273</v>
      </c>
      <c r="G68" s="333" t="s">
        <v>265</v>
      </c>
      <c r="H68" s="437" t="str">
        <f>$D$18</f>
        <v>BLACK</v>
      </c>
      <c r="I68" s="438"/>
      <c r="J68" s="334" t="s">
        <v>31</v>
      </c>
      <c r="K68" s="309">
        <f>$M$31</f>
        <v>161</v>
      </c>
      <c r="L68" s="334">
        <v>1</v>
      </c>
      <c r="M68" s="334">
        <f>L68*K68</f>
        <v>161</v>
      </c>
      <c r="N68" s="335"/>
      <c r="O68" s="336">
        <f>ROUNDUP(M68+N68,0)</f>
        <v>161</v>
      </c>
      <c r="P68" s="336" t="s">
        <v>255</v>
      </c>
    </row>
    <row r="69" spans="1:16" s="337" customFormat="1" ht="116.25" customHeight="1">
      <c r="A69" s="331">
        <v>1</v>
      </c>
      <c r="B69" s="435" t="s">
        <v>253</v>
      </c>
      <c r="C69" s="436"/>
      <c r="D69" s="436"/>
      <c r="E69" s="436"/>
      <c r="F69" s="332" t="s">
        <v>273</v>
      </c>
      <c r="G69" s="333" t="s">
        <v>265</v>
      </c>
      <c r="H69" s="437" t="str">
        <f>$E$47</f>
        <v xml:space="preserve">WHITE </v>
      </c>
      <c r="I69" s="438"/>
      <c r="J69" s="334" t="s">
        <v>31</v>
      </c>
      <c r="K69" s="309">
        <f>$M$36</f>
        <v>134</v>
      </c>
      <c r="L69" s="334">
        <v>1</v>
      </c>
      <c r="M69" s="334">
        <f t="shared" ref="M69:M73" si="20">L69*K69</f>
        <v>134</v>
      </c>
      <c r="N69" s="335"/>
      <c r="O69" s="336">
        <f>ROUNDUP(M69+N69,0)</f>
        <v>134</v>
      </c>
      <c r="P69" s="336" t="s">
        <v>255</v>
      </c>
    </row>
    <row r="70" spans="1:16" s="337" customFormat="1" ht="116.25" customHeight="1">
      <c r="A70" s="331">
        <v>2</v>
      </c>
      <c r="B70" s="435" t="s">
        <v>103</v>
      </c>
      <c r="C70" s="435"/>
      <c r="D70" s="435"/>
      <c r="E70" s="435"/>
      <c r="F70" s="332" t="s">
        <v>104</v>
      </c>
      <c r="G70" s="338"/>
      <c r="H70" s="437" t="str">
        <f>$D$18</f>
        <v>BLACK</v>
      </c>
      <c r="I70" s="438"/>
      <c r="J70" s="334" t="s">
        <v>31</v>
      </c>
      <c r="K70" s="309">
        <f>$M$31</f>
        <v>161</v>
      </c>
      <c r="L70" s="334">
        <v>1</v>
      </c>
      <c r="M70" s="334">
        <f t="shared" si="20"/>
        <v>161</v>
      </c>
      <c r="N70" s="335"/>
      <c r="O70" s="336">
        <f>ROUNDUP(M70+N70,0)+1</f>
        <v>162</v>
      </c>
      <c r="P70" s="336" t="s">
        <v>256</v>
      </c>
    </row>
    <row r="71" spans="1:16" s="337" customFormat="1" ht="116.25" customHeight="1">
      <c r="A71" s="331">
        <v>2</v>
      </c>
      <c r="B71" s="435" t="s">
        <v>103</v>
      </c>
      <c r="C71" s="435"/>
      <c r="D71" s="435"/>
      <c r="E71" s="435"/>
      <c r="F71" s="332" t="s">
        <v>104</v>
      </c>
      <c r="G71" s="338"/>
      <c r="H71" s="437" t="str">
        <f>$E$47</f>
        <v xml:space="preserve">WHITE </v>
      </c>
      <c r="I71" s="438"/>
      <c r="J71" s="334" t="s">
        <v>31</v>
      </c>
      <c r="K71" s="309">
        <f>$M$36</f>
        <v>134</v>
      </c>
      <c r="L71" s="334">
        <v>1</v>
      </c>
      <c r="M71" s="334">
        <f t="shared" si="20"/>
        <v>134</v>
      </c>
      <c r="N71" s="335"/>
      <c r="O71" s="336">
        <f t="shared" ref="O71" si="21">ROUNDUP(M71+N71,0)+1</f>
        <v>135</v>
      </c>
      <c r="P71" s="336" t="s">
        <v>256</v>
      </c>
    </row>
    <row r="72" spans="1:16" s="337" customFormat="1" ht="116.25" customHeight="1">
      <c r="A72" s="331">
        <v>3</v>
      </c>
      <c r="B72" s="435" t="s">
        <v>257</v>
      </c>
      <c r="C72" s="435"/>
      <c r="D72" s="435"/>
      <c r="E72" s="435"/>
      <c r="F72" s="339" t="s">
        <v>105</v>
      </c>
      <c r="G72" s="340" t="s">
        <v>258</v>
      </c>
      <c r="H72" s="437" t="str">
        <f>$D$18</f>
        <v>BLACK</v>
      </c>
      <c r="I72" s="438"/>
      <c r="J72" s="334" t="s">
        <v>31</v>
      </c>
      <c r="K72" s="309">
        <f>$M$31</f>
        <v>161</v>
      </c>
      <c r="L72" s="334">
        <v>1</v>
      </c>
      <c r="M72" s="334">
        <f t="shared" si="20"/>
        <v>161</v>
      </c>
      <c r="N72" s="335"/>
      <c r="O72" s="336">
        <f t="shared" ref="O72:O77" si="22">ROUNDUP(M72+N72,0)</f>
        <v>161</v>
      </c>
      <c r="P72" s="336" t="s">
        <v>259</v>
      </c>
    </row>
    <row r="73" spans="1:16" s="337" customFormat="1" ht="116.25" customHeight="1">
      <c r="A73" s="331">
        <v>3</v>
      </c>
      <c r="B73" s="435" t="s">
        <v>257</v>
      </c>
      <c r="C73" s="435"/>
      <c r="D73" s="435"/>
      <c r="E73" s="435"/>
      <c r="F73" s="339" t="s">
        <v>105</v>
      </c>
      <c r="G73" s="340" t="s">
        <v>258</v>
      </c>
      <c r="H73" s="437" t="str">
        <f>$E$47</f>
        <v xml:space="preserve">WHITE </v>
      </c>
      <c r="I73" s="438"/>
      <c r="J73" s="334" t="s">
        <v>31</v>
      </c>
      <c r="K73" s="309">
        <f>$M$36</f>
        <v>134</v>
      </c>
      <c r="L73" s="334">
        <v>1</v>
      </c>
      <c r="M73" s="334">
        <f t="shared" si="20"/>
        <v>134</v>
      </c>
      <c r="N73" s="335"/>
      <c r="O73" s="336">
        <f t="shared" si="22"/>
        <v>134</v>
      </c>
      <c r="P73" s="336" t="s">
        <v>259</v>
      </c>
    </row>
    <row r="74" spans="1:16" s="337" customFormat="1" ht="128.25" customHeight="1">
      <c r="A74" s="331">
        <v>4</v>
      </c>
      <c r="B74" s="435" t="s">
        <v>254</v>
      </c>
      <c r="C74" s="435"/>
      <c r="D74" s="435"/>
      <c r="E74" s="435"/>
      <c r="F74" s="332" t="s">
        <v>87</v>
      </c>
      <c r="G74" s="338"/>
      <c r="H74" s="437" t="str">
        <f>$D$18</f>
        <v>BLACK</v>
      </c>
      <c r="I74" s="438"/>
      <c r="J74" s="334" t="s">
        <v>31</v>
      </c>
      <c r="K74" s="309">
        <f>$M$31</f>
        <v>161</v>
      </c>
      <c r="L74" s="341">
        <f>2+L80</f>
        <v>2.0666666666666669</v>
      </c>
      <c r="M74" s="334">
        <f>L74*K74</f>
        <v>332.73333333333335</v>
      </c>
      <c r="N74" s="335"/>
      <c r="O74" s="336">
        <f t="shared" si="22"/>
        <v>333</v>
      </c>
      <c r="P74" s="336" t="s">
        <v>260</v>
      </c>
    </row>
    <row r="75" spans="1:16" s="337" customFormat="1" ht="128.25" customHeight="1">
      <c r="A75" s="331">
        <v>4</v>
      </c>
      <c r="B75" s="435" t="s">
        <v>254</v>
      </c>
      <c r="C75" s="435"/>
      <c r="D75" s="435"/>
      <c r="E75" s="435"/>
      <c r="F75" s="332" t="s">
        <v>87</v>
      </c>
      <c r="G75" s="338"/>
      <c r="H75" s="437" t="str">
        <f>$E$47</f>
        <v xml:space="preserve">WHITE </v>
      </c>
      <c r="I75" s="438"/>
      <c r="J75" s="334" t="s">
        <v>31</v>
      </c>
      <c r="K75" s="309">
        <f>$M$36</f>
        <v>134</v>
      </c>
      <c r="L75" s="341">
        <f>2+L81</f>
        <v>2.0666666666666669</v>
      </c>
      <c r="M75" s="334">
        <f t="shared" ref="M75" si="23">L75*K75</f>
        <v>276.93333333333334</v>
      </c>
      <c r="N75" s="335"/>
      <c r="O75" s="336">
        <f t="shared" si="22"/>
        <v>277</v>
      </c>
      <c r="P75" s="336" t="s">
        <v>260</v>
      </c>
    </row>
    <row r="76" spans="1:16" s="337" customFormat="1" ht="116.25" customHeight="1">
      <c r="A76" s="331">
        <v>5</v>
      </c>
      <c r="B76" s="435" t="s">
        <v>106</v>
      </c>
      <c r="C76" s="436"/>
      <c r="D76" s="436"/>
      <c r="E76" s="436"/>
      <c r="F76" s="339" t="s">
        <v>105</v>
      </c>
      <c r="G76" s="342"/>
      <c r="H76" s="437" t="str">
        <f>$D$18</f>
        <v>BLACK</v>
      </c>
      <c r="I76" s="438"/>
      <c r="J76" s="334" t="s">
        <v>31</v>
      </c>
      <c r="K76" s="309">
        <f>$M$31</f>
        <v>161</v>
      </c>
      <c r="L76" s="341">
        <v>2</v>
      </c>
      <c r="M76" s="334">
        <f>L76*K76</f>
        <v>322</v>
      </c>
      <c r="N76" s="335"/>
      <c r="O76" s="336">
        <f t="shared" si="22"/>
        <v>322</v>
      </c>
      <c r="P76" s="336"/>
    </row>
    <row r="77" spans="1:16" s="337" customFormat="1" ht="116.25" customHeight="1">
      <c r="A77" s="331">
        <v>5</v>
      </c>
      <c r="B77" s="435" t="s">
        <v>106</v>
      </c>
      <c r="C77" s="436"/>
      <c r="D77" s="436"/>
      <c r="E77" s="436"/>
      <c r="F77" s="339" t="s">
        <v>105</v>
      </c>
      <c r="G77" s="342"/>
      <c r="H77" s="437" t="str">
        <f>$E$47</f>
        <v xml:space="preserve">WHITE </v>
      </c>
      <c r="I77" s="438"/>
      <c r="J77" s="334" t="s">
        <v>31</v>
      </c>
      <c r="K77" s="309">
        <f>$M$36</f>
        <v>134</v>
      </c>
      <c r="L77" s="341">
        <v>2</v>
      </c>
      <c r="M77" s="334">
        <f t="shared" ref="M77" si="24">L77*K77</f>
        <v>268</v>
      </c>
      <c r="N77" s="335"/>
      <c r="O77" s="336">
        <f t="shared" si="22"/>
        <v>268</v>
      </c>
      <c r="P77" s="336"/>
    </row>
    <row r="78" spans="1:16" s="337" customFormat="1" ht="116.25" customHeight="1">
      <c r="A78" s="331">
        <v>6</v>
      </c>
      <c r="B78" s="435" t="s">
        <v>121</v>
      </c>
      <c r="C78" s="436"/>
      <c r="D78" s="436"/>
      <c r="E78" s="436"/>
      <c r="F78" s="339" t="s">
        <v>105</v>
      </c>
      <c r="G78" s="342"/>
      <c r="H78" s="437" t="str">
        <f t="shared" ref="H78" si="25">$D$18</f>
        <v>BLACK</v>
      </c>
      <c r="I78" s="438"/>
      <c r="J78" s="334" t="s">
        <v>31</v>
      </c>
      <c r="K78" s="309">
        <f t="shared" ref="K78" si="26">$M$31</f>
        <v>161</v>
      </c>
      <c r="L78" s="341">
        <v>1</v>
      </c>
      <c r="M78" s="334">
        <f t="shared" ref="M78:M85" si="27">K78*L78</f>
        <v>161</v>
      </c>
      <c r="N78" s="335"/>
      <c r="O78" s="336">
        <f t="shared" ref="O78:O85" si="28">ROUNDUP(N78+M78,0)</f>
        <v>161</v>
      </c>
      <c r="P78" s="336"/>
    </row>
    <row r="79" spans="1:16" s="337" customFormat="1" ht="116.25" customHeight="1">
      <c r="A79" s="331">
        <v>6</v>
      </c>
      <c r="B79" s="435" t="s">
        <v>121</v>
      </c>
      <c r="C79" s="436"/>
      <c r="D79" s="436"/>
      <c r="E79" s="436"/>
      <c r="F79" s="339" t="s">
        <v>105</v>
      </c>
      <c r="G79" s="342"/>
      <c r="H79" s="437" t="str">
        <f t="shared" ref="H79" si="29">$E$47</f>
        <v xml:space="preserve">WHITE </v>
      </c>
      <c r="I79" s="438"/>
      <c r="J79" s="334" t="s">
        <v>31</v>
      </c>
      <c r="K79" s="309">
        <f t="shared" ref="K79" si="30">$M$36</f>
        <v>134</v>
      </c>
      <c r="L79" s="341">
        <v>1</v>
      </c>
      <c r="M79" s="334">
        <f t="shared" si="27"/>
        <v>134</v>
      </c>
      <c r="N79" s="335"/>
      <c r="O79" s="336">
        <f t="shared" si="28"/>
        <v>134</v>
      </c>
      <c r="P79" s="336"/>
    </row>
    <row r="80" spans="1:16" s="337" customFormat="1" ht="116.25" customHeight="1">
      <c r="A80" s="331">
        <v>7</v>
      </c>
      <c r="B80" s="435" t="s">
        <v>261</v>
      </c>
      <c r="C80" s="436"/>
      <c r="D80" s="436"/>
      <c r="E80" s="436"/>
      <c r="F80" s="339" t="s">
        <v>107</v>
      </c>
      <c r="G80" s="342"/>
      <c r="H80" s="437" t="str">
        <f t="shared" ref="H80" si="31">$D$18</f>
        <v>BLACK</v>
      </c>
      <c r="I80" s="438"/>
      <c r="J80" s="334" t="s">
        <v>31</v>
      </c>
      <c r="K80" s="309">
        <f t="shared" ref="K80" si="32">$M$31</f>
        <v>161</v>
      </c>
      <c r="L80" s="341">
        <v>6.6666666666666666E-2</v>
      </c>
      <c r="M80" s="334">
        <f t="shared" si="27"/>
        <v>10.733333333333333</v>
      </c>
      <c r="N80" s="335"/>
      <c r="O80" s="336">
        <f t="shared" si="28"/>
        <v>11</v>
      </c>
      <c r="P80" s="336" t="s">
        <v>262</v>
      </c>
    </row>
    <row r="81" spans="1:16" s="337" customFormat="1" ht="116.25" customHeight="1">
      <c r="A81" s="331">
        <v>7</v>
      </c>
      <c r="B81" s="435" t="s">
        <v>261</v>
      </c>
      <c r="C81" s="436"/>
      <c r="D81" s="436"/>
      <c r="E81" s="436"/>
      <c r="F81" s="339" t="s">
        <v>107</v>
      </c>
      <c r="G81" s="342"/>
      <c r="H81" s="437" t="str">
        <f t="shared" ref="H81" si="33">$E$47</f>
        <v xml:space="preserve">WHITE </v>
      </c>
      <c r="I81" s="438"/>
      <c r="J81" s="334" t="s">
        <v>31</v>
      </c>
      <c r="K81" s="309">
        <f t="shared" ref="K81" si="34">$M$36</f>
        <v>134</v>
      </c>
      <c r="L81" s="341">
        <v>6.6666666666666666E-2</v>
      </c>
      <c r="M81" s="334">
        <f t="shared" si="27"/>
        <v>8.9333333333333336</v>
      </c>
      <c r="N81" s="335"/>
      <c r="O81" s="336">
        <f t="shared" si="28"/>
        <v>9</v>
      </c>
      <c r="P81" s="336" t="s">
        <v>262</v>
      </c>
    </row>
    <row r="82" spans="1:16" s="337" customFormat="1" ht="134.25" customHeight="1">
      <c r="A82" s="331">
        <v>8</v>
      </c>
      <c r="B82" s="435" t="s">
        <v>108</v>
      </c>
      <c r="C82" s="436"/>
      <c r="D82" s="436"/>
      <c r="E82" s="436"/>
      <c r="F82" s="332" t="s">
        <v>107</v>
      </c>
      <c r="G82" s="342"/>
      <c r="H82" s="437" t="str">
        <f t="shared" ref="H82" si="35">$D$18</f>
        <v>BLACK</v>
      </c>
      <c r="I82" s="438"/>
      <c r="J82" s="334" t="s">
        <v>31</v>
      </c>
      <c r="K82" s="309">
        <f t="shared" ref="K82" si="36">$M$31</f>
        <v>161</v>
      </c>
      <c r="L82" s="341">
        <v>0.13333333333333333</v>
      </c>
      <c r="M82" s="334">
        <f t="shared" si="27"/>
        <v>21.466666666666665</v>
      </c>
      <c r="N82" s="335"/>
      <c r="O82" s="336">
        <f t="shared" si="28"/>
        <v>22</v>
      </c>
      <c r="P82" s="336"/>
    </row>
    <row r="83" spans="1:16" s="337" customFormat="1" ht="134.25" customHeight="1">
      <c r="A83" s="331">
        <v>8</v>
      </c>
      <c r="B83" s="435" t="s">
        <v>108</v>
      </c>
      <c r="C83" s="436"/>
      <c r="D83" s="436"/>
      <c r="E83" s="436"/>
      <c r="F83" s="332" t="s">
        <v>107</v>
      </c>
      <c r="G83" s="342"/>
      <c r="H83" s="437" t="str">
        <f t="shared" ref="H83" si="37">$E$47</f>
        <v xml:space="preserve">WHITE </v>
      </c>
      <c r="I83" s="438"/>
      <c r="J83" s="334" t="s">
        <v>31</v>
      </c>
      <c r="K83" s="309">
        <f t="shared" ref="K83" si="38">$M$36</f>
        <v>134</v>
      </c>
      <c r="L83" s="341">
        <v>0.13333333333333333</v>
      </c>
      <c r="M83" s="334">
        <f t="shared" si="27"/>
        <v>17.866666666666667</v>
      </c>
      <c r="N83" s="335"/>
      <c r="O83" s="336">
        <f t="shared" si="28"/>
        <v>18</v>
      </c>
      <c r="P83" s="336"/>
    </row>
    <row r="84" spans="1:16" s="314" customFormat="1" ht="116.25" customHeight="1">
      <c r="A84" s="307">
        <v>9</v>
      </c>
      <c r="B84" s="454" t="s">
        <v>263</v>
      </c>
      <c r="C84" s="455"/>
      <c r="D84" s="455"/>
      <c r="E84" s="455"/>
      <c r="F84" s="308" t="s">
        <v>87</v>
      </c>
      <c r="G84" s="308"/>
      <c r="H84" s="437" t="str">
        <f t="shared" ref="H84" si="39">$D$18</f>
        <v>BLACK</v>
      </c>
      <c r="I84" s="438"/>
      <c r="J84" s="309" t="s">
        <v>31</v>
      </c>
      <c r="K84" s="309">
        <f t="shared" ref="K84" si="40">$M$31</f>
        <v>161</v>
      </c>
      <c r="L84" s="310">
        <v>1</v>
      </c>
      <c r="M84" s="309">
        <f t="shared" si="27"/>
        <v>161</v>
      </c>
      <c r="N84" s="311"/>
      <c r="O84" s="185">
        <f t="shared" si="28"/>
        <v>161</v>
      </c>
      <c r="P84" s="312" t="s">
        <v>264</v>
      </c>
    </row>
    <row r="85" spans="1:16" s="314" customFormat="1" ht="116.25" customHeight="1">
      <c r="A85" s="307">
        <v>9</v>
      </c>
      <c r="B85" s="454" t="s">
        <v>263</v>
      </c>
      <c r="C85" s="455"/>
      <c r="D85" s="455"/>
      <c r="E85" s="455"/>
      <c r="F85" s="308" t="s">
        <v>87</v>
      </c>
      <c r="G85" s="308"/>
      <c r="H85" s="437" t="str">
        <f t="shared" ref="H85" si="41">$E$47</f>
        <v xml:space="preserve">WHITE </v>
      </c>
      <c r="I85" s="438"/>
      <c r="J85" s="309" t="s">
        <v>31</v>
      </c>
      <c r="K85" s="309">
        <f t="shared" ref="K85" si="42">$M$36</f>
        <v>134</v>
      </c>
      <c r="L85" s="310">
        <v>1</v>
      </c>
      <c r="M85" s="309">
        <f t="shared" si="27"/>
        <v>134</v>
      </c>
      <c r="N85" s="311"/>
      <c r="O85" s="185">
        <f t="shared" si="28"/>
        <v>134</v>
      </c>
      <c r="P85" s="312" t="s">
        <v>264</v>
      </c>
    </row>
    <row r="86" spans="1:16" s="62" customFormat="1" ht="57" customHeight="1">
      <c r="A86" s="60"/>
      <c r="B86" s="61" t="s">
        <v>60</v>
      </c>
      <c r="C86" s="315"/>
      <c r="G86" s="63"/>
      <c r="J86" s="377" t="s">
        <v>32</v>
      </c>
      <c r="K86" s="377"/>
      <c r="L86" s="377"/>
      <c r="M86" s="377"/>
      <c r="N86" s="316"/>
      <c r="O86" s="316"/>
      <c r="P86" s="317"/>
    </row>
    <row r="87" spans="1:16" s="161" customFormat="1" ht="75" customHeight="1">
      <c r="A87" s="155">
        <v>1</v>
      </c>
      <c r="B87" s="156" t="s">
        <v>118</v>
      </c>
      <c r="C87" s="157"/>
      <c r="D87" s="158"/>
      <c r="E87" s="158"/>
      <c r="F87" s="158"/>
      <c r="G87" s="159"/>
      <c r="H87" s="159"/>
      <c r="I87" s="159"/>
      <c r="J87" s="159"/>
      <c r="K87" s="160"/>
      <c r="L87" s="159"/>
      <c r="M87" s="159"/>
      <c r="N87" s="159"/>
      <c r="O87" s="159"/>
      <c r="P87" s="159"/>
    </row>
    <row r="88" spans="1:16" s="80" customFormat="1" ht="52.5" customHeight="1">
      <c r="A88" s="162"/>
      <c r="B88" s="383" t="s">
        <v>47</v>
      </c>
      <c r="C88" s="384"/>
      <c r="D88" s="384"/>
      <c r="E88" s="384"/>
      <c r="F88" s="384"/>
      <c r="G88" s="384"/>
      <c r="H88" s="384"/>
      <c r="I88" s="384"/>
      <c r="J88" s="385"/>
      <c r="K88" s="163"/>
      <c r="L88" s="164"/>
      <c r="M88" s="164"/>
      <c r="N88" s="164"/>
      <c r="O88" s="164"/>
      <c r="P88" s="164"/>
    </row>
    <row r="89" spans="1:16" s="80" customFormat="1" ht="52.5" customHeight="1">
      <c r="A89" s="162"/>
      <c r="B89" s="165" t="s">
        <v>40</v>
      </c>
      <c r="C89" s="378" t="s">
        <v>50</v>
      </c>
      <c r="D89" s="379"/>
      <c r="E89" s="379"/>
      <c r="F89" s="379"/>
      <c r="G89" s="379"/>
      <c r="H89" s="379"/>
      <c r="I89" s="379"/>
      <c r="J89" s="380"/>
      <c r="K89" s="164"/>
      <c r="L89" s="164"/>
      <c r="M89" s="164"/>
      <c r="N89" s="164"/>
      <c r="O89" s="164"/>
      <c r="P89" s="164"/>
    </row>
    <row r="90" spans="1:16" s="80" customFormat="1" ht="99" customHeight="1">
      <c r="A90" s="162"/>
      <c r="B90" s="263" t="s">
        <v>92</v>
      </c>
      <c r="C90" s="372" t="s">
        <v>1170</v>
      </c>
      <c r="D90" s="372"/>
      <c r="E90" s="372"/>
      <c r="F90" s="372"/>
      <c r="G90" s="372"/>
      <c r="H90" s="372"/>
      <c r="I90" s="372"/>
      <c r="J90" s="372"/>
      <c r="K90" s="164"/>
      <c r="L90" s="164"/>
      <c r="M90" s="164"/>
      <c r="N90" s="164"/>
    </row>
    <row r="91" spans="1:16" s="80" customFormat="1" ht="99" customHeight="1">
      <c r="A91" s="162"/>
      <c r="B91" s="263" t="s">
        <v>102</v>
      </c>
      <c r="C91" s="372" t="s">
        <v>1171</v>
      </c>
      <c r="D91" s="372"/>
      <c r="E91" s="372"/>
      <c r="F91" s="372"/>
      <c r="G91" s="372"/>
      <c r="H91" s="372"/>
      <c r="I91" s="372"/>
      <c r="J91" s="372"/>
      <c r="K91" s="164"/>
      <c r="L91" s="164"/>
      <c r="M91" s="164"/>
      <c r="N91" s="164"/>
    </row>
    <row r="92" spans="1:16" s="80" customFormat="1" ht="34.5" customHeight="1">
      <c r="A92" s="162"/>
      <c r="B92" s="374" t="s">
        <v>51</v>
      </c>
      <c r="C92" s="375"/>
      <c r="D92" s="375"/>
      <c r="E92" s="375"/>
      <c r="F92" s="375"/>
      <c r="G92" s="375"/>
      <c r="H92" s="375"/>
      <c r="I92" s="376"/>
      <c r="J92" s="159"/>
      <c r="K92" s="164"/>
    </row>
    <row r="93" spans="1:16" s="170" customFormat="1" ht="59.25" customHeight="1">
      <c r="A93" s="166"/>
      <c r="B93" s="386"/>
      <c r="C93" s="387"/>
      <c r="D93" s="443" t="str">
        <f>G28</f>
        <v>XS</v>
      </c>
      <c r="E93" s="444"/>
      <c r="F93" s="167" t="str">
        <f>H28</f>
        <v>S</v>
      </c>
      <c r="G93" s="168" t="str">
        <f>I28</f>
        <v>M</v>
      </c>
      <c r="H93" s="168" t="str">
        <f>J28</f>
        <v>L</v>
      </c>
      <c r="I93" s="168" t="str">
        <f>K28</f>
        <v>XL</v>
      </c>
      <c r="J93" s="168" t="s">
        <v>55</v>
      </c>
      <c r="K93" s="131"/>
      <c r="L93" s="169"/>
      <c r="O93" s="80"/>
    </row>
    <row r="94" spans="1:16" s="103" customFormat="1" ht="153.6" customHeight="1">
      <c r="A94" s="171"/>
      <c r="B94" s="445" t="s">
        <v>82</v>
      </c>
      <c r="C94" s="446"/>
      <c r="D94" s="447" t="s">
        <v>98</v>
      </c>
      <c r="E94" s="448"/>
      <c r="F94" s="448"/>
      <c r="G94" s="448"/>
      <c r="H94" s="448"/>
      <c r="I94" s="448"/>
      <c r="J94" s="449"/>
      <c r="K94" s="170"/>
      <c r="L94" s="172"/>
      <c r="M94" s="172"/>
      <c r="N94" s="170"/>
      <c r="O94" s="170"/>
      <c r="P94" s="170"/>
    </row>
    <row r="95" spans="1:16" s="103" customFormat="1" ht="276.60000000000002" customHeight="1">
      <c r="A95" s="171"/>
      <c r="B95" s="445" t="s">
        <v>266</v>
      </c>
      <c r="C95" s="450"/>
      <c r="D95" s="447" t="s">
        <v>96</v>
      </c>
      <c r="E95" s="448"/>
      <c r="F95" s="448"/>
      <c r="G95" s="448"/>
      <c r="H95" s="448"/>
      <c r="I95" s="448"/>
      <c r="J95" s="449"/>
      <c r="K95" s="170"/>
      <c r="M95" s="170"/>
      <c r="N95" s="170"/>
      <c r="O95" s="170"/>
      <c r="P95" s="170"/>
    </row>
    <row r="96" spans="1:16" s="103" customFormat="1" ht="276.60000000000002" customHeight="1">
      <c r="A96" s="171"/>
      <c r="B96" s="445" t="s">
        <v>150</v>
      </c>
      <c r="C96" s="450"/>
      <c r="D96" s="447" t="s">
        <v>120</v>
      </c>
      <c r="E96" s="448"/>
      <c r="F96" s="448"/>
      <c r="G96" s="448"/>
      <c r="H96" s="448"/>
      <c r="I96" s="448"/>
      <c r="J96" s="449"/>
      <c r="K96" s="170"/>
      <c r="M96" s="170"/>
      <c r="N96" s="170"/>
      <c r="O96" s="170"/>
      <c r="P96" s="170"/>
    </row>
    <row r="97" spans="1:16" s="326" customFormat="1" ht="31.5" customHeight="1">
      <c r="A97" s="321"/>
      <c r="B97" s="322"/>
      <c r="C97" s="323"/>
      <c r="D97" s="324"/>
      <c r="E97" s="324"/>
      <c r="F97" s="324"/>
      <c r="G97" s="324"/>
      <c r="H97" s="324"/>
      <c r="I97" s="324"/>
      <c r="J97" s="324"/>
      <c r="K97" s="325"/>
      <c r="M97" s="325"/>
      <c r="N97" s="325"/>
      <c r="O97" s="325"/>
      <c r="P97" s="325"/>
    </row>
    <row r="98" spans="1:16" s="161" customFormat="1" ht="39" customHeight="1">
      <c r="A98" s="155">
        <v>2</v>
      </c>
      <c r="B98" s="318" t="s">
        <v>73</v>
      </c>
      <c r="C98" s="318"/>
      <c r="D98" s="318"/>
      <c r="E98" s="318"/>
      <c r="F98" s="318"/>
      <c r="G98" s="318"/>
      <c r="H98" s="318"/>
      <c r="I98" s="318"/>
      <c r="J98" s="318"/>
      <c r="K98" s="160"/>
      <c r="L98" s="388"/>
      <c r="M98" s="388"/>
      <c r="N98" s="388"/>
      <c r="O98" s="388"/>
      <c r="P98" s="159"/>
    </row>
    <row r="99" spans="1:16" s="158" customFormat="1" ht="16.149999999999999" hidden="1" customHeight="1">
      <c r="A99" s="155"/>
      <c r="B99" s="318"/>
      <c r="C99" s="318"/>
      <c r="D99" s="318"/>
      <c r="E99" s="318"/>
      <c r="F99" s="318"/>
      <c r="G99" s="318"/>
      <c r="H99" s="318"/>
      <c r="I99" s="318"/>
      <c r="J99" s="318"/>
      <c r="K99" s="160"/>
      <c r="L99" s="159"/>
      <c r="M99" s="159"/>
      <c r="N99" s="159"/>
      <c r="O99" s="159"/>
      <c r="P99" s="159"/>
    </row>
    <row r="100" spans="1:16" s="158" customFormat="1" ht="16.149999999999999" hidden="1" customHeight="1">
      <c r="A100" s="155"/>
      <c r="B100" s="318"/>
      <c r="C100" s="318"/>
      <c r="D100" s="318"/>
      <c r="E100" s="318"/>
      <c r="F100" s="318"/>
      <c r="G100" s="318"/>
      <c r="H100" s="318"/>
      <c r="I100" s="318"/>
      <c r="J100" s="318"/>
      <c r="K100" s="159"/>
      <c r="L100" s="159"/>
      <c r="M100" s="159"/>
      <c r="N100" s="159"/>
      <c r="O100" s="159"/>
      <c r="P100" s="159"/>
    </row>
    <row r="101" spans="1:16" s="158" customFormat="1" ht="16.149999999999999" hidden="1" customHeight="1">
      <c r="A101" s="155"/>
      <c r="B101" s="318"/>
      <c r="C101" s="318"/>
      <c r="D101" s="318"/>
      <c r="E101" s="318"/>
      <c r="F101" s="318"/>
      <c r="G101" s="318"/>
      <c r="H101" s="318"/>
      <c r="I101" s="318"/>
      <c r="J101" s="318"/>
      <c r="K101" s="159"/>
      <c r="L101" s="159"/>
      <c r="M101" s="159"/>
      <c r="N101" s="159"/>
    </row>
    <row r="102" spans="1:16" s="158" customFormat="1" ht="16.149999999999999" hidden="1" customHeight="1">
      <c r="A102" s="155"/>
      <c r="B102" s="318"/>
      <c r="C102" s="318"/>
      <c r="D102" s="318"/>
      <c r="E102" s="318"/>
      <c r="F102" s="318"/>
      <c r="G102" s="318"/>
      <c r="H102" s="318"/>
      <c r="I102" s="318"/>
      <c r="J102" s="318"/>
      <c r="K102" s="159"/>
      <c r="L102" s="157"/>
    </row>
    <row r="103" spans="1:16" s="158" customFormat="1" ht="16.149999999999999" hidden="1" customHeight="1">
      <c r="A103" s="155"/>
      <c r="B103" s="318"/>
      <c r="C103" s="318"/>
      <c r="D103" s="318"/>
      <c r="E103" s="318"/>
      <c r="F103" s="318"/>
      <c r="G103" s="318"/>
      <c r="H103" s="318"/>
      <c r="I103" s="318"/>
      <c r="J103" s="318"/>
      <c r="K103" s="173"/>
    </row>
    <row r="104" spans="1:16" s="158" customFormat="1" ht="20.25" customHeight="1">
      <c r="A104" s="155"/>
      <c r="B104" s="318"/>
      <c r="C104" s="318"/>
      <c r="D104" s="318"/>
      <c r="E104" s="318"/>
      <c r="F104" s="318"/>
      <c r="G104" s="318"/>
      <c r="H104" s="318"/>
      <c r="I104" s="318"/>
      <c r="J104" s="318"/>
    </row>
    <row r="105" spans="1:16" s="161" customFormat="1" ht="40.5" customHeight="1">
      <c r="A105" s="155">
        <v>3</v>
      </c>
      <c r="B105" s="318" t="s">
        <v>94</v>
      </c>
      <c r="C105" s="318"/>
      <c r="D105" s="318"/>
      <c r="E105" s="318"/>
      <c r="F105" s="318"/>
      <c r="G105" s="318"/>
      <c r="H105" s="318"/>
      <c r="I105" s="318"/>
      <c r="J105" s="318"/>
      <c r="K105" s="160"/>
      <c r="L105" s="159"/>
      <c r="M105" s="159"/>
      <c r="N105" s="159"/>
      <c r="O105" s="159"/>
      <c r="P105" s="159"/>
    </row>
    <row r="106" spans="1:16" s="80" customFormat="1" ht="60.75" hidden="1" customHeight="1">
      <c r="A106" s="162"/>
      <c r="B106" s="165" t="s">
        <v>40</v>
      </c>
      <c r="C106" s="439" t="s">
        <v>64</v>
      </c>
      <c r="D106" s="439"/>
      <c r="E106" s="439"/>
      <c r="F106" s="439"/>
      <c r="G106" s="439"/>
      <c r="H106" s="439"/>
      <c r="I106" s="439"/>
      <c r="J106" s="159"/>
      <c r="K106" s="164"/>
      <c r="L106" s="164"/>
      <c r="M106" s="164"/>
      <c r="N106" s="164"/>
      <c r="O106" s="164"/>
      <c r="P106" s="164"/>
    </row>
    <row r="107" spans="1:16" s="80" customFormat="1" ht="91.5" hidden="1" customHeight="1">
      <c r="A107" s="162"/>
      <c r="B107" s="174" t="e">
        <f>#REF!</f>
        <v>#REF!</v>
      </c>
      <c r="C107" s="440" t="s">
        <v>90</v>
      </c>
      <c r="D107" s="441"/>
      <c r="E107" s="441"/>
      <c r="F107" s="441"/>
      <c r="G107" s="441"/>
      <c r="H107" s="441"/>
      <c r="I107" s="442"/>
      <c r="J107" s="159"/>
      <c r="K107" s="164"/>
      <c r="L107" s="164"/>
      <c r="M107" s="164"/>
      <c r="N107" s="164"/>
    </row>
    <row r="108" spans="1:16" s="80" customFormat="1" ht="99" hidden="1" customHeight="1">
      <c r="A108" s="162"/>
      <c r="B108" s="174" t="e">
        <f>#REF!</f>
        <v>#REF!</v>
      </c>
      <c r="C108" s="440" t="s">
        <v>83</v>
      </c>
      <c r="D108" s="441"/>
      <c r="E108" s="441"/>
      <c r="F108" s="441"/>
      <c r="G108" s="441"/>
      <c r="H108" s="441"/>
      <c r="I108" s="442"/>
      <c r="J108" s="159"/>
      <c r="K108" s="164"/>
      <c r="L108" s="164"/>
      <c r="M108" s="164"/>
      <c r="N108" s="164"/>
    </row>
    <row r="109" spans="1:16" s="80" customFormat="1" ht="90" hidden="1" customHeight="1">
      <c r="A109" s="162"/>
      <c r="B109" s="174" t="str">
        <f>$B$90</f>
        <v>BLACK</v>
      </c>
      <c r="C109" s="440" t="s">
        <v>83</v>
      </c>
      <c r="D109" s="441"/>
      <c r="E109" s="441"/>
      <c r="F109" s="441"/>
      <c r="G109" s="441"/>
      <c r="H109" s="441"/>
      <c r="I109" s="442"/>
      <c r="J109" s="159"/>
      <c r="K109" s="164"/>
      <c r="L109" s="164"/>
      <c r="M109" s="164"/>
      <c r="N109" s="164"/>
    </row>
    <row r="110" spans="1:16" s="176" customFormat="1" ht="52.5" customHeight="1">
      <c r="A110" s="175"/>
      <c r="B110" s="373" t="s">
        <v>33</v>
      </c>
      <c r="C110" s="373"/>
      <c r="D110" s="373"/>
      <c r="E110" s="373"/>
      <c r="G110" s="177"/>
      <c r="M110" s="136"/>
      <c r="N110" s="178"/>
      <c r="O110" s="178"/>
      <c r="P110" s="136"/>
    </row>
    <row r="111" spans="1:16" s="62" customFormat="1" ht="48.75" customHeight="1">
      <c r="A111" s="319">
        <v>1</v>
      </c>
      <c r="B111" s="320" t="s">
        <v>91</v>
      </c>
      <c r="C111" s="315"/>
      <c r="D111" s="315"/>
      <c r="G111" s="63"/>
      <c r="M111" s="317"/>
      <c r="N111" s="316"/>
      <c r="O111" s="316"/>
      <c r="P111" s="317"/>
    </row>
    <row r="112" spans="1:16" s="62" customFormat="1" ht="48.75" customHeight="1">
      <c r="A112" s="319">
        <v>2</v>
      </c>
      <c r="B112" s="320" t="s">
        <v>61</v>
      </c>
      <c r="C112" s="315"/>
      <c r="D112" s="315"/>
      <c r="G112" s="63"/>
      <c r="M112" s="317"/>
      <c r="N112" s="316"/>
      <c r="O112" s="316"/>
      <c r="P112" s="317"/>
    </row>
    <row r="113" spans="1:16" s="62" customFormat="1" ht="48.75" customHeight="1">
      <c r="A113" s="319">
        <v>3</v>
      </c>
      <c r="B113" s="320" t="s">
        <v>62</v>
      </c>
      <c r="C113" s="315"/>
      <c r="D113" s="315"/>
      <c r="G113" s="63"/>
      <c r="M113" s="317"/>
      <c r="N113" s="316"/>
      <c r="O113" s="316"/>
      <c r="P113" s="317"/>
    </row>
    <row r="114" spans="1:16" s="78" customFormat="1" ht="64.5" customHeight="1">
      <c r="A114" s="179"/>
      <c r="B114" s="180" t="s">
        <v>57</v>
      </c>
      <c r="C114" s="181" t="str">
        <f t="shared" ref="C114:I114" si="43">G28</f>
        <v>XS</v>
      </c>
      <c r="D114" s="181" t="str">
        <f t="shared" si="43"/>
        <v>S</v>
      </c>
      <c r="E114" s="181" t="str">
        <f t="shared" si="43"/>
        <v>M</v>
      </c>
      <c r="F114" s="181" t="str">
        <f t="shared" si="43"/>
        <v>L</v>
      </c>
      <c r="G114" s="181" t="str">
        <f t="shared" si="43"/>
        <v>XL</v>
      </c>
      <c r="H114" s="181">
        <f t="shared" si="43"/>
        <v>0</v>
      </c>
      <c r="I114" s="181" t="str">
        <f t="shared" si="43"/>
        <v>TOTAL</v>
      </c>
      <c r="K114" s="182"/>
      <c r="L114" s="183"/>
      <c r="M114" s="183"/>
      <c r="N114" s="182"/>
    </row>
    <row r="115" spans="1:16" s="78" customFormat="1" ht="64.5" customHeight="1">
      <c r="A115" s="179"/>
      <c r="B115" s="184" t="s">
        <v>58</v>
      </c>
      <c r="C115" s="185">
        <f>G39</f>
        <v>37</v>
      </c>
      <c r="D115" s="185">
        <f>H39</f>
        <v>79</v>
      </c>
      <c r="E115" s="185">
        <f t="shared" ref="E115:H115" si="44">I39</f>
        <v>86</v>
      </c>
      <c r="F115" s="185">
        <f t="shared" si="44"/>
        <v>59</v>
      </c>
      <c r="G115" s="185">
        <f t="shared" si="44"/>
        <v>34</v>
      </c>
      <c r="H115" s="185">
        <f t="shared" si="44"/>
        <v>0</v>
      </c>
      <c r="I115" s="185">
        <f>M39</f>
        <v>295</v>
      </c>
      <c r="K115" s="182"/>
      <c r="L115" s="183"/>
      <c r="M115" s="183"/>
      <c r="N115" s="182"/>
    </row>
    <row r="120" spans="1:16" ht="191.25" customHeight="1">
      <c r="B120" s="371" t="s">
        <v>122</v>
      </c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</row>
  </sheetData>
  <autoFilter ref="A54:P115" xr:uid="{00000000-0001-0000-0000-000000000000}">
    <filterColumn colId="0" showButton="0"/>
    <filterColumn colId="1" showButton="0"/>
    <filterColumn colId="2" showButton="0"/>
    <filterColumn colId="3" showButton="0"/>
    <filterColumn colId="14" showButton="0"/>
  </autoFilter>
  <mergeCells count="131">
    <mergeCell ref="H67:I67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75:I75"/>
    <mergeCell ref="B76:E76"/>
    <mergeCell ref="H76:I76"/>
    <mergeCell ref="B77:E77"/>
    <mergeCell ref="H77:I77"/>
    <mergeCell ref="B84:E84"/>
    <mergeCell ref="H84:I84"/>
    <mergeCell ref="B85:E85"/>
    <mergeCell ref="H85:I85"/>
    <mergeCell ref="B81:E81"/>
    <mergeCell ref="H81:I81"/>
    <mergeCell ref="B82:E82"/>
    <mergeCell ref="H82:I82"/>
    <mergeCell ref="B83:E83"/>
    <mergeCell ref="H83:I83"/>
    <mergeCell ref="B78:E78"/>
    <mergeCell ref="H78:I78"/>
    <mergeCell ref="B58:E58"/>
    <mergeCell ref="B60:E60"/>
    <mergeCell ref="B68:E68"/>
    <mergeCell ref="H68:I68"/>
    <mergeCell ref="C106:I106"/>
    <mergeCell ref="C109:I109"/>
    <mergeCell ref="C108:I108"/>
    <mergeCell ref="C107:I107"/>
    <mergeCell ref="D93:E93"/>
    <mergeCell ref="B94:C94"/>
    <mergeCell ref="D94:J94"/>
    <mergeCell ref="B95:C95"/>
    <mergeCell ref="D95:J95"/>
    <mergeCell ref="B96:C96"/>
    <mergeCell ref="D96:J96"/>
    <mergeCell ref="B63:E63"/>
    <mergeCell ref="B59:E59"/>
    <mergeCell ref="B61:E61"/>
    <mergeCell ref="A67:E67"/>
    <mergeCell ref="B62:E62"/>
    <mergeCell ref="B72:E72"/>
    <mergeCell ref="H72:I72"/>
    <mergeCell ref="B73:E73"/>
    <mergeCell ref="H73:I73"/>
    <mergeCell ref="M1:N1"/>
    <mergeCell ref="O1:P1"/>
    <mergeCell ref="G5:M8"/>
    <mergeCell ref="A1:L3"/>
    <mergeCell ref="M2:N2"/>
    <mergeCell ref="O2:P2"/>
    <mergeCell ref="M3:N3"/>
    <mergeCell ref="O3:P3"/>
    <mergeCell ref="D8:F8"/>
    <mergeCell ref="M50:P50"/>
    <mergeCell ref="B51:C51"/>
    <mergeCell ref="M51:P51"/>
    <mergeCell ref="B57:E57"/>
    <mergeCell ref="B45:C45"/>
    <mergeCell ref="B48:C48"/>
    <mergeCell ref="M30:N30"/>
    <mergeCell ref="M31:N31"/>
    <mergeCell ref="M39:N39"/>
    <mergeCell ref="M33:N33"/>
    <mergeCell ref="B50:C50"/>
    <mergeCell ref="M34:N34"/>
    <mergeCell ref="A54:E54"/>
    <mergeCell ref="M35:N35"/>
    <mergeCell ref="M36:N36"/>
    <mergeCell ref="B55:E55"/>
    <mergeCell ref="B56:E56"/>
    <mergeCell ref="B49:C49"/>
    <mergeCell ref="M49:P49"/>
    <mergeCell ref="B40:P40"/>
    <mergeCell ref="A42:C42"/>
    <mergeCell ref="A43:P43"/>
    <mergeCell ref="B44:C44"/>
    <mergeCell ref="M28:N28"/>
    <mergeCell ref="M29:N29"/>
    <mergeCell ref="D11:F11"/>
    <mergeCell ref="M25:N25"/>
    <mergeCell ref="M26:N26"/>
    <mergeCell ref="M22:N22"/>
    <mergeCell ref="B23:D23"/>
    <mergeCell ref="M24:N24"/>
    <mergeCell ref="M16:N16"/>
    <mergeCell ref="B17:D17"/>
    <mergeCell ref="M18:N18"/>
    <mergeCell ref="M19:N19"/>
    <mergeCell ref="N44:P44"/>
    <mergeCell ref="N45:P45"/>
    <mergeCell ref="N42:P42"/>
    <mergeCell ref="N47:P47"/>
    <mergeCell ref="N48:P48"/>
    <mergeCell ref="M20:N20"/>
    <mergeCell ref="L11:P11"/>
    <mergeCell ref="B13:F13"/>
    <mergeCell ref="A46:P46"/>
    <mergeCell ref="B47:C47"/>
    <mergeCell ref="B120:P120"/>
    <mergeCell ref="C91:J91"/>
    <mergeCell ref="B110:E110"/>
    <mergeCell ref="B92:I92"/>
    <mergeCell ref="J86:M86"/>
    <mergeCell ref="C90:J90"/>
    <mergeCell ref="C89:J89"/>
    <mergeCell ref="B64:E64"/>
    <mergeCell ref="B88:J88"/>
    <mergeCell ref="B93:C93"/>
    <mergeCell ref="L98:O98"/>
    <mergeCell ref="B74:E74"/>
    <mergeCell ref="H74:I74"/>
    <mergeCell ref="B69:E69"/>
    <mergeCell ref="H69:I69"/>
    <mergeCell ref="B70:E70"/>
    <mergeCell ref="H70:I70"/>
    <mergeCell ref="B71:E71"/>
    <mergeCell ref="H71:I71"/>
    <mergeCell ref="B79:E79"/>
    <mergeCell ref="H79:I79"/>
    <mergeCell ref="B80:E80"/>
    <mergeCell ref="H80:I80"/>
    <mergeCell ref="B75:E75"/>
  </mergeCells>
  <printOptions horizontalCentered="1"/>
  <pageMargins left="0.25" right="0" top="0.44" bottom="0.69" header="0" footer="0"/>
  <pageSetup paperSize="9" scale="26" fitToHeight="0" orientation="portrait" r:id="rId1"/>
  <headerFooter>
    <oddHeader>&amp;L&amp;G&amp;R&amp;"Muli,Bold"&amp;36[CUTTING DOCKET]</oddHeader>
    <oddFooter>&amp;L&amp;"Muli,Regular"&amp;20[UA]&amp;"-,Regular"
&amp;G&amp;R&amp;G</oddFooter>
  </headerFooter>
  <rowBreaks count="3" manualBreakCount="3">
    <brk id="48" max="15" man="1"/>
    <brk id="64" max="15" man="1"/>
    <brk id="8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F57F-34BA-4071-8BB2-D2508D82EF04}">
  <sheetPr>
    <pageSetUpPr fitToPage="1"/>
  </sheetPr>
  <dimension ref="A1:E57"/>
  <sheetViews>
    <sheetView tabSelected="1" view="pageBreakPreview" topLeftCell="A51" zoomScale="25" zoomScaleNormal="32" zoomScaleSheetLayoutView="25" zoomScalePageLayoutView="25" workbookViewId="0">
      <selection activeCell="A31" sqref="A31:XFD53"/>
    </sheetView>
  </sheetViews>
  <sheetFormatPr defaultColWidth="9.140625" defaultRowHeight="24"/>
  <cols>
    <col min="1" max="1" width="255.5703125" style="16" customWidth="1"/>
    <col min="2" max="3" width="156" style="16" customWidth="1"/>
    <col min="4" max="16384" width="9.140625" style="16"/>
  </cols>
  <sheetData>
    <row r="1" spans="1:5" s="13" customFormat="1" ht="134.25" customHeight="1">
      <c r="A1" s="11"/>
      <c r="B1" s="12"/>
    </row>
    <row r="2" spans="1:5" s="35" customFormat="1" ht="60.75" customHeight="1">
      <c r="A2" s="34" t="str">
        <f>'[18]1. CUTTING DOCKET'!B7</f>
        <v xml:space="preserve">JOB NUMBER:  </v>
      </c>
      <c r="B2" s="34" t="str">
        <f>'[19]1. CUTTING DOCKET'!$D$6</f>
        <v xml:space="preserve">H06  SS24  G2521 </v>
      </c>
    </row>
    <row r="3" spans="1:5" s="35" customFormat="1" ht="60.75" customHeight="1">
      <c r="A3" s="34" t="str">
        <f>'[18]1. CUTTING DOCKET'!B8</f>
        <v xml:space="preserve">STYLE NUMBER: </v>
      </c>
      <c r="B3" s="36" t="str">
        <f>'1. CUTTING DOCKET'!$D$7</f>
        <v>H06-ST126W</v>
      </c>
    </row>
    <row r="4" spans="1:5" s="35" customFormat="1" ht="60.75" customHeight="1">
      <c r="A4" s="34" t="str">
        <f>'[18]1. CUTTING DOCKET'!B9</f>
        <v xml:space="preserve">STYLE NAME : </v>
      </c>
      <c r="B4" s="36" t="str">
        <f>'1. CUTTING DOCKET'!$D$8</f>
        <v>BASIC TEE WOMEN'S</v>
      </c>
    </row>
    <row r="5" spans="1:5" s="347" customFormat="1" ht="75.95" customHeight="1">
      <c r="A5" s="345" t="s">
        <v>9</v>
      </c>
      <c r="B5" s="346" t="str">
        <f>'1. CUTTING DOCKET'!E44</f>
        <v>BLACK</v>
      </c>
      <c r="C5" s="346" t="str">
        <f>'1. CUTTING DOCKET'!E47</f>
        <v xml:space="preserve">WHITE </v>
      </c>
    </row>
    <row r="6" spans="1:5" s="14" customFormat="1" ht="113.25" customHeight="1">
      <c r="A6" s="19" t="s">
        <v>34</v>
      </c>
      <c r="B6" s="20" t="str">
        <f>'1. CUTTING DOCKET'!E44</f>
        <v>BLACK</v>
      </c>
      <c r="C6" s="20" t="str">
        <f>'1. CUTTING DOCKET'!E47</f>
        <v xml:space="preserve">WHITE </v>
      </c>
    </row>
    <row r="7" spans="1:5" s="14" customFormat="1" ht="204.75" customHeight="1">
      <c r="A7" s="21" t="s">
        <v>35</v>
      </c>
      <c r="B7" s="476" t="str">
        <f>'[20]1. CUTTING DOCKET'!B46</f>
        <v>SINGLE JERSEY 20'S 100% COTTON 190GSM- SOFT HAND FEEL</v>
      </c>
      <c r="C7" s="476"/>
    </row>
    <row r="8" spans="1:5" s="14" customFormat="1" ht="409.6" customHeight="1">
      <c r="A8" s="477" t="str">
        <f>'[18]1. CUTTING DOCKET'!D30</f>
        <v>VẢI CHÍNH, VIỀN CỔ</v>
      </c>
      <c r="B8" s="456"/>
      <c r="C8" s="456"/>
      <c r="E8" s="15"/>
    </row>
    <row r="9" spans="1:5" s="14" customFormat="1" ht="409.6" customHeight="1">
      <c r="A9" s="477"/>
      <c r="B9" s="457"/>
      <c r="C9" s="457"/>
      <c r="E9" s="15"/>
    </row>
    <row r="10" spans="1:5" s="14" customFormat="1" ht="174.75" customHeight="1">
      <c r="A10" s="22" t="str">
        <f>'[18]1. CUTTING DOCKET'!$B$31</f>
        <v>100% COTTON 1x1RIB
(20'S/1 CM) _ 260GSM</v>
      </c>
      <c r="B10" s="20" t="str">
        <f>B6</f>
        <v>BLACK</v>
      </c>
      <c r="C10" s="20" t="str">
        <f>C6</f>
        <v xml:space="preserve">WHITE </v>
      </c>
    </row>
    <row r="11" spans="1:5" s="14" customFormat="1" ht="409.6" customHeight="1">
      <c r="A11" s="477" t="str">
        <f>'[18]1. CUTTING DOCKET'!D31</f>
        <v>BO CỔ</v>
      </c>
      <c r="B11" s="456"/>
      <c r="C11" s="456"/>
      <c r="E11" s="15"/>
    </row>
    <row r="12" spans="1:5" s="14" customFormat="1" ht="409.6" customHeight="1">
      <c r="A12" s="477"/>
      <c r="B12" s="457"/>
      <c r="C12" s="457"/>
      <c r="E12" s="15"/>
    </row>
    <row r="13" spans="1:5" s="14" customFormat="1" ht="177.75" customHeight="1">
      <c r="A13" s="21" t="s">
        <v>39</v>
      </c>
      <c r="B13" s="20" t="str">
        <f>B10</f>
        <v>BLACK</v>
      </c>
      <c r="C13" s="20" t="str">
        <f>C10</f>
        <v xml:space="preserve">WHITE </v>
      </c>
    </row>
    <row r="14" spans="1:5" s="14" customFormat="1" ht="409.6" customHeight="1">
      <c r="A14" s="23" t="s">
        <v>39</v>
      </c>
      <c r="B14" s="24">
        <f>'1. CUTTING DOCKET'!G55</f>
        <v>1500</v>
      </c>
      <c r="C14" s="24" t="str">
        <f>'1. CUTTING DOCKET'!G56</f>
        <v>WH1234</v>
      </c>
      <c r="E14" s="15"/>
    </row>
    <row r="15" spans="1:5" s="14" customFormat="1" ht="276.75" customHeight="1">
      <c r="A15" s="19" t="str">
        <f>'1. CUTTING DOCKET'!B57</f>
        <v>NHÃN DỆT BẰNG VẢI 38MM*71MM 
(NHÃN CHÍNH-PHÂN THEO TỪNG SIZE)
CODE: HSC-ML-0075(WOMENS)</v>
      </c>
      <c r="B15" s="468" t="str">
        <f>'1. CUTTING DOCKET'!$F$57</f>
        <v>NỀN ĐEN CHỮ TRẮNG</v>
      </c>
      <c r="C15" s="480"/>
    </row>
    <row r="16" spans="1:5" s="14" customFormat="1" ht="409.6" customHeight="1">
      <c r="A16" s="458" t="s">
        <v>111</v>
      </c>
      <c r="B16" s="482"/>
      <c r="C16" s="483"/>
    </row>
    <row r="17" spans="1:3" s="14" customFormat="1" ht="409.6" customHeight="1">
      <c r="A17" s="481"/>
      <c r="B17" s="465"/>
      <c r="C17" s="466"/>
    </row>
    <row r="18" spans="1:3" s="14" customFormat="1" ht="277.5" customHeight="1">
      <c r="A18" s="33" t="str">
        <f>'[18]1. CUTTING DOCKET'!B37</f>
        <v>NHÃN THÀNH PHẦN 100% COTTON
KÍCH THƯỚC: 82.2 *20 MM
CODE: CC-041</v>
      </c>
      <c r="B18" s="464" t="str">
        <f>'[18]1. CUTTING DOCKET'!F38</f>
        <v>NỀN TRẮNG CHỮ ĐEN</v>
      </c>
      <c r="C18" s="464"/>
    </row>
    <row r="19" spans="1:3" s="14" customFormat="1" ht="409.6" customHeight="1">
      <c r="A19" s="189" t="s">
        <v>158</v>
      </c>
      <c r="B19" s="190" t="s">
        <v>112</v>
      </c>
      <c r="C19" s="27"/>
    </row>
    <row r="20" spans="1:3" s="14" customFormat="1" ht="357" customHeight="1">
      <c r="A20" s="25"/>
      <c r="B20" s="28"/>
      <c r="C20" s="29"/>
    </row>
    <row r="21" spans="1:3" s="14" customFormat="1" ht="408.75" customHeight="1">
      <c r="A21" s="25"/>
      <c r="B21" s="28"/>
      <c r="C21" s="29"/>
    </row>
    <row r="22" spans="1:3" s="14" customFormat="1" ht="409.6" hidden="1" customHeight="1">
      <c r="A22" s="25"/>
      <c r="B22" s="26" t="s">
        <v>113</v>
      </c>
      <c r="C22" s="27"/>
    </row>
    <row r="23" spans="1:3" s="14" customFormat="1" ht="409.6" hidden="1" customHeight="1">
      <c r="A23" s="25"/>
      <c r="B23" s="28"/>
      <c r="C23" s="29"/>
    </row>
    <row r="24" spans="1:3" s="14" customFormat="1" ht="409.6" hidden="1" customHeight="1">
      <c r="A24" s="30"/>
      <c r="B24" s="31"/>
      <c r="C24" s="32"/>
    </row>
    <row r="25" spans="1:3" s="14" customFormat="1" ht="159" customHeight="1">
      <c r="A25" s="21" t="str">
        <f>'[18]1. CUTTING DOCKET'!B38</f>
        <v>NHÃN HSCO SATIN
CODE: HSC-ML-0002</v>
      </c>
      <c r="B25" s="476" t="str">
        <f>'[18]1. CUTTING DOCKET'!F38</f>
        <v>NỀN TRẮNG CHỮ ĐEN</v>
      </c>
      <c r="C25" s="476"/>
    </row>
    <row r="26" spans="1:3" s="14" customFormat="1" ht="379.5" customHeight="1">
      <c r="A26" s="478" t="s">
        <v>114</v>
      </c>
      <c r="B26" s="479"/>
      <c r="C26" s="479"/>
    </row>
    <row r="27" spans="1:3" s="14" customFormat="1" ht="379.5" customHeight="1">
      <c r="A27" s="478"/>
      <c r="B27" s="479"/>
      <c r="C27" s="479"/>
    </row>
    <row r="28" spans="1:3" s="14" customFormat="1" ht="162.75" customHeight="1">
      <c r="A28" s="19" t="s">
        <v>156</v>
      </c>
      <c r="B28" s="476" t="str">
        <f>B25</f>
        <v>NỀN TRẮNG CHỮ ĐEN</v>
      </c>
      <c r="C28" s="476"/>
    </row>
    <row r="29" spans="1:3" s="14" customFormat="1" ht="263.25" customHeight="1">
      <c r="A29" s="458" t="s">
        <v>272</v>
      </c>
      <c r="B29" s="460"/>
      <c r="C29" s="461"/>
    </row>
    <row r="30" spans="1:3" s="14" customFormat="1" ht="263.25" customHeight="1">
      <c r="A30" s="459"/>
      <c r="B30" s="462"/>
      <c r="C30" s="463"/>
    </row>
    <row r="31" spans="1:3" s="343" customFormat="1" ht="204" customHeight="1">
      <c r="A31" s="20" t="s">
        <v>253</v>
      </c>
      <c r="B31" s="464" t="s">
        <v>1172</v>
      </c>
      <c r="C31" s="464"/>
    </row>
    <row r="32" spans="1:3" s="343" customFormat="1" ht="409.6" customHeight="1">
      <c r="A32" s="470" t="s">
        <v>267</v>
      </c>
      <c r="B32" s="472"/>
      <c r="C32" s="473"/>
    </row>
    <row r="33" spans="1:3" s="343" customFormat="1" ht="409.6" customHeight="1">
      <c r="A33" s="471"/>
      <c r="B33" s="474"/>
      <c r="C33" s="475"/>
    </row>
    <row r="34" spans="1:3" s="343" customFormat="1" ht="162" customHeight="1">
      <c r="A34" s="20" t="s">
        <v>103</v>
      </c>
      <c r="B34" s="464" t="s">
        <v>104</v>
      </c>
      <c r="C34" s="464"/>
    </row>
    <row r="35" spans="1:3" s="343" customFormat="1" ht="409.6" customHeight="1">
      <c r="A35" s="344" t="s">
        <v>123</v>
      </c>
      <c r="B35" s="467"/>
      <c r="C35" s="467"/>
    </row>
    <row r="36" spans="1:3" s="343" customFormat="1" ht="201" customHeight="1">
      <c r="A36" s="20" t="s">
        <v>257</v>
      </c>
      <c r="B36" s="464" t="s">
        <v>105</v>
      </c>
      <c r="C36" s="464"/>
    </row>
    <row r="37" spans="1:3" s="343" customFormat="1" ht="409.5" customHeight="1">
      <c r="A37" s="484" t="s">
        <v>268</v>
      </c>
      <c r="B37" s="486"/>
      <c r="C37" s="487"/>
    </row>
    <row r="38" spans="1:3" s="343" customFormat="1" ht="409.6" customHeight="1">
      <c r="A38" s="485"/>
      <c r="B38" s="488"/>
      <c r="C38" s="489"/>
    </row>
    <row r="39" spans="1:3" s="343" customFormat="1" ht="253.5" customHeight="1">
      <c r="A39" s="20" t="s">
        <v>254</v>
      </c>
      <c r="B39" s="464" t="s">
        <v>87</v>
      </c>
      <c r="C39" s="464"/>
    </row>
    <row r="40" spans="1:3" s="343" customFormat="1" ht="318" customHeight="1">
      <c r="A40" s="484" t="s">
        <v>269</v>
      </c>
      <c r="B40" s="490"/>
      <c r="C40" s="491"/>
    </row>
    <row r="41" spans="1:3" s="343" customFormat="1" ht="318" customHeight="1">
      <c r="A41" s="485"/>
      <c r="B41" s="492"/>
      <c r="C41" s="493"/>
    </row>
    <row r="42" spans="1:3" s="343" customFormat="1" ht="171.75" customHeight="1">
      <c r="A42" s="20" t="s">
        <v>106</v>
      </c>
      <c r="B42" s="464" t="s">
        <v>102</v>
      </c>
      <c r="C42" s="464"/>
    </row>
    <row r="43" spans="1:3" s="343" customFormat="1" ht="249.75" customHeight="1">
      <c r="A43" s="484" t="s">
        <v>123</v>
      </c>
      <c r="B43" s="490"/>
      <c r="C43" s="491"/>
    </row>
    <row r="44" spans="1:3" s="343" customFormat="1" ht="249.75" customHeight="1">
      <c r="A44" s="485" t="s">
        <v>123</v>
      </c>
      <c r="B44" s="492"/>
      <c r="C44" s="493"/>
    </row>
    <row r="45" spans="1:3" s="343" customFormat="1" ht="135.75" customHeight="1">
      <c r="A45" s="20" t="s">
        <v>121</v>
      </c>
      <c r="B45" s="464" t="s">
        <v>102</v>
      </c>
      <c r="C45" s="464"/>
    </row>
    <row r="46" spans="1:3" s="343" customFormat="1" ht="409.6" customHeight="1">
      <c r="A46" s="344" t="s">
        <v>123</v>
      </c>
      <c r="B46" s="467"/>
      <c r="C46" s="467"/>
    </row>
    <row r="47" spans="1:3" s="343" customFormat="1" ht="128.25" customHeight="1">
      <c r="A47" s="20" t="s">
        <v>261</v>
      </c>
      <c r="B47" s="464" t="s">
        <v>107</v>
      </c>
      <c r="C47" s="464"/>
    </row>
    <row r="48" spans="1:3" s="343" customFormat="1" ht="323.25" customHeight="1">
      <c r="A48" s="484" t="s">
        <v>270</v>
      </c>
      <c r="B48" s="490"/>
      <c r="C48" s="491"/>
    </row>
    <row r="49" spans="1:3" s="343" customFormat="1" ht="323.25" customHeight="1">
      <c r="A49" s="485"/>
      <c r="B49" s="492"/>
      <c r="C49" s="493"/>
    </row>
    <row r="50" spans="1:3" s="343" customFormat="1" ht="264" customHeight="1">
      <c r="A50" s="20" t="s">
        <v>108</v>
      </c>
      <c r="B50" s="464" t="s">
        <v>107</v>
      </c>
      <c r="C50" s="464"/>
    </row>
    <row r="51" spans="1:3" s="343" customFormat="1" ht="409.6" customHeight="1">
      <c r="A51" s="344" t="s">
        <v>124</v>
      </c>
      <c r="B51" s="467"/>
      <c r="C51" s="467"/>
    </row>
    <row r="52" spans="1:3" s="343" customFormat="1" ht="110.25" customHeight="1">
      <c r="A52" s="20" t="s">
        <v>263</v>
      </c>
      <c r="B52" s="468" t="s">
        <v>87</v>
      </c>
      <c r="C52" s="469"/>
    </row>
    <row r="53" spans="1:3" s="343" customFormat="1" ht="409.6" customHeight="1">
      <c r="A53" s="344" t="s">
        <v>271</v>
      </c>
      <c r="B53" s="467"/>
      <c r="C53" s="467"/>
    </row>
    <row r="54" spans="1:3" ht="177" customHeight="1">
      <c r="A54" s="264"/>
      <c r="B54" s="465"/>
      <c r="C54" s="466"/>
    </row>
    <row r="55" spans="1:3">
      <c r="A55" s="17"/>
      <c r="B55" s="17"/>
      <c r="C55" s="17"/>
    </row>
    <row r="56" spans="1:3">
      <c r="A56" s="17"/>
      <c r="B56" s="17"/>
      <c r="C56" s="17"/>
    </row>
    <row r="57" spans="1:3">
      <c r="A57" s="17"/>
      <c r="B57" s="17"/>
      <c r="C57" s="17"/>
    </row>
  </sheetData>
  <mergeCells count="41">
    <mergeCell ref="A40:A41"/>
    <mergeCell ref="B40:C41"/>
    <mergeCell ref="A43:A44"/>
    <mergeCell ref="B43:C44"/>
    <mergeCell ref="A48:A49"/>
    <mergeCell ref="B48:C49"/>
    <mergeCell ref="B34:C34"/>
    <mergeCell ref="B35:C35"/>
    <mergeCell ref="B36:C36"/>
    <mergeCell ref="A37:A38"/>
    <mergeCell ref="B37:C38"/>
    <mergeCell ref="B8:B9"/>
    <mergeCell ref="B28:C28"/>
    <mergeCell ref="B7:C7"/>
    <mergeCell ref="A8:A9"/>
    <mergeCell ref="A11:A12"/>
    <mergeCell ref="B18:C18"/>
    <mergeCell ref="B25:C25"/>
    <mergeCell ref="A26:A27"/>
    <mergeCell ref="B26:C27"/>
    <mergeCell ref="C8:C9"/>
    <mergeCell ref="B15:C15"/>
    <mergeCell ref="A16:A17"/>
    <mergeCell ref="B16:C17"/>
    <mergeCell ref="B11:B12"/>
    <mergeCell ref="C11:C12"/>
    <mergeCell ref="A29:A30"/>
    <mergeCell ref="B29:C30"/>
    <mergeCell ref="B31:C31"/>
    <mergeCell ref="B54:C54"/>
    <mergeCell ref="B50:C50"/>
    <mergeCell ref="B51:C51"/>
    <mergeCell ref="B52:C52"/>
    <mergeCell ref="B53:C53"/>
    <mergeCell ref="B39:C39"/>
    <mergeCell ref="B45:C45"/>
    <mergeCell ref="B46:C46"/>
    <mergeCell ref="B42:C42"/>
    <mergeCell ref="B47:C47"/>
    <mergeCell ref="A32:A33"/>
    <mergeCell ref="B32:C33"/>
  </mergeCells>
  <printOptions horizontalCentered="1"/>
  <pageMargins left="0.25" right="0" top="0.60416666666666696" bottom="0.75" header="0" footer="0"/>
  <pageSetup paperSize="9" scale="1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7" max="2" man="1"/>
    <brk id="33" max="2" man="1"/>
    <brk id="4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B32C-0884-4BB2-86A0-ADBE8F93ED5A}">
  <sheetPr>
    <pageSetUpPr fitToPage="1"/>
  </sheetPr>
  <dimension ref="A1"/>
  <sheetViews>
    <sheetView view="pageBreakPreview" zoomScale="60" zoomScaleNormal="100" workbookViewId="0">
      <selection activeCell="D35" sqref="D35"/>
    </sheetView>
  </sheetViews>
  <sheetFormatPr defaultRowHeight="15"/>
  <cols>
    <col min="7" max="7" width="98.140625" customWidth="1"/>
  </cols>
  <sheetData/>
  <printOptions horizontalCentered="1" verticalCentered="1"/>
  <pageMargins left="0.2" right="0.2" top="0.25" bottom="0.25" header="0.3" footer="0.3"/>
  <pageSetup paperSize="9" scale="8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ABA7-F02A-4BED-A076-73252232995A}">
  <sheetPr>
    <pageSetUpPr fitToPage="1"/>
  </sheetPr>
  <dimension ref="A1:H62"/>
  <sheetViews>
    <sheetView topLeftCell="A13" zoomScale="85" zoomScaleNormal="85" zoomScaleSheetLayoutView="85" zoomScalePageLayoutView="70" workbookViewId="0">
      <selection activeCell="F31" sqref="F31"/>
    </sheetView>
  </sheetViews>
  <sheetFormatPr defaultColWidth="9.85546875" defaultRowHeight="17.25"/>
  <cols>
    <col min="1" max="1" width="5.42578125" style="56" bestFit="1" customWidth="1"/>
    <col min="2" max="2" width="19.7109375" style="56" customWidth="1"/>
    <col min="3" max="3" width="10.5703125" style="56" customWidth="1"/>
    <col min="4" max="4" width="20" style="56" customWidth="1"/>
    <col min="5" max="5" width="2.28515625" style="56" customWidth="1"/>
    <col min="6" max="6" width="11.28515625" style="56" customWidth="1"/>
    <col min="7" max="7" width="19.28515625" style="56" customWidth="1"/>
    <col min="8" max="8" width="45.5703125" style="56" customWidth="1"/>
    <col min="9" max="254" width="9.85546875" style="56"/>
    <col min="255" max="255" width="3.85546875" style="56" customWidth="1"/>
    <col min="256" max="257" width="9.5703125" style="56" customWidth="1"/>
    <col min="258" max="259" width="14.7109375" style="56" customWidth="1"/>
    <col min="260" max="260" width="0" style="56" hidden="1" customWidth="1"/>
    <col min="261" max="267" width="9.5703125" style="56" customWidth="1"/>
    <col min="268" max="510" width="9.85546875" style="56"/>
    <col min="511" max="511" width="3.85546875" style="56" customWidth="1"/>
    <col min="512" max="513" width="9.5703125" style="56" customWidth="1"/>
    <col min="514" max="515" width="14.7109375" style="56" customWidth="1"/>
    <col min="516" max="516" width="0" style="56" hidden="1" customWidth="1"/>
    <col min="517" max="523" width="9.5703125" style="56" customWidth="1"/>
    <col min="524" max="766" width="9.85546875" style="56"/>
    <col min="767" max="767" width="3.85546875" style="56" customWidth="1"/>
    <col min="768" max="769" width="9.5703125" style="56" customWidth="1"/>
    <col min="770" max="771" width="14.7109375" style="56" customWidth="1"/>
    <col min="772" max="772" width="0" style="56" hidden="1" customWidth="1"/>
    <col min="773" max="779" width="9.5703125" style="56" customWidth="1"/>
    <col min="780" max="1022" width="9.85546875" style="56"/>
    <col min="1023" max="1023" width="3.85546875" style="56" customWidth="1"/>
    <col min="1024" max="1025" width="9.5703125" style="56" customWidth="1"/>
    <col min="1026" max="1027" width="14.7109375" style="56" customWidth="1"/>
    <col min="1028" max="1028" width="0" style="56" hidden="1" customWidth="1"/>
    <col min="1029" max="1035" width="9.5703125" style="56" customWidth="1"/>
    <col min="1036" max="1278" width="9.85546875" style="56"/>
    <col min="1279" max="1279" width="3.85546875" style="56" customWidth="1"/>
    <col min="1280" max="1281" width="9.5703125" style="56" customWidth="1"/>
    <col min="1282" max="1283" width="14.7109375" style="56" customWidth="1"/>
    <col min="1284" max="1284" width="0" style="56" hidden="1" customWidth="1"/>
    <col min="1285" max="1291" width="9.5703125" style="56" customWidth="1"/>
    <col min="1292" max="1534" width="9.85546875" style="56"/>
    <col min="1535" max="1535" width="3.85546875" style="56" customWidth="1"/>
    <col min="1536" max="1537" width="9.5703125" style="56" customWidth="1"/>
    <col min="1538" max="1539" width="14.7109375" style="56" customWidth="1"/>
    <col min="1540" max="1540" width="0" style="56" hidden="1" customWidth="1"/>
    <col min="1541" max="1547" width="9.5703125" style="56" customWidth="1"/>
    <col min="1548" max="1790" width="9.85546875" style="56"/>
    <col min="1791" max="1791" width="3.85546875" style="56" customWidth="1"/>
    <col min="1792" max="1793" width="9.5703125" style="56" customWidth="1"/>
    <col min="1794" max="1795" width="14.7109375" style="56" customWidth="1"/>
    <col min="1796" max="1796" width="0" style="56" hidden="1" customWidth="1"/>
    <col min="1797" max="1803" width="9.5703125" style="56" customWidth="1"/>
    <col min="1804" max="2046" width="9.85546875" style="56"/>
    <col min="2047" max="2047" width="3.85546875" style="56" customWidth="1"/>
    <col min="2048" max="2049" width="9.5703125" style="56" customWidth="1"/>
    <col min="2050" max="2051" width="14.7109375" style="56" customWidth="1"/>
    <col min="2052" max="2052" width="0" style="56" hidden="1" customWidth="1"/>
    <col min="2053" max="2059" width="9.5703125" style="56" customWidth="1"/>
    <col min="2060" max="2302" width="9.85546875" style="56"/>
    <col min="2303" max="2303" width="3.85546875" style="56" customWidth="1"/>
    <col min="2304" max="2305" width="9.5703125" style="56" customWidth="1"/>
    <col min="2306" max="2307" width="14.7109375" style="56" customWidth="1"/>
    <col min="2308" max="2308" width="0" style="56" hidden="1" customWidth="1"/>
    <col min="2309" max="2315" width="9.5703125" style="56" customWidth="1"/>
    <col min="2316" max="2558" width="9.85546875" style="56"/>
    <col min="2559" max="2559" width="3.85546875" style="56" customWidth="1"/>
    <col min="2560" max="2561" width="9.5703125" style="56" customWidth="1"/>
    <col min="2562" max="2563" width="14.7109375" style="56" customWidth="1"/>
    <col min="2564" max="2564" width="0" style="56" hidden="1" customWidth="1"/>
    <col min="2565" max="2571" width="9.5703125" style="56" customWidth="1"/>
    <col min="2572" max="2814" width="9.85546875" style="56"/>
    <col min="2815" max="2815" width="3.85546875" style="56" customWidth="1"/>
    <col min="2816" max="2817" width="9.5703125" style="56" customWidth="1"/>
    <col min="2818" max="2819" width="14.7109375" style="56" customWidth="1"/>
    <col min="2820" max="2820" width="0" style="56" hidden="1" customWidth="1"/>
    <col min="2821" max="2827" width="9.5703125" style="56" customWidth="1"/>
    <col min="2828" max="3070" width="9.85546875" style="56"/>
    <col min="3071" max="3071" width="3.85546875" style="56" customWidth="1"/>
    <col min="3072" max="3073" width="9.5703125" style="56" customWidth="1"/>
    <col min="3074" max="3075" width="14.7109375" style="56" customWidth="1"/>
    <col min="3076" max="3076" width="0" style="56" hidden="1" customWidth="1"/>
    <col min="3077" max="3083" width="9.5703125" style="56" customWidth="1"/>
    <col min="3084" max="3326" width="9.85546875" style="56"/>
    <col min="3327" max="3327" width="3.85546875" style="56" customWidth="1"/>
    <col min="3328" max="3329" width="9.5703125" style="56" customWidth="1"/>
    <col min="3330" max="3331" width="14.7109375" style="56" customWidth="1"/>
    <col min="3332" max="3332" width="0" style="56" hidden="1" customWidth="1"/>
    <col min="3333" max="3339" width="9.5703125" style="56" customWidth="1"/>
    <col min="3340" max="3582" width="9.85546875" style="56"/>
    <col min="3583" max="3583" width="3.85546875" style="56" customWidth="1"/>
    <col min="3584" max="3585" width="9.5703125" style="56" customWidth="1"/>
    <col min="3586" max="3587" width="14.7109375" style="56" customWidth="1"/>
    <col min="3588" max="3588" width="0" style="56" hidden="1" customWidth="1"/>
    <col min="3589" max="3595" width="9.5703125" style="56" customWidth="1"/>
    <col min="3596" max="3838" width="9.85546875" style="56"/>
    <col min="3839" max="3839" width="3.85546875" style="56" customWidth="1"/>
    <col min="3840" max="3841" width="9.5703125" style="56" customWidth="1"/>
    <col min="3842" max="3843" width="14.7109375" style="56" customWidth="1"/>
    <col min="3844" max="3844" width="0" style="56" hidden="1" customWidth="1"/>
    <col min="3845" max="3851" width="9.5703125" style="56" customWidth="1"/>
    <col min="3852" max="4094" width="9.85546875" style="56"/>
    <col min="4095" max="4095" width="3.85546875" style="56" customWidth="1"/>
    <col min="4096" max="4097" width="9.5703125" style="56" customWidth="1"/>
    <col min="4098" max="4099" width="14.7109375" style="56" customWidth="1"/>
    <col min="4100" max="4100" width="0" style="56" hidden="1" customWidth="1"/>
    <col min="4101" max="4107" width="9.5703125" style="56" customWidth="1"/>
    <col min="4108" max="4350" width="9.85546875" style="56"/>
    <col min="4351" max="4351" width="3.85546875" style="56" customWidth="1"/>
    <col min="4352" max="4353" width="9.5703125" style="56" customWidth="1"/>
    <col min="4354" max="4355" width="14.7109375" style="56" customWidth="1"/>
    <col min="4356" max="4356" width="0" style="56" hidden="1" customWidth="1"/>
    <col min="4357" max="4363" width="9.5703125" style="56" customWidth="1"/>
    <col min="4364" max="4606" width="9.85546875" style="56"/>
    <col min="4607" max="4607" width="3.85546875" style="56" customWidth="1"/>
    <col min="4608" max="4609" width="9.5703125" style="56" customWidth="1"/>
    <col min="4610" max="4611" width="14.7109375" style="56" customWidth="1"/>
    <col min="4612" max="4612" width="0" style="56" hidden="1" customWidth="1"/>
    <col min="4613" max="4619" width="9.5703125" style="56" customWidth="1"/>
    <col min="4620" max="4862" width="9.85546875" style="56"/>
    <col min="4863" max="4863" width="3.85546875" style="56" customWidth="1"/>
    <col min="4864" max="4865" width="9.5703125" style="56" customWidth="1"/>
    <col min="4866" max="4867" width="14.7109375" style="56" customWidth="1"/>
    <col min="4868" max="4868" width="0" style="56" hidden="1" customWidth="1"/>
    <col min="4869" max="4875" width="9.5703125" style="56" customWidth="1"/>
    <col min="4876" max="5118" width="9.85546875" style="56"/>
    <col min="5119" max="5119" width="3.85546875" style="56" customWidth="1"/>
    <col min="5120" max="5121" width="9.5703125" style="56" customWidth="1"/>
    <col min="5122" max="5123" width="14.7109375" style="56" customWidth="1"/>
    <col min="5124" max="5124" width="0" style="56" hidden="1" customWidth="1"/>
    <col min="5125" max="5131" width="9.5703125" style="56" customWidth="1"/>
    <col min="5132" max="5374" width="9.85546875" style="56"/>
    <col min="5375" max="5375" width="3.85546875" style="56" customWidth="1"/>
    <col min="5376" max="5377" width="9.5703125" style="56" customWidth="1"/>
    <col min="5378" max="5379" width="14.7109375" style="56" customWidth="1"/>
    <col min="5380" max="5380" width="0" style="56" hidden="1" customWidth="1"/>
    <col min="5381" max="5387" width="9.5703125" style="56" customWidth="1"/>
    <col min="5388" max="5630" width="9.85546875" style="56"/>
    <col min="5631" max="5631" width="3.85546875" style="56" customWidth="1"/>
    <col min="5632" max="5633" width="9.5703125" style="56" customWidth="1"/>
    <col min="5634" max="5635" width="14.7109375" style="56" customWidth="1"/>
    <col min="5636" max="5636" width="0" style="56" hidden="1" customWidth="1"/>
    <col min="5637" max="5643" width="9.5703125" style="56" customWidth="1"/>
    <col min="5644" max="5886" width="9.85546875" style="56"/>
    <col min="5887" max="5887" width="3.85546875" style="56" customWidth="1"/>
    <col min="5888" max="5889" width="9.5703125" style="56" customWidth="1"/>
    <col min="5890" max="5891" width="14.7109375" style="56" customWidth="1"/>
    <col min="5892" max="5892" width="0" style="56" hidden="1" customWidth="1"/>
    <col min="5893" max="5899" width="9.5703125" style="56" customWidth="1"/>
    <col min="5900" max="6142" width="9.85546875" style="56"/>
    <col min="6143" max="6143" width="3.85546875" style="56" customWidth="1"/>
    <col min="6144" max="6145" width="9.5703125" style="56" customWidth="1"/>
    <col min="6146" max="6147" width="14.7109375" style="56" customWidth="1"/>
    <col min="6148" max="6148" width="0" style="56" hidden="1" customWidth="1"/>
    <col min="6149" max="6155" width="9.5703125" style="56" customWidth="1"/>
    <col min="6156" max="6398" width="9.85546875" style="56"/>
    <col min="6399" max="6399" width="3.85546875" style="56" customWidth="1"/>
    <col min="6400" max="6401" width="9.5703125" style="56" customWidth="1"/>
    <col min="6402" max="6403" width="14.7109375" style="56" customWidth="1"/>
    <col min="6404" max="6404" width="0" style="56" hidden="1" customWidth="1"/>
    <col min="6405" max="6411" width="9.5703125" style="56" customWidth="1"/>
    <col min="6412" max="6654" width="9.85546875" style="56"/>
    <col min="6655" max="6655" width="3.85546875" style="56" customWidth="1"/>
    <col min="6656" max="6657" width="9.5703125" style="56" customWidth="1"/>
    <col min="6658" max="6659" width="14.7109375" style="56" customWidth="1"/>
    <col min="6660" max="6660" width="0" style="56" hidden="1" customWidth="1"/>
    <col min="6661" max="6667" width="9.5703125" style="56" customWidth="1"/>
    <col min="6668" max="6910" width="9.85546875" style="56"/>
    <col min="6911" max="6911" width="3.85546875" style="56" customWidth="1"/>
    <col min="6912" max="6913" width="9.5703125" style="56" customWidth="1"/>
    <col min="6914" max="6915" width="14.7109375" style="56" customWidth="1"/>
    <col min="6916" max="6916" width="0" style="56" hidden="1" customWidth="1"/>
    <col min="6917" max="6923" width="9.5703125" style="56" customWidth="1"/>
    <col min="6924" max="7166" width="9.85546875" style="56"/>
    <col min="7167" max="7167" width="3.85546875" style="56" customWidth="1"/>
    <col min="7168" max="7169" width="9.5703125" style="56" customWidth="1"/>
    <col min="7170" max="7171" width="14.7109375" style="56" customWidth="1"/>
    <col min="7172" max="7172" width="0" style="56" hidden="1" customWidth="1"/>
    <col min="7173" max="7179" width="9.5703125" style="56" customWidth="1"/>
    <col min="7180" max="7422" width="9.85546875" style="56"/>
    <col min="7423" max="7423" width="3.85546875" style="56" customWidth="1"/>
    <col min="7424" max="7425" width="9.5703125" style="56" customWidth="1"/>
    <col min="7426" max="7427" width="14.7109375" style="56" customWidth="1"/>
    <col min="7428" max="7428" width="0" style="56" hidden="1" customWidth="1"/>
    <col min="7429" max="7435" width="9.5703125" style="56" customWidth="1"/>
    <col min="7436" max="7678" width="9.85546875" style="56"/>
    <col min="7679" max="7679" width="3.85546875" style="56" customWidth="1"/>
    <col min="7680" max="7681" width="9.5703125" style="56" customWidth="1"/>
    <col min="7682" max="7683" width="14.7109375" style="56" customWidth="1"/>
    <col min="7684" max="7684" width="0" style="56" hidden="1" customWidth="1"/>
    <col min="7685" max="7691" width="9.5703125" style="56" customWidth="1"/>
    <col min="7692" max="7934" width="9.85546875" style="56"/>
    <col min="7935" max="7935" width="3.85546875" style="56" customWidth="1"/>
    <col min="7936" max="7937" width="9.5703125" style="56" customWidth="1"/>
    <col min="7938" max="7939" width="14.7109375" style="56" customWidth="1"/>
    <col min="7940" max="7940" width="0" style="56" hidden="1" customWidth="1"/>
    <col min="7941" max="7947" width="9.5703125" style="56" customWidth="1"/>
    <col min="7948" max="8190" width="9.85546875" style="56"/>
    <col min="8191" max="8191" width="3.85546875" style="56" customWidth="1"/>
    <col min="8192" max="8193" width="9.5703125" style="56" customWidth="1"/>
    <col min="8194" max="8195" width="14.7109375" style="56" customWidth="1"/>
    <col min="8196" max="8196" width="0" style="56" hidden="1" customWidth="1"/>
    <col min="8197" max="8203" width="9.5703125" style="56" customWidth="1"/>
    <col min="8204" max="8446" width="9.85546875" style="56"/>
    <col min="8447" max="8447" width="3.85546875" style="56" customWidth="1"/>
    <col min="8448" max="8449" width="9.5703125" style="56" customWidth="1"/>
    <col min="8450" max="8451" width="14.7109375" style="56" customWidth="1"/>
    <col min="8452" max="8452" width="0" style="56" hidden="1" customWidth="1"/>
    <col min="8453" max="8459" width="9.5703125" style="56" customWidth="1"/>
    <col min="8460" max="8702" width="9.85546875" style="56"/>
    <col min="8703" max="8703" width="3.85546875" style="56" customWidth="1"/>
    <col min="8704" max="8705" width="9.5703125" style="56" customWidth="1"/>
    <col min="8706" max="8707" width="14.7109375" style="56" customWidth="1"/>
    <col min="8708" max="8708" width="0" style="56" hidden="1" customWidth="1"/>
    <col min="8709" max="8715" width="9.5703125" style="56" customWidth="1"/>
    <col min="8716" max="8958" width="9.85546875" style="56"/>
    <col min="8959" max="8959" width="3.85546875" style="56" customWidth="1"/>
    <col min="8960" max="8961" width="9.5703125" style="56" customWidth="1"/>
    <col min="8962" max="8963" width="14.7109375" style="56" customWidth="1"/>
    <col min="8964" max="8964" width="0" style="56" hidden="1" customWidth="1"/>
    <col min="8965" max="8971" width="9.5703125" style="56" customWidth="1"/>
    <col min="8972" max="9214" width="9.85546875" style="56"/>
    <col min="9215" max="9215" width="3.85546875" style="56" customWidth="1"/>
    <col min="9216" max="9217" width="9.5703125" style="56" customWidth="1"/>
    <col min="9218" max="9219" width="14.7109375" style="56" customWidth="1"/>
    <col min="9220" max="9220" width="0" style="56" hidden="1" customWidth="1"/>
    <col min="9221" max="9227" width="9.5703125" style="56" customWidth="1"/>
    <col min="9228" max="9470" width="9.85546875" style="56"/>
    <col min="9471" max="9471" width="3.85546875" style="56" customWidth="1"/>
    <col min="9472" max="9473" width="9.5703125" style="56" customWidth="1"/>
    <col min="9474" max="9475" width="14.7109375" style="56" customWidth="1"/>
    <col min="9476" max="9476" width="0" style="56" hidden="1" customWidth="1"/>
    <col min="9477" max="9483" width="9.5703125" style="56" customWidth="1"/>
    <col min="9484" max="9726" width="9.85546875" style="56"/>
    <col min="9727" max="9727" width="3.85546875" style="56" customWidth="1"/>
    <col min="9728" max="9729" width="9.5703125" style="56" customWidth="1"/>
    <col min="9730" max="9731" width="14.7109375" style="56" customWidth="1"/>
    <col min="9732" max="9732" width="0" style="56" hidden="1" customWidth="1"/>
    <col min="9733" max="9739" width="9.5703125" style="56" customWidth="1"/>
    <col min="9740" max="9982" width="9.85546875" style="56"/>
    <col min="9983" max="9983" width="3.85546875" style="56" customWidth="1"/>
    <col min="9984" max="9985" width="9.5703125" style="56" customWidth="1"/>
    <col min="9986" max="9987" width="14.7109375" style="56" customWidth="1"/>
    <col min="9988" max="9988" width="0" style="56" hidden="1" customWidth="1"/>
    <col min="9989" max="9995" width="9.5703125" style="56" customWidth="1"/>
    <col min="9996" max="10238" width="9.85546875" style="56"/>
    <col min="10239" max="10239" width="3.85546875" style="56" customWidth="1"/>
    <col min="10240" max="10241" width="9.5703125" style="56" customWidth="1"/>
    <col min="10242" max="10243" width="14.7109375" style="56" customWidth="1"/>
    <col min="10244" max="10244" width="0" style="56" hidden="1" customWidth="1"/>
    <col min="10245" max="10251" width="9.5703125" style="56" customWidth="1"/>
    <col min="10252" max="10494" width="9.85546875" style="56"/>
    <col min="10495" max="10495" width="3.85546875" style="56" customWidth="1"/>
    <col min="10496" max="10497" width="9.5703125" style="56" customWidth="1"/>
    <col min="10498" max="10499" width="14.7109375" style="56" customWidth="1"/>
    <col min="10500" max="10500" width="0" style="56" hidden="1" customWidth="1"/>
    <col min="10501" max="10507" width="9.5703125" style="56" customWidth="1"/>
    <col min="10508" max="10750" width="9.85546875" style="56"/>
    <col min="10751" max="10751" width="3.85546875" style="56" customWidth="1"/>
    <col min="10752" max="10753" width="9.5703125" style="56" customWidth="1"/>
    <col min="10754" max="10755" width="14.7109375" style="56" customWidth="1"/>
    <col min="10756" max="10756" width="0" style="56" hidden="1" customWidth="1"/>
    <col min="10757" max="10763" width="9.5703125" style="56" customWidth="1"/>
    <col min="10764" max="11006" width="9.85546875" style="56"/>
    <col min="11007" max="11007" width="3.85546875" style="56" customWidth="1"/>
    <col min="11008" max="11009" width="9.5703125" style="56" customWidth="1"/>
    <col min="11010" max="11011" width="14.7109375" style="56" customWidth="1"/>
    <col min="11012" max="11012" width="0" style="56" hidden="1" customWidth="1"/>
    <col min="11013" max="11019" width="9.5703125" style="56" customWidth="1"/>
    <col min="11020" max="11262" width="9.85546875" style="56"/>
    <col min="11263" max="11263" width="3.85546875" style="56" customWidth="1"/>
    <col min="11264" max="11265" width="9.5703125" style="56" customWidth="1"/>
    <col min="11266" max="11267" width="14.7109375" style="56" customWidth="1"/>
    <col min="11268" max="11268" width="0" style="56" hidden="1" customWidth="1"/>
    <col min="11269" max="11275" width="9.5703125" style="56" customWidth="1"/>
    <col min="11276" max="11518" width="9.85546875" style="56"/>
    <col min="11519" max="11519" width="3.85546875" style="56" customWidth="1"/>
    <col min="11520" max="11521" width="9.5703125" style="56" customWidth="1"/>
    <col min="11522" max="11523" width="14.7109375" style="56" customWidth="1"/>
    <col min="11524" max="11524" width="0" style="56" hidden="1" customWidth="1"/>
    <col min="11525" max="11531" width="9.5703125" style="56" customWidth="1"/>
    <col min="11532" max="11774" width="9.85546875" style="56"/>
    <col min="11775" max="11775" width="3.85546875" style="56" customWidth="1"/>
    <col min="11776" max="11777" width="9.5703125" style="56" customWidth="1"/>
    <col min="11778" max="11779" width="14.7109375" style="56" customWidth="1"/>
    <col min="11780" max="11780" width="0" style="56" hidden="1" customWidth="1"/>
    <col min="11781" max="11787" width="9.5703125" style="56" customWidth="1"/>
    <col min="11788" max="12030" width="9.85546875" style="56"/>
    <col min="12031" max="12031" width="3.85546875" style="56" customWidth="1"/>
    <col min="12032" max="12033" width="9.5703125" style="56" customWidth="1"/>
    <col min="12034" max="12035" width="14.7109375" style="56" customWidth="1"/>
    <col min="12036" max="12036" width="0" style="56" hidden="1" customWidth="1"/>
    <col min="12037" max="12043" width="9.5703125" style="56" customWidth="1"/>
    <col min="12044" max="12286" width="9.85546875" style="56"/>
    <col min="12287" max="12287" width="3.85546875" style="56" customWidth="1"/>
    <col min="12288" max="12289" width="9.5703125" style="56" customWidth="1"/>
    <col min="12290" max="12291" width="14.7109375" style="56" customWidth="1"/>
    <col min="12292" max="12292" width="0" style="56" hidden="1" customWidth="1"/>
    <col min="12293" max="12299" width="9.5703125" style="56" customWidth="1"/>
    <col min="12300" max="12542" width="9.85546875" style="56"/>
    <col min="12543" max="12543" width="3.85546875" style="56" customWidth="1"/>
    <col min="12544" max="12545" width="9.5703125" style="56" customWidth="1"/>
    <col min="12546" max="12547" width="14.7109375" style="56" customWidth="1"/>
    <col min="12548" max="12548" width="0" style="56" hidden="1" customWidth="1"/>
    <col min="12549" max="12555" width="9.5703125" style="56" customWidth="1"/>
    <col min="12556" max="12798" width="9.85546875" style="56"/>
    <col min="12799" max="12799" width="3.85546875" style="56" customWidth="1"/>
    <col min="12800" max="12801" width="9.5703125" style="56" customWidth="1"/>
    <col min="12802" max="12803" width="14.7109375" style="56" customWidth="1"/>
    <col min="12804" max="12804" width="0" style="56" hidden="1" customWidth="1"/>
    <col min="12805" max="12811" width="9.5703125" style="56" customWidth="1"/>
    <col min="12812" max="13054" width="9.85546875" style="56"/>
    <col min="13055" max="13055" width="3.85546875" style="56" customWidth="1"/>
    <col min="13056" max="13057" width="9.5703125" style="56" customWidth="1"/>
    <col min="13058" max="13059" width="14.7109375" style="56" customWidth="1"/>
    <col min="13060" max="13060" width="0" style="56" hidden="1" customWidth="1"/>
    <col min="13061" max="13067" width="9.5703125" style="56" customWidth="1"/>
    <col min="13068" max="13310" width="9.85546875" style="56"/>
    <col min="13311" max="13311" width="3.85546875" style="56" customWidth="1"/>
    <col min="13312" max="13313" width="9.5703125" style="56" customWidth="1"/>
    <col min="13314" max="13315" width="14.7109375" style="56" customWidth="1"/>
    <col min="13316" max="13316" width="0" style="56" hidden="1" customWidth="1"/>
    <col min="13317" max="13323" width="9.5703125" style="56" customWidth="1"/>
    <col min="13324" max="13566" width="9.85546875" style="56"/>
    <col min="13567" max="13567" width="3.85546875" style="56" customWidth="1"/>
    <col min="13568" max="13569" width="9.5703125" style="56" customWidth="1"/>
    <col min="13570" max="13571" width="14.7109375" style="56" customWidth="1"/>
    <col min="13572" max="13572" width="0" style="56" hidden="1" customWidth="1"/>
    <col min="13573" max="13579" width="9.5703125" style="56" customWidth="1"/>
    <col min="13580" max="13822" width="9.85546875" style="56"/>
    <col min="13823" max="13823" width="3.85546875" style="56" customWidth="1"/>
    <col min="13824" max="13825" width="9.5703125" style="56" customWidth="1"/>
    <col min="13826" max="13827" width="14.7109375" style="56" customWidth="1"/>
    <col min="13828" max="13828" width="0" style="56" hidden="1" customWidth="1"/>
    <col min="13829" max="13835" width="9.5703125" style="56" customWidth="1"/>
    <col min="13836" max="14078" width="9.85546875" style="56"/>
    <col min="14079" max="14079" width="3.85546875" style="56" customWidth="1"/>
    <col min="14080" max="14081" width="9.5703125" style="56" customWidth="1"/>
    <col min="14082" max="14083" width="14.7109375" style="56" customWidth="1"/>
    <col min="14084" max="14084" width="0" style="56" hidden="1" customWidth="1"/>
    <col min="14085" max="14091" width="9.5703125" style="56" customWidth="1"/>
    <col min="14092" max="14334" width="9.85546875" style="56"/>
    <col min="14335" max="14335" width="3.85546875" style="56" customWidth="1"/>
    <col min="14336" max="14337" width="9.5703125" style="56" customWidth="1"/>
    <col min="14338" max="14339" width="14.7109375" style="56" customWidth="1"/>
    <col min="14340" max="14340" width="0" style="56" hidden="1" customWidth="1"/>
    <col min="14341" max="14347" width="9.5703125" style="56" customWidth="1"/>
    <col min="14348" max="14590" width="9.85546875" style="56"/>
    <col min="14591" max="14591" width="3.85546875" style="56" customWidth="1"/>
    <col min="14592" max="14593" width="9.5703125" style="56" customWidth="1"/>
    <col min="14594" max="14595" width="14.7109375" style="56" customWidth="1"/>
    <col min="14596" max="14596" width="0" style="56" hidden="1" customWidth="1"/>
    <col min="14597" max="14603" width="9.5703125" style="56" customWidth="1"/>
    <col min="14604" max="14846" width="9.85546875" style="56"/>
    <col min="14847" max="14847" width="3.85546875" style="56" customWidth="1"/>
    <col min="14848" max="14849" width="9.5703125" style="56" customWidth="1"/>
    <col min="14850" max="14851" width="14.7109375" style="56" customWidth="1"/>
    <col min="14852" max="14852" width="0" style="56" hidden="1" customWidth="1"/>
    <col min="14853" max="14859" width="9.5703125" style="56" customWidth="1"/>
    <col min="14860" max="15102" width="9.85546875" style="56"/>
    <col min="15103" max="15103" width="3.85546875" style="56" customWidth="1"/>
    <col min="15104" max="15105" width="9.5703125" style="56" customWidth="1"/>
    <col min="15106" max="15107" width="14.7109375" style="56" customWidth="1"/>
    <col min="15108" max="15108" width="0" style="56" hidden="1" customWidth="1"/>
    <col min="15109" max="15115" width="9.5703125" style="56" customWidth="1"/>
    <col min="15116" max="15358" width="9.85546875" style="56"/>
    <col min="15359" max="15359" width="3.85546875" style="56" customWidth="1"/>
    <col min="15360" max="15361" width="9.5703125" style="56" customWidth="1"/>
    <col min="15362" max="15363" width="14.7109375" style="56" customWidth="1"/>
    <col min="15364" max="15364" width="0" style="56" hidden="1" customWidth="1"/>
    <col min="15365" max="15371" width="9.5703125" style="56" customWidth="1"/>
    <col min="15372" max="15614" width="9.85546875" style="56"/>
    <col min="15615" max="15615" width="3.85546875" style="56" customWidth="1"/>
    <col min="15616" max="15617" width="9.5703125" style="56" customWidth="1"/>
    <col min="15618" max="15619" width="14.7109375" style="56" customWidth="1"/>
    <col min="15620" max="15620" width="0" style="56" hidden="1" customWidth="1"/>
    <col min="15621" max="15627" width="9.5703125" style="56" customWidth="1"/>
    <col min="15628" max="15870" width="9.85546875" style="56"/>
    <col min="15871" max="15871" width="3.85546875" style="56" customWidth="1"/>
    <col min="15872" max="15873" width="9.5703125" style="56" customWidth="1"/>
    <col min="15874" max="15875" width="14.7109375" style="56" customWidth="1"/>
    <col min="15876" max="15876" width="0" style="56" hidden="1" customWidth="1"/>
    <col min="15877" max="15883" width="9.5703125" style="56" customWidth="1"/>
    <col min="15884" max="16126" width="9.85546875" style="56"/>
    <col min="16127" max="16127" width="3.85546875" style="56" customWidth="1"/>
    <col min="16128" max="16129" width="9.5703125" style="56" customWidth="1"/>
    <col min="16130" max="16131" width="14.7109375" style="56" customWidth="1"/>
    <col min="16132" max="16132" width="0" style="56" hidden="1" customWidth="1"/>
    <col min="16133" max="16139" width="9.5703125" style="56" customWidth="1"/>
    <col min="16140" max="16384" width="9.85546875" style="56"/>
  </cols>
  <sheetData>
    <row r="1" spans="1:8" s="37" customFormat="1" ht="12.75" customHeight="1">
      <c r="B1"/>
      <c r="C1"/>
      <c r="D1"/>
      <c r="E1"/>
      <c r="F1" s="38" t="s">
        <v>67</v>
      </c>
      <c r="G1" s="39" t="s">
        <v>125</v>
      </c>
      <c r="H1"/>
    </row>
    <row r="2" spans="1:8" s="37" customFormat="1" ht="12.75" customHeight="1">
      <c r="B2"/>
      <c r="C2"/>
      <c r="D2"/>
      <c r="E2"/>
      <c r="F2" s="38" t="s">
        <v>69</v>
      </c>
      <c r="G2" s="40" t="s">
        <v>126</v>
      </c>
      <c r="H2"/>
    </row>
    <row r="3" spans="1:8" s="37" customFormat="1" ht="12.75" customHeight="1" thickBot="1">
      <c r="B3"/>
      <c r="C3"/>
      <c r="D3"/>
      <c r="E3"/>
      <c r="F3" s="38" t="s">
        <v>71</v>
      </c>
      <c r="G3" s="41" t="s">
        <v>127</v>
      </c>
      <c r="H3"/>
    </row>
    <row r="4" spans="1:8" s="37" customFormat="1" ht="17.25" customHeight="1" thickBot="1">
      <c r="A4" s="42"/>
      <c r="B4" s="499" t="s">
        <v>128</v>
      </c>
      <c r="C4" s="499"/>
      <c r="D4" s="44"/>
      <c r="E4"/>
      <c r="F4"/>
      <c r="G4"/>
      <c r="H4"/>
    </row>
    <row r="5" spans="1:8" s="37" customFormat="1" ht="3.95" customHeight="1" thickBot="1">
      <c r="A5" s="42"/>
      <c r="B5" s="500"/>
      <c r="C5" s="500"/>
      <c r="D5" s="45"/>
      <c r="E5"/>
      <c r="F5" s="42"/>
      <c r="G5" s="42"/>
      <c r="H5"/>
    </row>
    <row r="6" spans="1:8" s="37" customFormat="1" ht="17.25" customHeight="1" thickBot="1">
      <c r="A6" s="42"/>
      <c r="B6" s="499" t="s">
        <v>129</v>
      </c>
      <c r="C6" s="499"/>
      <c r="D6" s="46" t="s">
        <v>86</v>
      </c>
      <c r="E6"/>
      <c r="F6" s="43" t="s">
        <v>130</v>
      </c>
      <c r="G6" s="46" t="s">
        <v>131</v>
      </c>
      <c r="H6"/>
    </row>
    <row r="7" spans="1:8" s="37" customFormat="1" ht="3.95" customHeight="1" thickBot="1">
      <c r="A7" s="42"/>
      <c r="B7" s="501"/>
      <c r="C7" s="501"/>
      <c r="D7" s="45"/>
      <c r="E7"/>
      <c r="F7" s="47"/>
      <c r="G7" s="48"/>
      <c r="H7"/>
    </row>
    <row r="8" spans="1:8" s="37" customFormat="1" ht="17.25" customHeight="1" thickBot="1">
      <c r="A8" s="42"/>
      <c r="B8" s="499" t="s">
        <v>132</v>
      </c>
      <c r="C8" s="499"/>
      <c r="D8" s="46" t="str">
        <f>'1. CUTTING DOCKET'!D7</f>
        <v>H06-ST126W</v>
      </c>
      <c r="E8" s="49"/>
      <c r="F8" s="43" t="s">
        <v>133</v>
      </c>
      <c r="G8" s="46" t="str">
        <f>'[21]1. CUTTING DOCKET'!D10</f>
        <v>SS TEE</v>
      </c>
      <c r="H8"/>
    </row>
    <row r="9" spans="1:8" s="37" customFormat="1" ht="9" customHeight="1" thickBot="1">
      <c r="B9" s="50"/>
      <c r="C9" s="50"/>
      <c r="D9" s="50"/>
      <c r="F9" s="50"/>
      <c r="G9" s="50"/>
    </row>
    <row r="10" spans="1:8" s="48" customFormat="1" ht="33.75" customHeight="1" thickBot="1">
      <c r="A10" s="51" t="s">
        <v>134</v>
      </c>
      <c r="B10" s="51" t="s">
        <v>135</v>
      </c>
      <c r="C10" s="498" t="s">
        <v>136</v>
      </c>
      <c r="D10" s="498"/>
      <c r="E10" s="498"/>
      <c r="F10" s="498"/>
      <c r="G10" s="52" t="s">
        <v>137</v>
      </c>
      <c r="H10" s="52" t="s">
        <v>138</v>
      </c>
    </row>
    <row r="11" spans="1:8" s="37" customFormat="1" ht="106.9" customHeight="1" thickBot="1">
      <c r="A11" s="496">
        <v>1</v>
      </c>
      <c r="B11" s="54" t="s">
        <v>139</v>
      </c>
      <c r="C11" s="497" t="s">
        <v>140</v>
      </c>
      <c r="D11" s="497"/>
      <c r="E11" s="497"/>
      <c r="F11" s="497"/>
      <c r="G11" s="496"/>
      <c r="H11" s="53"/>
    </row>
    <row r="12" spans="1:8" s="37" customFormat="1" ht="135" customHeight="1" thickBot="1">
      <c r="A12" s="496"/>
      <c r="B12" s="54" t="s">
        <v>141</v>
      </c>
      <c r="C12" s="497" t="s">
        <v>1169</v>
      </c>
      <c r="D12" s="497"/>
      <c r="E12" s="497"/>
      <c r="F12" s="497"/>
      <c r="G12" s="496"/>
      <c r="H12" s="53"/>
    </row>
    <row r="13" spans="1:8" s="37" customFormat="1" ht="106.9" customHeight="1" thickBot="1">
      <c r="A13" s="53">
        <v>2</v>
      </c>
      <c r="B13" s="54" t="s">
        <v>142</v>
      </c>
      <c r="C13" s="494" t="str">
        <f>'1. CUTTING DOCKET'!B87</f>
        <v>IN : IN TẠI NGỰC TRÁI THÂN TRƯỚC (IN BÁN THÀNH PHẨM)</v>
      </c>
      <c r="D13" s="494"/>
      <c r="E13" s="494"/>
      <c r="F13" s="494"/>
      <c r="G13" s="53"/>
      <c r="H13" s="53"/>
    </row>
    <row r="14" spans="1:8" s="37" customFormat="1" ht="106.9" customHeight="1" thickBot="1">
      <c r="A14" s="53">
        <v>3</v>
      </c>
      <c r="B14" s="54" t="s">
        <v>143</v>
      </c>
      <c r="C14" s="494" t="s">
        <v>144</v>
      </c>
      <c r="D14" s="494"/>
      <c r="E14" s="494"/>
      <c r="F14" s="494"/>
      <c r="G14" s="53"/>
      <c r="H14" s="53"/>
    </row>
    <row r="15" spans="1:8" s="37" customFormat="1" ht="106.9" customHeight="1" thickBot="1">
      <c r="A15" s="53">
        <v>4</v>
      </c>
      <c r="B15" s="54" t="s">
        <v>145</v>
      </c>
      <c r="C15" s="494" t="s">
        <v>146</v>
      </c>
      <c r="D15" s="494"/>
      <c r="E15" s="494"/>
      <c r="F15" s="494"/>
      <c r="G15" s="53"/>
      <c r="H15" s="53"/>
    </row>
    <row r="16" spans="1:8" s="37" customFormat="1" ht="106.9" customHeight="1" thickBot="1">
      <c r="A16" s="53">
        <v>5</v>
      </c>
      <c r="B16" s="54" t="s">
        <v>147</v>
      </c>
      <c r="C16" s="494"/>
      <c r="D16" s="494"/>
      <c r="E16" s="494"/>
      <c r="F16" s="494"/>
      <c r="G16" s="53"/>
      <c r="H16" s="53"/>
    </row>
    <row r="17" spans="1:8" ht="12" customHeight="1">
      <c r="A17" s="48"/>
      <c r="B17" s="48"/>
      <c r="C17" s="55"/>
      <c r="D17" s="55"/>
      <c r="E17" s="55"/>
      <c r="F17" s="55"/>
      <c r="G17" s="48"/>
      <c r="H17" s="48"/>
    </row>
    <row r="18" spans="1:8" ht="34.5" customHeight="1">
      <c r="A18" s="48"/>
      <c r="B18" s="495" t="s">
        <v>148</v>
      </c>
      <c r="C18" s="495"/>
      <c r="D18" s="495"/>
      <c r="E18" s="55"/>
      <c r="F18" s="55"/>
      <c r="G18" s="495" t="s">
        <v>149</v>
      </c>
      <c r="H18" s="495"/>
    </row>
    <row r="19" spans="1:8" ht="39.950000000000003" customHeight="1">
      <c r="A19" s="48"/>
      <c r="B19" s="57"/>
      <c r="C19" s="57"/>
      <c r="D19" s="57"/>
      <c r="E19" s="57"/>
      <c r="F19" s="37"/>
      <c r="G19" s="57"/>
      <c r="H19" s="57"/>
    </row>
    <row r="20" spans="1:8" ht="39.950000000000003" customHeight="1">
      <c r="A20" s="42"/>
      <c r="B20" s="58"/>
      <c r="C20" s="58"/>
      <c r="D20" s="58"/>
      <c r="E20" s="58"/>
      <c r="F20" s="58"/>
      <c r="G20" s="58"/>
      <c r="H20" s="58"/>
    </row>
    <row r="21" spans="1:8" ht="39.950000000000003" customHeight="1">
      <c r="A21" s="42"/>
      <c r="B21" s="58"/>
      <c r="C21" s="58"/>
      <c r="D21" s="58"/>
      <c r="E21" s="58"/>
      <c r="F21" s="58"/>
      <c r="G21" s="58"/>
      <c r="H21" s="58"/>
    </row>
    <row r="22" spans="1:8" ht="39.950000000000003" customHeight="1">
      <c r="A22" s="42"/>
      <c r="B22" s="58"/>
      <c r="C22" s="58"/>
      <c r="D22" s="58"/>
      <c r="E22" s="58"/>
      <c r="F22" s="58"/>
      <c r="G22" s="58"/>
      <c r="H22" s="58"/>
    </row>
    <row r="23" spans="1:8" ht="39.950000000000003" customHeight="1">
      <c r="A23" s="42"/>
      <c r="B23" s="58"/>
      <c r="C23" s="58"/>
      <c r="D23" s="58"/>
      <c r="E23" s="58"/>
      <c r="F23" s="58"/>
      <c r="G23" s="58"/>
      <c r="H23" s="58"/>
    </row>
    <row r="24" spans="1:8" ht="39.950000000000003" customHeight="1">
      <c r="A24" s="42"/>
      <c r="B24" s="58"/>
      <c r="C24" s="58"/>
      <c r="D24" s="58"/>
      <c r="E24" s="58"/>
      <c r="F24" s="58"/>
      <c r="G24" s="58"/>
      <c r="H24" s="58"/>
    </row>
    <row r="25" spans="1:8" ht="39.950000000000003" customHeight="1">
      <c r="A25" s="42"/>
      <c r="B25" s="58"/>
      <c r="C25" s="58"/>
      <c r="D25" s="58"/>
      <c r="E25" s="58"/>
      <c r="F25" s="58"/>
      <c r="G25" s="58"/>
      <c r="H25" s="58"/>
    </row>
    <row r="26" spans="1:8" ht="39.950000000000003" customHeight="1">
      <c r="A26" s="42"/>
      <c r="B26" s="58"/>
      <c r="C26" s="58"/>
      <c r="D26" s="58"/>
      <c r="E26" s="58"/>
      <c r="F26" s="58"/>
      <c r="G26" s="58"/>
      <c r="H26" s="58"/>
    </row>
    <row r="27" spans="1:8" ht="39.950000000000003" customHeight="1">
      <c r="A27" s="42"/>
      <c r="B27" s="58"/>
      <c r="C27" s="58"/>
      <c r="D27" s="58"/>
      <c r="E27" s="58"/>
      <c r="F27" s="58"/>
      <c r="G27" s="58"/>
      <c r="H27" s="58"/>
    </row>
    <row r="28" spans="1:8" ht="39.950000000000003" customHeight="1">
      <c r="A28" s="42"/>
      <c r="B28" s="58"/>
      <c r="C28" s="58"/>
      <c r="D28" s="58"/>
      <c r="E28" s="58"/>
      <c r="F28" s="58"/>
      <c r="G28" s="58"/>
      <c r="H28" s="58"/>
    </row>
    <row r="29" spans="1:8" ht="39.950000000000003" customHeight="1">
      <c r="A29" s="42"/>
      <c r="B29" s="58"/>
      <c r="C29" s="58"/>
      <c r="D29" s="58"/>
      <c r="E29" s="58"/>
      <c r="F29" s="58"/>
      <c r="G29" s="58"/>
      <c r="H29" s="58"/>
    </row>
    <row r="30" spans="1:8" ht="39.950000000000003" customHeight="1">
      <c r="A30" s="42"/>
      <c r="B30" s="58"/>
      <c r="C30" s="58"/>
      <c r="D30" s="58"/>
      <c r="E30" s="58"/>
      <c r="F30" s="58"/>
      <c r="G30" s="58"/>
      <c r="H30" s="58"/>
    </row>
    <row r="31" spans="1:8" ht="39.950000000000003" customHeight="1">
      <c r="A31" s="42"/>
      <c r="B31" s="58"/>
      <c r="C31" s="58"/>
      <c r="D31" s="58"/>
      <c r="E31" s="58"/>
      <c r="F31" s="58"/>
      <c r="G31" s="58"/>
      <c r="H31" s="58"/>
    </row>
    <row r="32" spans="1:8" ht="39.950000000000003" customHeight="1">
      <c r="A32" s="42"/>
      <c r="B32" s="58"/>
      <c r="C32" s="58"/>
      <c r="D32" s="58"/>
      <c r="E32" s="58"/>
      <c r="F32" s="58"/>
      <c r="G32" s="58"/>
      <c r="H32" s="58"/>
    </row>
    <row r="33" spans="1:8" ht="39.950000000000003" customHeight="1">
      <c r="A33" s="42"/>
      <c r="B33" s="58"/>
      <c r="C33" s="58"/>
      <c r="D33" s="58"/>
      <c r="E33" s="58"/>
      <c r="F33" s="58"/>
      <c r="G33" s="58"/>
      <c r="H33" s="58"/>
    </row>
    <row r="34" spans="1:8" ht="39.950000000000003" customHeight="1">
      <c r="A34" s="42"/>
      <c r="B34" s="58"/>
      <c r="C34" s="58"/>
      <c r="D34" s="58"/>
      <c r="E34" s="58"/>
      <c r="F34" s="58"/>
      <c r="G34" s="58"/>
      <c r="H34" s="58"/>
    </row>
    <row r="35" spans="1:8" ht="39.950000000000003" customHeight="1">
      <c r="A35" s="42"/>
      <c r="B35" s="58"/>
      <c r="C35" s="58"/>
      <c r="D35" s="58"/>
      <c r="E35" s="58"/>
      <c r="F35" s="58"/>
      <c r="G35" s="58"/>
      <c r="H35" s="58"/>
    </row>
    <row r="36" spans="1:8" ht="39.950000000000003" customHeight="1">
      <c r="A36" s="42"/>
      <c r="B36" s="58"/>
      <c r="C36" s="58"/>
      <c r="D36" s="58"/>
      <c r="E36" s="58"/>
      <c r="F36" s="58"/>
      <c r="G36" s="58"/>
      <c r="H36" s="58"/>
    </row>
    <row r="37" spans="1:8" ht="39.950000000000003" customHeight="1">
      <c r="A37" s="42"/>
      <c r="B37" s="58"/>
      <c r="C37" s="58"/>
      <c r="D37" s="58"/>
      <c r="E37" s="58"/>
      <c r="F37" s="58"/>
      <c r="G37" s="58"/>
      <c r="H37" s="58"/>
    </row>
    <row r="38" spans="1:8" ht="39.950000000000003" customHeight="1">
      <c r="A38" s="42"/>
      <c r="B38" s="58"/>
      <c r="C38" s="58"/>
      <c r="D38" s="58"/>
      <c r="E38" s="58"/>
      <c r="F38" s="58"/>
      <c r="G38" s="58"/>
      <c r="H38" s="58"/>
    </row>
    <row r="39" spans="1:8" ht="39.950000000000003" customHeight="1">
      <c r="A39" s="42"/>
      <c r="B39" s="58"/>
      <c r="C39" s="58"/>
      <c r="D39" s="58"/>
      <c r="E39" s="58"/>
      <c r="F39" s="58"/>
      <c r="G39" s="58"/>
      <c r="H39" s="58"/>
    </row>
    <row r="40" spans="1:8" ht="39.950000000000003" customHeight="1">
      <c r="A40" s="42"/>
      <c r="B40" s="58"/>
      <c r="C40" s="58"/>
      <c r="D40" s="58"/>
      <c r="E40" s="58"/>
      <c r="F40" s="58"/>
      <c r="G40" s="58"/>
      <c r="H40" s="58"/>
    </row>
    <row r="41" spans="1:8" ht="39.950000000000003" customHeight="1">
      <c r="A41" s="42"/>
      <c r="B41" s="58"/>
      <c r="C41" s="58"/>
      <c r="D41" s="58"/>
      <c r="E41" s="58"/>
      <c r="F41" s="58"/>
      <c r="G41" s="58"/>
      <c r="H41" s="58"/>
    </row>
    <row r="42" spans="1:8" ht="39.950000000000003" customHeight="1">
      <c r="A42" s="42"/>
      <c r="B42" s="58"/>
      <c r="C42" s="58"/>
      <c r="D42" s="58"/>
      <c r="E42" s="58"/>
      <c r="F42" s="58"/>
      <c r="G42" s="58"/>
      <c r="H42" s="58"/>
    </row>
    <row r="43" spans="1:8" ht="39.950000000000003" customHeight="1">
      <c r="A43" s="42"/>
      <c r="B43" s="58"/>
      <c r="C43" s="58"/>
      <c r="D43" s="58"/>
      <c r="E43" s="58"/>
      <c r="F43" s="58"/>
      <c r="G43" s="58"/>
      <c r="H43" s="58"/>
    </row>
    <row r="44" spans="1:8" ht="39.950000000000003" customHeight="1">
      <c r="A44" s="42"/>
      <c r="B44" s="58"/>
      <c r="C44" s="58"/>
      <c r="D44" s="58"/>
      <c r="E44" s="58"/>
      <c r="F44" s="58"/>
      <c r="G44" s="58"/>
      <c r="H44" s="58"/>
    </row>
    <row r="45" spans="1:8" ht="39.950000000000003" customHeight="1">
      <c r="A45" s="42"/>
      <c r="B45" s="58"/>
      <c r="C45" s="58"/>
      <c r="D45" s="58"/>
      <c r="E45" s="58"/>
      <c r="F45" s="58"/>
      <c r="G45" s="58"/>
      <c r="H45" s="58"/>
    </row>
    <row r="46" spans="1:8" ht="39.950000000000003" customHeight="1">
      <c r="A46" s="42"/>
      <c r="B46" s="58"/>
      <c r="C46" s="58"/>
      <c r="D46" s="58"/>
      <c r="E46" s="58"/>
      <c r="F46" s="58"/>
      <c r="G46" s="58"/>
      <c r="H46" s="58"/>
    </row>
    <row r="47" spans="1:8" ht="39.950000000000003" customHeight="1">
      <c r="A47" s="42"/>
      <c r="B47" s="58"/>
      <c r="C47" s="58"/>
      <c r="D47" s="58"/>
      <c r="E47" s="58"/>
      <c r="F47" s="58"/>
      <c r="G47" s="58"/>
      <c r="H47" s="58"/>
    </row>
    <row r="48" spans="1:8" ht="39.950000000000003" customHeight="1">
      <c r="A48" s="42"/>
      <c r="B48" s="58"/>
      <c r="C48" s="58"/>
      <c r="D48" s="58"/>
      <c r="E48" s="58"/>
      <c r="F48" s="58"/>
      <c r="G48" s="58"/>
      <c r="H48" s="58"/>
    </row>
    <row r="49" spans="1:8" ht="39.950000000000003" customHeight="1">
      <c r="A49" s="42"/>
      <c r="B49" s="58"/>
      <c r="C49" s="58"/>
      <c r="D49" s="58"/>
      <c r="E49" s="58"/>
      <c r="F49" s="58"/>
      <c r="G49" s="58"/>
      <c r="H49" s="58"/>
    </row>
    <row r="50" spans="1:8" ht="39.950000000000003" customHeight="1">
      <c r="A50" s="42"/>
      <c r="B50" s="58"/>
      <c r="C50" s="58"/>
      <c r="D50" s="58"/>
      <c r="E50" s="58"/>
      <c r="F50" s="58"/>
      <c r="G50" s="58"/>
      <c r="H50" s="58"/>
    </row>
    <row r="51" spans="1:8" ht="39.950000000000003" customHeight="1">
      <c r="A51" s="42"/>
      <c r="B51" s="58"/>
      <c r="C51" s="58"/>
      <c r="D51" s="58"/>
      <c r="E51" s="58"/>
      <c r="F51" s="58"/>
      <c r="G51" s="58"/>
      <c r="H51" s="58"/>
    </row>
    <row r="52" spans="1:8" ht="39.950000000000003" customHeight="1">
      <c r="A52" s="42"/>
      <c r="B52" s="58"/>
      <c r="C52" s="58"/>
      <c r="D52" s="58"/>
      <c r="E52" s="58"/>
      <c r="F52" s="58"/>
      <c r="G52" s="58"/>
      <c r="H52" s="58"/>
    </row>
    <row r="53" spans="1:8" ht="39.950000000000003" customHeight="1">
      <c r="A53" s="42"/>
      <c r="B53" s="58"/>
      <c r="C53" s="58"/>
      <c r="D53" s="58"/>
      <c r="E53" s="58"/>
      <c r="F53" s="58"/>
      <c r="G53" s="58"/>
      <c r="H53" s="58"/>
    </row>
    <row r="54" spans="1:8" ht="39.950000000000003" customHeight="1">
      <c r="A54" s="42"/>
      <c r="B54" s="58"/>
      <c r="C54" s="58"/>
      <c r="D54" s="58"/>
      <c r="E54" s="58"/>
      <c r="F54" s="58"/>
      <c r="G54" s="58"/>
      <c r="H54" s="58"/>
    </row>
    <row r="55" spans="1:8" ht="39.950000000000003" customHeight="1">
      <c r="A55" s="42"/>
      <c r="B55" s="58"/>
      <c r="C55" s="58"/>
      <c r="D55" s="58"/>
      <c r="E55" s="58"/>
      <c r="F55" s="58"/>
      <c r="G55" s="58"/>
      <c r="H55" s="58"/>
    </row>
    <row r="56" spans="1:8" ht="39.950000000000003" customHeight="1">
      <c r="A56" s="42"/>
      <c r="B56" s="58"/>
      <c r="C56" s="58"/>
      <c r="D56" s="58"/>
      <c r="E56" s="58"/>
      <c r="F56" s="58"/>
      <c r="G56" s="58"/>
      <c r="H56" s="58"/>
    </row>
    <row r="57" spans="1:8" ht="39.950000000000003" customHeight="1">
      <c r="A57" s="42"/>
      <c r="B57" s="58"/>
      <c r="C57" s="58"/>
      <c r="D57" s="58"/>
      <c r="E57" s="58"/>
      <c r="F57" s="58"/>
      <c r="G57" s="58"/>
      <c r="H57" s="58"/>
    </row>
    <row r="58" spans="1:8" ht="39.950000000000003" customHeight="1">
      <c r="A58" s="42"/>
      <c r="B58" s="58"/>
      <c r="C58" s="58"/>
      <c r="D58" s="58"/>
      <c r="E58" s="58"/>
      <c r="F58" s="58"/>
      <c r="G58" s="58"/>
      <c r="H58" s="58"/>
    </row>
    <row r="59" spans="1:8" ht="39.950000000000003" customHeight="1">
      <c r="A59" s="42"/>
      <c r="B59" s="58"/>
      <c r="C59" s="58"/>
      <c r="D59" s="58"/>
      <c r="E59" s="58"/>
      <c r="F59" s="58"/>
      <c r="G59" s="58"/>
      <c r="H59" s="58"/>
    </row>
    <row r="60" spans="1:8" ht="39.950000000000003" customHeight="1">
      <c r="A60" s="42"/>
      <c r="B60" s="58"/>
      <c r="C60" s="58"/>
      <c r="D60" s="58"/>
      <c r="E60" s="58"/>
      <c r="F60" s="58"/>
      <c r="G60" s="58"/>
      <c r="H60" s="58"/>
    </row>
    <row r="61" spans="1:8" ht="39.950000000000003" customHeight="1">
      <c r="A61" s="42"/>
      <c r="B61" s="58"/>
      <c r="C61" s="58"/>
      <c r="D61" s="58"/>
      <c r="E61" s="58"/>
      <c r="F61" s="58"/>
      <c r="G61" s="58"/>
      <c r="H61" s="58"/>
    </row>
    <row r="62" spans="1:8" ht="39.950000000000003" customHeight="1">
      <c r="A62" s="42"/>
      <c r="B62" s="58"/>
      <c r="C62" s="58"/>
      <c r="D62" s="58"/>
      <c r="E62" s="58"/>
      <c r="F62" s="58"/>
      <c r="G62" s="58"/>
      <c r="H62" s="58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3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6EDF-01E3-4D79-AF25-5B4DE97C707E}">
  <sheetPr>
    <pageSetUpPr fitToPage="1"/>
  </sheetPr>
  <dimension ref="A1:O41"/>
  <sheetViews>
    <sheetView view="pageBreakPreview" topLeftCell="A3" zoomScale="40" zoomScaleNormal="40" zoomScaleSheetLayoutView="40" workbookViewId="0">
      <selection activeCell="F31" sqref="F31"/>
    </sheetView>
  </sheetViews>
  <sheetFormatPr defaultColWidth="7.5703125" defaultRowHeight="33"/>
  <cols>
    <col min="1" max="1" width="13.42578125" style="191" customWidth="1"/>
    <col min="2" max="2" width="30.5703125" style="191" customWidth="1"/>
    <col min="3" max="3" width="38.28515625" style="191" bestFit="1" customWidth="1"/>
    <col min="4" max="4" width="109.7109375" style="191" bestFit="1" customWidth="1"/>
    <col min="5" max="5" width="35" style="262" customWidth="1"/>
    <col min="6" max="6" width="35" style="262" hidden="1" customWidth="1"/>
    <col min="7" max="7" width="27" style="262" customWidth="1"/>
    <col min="8" max="8" width="27" style="262" hidden="1" customWidth="1"/>
    <col min="9" max="9" width="26.42578125" style="262" customWidth="1"/>
    <col min="10" max="10" width="26.85546875" style="262" customWidth="1"/>
    <col min="11" max="11" width="24.5703125" style="262" customWidth="1"/>
    <col min="12" max="12" width="28.140625" style="262" customWidth="1"/>
    <col min="13" max="13" width="27.42578125" style="262" customWidth="1"/>
    <col min="14" max="14" width="68" style="191" customWidth="1"/>
    <col min="15" max="15" width="152.42578125" style="191" customWidth="1"/>
    <col min="16" max="16384" width="7.5703125" style="191"/>
  </cols>
  <sheetData>
    <row r="1" spans="1:13" ht="36" customHeight="1">
      <c r="A1" s="502" t="s">
        <v>159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4"/>
    </row>
    <row r="2" spans="1:13" ht="36" customHeight="1">
      <c r="A2" s="502" t="s">
        <v>160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4"/>
    </row>
    <row r="3" spans="1:13" s="199" customFormat="1" ht="51" customHeight="1">
      <c r="A3" s="192"/>
      <c r="B3" s="193" t="s">
        <v>161</v>
      </c>
      <c r="C3" s="194"/>
      <c r="D3" s="195" t="s">
        <v>162</v>
      </c>
      <c r="E3" s="196"/>
      <c r="F3" s="196"/>
      <c r="G3" s="196"/>
      <c r="H3" s="196"/>
      <c r="I3" s="196" t="s">
        <v>163</v>
      </c>
      <c r="J3" s="196" t="s">
        <v>56</v>
      </c>
      <c r="K3" s="197"/>
      <c r="L3" s="198" t="s">
        <v>164</v>
      </c>
      <c r="M3" s="197"/>
    </row>
    <row r="4" spans="1:13" s="199" customFormat="1" ht="33" customHeight="1">
      <c r="A4" s="200"/>
      <c r="B4" s="201" t="s">
        <v>165</v>
      </c>
      <c r="C4" s="194"/>
      <c r="D4" s="202"/>
      <c r="E4" s="203"/>
      <c r="F4" s="203"/>
      <c r="G4" s="203"/>
      <c r="H4" s="203"/>
      <c r="I4" s="203" t="s">
        <v>166</v>
      </c>
      <c r="J4" s="203" t="s">
        <v>167</v>
      </c>
      <c r="K4" s="203"/>
      <c r="L4" s="203" t="s">
        <v>168</v>
      </c>
      <c r="M4" s="204"/>
    </row>
    <row r="5" spans="1:13" s="199" customFormat="1">
      <c r="A5" s="205"/>
      <c r="B5" s="206" t="s">
        <v>169</v>
      </c>
      <c r="C5" s="194"/>
      <c r="D5" s="207" t="s">
        <v>170</v>
      </c>
      <c r="E5" s="208"/>
      <c r="F5" s="208"/>
      <c r="G5" s="208"/>
      <c r="H5" s="208"/>
      <c r="I5" s="208" t="s">
        <v>171</v>
      </c>
      <c r="J5" s="208" t="s">
        <v>172</v>
      </c>
      <c r="K5" s="209"/>
      <c r="L5" s="208" t="s">
        <v>173</v>
      </c>
      <c r="M5" s="210"/>
    </row>
    <row r="6" spans="1:13" ht="72.75" customHeight="1">
      <c r="A6" s="211"/>
      <c r="B6" s="211"/>
      <c r="C6" s="211"/>
      <c r="D6" s="211"/>
      <c r="E6" s="505" t="s">
        <v>174</v>
      </c>
      <c r="F6" s="506"/>
      <c r="G6" s="506"/>
      <c r="H6" s="506"/>
      <c r="I6" s="506"/>
      <c r="J6" s="506"/>
      <c r="K6" s="506"/>
      <c r="L6" s="506"/>
      <c r="M6" s="506"/>
    </row>
    <row r="7" spans="1:13" s="220" customFormat="1" ht="71.25" customHeight="1">
      <c r="A7" s="212" t="s">
        <v>175</v>
      </c>
      <c r="B7" s="213" t="s">
        <v>176</v>
      </c>
      <c r="C7" s="214" t="s">
        <v>177</v>
      </c>
      <c r="D7" s="215" t="s">
        <v>177</v>
      </c>
      <c r="E7" s="216" t="s">
        <v>178</v>
      </c>
      <c r="F7" s="216" t="s">
        <v>179</v>
      </c>
      <c r="G7" s="216" t="s">
        <v>63</v>
      </c>
      <c r="H7" s="217" t="s">
        <v>180</v>
      </c>
      <c r="I7" s="218" t="s">
        <v>181</v>
      </c>
      <c r="J7" s="219" t="s">
        <v>10</v>
      </c>
      <c r="K7" s="217" t="s">
        <v>53</v>
      </c>
      <c r="L7" s="217" t="s">
        <v>54</v>
      </c>
      <c r="M7" s="217" t="s">
        <v>182</v>
      </c>
    </row>
    <row r="8" spans="1:13" ht="63" customHeight="1">
      <c r="A8" s="221" t="s">
        <v>183</v>
      </c>
      <c r="B8" s="222" t="s">
        <v>184</v>
      </c>
      <c r="C8" s="223"/>
      <c r="D8" s="221" t="s">
        <v>185</v>
      </c>
      <c r="E8" s="224" t="s">
        <v>186</v>
      </c>
      <c r="F8" s="225" t="s">
        <v>186</v>
      </c>
      <c r="G8" s="226">
        <f>I8-M8</f>
        <v>7.5</v>
      </c>
      <c r="H8" s="225" t="s">
        <v>187</v>
      </c>
      <c r="I8" s="227">
        <v>7.75</v>
      </c>
      <c r="J8" s="226">
        <f>I8+M8</f>
        <v>8</v>
      </c>
      <c r="K8" s="226">
        <f t="shared" ref="K8:K23" si="0">J8+M8</f>
        <v>8.25</v>
      </c>
      <c r="L8" s="228">
        <f t="shared" ref="L8:L23" si="1">K8+M8</f>
        <v>8.5</v>
      </c>
      <c r="M8" s="228">
        <v>0.25</v>
      </c>
    </row>
    <row r="9" spans="1:13" ht="63" customHeight="1">
      <c r="A9" s="221" t="s">
        <v>188</v>
      </c>
      <c r="B9" s="222" t="s">
        <v>189</v>
      </c>
      <c r="C9" s="223"/>
      <c r="D9" s="221" t="s">
        <v>190</v>
      </c>
      <c r="E9" s="224" t="s">
        <v>191</v>
      </c>
      <c r="F9" s="229">
        <v>0.25</v>
      </c>
      <c r="G9" s="226">
        <f>I9-M9</f>
        <v>4</v>
      </c>
      <c r="H9" s="230">
        <v>4</v>
      </c>
      <c r="I9" s="231">
        <v>4.125</v>
      </c>
      <c r="J9" s="226">
        <f>I9+M9</f>
        <v>4.25</v>
      </c>
      <c r="K9" s="226">
        <f t="shared" si="0"/>
        <v>4.375</v>
      </c>
      <c r="L9" s="228">
        <f t="shared" si="1"/>
        <v>4.5</v>
      </c>
      <c r="M9" s="228">
        <v>0.125</v>
      </c>
    </row>
    <row r="10" spans="1:13" ht="63" customHeight="1">
      <c r="A10" s="221" t="s">
        <v>192</v>
      </c>
      <c r="B10" s="222" t="s">
        <v>193</v>
      </c>
      <c r="C10" s="223"/>
      <c r="D10" s="221" t="s">
        <v>194</v>
      </c>
      <c r="E10" s="224" t="s">
        <v>191</v>
      </c>
      <c r="F10" s="225" t="s">
        <v>191</v>
      </c>
      <c r="G10" s="226">
        <f>I10-M10</f>
        <v>1.25</v>
      </c>
      <c r="H10" s="225" t="s">
        <v>195</v>
      </c>
      <c r="I10" s="227" t="s">
        <v>195</v>
      </c>
      <c r="J10" s="226">
        <f>I10+M10</f>
        <v>1.25</v>
      </c>
      <c r="K10" s="226">
        <f t="shared" si="0"/>
        <v>1.25</v>
      </c>
      <c r="L10" s="228">
        <f t="shared" si="1"/>
        <v>1.25</v>
      </c>
      <c r="M10" s="228">
        <v>0</v>
      </c>
    </row>
    <row r="11" spans="1:13" ht="63" customHeight="1">
      <c r="A11" s="221" t="s">
        <v>196</v>
      </c>
      <c r="B11" s="222" t="s">
        <v>197</v>
      </c>
      <c r="C11" s="223"/>
      <c r="D11" s="221" t="s">
        <v>198</v>
      </c>
      <c r="E11" s="224" t="s">
        <v>191</v>
      </c>
      <c r="F11" s="225" t="s">
        <v>191</v>
      </c>
      <c r="G11" s="226">
        <v>0.875</v>
      </c>
      <c r="H11" s="225" t="s">
        <v>199</v>
      </c>
      <c r="I11" s="227" t="s">
        <v>199</v>
      </c>
      <c r="J11" s="226">
        <v>0.875</v>
      </c>
      <c r="K11" s="226">
        <f t="shared" si="0"/>
        <v>0.875</v>
      </c>
      <c r="L11" s="228">
        <f t="shared" si="1"/>
        <v>0.875</v>
      </c>
      <c r="M11" s="228">
        <v>0</v>
      </c>
    </row>
    <row r="12" spans="1:13" ht="57" customHeight="1">
      <c r="A12" s="221" t="s">
        <v>200</v>
      </c>
      <c r="B12" s="222" t="s">
        <v>201</v>
      </c>
      <c r="C12" s="223"/>
      <c r="D12" s="221" t="s">
        <v>202</v>
      </c>
      <c r="E12" s="224" t="s">
        <v>203</v>
      </c>
      <c r="F12" s="225" t="s">
        <v>203</v>
      </c>
      <c r="G12" s="226">
        <f>I12-M12</f>
        <v>17.5</v>
      </c>
      <c r="H12" s="225" t="s">
        <v>204</v>
      </c>
      <c r="I12" s="227">
        <v>18</v>
      </c>
      <c r="J12" s="226">
        <f>I12+M12</f>
        <v>18.5</v>
      </c>
      <c r="K12" s="226">
        <f t="shared" si="0"/>
        <v>19</v>
      </c>
      <c r="L12" s="228">
        <f t="shared" si="1"/>
        <v>19.5</v>
      </c>
      <c r="M12" s="228">
        <v>0.5</v>
      </c>
    </row>
    <row r="13" spans="1:13" ht="63" customHeight="1">
      <c r="A13" s="221" t="s">
        <v>205</v>
      </c>
      <c r="B13" s="222" t="s">
        <v>206</v>
      </c>
      <c r="C13" s="223"/>
      <c r="D13" s="221" t="s">
        <v>207</v>
      </c>
      <c r="E13" s="224" t="s">
        <v>203</v>
      </c>
      <c r="F13" s="225" t="s">
        <v>203</v>
      </c>
      <c r="G13" s="226">
        <f>I13-M13</f>
        <v>16</v>
      </c>
      <c r="H13" s="230">
        <v>16</v>
      </c>
      <c r="I13" s="231">
        <v>16.5</v>
      </c>
      <c r="J13" s="226">
        <f>I13+M13</f>
        <v>17</v>
      </c>
      <c r="K13" s="226">
        <f t="shared" si="0"/>
        <v>17.5</v>
      </c>
      <c r="L13" s="228">
        <f t="shared" si="1"/>
        <v>18</v>
      </c>
      <c r="M13" s="228">
        <v>0.5</v>
      </c>
    </row>
    <row r="14" spans="1:13" ht="63" customHeight="1">
      <c r="A14" s="221" t="s">
        <v>208</v>
      </c>
      <c r="B14" s="222" t="s">
        <v>209</v>
      </c>
      <c r="C14" s="223"/>
      <c r="D14" s="221" t="s">
        <v>210</v>
      </c>
      <c r="E14" s="224" t="s">
        <v>203</v>
      </c>
      <c r="F14" s="225" t="s">
        <v>203</v>
      </c>
      <c r="G14" s="226">
        <f>I14-M14</f>
        <v>16.5</v>
      </c>
      <c r="H14" s="225" t="s">
        <v>211</v>
      </c>
      <c r="I14" s="227">
        <v>17</v>
      </c>
      <c r="J14" s="226">
        <f>I14+M14</f>
        <v>17.5</v>
      </c>
      <c r="K14" s="226">
        <f t="shared" si="0"/>
        <v>18</v>
      </c>
      <c r="L14" s="228">
        <f t="shared" si="1"/>
        <v>18.5</v>
      </c>
      <c r="M14" s="228">
        <v>0.5</v>
      </c>
    </row>
    <row r="15" spans="1:13" ht="63" customHeight="1">
      <c r="A15" s="221" t="s">
        <v>212</v>
      </c>
      <c r="B15" s="222" t="s">
        <v>213</v>
      </c>
      <c r="C15" s="223"/>
      <c r="D15" s="221" t="s">
        <v>214</v>
      </c>
      <c r="E15" s="224" t="s">
        <v>186</v>
      </c>
      <c r="F15" s="229">
        <v>0.375</v>
      </c>
      <c r="G15" s="226">
        <f>I15-M15</f>
        <v>9.125</v>
      </c>
      <c r="H15" s="230">
        <v>9</v>
      </c>
      <c r="I15" s="231">
        <v>9.375</v>
      </c>
      <c r="J15" s="226">
        <f>I15+M15</f>
        <v>9.625</v>
      </c>
      <c r="K15" s="226">
        <f t="shared" si="0"/>
        <v>9.875</v>
      </c>
      <c r="L15" s="228">
        <f t="shared" si="1"/>
        <v>10.125</v>
      </c>
      <c r="M15" s="228">
        <v>0.25</v>
      </c>
    </row>
    <row r="16" spans="1:13" ht="63" customHeight="1">
      <c r="A16" s="221" t="s">
        <v>215</v>
      </c>
      <c r="B16" s="222" t="s">
        <v>216</v>
      </c>
      <c r="C16" s="223"/>
      <c r="D16" s="221" t="s">
        <v>217</v>
      </c>
      <c r="E16" s="224" t="s">
        <v>218</v>
      </c>
      <c r="F16" s="229">
        <v>0.125</v>
      </c>
      <c r="G16" s="226">
        <f>I16-M16</f>
        <v>1</v>
      </c>
      <c r="H16" s="230">
        <v>1</v>
      </c>
      <c r="I16" s="231">
        <v>1</v>
      </c>
      <c r="J16" s="226">
        <f>I16+M16</f>
        <v>1</v>
      </c>
      <c r="K16" s="226">
        <f t="shared" si="0"/>
        <v>1</v>
      </c>
      <c r="L16" s="228">
        <f t="shared" si="1"/>
        <v>1</v>
      </c>
      <c r="M16" s="228">
        <v>0</v>
      </c>
    </row>
    <row r="17" spans="1:15" ht="63" customHeight="1">
      <c r="A17" s="221" t="s">
        <v>53</v>
      </c>
      <c r="B17" s="222" t="s">
        <v>219</v>
      </c>
      <c r="C17" s="223"/>
      <c r="D17" s="221" t="s">
        <v>220</v>
      </c>
      <c r="E17" s="224" t="s">
        <v>218</v>
      </c>
      <c r="F17" s="229">
        <v>0.125</v>
      </c>
      <c r="G17" s="226">
        <v>0.375</v>
      </c>
      <c r="H17" s="225" t="s">
        <v>203</v>
      </c>
      <c r="I17" s="227" t="s">
        <v>203</v>
      </c>
      <c r="J17" s="226">
        <v>0.375</v>
      </c>
      <c r="K17" s="226">
        <f t="shared" si="0"/>
        <v>0.375</v>
      </c>
      <c r="L17" s="228">
        <f t="shared" si="1"/>
        <v>0.375</v>
      </c>
      <c r="M17" s="228">
        <v>0</v>
      </c>
    </row>
    <row r="18" spans="1:15" ht="63" customHeight="1">
      <c r="A18" s="221" t="s">
        <v>10</v>
      </c>
      <c r="B18" s="222" t="s">
        <v>221</v>
      </c>
      <c r="C18" s="223"/>
      <c r="D18" s="221" t="s">
        <v>222</v>
      </c>
      <c r="E18" s="232">
        <v>1</v>
      </c>
      <c r="F18" s="230">
        <v>1</v>
      </c>
      <c r="G18" s="226">
        <f t="shared" ref="G18:G23" si="2">I18-M18</f>
        <v>36.125</v>
      </c>
      <c r="H18" s="230">
        <v>37</v>
      </c>
      <c r="I18" s="231">
        <v>38.125</v>
      </c>
      <c r="J18" s="226">
        <f t="shared" ref="J18:J23" si="3">I18+M18</f>
        <v>40.125</v>
      </c>
      <c r="K18" s="226">
        <f t="shared" si="0"/>
        <v>42.125</v>
      </c>
      <c r="L18" s="228">
        <f t="shared" si="1"/>
        <v>44.125</v>
      </c>
      <c r="M18" s="228">
        <v>2</v>
      </c>
    </row>
    <row r="19" spans="1:15" ht="67.5" customHeight="1">
      <c r="A19" s="221" t="s">
        <v>223</v>
      </c>
      <c r="B19" s="222" t="s">
        <v>224</v>
      </c>
      <c r="C19" s="223"/>
      <c r="D19" s="221" t="s">
        <v>225</v>
      </c>
      <c r="E19" s="232">
        <v>1</v>
      </c>
      <c r="F19" s="230">
        <v>1</v>
      </c>
      <c r="G19" s="226">
        <f t="shared" si="2"/>
        <v>36.625</v>
      </c>
      <c r="H19" s="225" t="s">
        <v>226</v>
      </c>
      <c r="I19" s="227">
        <v>38.625</v>
      </c>
      <c r="J19" s="226">
        <f t="shared" si="3"/>
        <v>40.625</v>
      </c>
      <c r="K19" s="226">
        <f t="shared" si="0"/>
        <v>42.625</v>
      </c>
      <c r="L19" s="228">
        <f t="shared" si="1"/>
        <v>44.625</v>
      </c>
      <c r="M19" s="228">
        <v>2</v>
      </c>
    </row>
    <row r="20" spans="1:15" ht="62.25" customHeight="1">
      <c r="A20" s="221" t="s">
        <v>227</v>
      </c>
      <c r="B20" s="222" t="s">
        <v>228</v>
      </c>
      <c r="C20" s="223"/>
      <c r="D20" s="221" t="s">
        <v>229</v>
      </c>
      <c r="E20" s="224" t="s">
        <v>203</v>
      </c>
      <c r="F20" s="229">
        <v>0.5</v>
      </c>
      <c r="G20" s="226">
        <f t="shared" si="2"/>
        <v>24.5</v>
      </c>
      <c r="H20" s="230">
        <v>24</v>
      </c>
      <c r="I20" s="231">
        <v>25</v>
      </c>
      <c r="J20" s="226">
        <f t="shared" si="3"/>
        <v>25.5</v>
      </c>
      <c r="K20" s="226">
        <f t="shared" si="0"/>
        <v>26</v>
      </c>
      <c r="L20" s="228">
        <f t="shared" si="1"/>
        <v>26.5</v>
      </c>
      <c r="M20" s="228">
        <v>0.5</v>
      </c>
    </row>
    <row r="21" spans="1:15" ht="54" customHeight="1">
      <c r="A21" s="221" t="s">
        <v>230</v>
      </c>
      <c r="B21" s="222" t="s">
        <v>231</v>
      </c>
      <c r="C21" s="223"/>
      <c r="D21" s="221" t="s">
        <v>232</v>
      </c>
      <c r="E21" s="224" t="s">
        <v>203</v>
      </c>
      <c r="F21" s="229">
        <v>0.5</v>
      </c>
      <c r="G21" s="226">
        <f t="shared" si="2"/>
        <v>16.625</v>
      </c>
      <c r="H21" s="225" t="s">
        <v>211</v>
      </c>
      <c r="I21" s="227">
        <v>17.125</v>
      </c>
      <c r="J21" s="226">
        <f t="shared" si="3"/>
        <v>17.625</v>
      </c>
      <c r="K21" s="226">
        <f t="shared" si="0"/>
        <v>18.125</v>
      </c>
      <c r="L21" s="228">
        <f t="shared" si="1"/>
        <v>18.625</v>
      </c>
      <c r="M21" s="228">
        <v>0.5</v>
      </c>
    </row>
    <row r="22" spans="1:15" ht="49.5" customHeight="1">
      <c r="A22" s="221" t="s">
        <v>56</v>
      </c>
      <c r="B22" s="222" t="s">
        <v>233</v>
      </c>
      <c r="C22" s="223"/>
      <c r="D22" s="221" t="s">
        <v>234</v>
      </c>
      <c r="E22" s="224" t="s">
        <v>203</v>
      </c>
      <c r="F22" s="229">
        <v>0.5</v>
      </c>
      <c r="G22" s="226">
        <f t="shared" si="2"/>
        <v>15</v>
      </c>
      <c r="H22" s="230">
        <v>15</v>
      </c>
      <c r="I22" s="231">
        <v>15.5</v>
      </c>
      <c r="J22" s="226">
        <f t="shared" si="3"/>
        <v>16</v>
      </c>
      <c r="K22" s="226">
        <f t="shared" si="0"/>
        <v>16.5</v>
      </c>
      <c r="L22" s="228">
        <f t="shared" si="1"/>
        <v>17</v>
      </c>
      <c r="M22" s="228">
        <v>0.5</v>
      </c>
    </row>
    <row r="23" spans="1:15" ht="71.25" customHeight="1">
      <c r="A23" s="221" t="s">
        <v>235</v>
      </c>
      <c r="B23" s="222" t="s">
        <v>236</v>
      </c>
      <c r="C23" s="223"/>
      <c r="D23" s="221" t="s">
        <v>237</v>
      </c>
      <c r="E23" s="224" t="s">
        <v>203</v>
      </c>
      <c r="F23" s="233">
        <v>0.5</v>
      </c>
      <c r="G23" s="234">
        <f t="shared" si="2"/>
        <v>13.5</v>
      </c>
      <c r="H23" s="235" t="s">
        <v>238</v>
      </c>
      <c r="I23" s="236">
        <v>14</v>
      </c>
      <c r="J23" s="234">
        <f t="shared" si="3"/>
        <v>14.5</v>
      </c>
      <c r="K23" s="234">
        <f t="shared" si="0"/>
        <v>15</v>
      </c>
      <c r="L23" s="237">
        <f t="shared" si="1"/>
        <v>15.5</v>
      </c>
      <c r="M23" s="228">
        <v>0.5</v>
      </c>
    </row>
    <row r="24" spans="1:15" s="241" customFormat="1" ht="51.75" hidden="1" customHeight="1">
      <c r="A24" s="238"/>
      <c r="B24" s="239"/>
      <c r="C24" s="239"/>
      <c r="D24" s="239"/>
      <c r="E24" s="240"/>
      <c r="F24" s="507" t="s">
        <v>239</v>
      </c>
      <c r="G24" s="507"/>
      <c r="H24" s="507"/>
      <c r="I24" s="507"/>
      <c r="J24" s="507"/>
      <c r="K24" s="507"/>
      <c r="L24" s="507"/>
      <c r="M24" s="240"/>
    </row>
    <row r="25" spans="1:15" s="241" customFormat="1" ht="31.5" customHeight="1">
      <c r="A25" s="242"/>
      <c r="B25" s="243"/>
      <c r="C25" s="243"/>
      <c r="D25" s="244"/>
      <c r="E25" s="245"/>
      <c r="F25" s="245"/>
      <c r="G25" s="245"/>
      <c r="H25" s="245"/>
      <c r="I25" s="245"/>
      <c r="J25" s="245"/>
      <c r="K25" s="245"/>
      <c r="L25" s="245"/>
      <c r="M25" s="245"/>
    </row>
    <row r="26" spans="1:15" s="241" customFormat="1" ht="63.6" hidden="1" customHeight="1">
      <c r="A26" s="246"/>
      <c r="B26" s="247"/>
      <c r="C26" s="247"/>
      <c r="D26" s="247"/>
      <c r="E26" s="245"/>
      <c r="F26" s="245"/>
      <c r="G26" s="245"/>
      <c r="H26" s="245"/>
      <c r="I26" s="245"/>
      <c r="J26" s="245"/>
      <c r="K26" s="245"/>
      <c r="L26" s="245"/>
      <c r="M26" s="245"/>
      <c r="N26" s="247"/>
    </row>
    <row r="27" spans="1:15" s="241" customFormat="1" ht="20.100000000000001" hidden="1" customHeight="1">
      <c r="A27" s="246"/>
      <c r="B27" s="247"/>
      <c r="C27" s="247"/>
      <c r="E27" s="245"/>
      <c r="F27" s="245"/>
      <c r="G27" s="245"/>
      <c r="H27" s="245"/>
      <c r="I27" s="245"/>
      <c r="J27" s="245"/>
      <c r="K27" s="245"/>
      <c r="L27" s="245"/>
      <c r="M27" s="245"/>
    </row>
    <row r="28" spans="1:15" s="241" customFormat="1" ht="63.6" hidden="1" customHeight="1">
      <c r="A28" s="246"/>
      <c r="B28" s="247"/>
      <c r="C28" s="247"/>
      <c r="E28" s="245"/>
      <c r="F28" s="245"/>
      <c r="G28" s="245"/>
      <c r="H28" s="245"/>
      <c r="I28" s="245"/>
      <c r="J28" s="245"/>
      <c r="K28" s="245"/>
      <c r="L28" s="245"/>
      <c r="M28" s="245"/>
    </row>
    <row r="29" spans="1:15" s="241" customFormat="1" ht="31.5" customHeight="1">
      <c r="A29" s="248"/>
      <c r="B29" s="249"/>
      <c r="C29" s="249"/>
      <c r="D29" s="249"/>
      <c r="E29" s="250"/>
      <c r="F29" s="250"/>
      <c r="G29" s="250"/>
      <c r="H29" s="250"/>
      <c r="I29" s="250"/>
      <c r="J29" s="250"/>
      <c r="K29" s="250"/>
      <c r="L29" s="250"/>
      <c r="M29" s="250"/>
      <c r="N29" s="249"/>
      <c r="O29" s="249"/>
    </row>
    <row r="30" spans="1:15" s="241" customFormat="1" ht="36">
      <c r="A30" s="251"/>
      <c r="B30" s="252"/>
      <c r="C30" s="253"/>
      <c r="D30" s="252"/>
      <c r="E30" s="254"/>
      <c r="F30" s="254"/>
      <c r="G30" s="254"/>
      <c r="H30" s="254"/>
      <c r="I30" s="254"/>
      <c r="J30" s="254"/>
      <c r="K30" s="254"/>
      <c r="L30" s="254"/>
      <c r="M30" s="254"/>
      <c r="N30" s="252"/>
      <c r="O30" s="252"/>
    </row>
    <row r="31" spans="1:15" s="241" customFormat="1" ht="31.5" customHeight="1">
      <c r="A31" s="249"/>
      <c r="B31" s="249"/>
      <c r="C31" s="249"/>
      <c r="D31" s="249"/>
      <c r="E31" s="250"/>
      <c r="F31" s="250"/>
      <c r="G31" s="250"/>
      <c r="H31" s="250"/>
      <c r="I31" s="250"/>
      <c r="J31" s="250"/>
      <c r="K31" s="250"/>
      <c r="L31" s="250"/>
      <c r="M31" s="250"/>
      <c r="N31" s="249"/>
      <c r="O31" s="249"/>
    </row>
    <row r="32" spans="1:15" s="241" customFormat="1" ht="31.5" customHeight="1">
      <c r="A32" s="255"/>
      <c r="B32" s="252"/>
      <c r="C32" s="252"/>
      <c r="D32" s="252"/>
      <c r="E32" s="254"/>
      <c r="F32" s="254"/>
      <c r="G32" s="254"/>
      <c r="H32" s="254"/>
      <c r="I32" s="254"/>
      <c r="J32" s="254"/>
      <c r="K32" s="254"/>
      <c r="L32" s="254"/>
      <c r="M32" s="254"/>
      <c r="N32" s="252"/>
      <c r="O32" s="247"/>
    </row>
    <row r="33" spans="1:14" s="258" customFormat="1" ht="35.25" customHeight="1">
      <c r="A33" s="256"/>
      <c r="B33" s="257"/>
      <c r="E33" s="259"/>
      <c r="F33" s="259"/>
      <c r="G33" s="259"/>
      <c r="H33" s="259"/>
      <c r="I33" s="259"/>
      <c r="J33" s="259"/>
      <c r="K33" s="259"/>
      <c r="L33" s="259"/>
      <c r="M33" s="259"/>
    </row>
    <row r="34" spans="1:14" s="258" customFormat="1" ht="36.75" customHeight="1">
      <c r="A34" s="256"/>
      <c r="B34" s="257"/>
      <c r="E34" s="259"/>
      <c r="F34" s="259"/>
      <c r="G34" s="259"/>
      <c r="H34" s="259"/>
      <c r="I34" s="259"/>
      <c r="J34" s="259"/>
      <c r="K34" s="259"/>
      <c r="L34" s="259"/>
      <c r="M34" s="259"/>
    </row>
    <row r="35" spans="1:14" s="241" customFormat="1" ht="31.5" customHeight="1">
      <c r="A35" s="260"/>
      <c r="B35" s="247"/>
      <c r="C35" s="247"/>
      <c r="D35" s="247"/>
      <c r="E35" s="245"/>
      <c r="F35" s="245"/>
      <c r="G35" s="245"/>
      <c r="H35" s="245"/>
      <c r="I35" s="245"/>
      <c r="J35" s="245"/>
      <c r="K35" s="245"/>
      <c r="L35" s="245"/>
      <c r="M35" s="245"/>
      <c r="N35" s="247"/>
    </row>
    <row r="36" spans="1:14" s="241" customFormat="1" ht="51.75" customHeight="1">
      <c r="A36" s="253"/>
      <c r="C36" s="247"/>
      <c r="D36" s="261"/>
      <c r="E36" s="245"/>
      <c r="F36" s="245"/>
      <c r="G36" s="245"/>
      <c r="H36" s="245"/>
      <c r="I36" s="245"/>
      <c r="J36" s="245"/>
      <c r="K36" s="245"/>
      <c r="L36" s="245"/>
      <c r="M36" s="245"/>
    </row>
    <row r="37" spans="1:14" s="241" customFormat="1" ht="201.95" customHeight="1">
      <c r="E37" s="245"/>
      <c r="F37" s="245"/>
      <c r="G37" s="245"/>
      <c r="H37" s="245"/>
      <c r="I37" s="245"/>
      <c r="J37" s="245"/>
      <c r="K37" s="245"/>
      <c r="L37" s="245"/>
      <c r="M37" s="245"/>
    </row>
    <row r="38" spans="1:14" s="241" customFormat="1" ht="203.1" customHeight="1">
      <c r="E38" s="245"/>
      <c r="F38" s="245"/>
      <c r="G38" s="245"/>
      <c r="H38" s="245"/>
      <c r="I38" s="245"/>
      <c r="J38" s="245"/>
      <c r="K38" s="245"/>
      <c r="L38" s="245"/>
      <c r="M38" s="245"/>
    </row>
    <row r="39" spans="1:14" s="241" customFormat="1" ht="203.1" customHeight="1">
      <c r="E39" s="245"/>
      <c r="F39" s="245"/>
      <c r="G39" s="245"/>
      <c r="H39" s="245"/>
      <c r="I39" s="245"/>
      <c r="J39" s="245"/>
      <c r="K39" s="245"/>
      <c r="L39" s="245"/>
      <c r="M39" s="245"/>
    </row>
    <row r="40" spans="1:14" s="241" customFormat="1" ht="203.1" customHeight="1">
      <c r="E40" s="245"/>
      <c r="F40" s="245"/>
      <c r="G40" s="245"/>
      <c r="H40" s="245"/>
      <c r="I40" s="245"/>
      <c r="J40" s="245"/>
      <c r="K40" s="245"/>
      <c r="L40" s="245"/>
      <c r="M40" s="245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3E72-75C8-4482-A68B-D0055446E765}">
  <sheetPr filterMode="1">
    <pageSetUpPr fitToPage="1"/>
  </sheetPr>
  <dimension ref="A1:K367"/>
  <sheetViews>
    <sheetView view="pageBreakPreview" zoomScale="86" zoomScaleNormal="100" zoomScaleSheetLayoutView="86" workbookViewId="0">
      <selection activeCell="F31" sqref="F31"/>
    </sheetView>
  </sheetViews>
  <sheetFormatPr defaultColWidth="10.7109375" defaultRowHeight="15"/>
  <cols>
    <col min="1" max="1" width="22.85546875" customWidth="1"/>
    <col min="2" max="2" width="31.5703125" customWidth="1"/>
    <col min="3" max="3" width="34.85546875" customWidth="1"/>
    <col min="4" max="4" width="21.42578125" customWidth="1"/>
    <col min="5" max="5" width="18.425781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  <col min="10" max="10" width="14" customWidth="1"/>
  </cols>
  <sheetData>
    <row r="1" spans="1:11" ht="26.25">
      <c r="A1" s="348"/>
      <c r="B1" s="508" t="s">
        <v>274</v>
      </c>
      <c r="C1" s="508"/>
      <c r="D1" s="508"/>
      <c r="E1" s="508"/>
      <c r="F1" s="508"/>
      <c r="G1" s="508"/>
      <c r="H1" s="508"/>
      <c r="I1" s="508"/>
      <c r="J1">
        <v>1.08</v>
      </c>
      <c r="K1">
        <v>10</v>
      </c>
    </row>
    <row r="2" spans="1:11" ht="82.5" customHeight="1">
      <c r="A2" s="349" t="s">
        <v>275</v>
      </c>
      <c r="B2" s="349" t="s">
        <v>276</v>
      </c>
      <c r="C2" s="349" t="s">
        <v>277</v>
      </c>
      <c r="D2" s="349" t="s">
        <v>278</v>
      </c>
      <c r="E2" s="349" t="s">
        <v>279</v>
      </c>
      <c r="F2" s="349" t="s">
        <v>280</v>
      </c>
      <c r="G2" s="350" t="s">
        <v>281</v>
      </c>
      <c r="H2" s="351" t="s">
        <v>282</v>
      </c>
      <c r="I2" s="352" t="s">
        <v>283</v>
      </c>
    </row>
    <row r="3" spans="1:11" ht="21" hidden="1" customHeight="1">
      <c r="A3" s="353" t="s">
        <v>284</v>
      </c>
      <c r="B3" s="354" t="s">
        <v>285</v>
      </c>
      <c r="C3" s="354" t="s">
        <v>286</v>
      </c>
      <c r="D3" s="354" t="s">
        <v>287</v>
      </c>
      <c r="E3" s="354" t="s">
        <v>288</v>
      </c>
      <c r="F3" s="354" t="s">
        <v>289</v>
      </c>
      <c r="G3" s="354" t="s">
        <v>290</v>
      </c>
      <c r="H3" s="354">
        <v>35</v>
      </c>
      <c r="I3" s="354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353" t="s">
        <v>284</v>
      </c>
      <c r="B4" s="354" t="s">
        <v>285</v>
      </c>
      <c r="C4" s="354" t="s">
        <v>286</v>
      </c>
      <c r="D4" s="354" t="s">
        <v>287</v>
      </c>
      <c r="E4" s="354" t="s">
        <v>288</v>
      </c>
      <c r="F4" s="354" t="s">
        <v>291</v>
      </c>
      <c r="G4" s="354" t="s">
        <v>292</v>
      </c>
      <c r="H4" s="354">
        <v>68</v>
      </c>
      <c r="I4" s="354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353" t="s">
        <v>284</v>
      </c>
      <c r="B5" s="354" t="s">
        <v>285</v>
      </c>
      <c r="C5" s="354" t="s">
        <v>286</v>
      </c>
      <c r="D5" s="354" t="s">
        <v>287</v>
      </c>
      <c r="E5" s="354" t="s">
        <v>288</v>
      </c>
      <c r="F5" s="354" t="s">
        <v>293</v>
      </c>
      <c r="G5" s="354" t="s">
        <v>294</v>
      </c>
      <c r="H5" s="354">
        <v>72</v>
      </c>
      <c r="I5" s="354">
        <f t="shared" si="0"/>
        <v>184</v>
      </c>
      <c r="J5" t="str">
        <f t="shared" si="1"/>
        <v>50546-05977</v>
      </c>
    </row>
    <row r="6" spans="1:11" ht="21" hidden="1" customHeight="1">
      <c r="A6" s="353" t="s">
        <v>284</v>
      </c>
      <c r="B6" s="354" t="s">
        <v>285</v>
      </c>
      <c r="C6" s="354" t="s">
        <v>286</v>
      </c>
      <c r="D6" s="354" t="s">
        <v>287</v>
      </c>
      <c r="E6" s="354" t="s">
        <v>288</v>
      </c>
      <c r="F6" s="354" t="s">
        <v>295</v>
      </c>
      <c r="G6" s="354" t="s">
        <v>296</v>
      </c>
      <c r="H6" s="354">
        <v>40</v>
      </c>
      <c r="I6" s="354">
        <f t="shared" si="0"/>
        <v>110</v>
      </c>
      <c r="J6" t="str">
        <f t="shared" si="1"/>
        <v>50546-05977</v>
      </c>
    </row>
    <row r="7" spans="1:11" ht="21" hidden="1" customHeight="1">
      <c r="A7" s="353" t="s">
        <v>284</v>
      </c>
      <c r="B7" s="354" t="s">
        <v>285</v>
      </c>
      <c r="C7" s="354" t="s">
        <v>286</v>
      </c>
      <c r="D7" s="354" t="s">
        <v>287</v>
      </c>
      <c r="E7" s="354" t="s">
        <v>288</v>
      </c>
      <c r="F7" s="354" t="s">
        <v>297</v>
      </c>
      <c r="G7" s="354" t="s">
        <v>298</v>
      </c>
      <c r="H7" s="354">
        <v>12</v>
      </c>
      <c r="I7" s="354">
        <f t="shared" si="0"/>
        <v>48</v>
      </c>
      <c r="J7" t="str">
        <f t="shared" si="1"/>
        <v>50546-05977</v>
      </c>
    </row>
    <row r="8" spans="1:11" ht="21" hidden="1" customHeight="1">
      <c r="A8" s="353" t="s">
        <v>299</v>
      </c>
      <c r="B8" s="354" t="s">
        <v>300</v>
      </c>
      <c r="C8" s="354" t="s">
        <v>301</v>
      </c>
      <c r="D8" s="354" t="s">
        <v>302</v>
      </c>
      <c r="E8" s="354" t="s">
        <v>303</v>
      </c>
      <c r="F8" s="354" t="s">
        <v>304</v>
      </c>
      <c r="G8" s="354" t="s">
        <v>305</v>
      </c>
      <c r="H8" s="354">
        <v>31</v>
      </c>
      <c r="I8" s="354">
        <f t="shared" si="0"/>
        <v>90</v>
      </c>
      <c r="J8" t="str">
        <f t="shared" si="1"/>
        <v>50548-01572</v>
      </c>
    </row>
    <row r="9" spans="1:11" ht="21" hidden="1" customHeight="1">
      <c r="A9" s="353" t="s">
        <v>299</v>
      </c>
      <c r="B9" s="354" t="s">
        <v>300</v>
      </c>
      <c r="C9" s="354" t="s">
        <v>301</v>
      </c>
      <c r="D9" s="354" t="s">
        <v>302</v>
      </c>
      <c r="E9" s="354" t="s">
        <v>303</v>
      </c>
      <c r="F9" s="354" t="s">
        <v>306</v>
      </c>
      <c r="G9" s="354" t="s">
        <v>307</v>
      </c>
      <c r="H9" s="354">
        <v>64</v>
      </c>
      <c r="I9" s="354">
        <f t="shared" si="0"/>
        <v>164</v>
      </c>
      <c r="J9" t="str">
        <f t="shared" si="1"/>
        <v>50548-01572</v>
      </c>
    </row>
    <row r="10" spans="1:11" ht="21" hidden="1" customHeight="1">
      <c r="A10" s="353" t="s">
        <v>299</v>
      </c>
      <c r="B10" s="354" t="s">
        <v>300</v>
      </c>
      <c r="C10" s="354" t="s">
        <v>301</v>
      </c>
      <c r="D10" s="354" t="s">
        <v>302</v>
      </c>
      <c r="E10" s="354" t="s">
        <v>303</v>
      </c>
      <c r="F10" s="354" t="s">
        <v>308</v>
      </c>
      <c r="G10" s="354" t="s">
        <v>309</v>
      </c>
      <c r="H10" s="354">
        <v>64</v>
      </c>
      <c r="I10" s="354">
        <f t="shared" si="0"/>
        <v>164</v>
      </c>
      <c r="J10" t="str">
        <f t="shared" si="1"/>
        <v>50548-01572</v>
      </c>
    </row>
    <row r="11" spans="1:11" ht="21" hidden="1" customHeight="1">
      <c r="A11" s="353" t="s">
        <v>299</v>
      </c>
      <c r="B11" s="354" t="s">
        <v>300</v>
      </c>
      <c r="C11" s="354" t="s">
        <v>301</v>
      </c>
      <c r="D11" s="354" t="s">
        <v>302</v>
      </c>
      <c r="E11" s="354" t="s">
        <v>303</v>
      </c>
      <c r="F11" s="354" t="s">
        <v>310</v>
      </c>
      <c r="G11" s="354" t="s">
        <v>311</v>
      </c>
      <c r="H11" s="354">
        <v>36</v>
      </c>
      <c r="I11" s="354">
        <f t="shared" si="0"/>
        <v>102</v>
      </c>
      <c r="J11" t="str">
        <f t="shared" si="1"/>
        <v>50548-01572</v>
      </c>
    </row>
    <row r="12" spans="1:11" ht="21" hidden="1" customHeight="1">
      <c r="A12" s="353" t="s">
        <v>299</v>
      </c>
      <c r="B12" s="354" t="s">
        <v>300</v>
      </c>
      <c r="C12" s="354" t="s">
        <v>301</v>
      </c>
      <c r="D12" s="354" t="s">
        <v>302</v>
      </c>
      <c r="E12" s="354" t="s">
        <v>303</v>
      </c>
      <c r="F12" s="354" t="s">
        <v>312</v>
      </c>
      <c r="G12" s="354" t="s">
        <v>313</v>
      </c>
      <c r="H12" s="354">
        <v>18</v>
      </c>
      <c r="I12" s="354">
        <f t="shared" si="0"/>
        <v>60</v>
      </c>
      <c r="J12" t="str">
        <f t="shared" si="1"/>
        <v>50548-01572</v>
      </c>
    </row>
    <row r="13" spans="1:11" ht="21" hidden="1" customHeight="1">
      <c r="A13" s="353" t="s">
        <v>314</v>
      </c>
      <c r="B13" s="354" t="s">
        <v>315</v>
      </c>
      <c r="C13" s="354" t="s">
        <v>316</v>
      </c>
      <c r="D13" s="354" t="s">
        <v>287</v>
      </c>
      <c r="E13" s="354" t="s">
        <v>288</v>
      </c>
      <c r="F13" s="354" t="s">
        <v>317</v>
      </c>
      <c r="G13" s="354" t="s">
        <v>318</v>
      </c>
      <c r="H13" s="354">
        <v>30</v>
      </c>
      <c r="I13" s="354">
        <f t="shared" si="0"/>
        <v>88</v>
      </c>
      <c r="J13" t="str">
        <f t="shared" si="1"/>
        <v>50549-05977</v>
      </c>
    </row>
    <row r="14" spans="1:11" ht="21" hidden="1" customHeight="1">
      <c r="A14" s="353" t="s">
        <v>314</v>
      </c>
      <c r="B14" s="354" t="s">
        <v>315</v>
      </c>
      <c r="C14" s="354" t="s">
        <v>316</v>
      </c>
      <c r="D14" s="354" t="s">
        <v>287</v>
      </c>
      <c r="E14" s="354" t="s">
        <v>288</v>
      </c>
      <c r="F14" s="354" t="s">
        <v>319</v>
      </c>
      <c r="G14" s="354" t="s">
        <v>320</v>
      </c>
      <c r="H14" s="354">
        <v>59</v>
      </c>
      <c r="I14" s="354">
        <f t="shared" si="0"/>
        <v>154</v>
      </c>
      <c r="J14" t="str">
        <f t="shared" si="1"/>
        <v>50549-05977</v>
      </c>
    </row>
    <row r="15" spans="1:11" ht="21" hidden="1" customHeight="1">
      <c r="A15" s="353" t="s">
        <v>314</v>
      </c>
      <c r="B15" s="354" t="s">
        <v>315</v>
      </c>
      <c r="C15" s="354" t="s">
        <v>316</v>
      </c>
      <c r="D15" s="354" t="s">
        <v>287</v>
      </c>
      <c r="E15" s="354" t="s">
        <v>288</v>
      </c>
      <c r="F15" s="354" t="s">
        <v>321</v>
      </c>
      <c r="G15" s="354" t="s">
        <v>322</v>
      </c>
      <c r="H15" s="354">
        <v>62</v>
      </c>
      <c r="I15" s="354">
        <f t="shared" si="0"/>
        <v>160</v>
      </c>
      <c r="J15" t="str">
        <f t="shared" si="1"/>
        <v>50549-05977</v>
      </c>
    </row>
    <row r="16" spans="1:11" ht="21" hidden="1" customHeight="1">
      <c r="A16" s="353" t="s">
        <v>314</v>
      </c>
      <c r="B16" s="354" t="s">
        <v>315</v>
      </c>
      <c r="C16" s="354" t="s">
        <v>316</v>
      </c>
      <c r="D16" s="354" t="s">
        <v>287</v>
      </c>
      <c r="E16" s="354" t="s">
        <v>288</v>
      </c>
      <c r="F16" s="354" t="s">
        <v>323</v>
      </c>
      <c r="G16" s="354" t="s">
        <v>324</v>
      </c>
      <c r="H16" s="354">
        <v>35</v>
      </c>
      <c r="I16" s="354">
        <f t="shared" si="0"/>
        <v>100</v>
      </c>
      <c r="J16" t="str">
        <f t="shared" si="1"/>
        <v>50549-05977</v>
      </c>
    </row>
    <row r="17" spans="1:10" ht="21" hidden="1" customHeight="1">
      <c r="A17" s="353" t="s">
        <v>314</v>
      </c>
      <c r="B17" s="354" t="s">
        <v>315</v>
      </c>
      <c r="C17" s="354" t="s">
        <v>316</v>
      </c>
      <c r="D17" s="354" t="s">
        <v>287</v>
      </c>
      <c r="E17" s="354" t="s">
        <v>288</v>
      </c>
      <c r="F17" s="354" t="s">
        <v>325</v>
      </c>
      <c r="G17" s="354" t="s">
        <v>326</v>
      </c>
      <c r="H17" s="354">
        <v>10</v>
      </c>
      <c r="I17" s="354">
        <f t="shared" si="0"/>
        <v>44</v>
      </c>
      <c r="J17" t="str">
        <f t="shared" si="1"/>
        <v>50549-05977</v>
      </c>
    </row>
    <row r="18" spans="1:10" ht="21" hidden="1" customHeight="1">
      <c r="A18" s="353" t="s">
        <v>327</v>
      </c>
      <c r="B18" s="354" t="s">
        <v>328</v>
      </c>
      <c r="C18" s="354" t="s">
        <v>329</v>
      </c>
      <c r="D18" s="354" t="s">
        <v>287</v>
      </c>
      <c r="E18" s="354" t="s">
        <v>288</v>
      </c>
      <c r="F18" s="354" t="s">
        <v>330</v>
      </c>
      <c r="G18" s="354" t="s">
        <v>331</v>
      </c>
      <c r="H18" s="354">
        <v>21</v>
      </c>
      <c r="I18" s="354">
        <f t="shared" si="0"/>
        <v>68</v>
      </c>
      <c r="J18" t="str">
        <f t="shared" si="1"/>
        <v>50550-05977</v>
      </c>
    </row>
    <row r="19" spans="1:10" ht="21" hidden="1" customHeight="1">
      <c r="A19" s="353" t="s">
        <v>327</v>
      </c>
      <c r="B19" s="354" t="s">
        <v>328</v>
      </c>
      <c r="C19" s="354" t="s">
        <v>329</v>
      </c>
      <c r="D19" s="354" t="s">
        <v>287</v>
      </c>
      <c r="E19" s="354" t="s">
        <v>288</v>
      </c>
      <c r="F19" s="354" t="s">
        <v>332</v>
      </c>
      <c r="G19" s="354" t="s">
        <v>333</v>
      </c>
      <c r="H19" s="354">
        <v>36</v>
      </c>
      <c r="I19" s="354">
        <f t="shared" si="0"/>
        <v>102</v>
      </c>
      <c r="J19" t="str">
        <f t="shared" si="1"/>
        <v>50550-05977</v>
      </c>
    </row>
    <row r="20" spans="1:10" ht="21" hidden="1" customHeight="1">
      <c r="A20" s="353" t="s">
        <v>327</v>
      </c>
      <c r="B20" s="354" t="s">
        <v>328</v>
      </c>
      <c r="C20" s="354" t="s">
        <v>329</v>
      </c>
      <c r="D20" s="354" t="s">
        <v>287</v>
      </c>
      <c r="E20" s="354" t="s">
        <v>288</v>
      </c>
      <c r="F20" s="354" t="s">
        <v>334</v>
      </c>
      <c r="G20" s="354" t="s">
        <v>335</v>
      </c>
      <c r="H20" s="354">
        <v>40</v>
      </c>
      <c r="I20" s="354">
        <f t="shared" si="0"/>
        <v>110</v>
      </c>
      <c r="J20" t="str">
        <f t="shared" si="1"/>
        <v>50550-05977</v>
      </c>
    </row>
    <row r="21" spans="1:10" ht="21" hidden="1" customHeight="1">
      <c r="A21" s="353" t="s">
        <v>327</v>
      </c>
      <c r="B21" s="354" t="s">
        <v>328</v>
      </c>
      <c r="C21" s="354" t="s">
        <v>329</v>
      </c>
      <c r="D21" s="354" t="s">
        <v>287</v>
      </c>
      <c r="E21" s="354" t="s">
        <v>288</v>
      </c>
      <c r="F21" s="354" t="s">
        <v>336</v>
      </c>
      <c r="G21" s="354" t="s">
        <v>337</v>
      </c>
      <c r="H21" s="354">
        <v>25</v>
      </c>
      <c r="I21" s="354">
        <f t="shared" si="0"/>
        <v>76</v>
      </c>
      <c r="J21" t="str">
        <f t="shared" si="1"/>
        <v>50550-05977</v>
      </c>
    </row>
    <row r="22" spans="1:10" ht="21" hidden="1" customHeight="1">
      <c r="A22" s="353" t="s">
        <v>327</v>
      </c>
      <c r="B22" s="354" t="s">
        <v>328</v>
      </c>
      <c r="C22" s="354" t="s">
        <v>329</v>
      </c>
      <c r="D22" s="354" t="s">
        <v>287</v>
      </c>
      <c r="E22" s="354" t="s">
        <v>288</v>
      </c>
      <c r="F22" s="354" t="s">
        <v>338</v>
      </c>
      <c r="G22" s="354" t="s">
        <v>339</v>
      </c>
      <c r="H22" s="354">
        <v>13</v>
      </c>
      <c r="I22" s="354">
        <f t="shared" si="0"/>
        <v>50</v>
      </c>
      <c r="J22" t="str">
        <f t="shared" si="1"/>
        <v>50550-05977</v>
      </c>
    </row>
    <row r="23" spans="1:10" ht="21" hidden="1" customHeight="1">
      <c r="A23" s="353" t="s">
        <v>340</v>
      </c>
      <c r="B23" s="354" t="s">
        <v>341</v>
      </c>
      <c r="C23" s="354" t="s">
        <v>342</v>
      </c>
      <c r="D23" s="354" t="s">
        <v>343</v>
      </c>
      <c r="E23" s="354" t="s">
        <v>344</v>
      </c>
      <c r="F23" s="354" t="s">
        <v>345</v>
      </c>
      <c r="G23" s="354" t="s">
        <v>346</v>
      </c>
      <c r="H23" s="354">
        <v>17</v>
      </c>
      <c r="I23" s="354">
        <f t="shared" si="0"/>
        <v>58</v>
      </c>
      <c r="J23" t="str">
        <f t="shared" si="1"/>
        <v>50551-06113</v>
      </c>
    </row>
    <row r="24" spans="1:10" ht="21" hidden="1" customHeight="1">
      <c r="A24" s="353" t="s">
        <v>340</v>
      </c>
      <c r="B24" s="354" t="s">
        <v>341</v>
      </c>
      <c r="C24" s="354" t="s">
        <v>342</v>
      </c>
      <c r="D24" s="354" t="s">
        <v>343</v>
      </c>
      <c r="E24" s="354" t="s">
        <v>344</v>
      </c>
      <c r="F24" s="354" t="s">
        <v>347</v>
      </c>
      <c r="G24" s="354" t="s">
        <v>348</v>
      </c>
      <c r="H24" s="354">
        <v>37</v>
      </c>
      <c r="I24" s="354">
        <f t="shared" si="0"/>
        <v>104</v>
      </c>
      <c r="J24" t="str">
        <f t="shared" si="1"/>
        <v>50551-06113</v>
      </c>
    </row>
    <row r="25" spans="1:10" ht="21" hidden="1" customHeight="1">
      <c r="A25" s="353" t="s">
        <v>340</v>
      </c>
      <c r="B25" s="354" t="s">
        <v>341</v>
      </c>
      <c r="C25" s="354" t="s">
        <v>342</v>
      </c>
      <c r="D25" s="354" t="s">
        <v>343</v>
      </c>
      <c r="E25" s="354" t="s">
        <v>344</v>
      </c>
      <c r="F25" s="354" t="s">
        <v>349</v>
      </c>
      <c r="G25" s="354" t="s">
        <v>350</v>
      </c>
      <c r="H25" s="354">
        <v>43</v>
      </c>
      <c r="I25" s="354">
        <f t="shared" si="0"/>
        <v>116</v>
      </c>
      <c r="J25" t="str">
        <f t="shared" si="1"/>
        <v>50551-06113</v>
      </c>
    </row>
    <row r="26" spans="1:10" ht="21" hidden="1" customHeight="1">
      <c r="A26" s="353" t="s">
        <v>340</v>
      </c>
      <c r="B26" s="354" t="s">
        <v>341</v>
      </c>
      <c r="C26" s="354" t="s">
        <v>342</v>
      </c>
      <c r="D26" s="354" t="s">
        <v>343</v>
      </c>
      <c r="E26" s="354" t="s">
        <v>344</v>
      </c>
      <c r="F26" s="354" t="s">
        <v>351</v>
      </c>
      <c r="G26" s="354" t="s">
        <v>352</v>
      </c>
      <c r="H26" s="354">
        <v>31</v>
      </c>
      <c r="I26" s="354">
        <f t="shared" si="0"/>
        <v>90</v>
      </c>
      <c r="J26" t="str">
        <f t="shared" si="1"/>
        <v>50551-06113</v>
      </c>
    </row>
    <row r="27" spans="1:10" ht="21" hidden="1" customHeight="1">
      <c r="A27" s="353" t="s">
        <v>340</v>
      </c>
      <c r="B27" s="354" t="s">
        <v>341</v>
      </c>
      <c r="C27" s="354" t="s">
        <v>342</v>
      </c>
      <c r="D27" s="354" t="s">
        <v>343</v>
      </c>
      <c r="E27" s="354" t="s">
        <v>344</v>
      </c>
      <c r="F27" s="354" t="s">
        <v>353</v>
      </c>
      <c r="G27" s="354" t="s">
        <v>354</v>
      </c>
      <c r="H27" s="354">
        <v>14</v>
      </c>
      <c r="I27" s="354">
        <f t="shared" si="0"/>
        <v>52</v>
      </c>
      <c r="J27" t="str">
        <f t="shared" si="1"/>
        <v>50551-06113</v>
      </c>
    </row>
    <row r="28" spans="1:10" ht="21" hidden="1" customHeight="1">
      <c r="A28" s="353" t="s">
        <v>355</v>
      </c>
      <c r="B28" s="354" t="s">
        <v>356</v>
      </c>
      <c r="C28" s="354" t="s">
        <v>357</v>
      </c>
      <c r="D28" s="354" t="s">
        <v>115</v>
      </c>
      <c r="E28" s="354" t="s">
        <v>358</v>
      </c>
      <c r="F28" s="354" t="s">
        <v>359</v>
      </c>
      <c r="G28" s="354" t="s">
        <v>360</v>
      </c>
      <c r="H28" s="354">
        <v>23</v>
      </c>
      <c r="I28" s="354">
        <f t="shared" si="0"/>
        <v>72</v>
      </c>
      <c r="J28" t="str">
        <f t="shared" si="1"/>
        <v>50287-01149</v>
      </c>
    </row>
    <row r="29" spans="1:10" ht="21" hidden="1" customHeight="1">
      <c r="A29" s="353" t="s">
        <v>355</v>
      </c>
      <c r="B29" s="354" t="s">
        <v>356</v>
      </c>
      <c r="C29" s="354" t="s">
        <v>357</v>
      </c>
      <c r="D29" s="354" t="s">
        <v>115</v>
      </c>
      <c r="E29" s="354" t="s">
        <v>358</v>
      </c>
      <c r="F29" s="354" t="s">
        <v>361</v>
      </c>
      <c r="G29" s="354" t="s">
        <v>362</v>
      </c>
      <c r="H29" s="354">
        <v>39</v>
      </c>
      <c r="I29" s="354">
        <f t="shared" si="0"/>
        <v>108</v>
      </c>
      <c r="J29" t="str">
        <f t="shared" si="1"/>
        <v>50287-01149</v>
      </c>
    </row>
    <row r="30" spans="1:10" ht="21" hidden="1" customHeight="1">
      <c r="A30" s="353" t="s">
        <v>355</v>
      </c>
      <c r="B30" s="354" t="s">
        <v>356</v>
      </c>
      <c r="C30" s="354" t="s">
        <v>357</v>
      </c>
      <c r="D30" s="354" t="s">
        <v>115</v>
      </c>
      <c r="E30" s="354" t="s">
        <v>358</v>
      </c>
      <c r="F30" s="354" t="s">
        <v>363</v>
      </c>
      <c r="G30" s="354" t="s">
        <v>364</v>
      </c>
      <c r="H30" s="354">
        <v>49</v>
      </c>
      <c r="I30" s="354">
        <f t="shared" si="0"/>
        <v>132</v>
      </c>
      <c r="J30" t="str">
        <f t="shared" si="1"/>
        <v>50287-01149</v>
      </c>
    </row>
    <row r="31" spans="1:10" ht="21" hidden="1" customHeight="1">
      <c r="A31" s="353" t="s">
        <v>355</v>
      </c>
      <c r="B31" s="354" t="s">
        <v>356</v>
      </c>
      <c r="C31" s="354" t="s">
        <v>357</v>
      </c>
      <c r="D31" s="354" t="s">
        <v>115</v>
      </c>
      <c r="E31" s="354" t="s">
        <v>358</v>
      </c>
      <c r="F31" s="354" t="s">
        <v>365</v>
      </c>
      <c r="G31" s="354" t="s">
        <v>366</v>
      </c>
      <c r="H31" s="354">
        <v>29</v>
      </c>
      <c r="I31" s="354">
        <f t="shared" si="0"/>
        <v>86</v>
      </c>
      <c r="J31" t="str">
        <f t="shared" si="1"/>
        <v>50287-01149</v>
      </c>
    </row>
    <row r="32" spans="1:10" ht="21" hidden="1" customHeight="1">
      <c r="A32" s="353" t="s">
        <v>355</v>
      </c>
      <c r="B32" s="354" t="s">
        <v>356</v>
      </c>
      <c r="C32" s="354" t="s">
        <v>357</v>
      </c>
      <c r="D32" s="354" t="s">
        <v>115</v>
      </c>
      <c r="E32" s="354" t="s">
        <v>358</v>
      </c>
      <c r="F32" s="354" t="s">
        <v>367</v>
      </c>
      <c r="G32" s="354" t="s">
        <v>368</v>
      </c>
      <c r="H32" s="354">
        <v>11</v>
      </c>
      <c r="I32" s="354">
        <f t="shared" si="0"/>
        <v>46</v>
      </c>
      <c r="J32" t="str">
        <f t="shared" si="1"/>
        <v>50287-01149</v>
      </c>
    </row>
    <row r="33" spans="1:10" ht="21" hidden="1" customHeight="1">
      <c r="A33" s="353" t="s">
        <v>355</v>
      </c>
      <c r="B33" s="354" t="s">
        <v>356</v>
      </c>
      <c r="C33" s="354" t="s">
        <v>357</v>
      </c>
      <c r="D33" s="354" t="s">
        <v>369</v>
      </c>
      <c r="E33" s="354" t="s">
        <v>370</v>
      </c>
      <c r="F33" s="354" t="s">
        <v>371</v>
      </c>
      <c r="G33" s="354" t="s">
        <v>372</v>
      </c>
      <c r="H33" s="354">
        <v>28</v>
      </c>
      <c r="I33" s="354">
        <f t="shared" si="0"/>
        <v>84</v>
      </c>
      <c r="J33" t="str">
        <f t="shared" si="1"/>
        <v>50287-06210</v>
      </c>
    </row>
    <row r="34" spans="1:10" ht="21" hidden="1" customHeight="1">
      <c r="A34" s="353" t="s">
        <v>355</v>
      </c>
      <c r="B34" s="354" t="s">
        <v>356</v>
      </c>
      <c r="C34" s="354" t="s">
        <v>357</v>
      </c>
      <c r="D34" s="354" t="s">
        <v>369</v>
      </c>
      <c r="E34" s="354" t="s">
        <v>370</v>
      </c>
      <c r="F34" s="354" t="s">
        <v>373</v>
      </c>
      <c r="G34" s="354" t="s">
        <v>374</v>
      </c>
      <c r="H34" s="354">
        <v>43</v>
      </c>
      <c r="I34" s="354">
        <f t="shared" si="0"/>
        <v>116</v>
      </c>
      <c r="J34" t="str">
        <f t="shared" si="1"/>
        <v>50287-06210</v>
      </c>
    </row>
    <row r="35" spans="1:10" ht="21" hidden="1" customHeight="1">
      <c r="A35" s="353" t="s">
        <v>355</v>
      </c>
      <c r="B35" s="354" t="s">
        <v>356</v>
      </c>
      <c r="C35" s="354" t="s">
        <v>357</v>
      </c>
      <c r="D35" s="354" t="s">
        <v>369</v>
      </c>
      <c r="E35" s="354" t="s">
        <v>370</v>
      </c>
      <c r="F35" s="354" t="s">
        <v>375</v>
      </c>
      <c r="G35" s="354" t="s">
        <v>376</v>
      </c>
      <c r="H35" s="354">
        <v>49</v>
      </c>
      <c r="I35" s="354">
        <f t="shared" si="0"/>
        <v>132</v>
      </c>
      <c r="J35" t="str">
        <f t="shared" si="1"/>
        <v>50287-06210</v>
      </c>
    </row>
    <row r="36" spans="1:10" ht="21" hidden="1" customHeight="1">
      <c r="A36" s="353" t="s">
        <v>355</v>
      </c>
      <c r="B36" s="354" t="s">
        <v>356</v>
      </c>
      <c r="C36" s="354" t="s">
        <v>357</v>
      </c>
      <c r="D36" s="354" t="s">
        <v>369</v>
      </c>
      <c r="E36" s="354" t="s">
        <v>370</v>
      </c>
      <c r="F36" s="354" t="s">
        <v>377</v>
      </c>
      <c r="G36" s="354" t="s">
        <v>378</v>
      </c>
      <c r="H36" s="354">
        <v>26</v>
      </c>
      <c r="I36" s="354">
        <f t="shared" si="0"/>
        <v>78</v>
      </c>
      <c r="J36" t="str">
        <f t="shared" si="1"/>
        <v>50287-06210</v>
      </c>
    </row>
    <row r="37" spans="1:10" ht="21" hidden="1" customHeight="1">
      <c r="A37" s="353" t="s">
        <v>355</v>
      </c>
      <c r="B37" s="354" t="s">
        <v>356</v>
      </c>
      <c r="C37" s="354" t="s">
        <v>357</v>
      </c>
      <c r="D37" s="354" t="s">
        <v>369</v>
      </c>
      <c r="E37" s="354" t="s">
        <v>370</v>
      </c>
      <c r="F37" s="354" t="s">
        <v>379</v>
      </c>
      <c r="G37" s="354" t="s">
        <v>380</v>
      </c>
      <c r="H37" s="354">
        <v>12</v>
      </c>
      <c r="I37" s="354">
        <f t="shared" si="0"/>
        <v>48</v>
      </c>
      <c r="J37" t="str">
        <f t="shared" si="1"/>
        <v>50287-06210</v>
      </c>
    </row>
    <row r="38" spans="1:10" ht="21" hidden="1" customHeight="1">
      <c r="A38" s="353" t="s">
        <v>381</v>
      </c>
      <c r="B38" s="354" t="s">
        <v>382</v>
      </c>
      <c r="C38" s="354" t="s">
        <v>383</v>
      </c>
      <c r="D38" s="354" t="s">
        <v>115</v>
      </c>
      <c r="E38" s="354" t="s">
        <v>358</v>
      </c>
      <c r="F38" s="354" t="s">
        <v>384</v>
      </c>
      <c r="G38" s="354" t="s">
        <v>385</v>
      </c>
      <c r="H38" s="354">
        <v>15</v>
      </c>
      <c r="I38" s="354">
        <f t="shared" si="0"/>
        <v>54</v>
      </c>
      <c r="J38" t="str">
        <f t="shared" si="1"/>
        <v>50289-01149</v>
      </c>
    </row>
    <row r="39" spans="1:10" ht="21" hidden="1" customHeight="1">
      <c r="A39" s="353" t="s">
        <v>381</v>
      </c>
      <c r="B39" s="354" t="s">
        <v>382</v>
      </c>
      <c r="C39" s="354" t="s">
        <v>383</v>
      </c>
      <c r="D39" s="354" t="s">
        <v>115</v>
      </c>
      <c r="E39" s="354" t="s">
        <v>358</v>
      </c>
      <c r="F39" s="354" t="s">
        <v>386</v>
      </c>
      <c r="G39" s="354" t="s">
        <v>387</v>
      </c>
      <c r="H39" s="354">
        <v>45</v>
      </c>
      <c r="I39" s="354">
        <f t="shared" si="0"/>
        <v>122</v>
      </c>
      <c r="J39" t="str">
        <f t="shared" si="1"/>
        <v>50289-01149</v>
      </c>
    </row>
    <row r="40" spans="1:10" ht="21" hidden="1" customHeight="1">
      <c r="A40" s="353" t="s">
        <v>381</v>
      </c>
      <c r="B40" s="354" t="s">
        <v>382</v>
      </c>
      <c r="C40" s="354" t="s">
        <v>383</v>
      </c>
      <c r="D40" s="354" t="s">
        <v>115</v>
      </c>
      <c r="E40" s="354" t="s">
        <v>358</v>
      </c>
      <c r="F40" s="354" t="s">
        <v>388</v>
      </c>
      <c r="G40" s="354" t="s">
        <v>389</v>
      </c>
      <c r="H40" s="354">
        <v>50</v>
      </c>
      <c r="I40" s="354">
        <f t="shared" si="0"/>
        <v>134</v>
      </c>
      <c r="J40" t="str">
        <f t="shared" si="1"/>
        <v>50289-01149</v>
      </c>
    </row>
    <row r="41" spans="1:10" ht="21" hidden="1" customHeight="1">
      <c r="A41" s="353" t="s">
        <v>381</v>
      </c>
      <c r="B41" s="354" t="s">
        <v>382</v>
      </c>
      <c r="C41" s="354" t="s">
        <v>383</v>
      </c>
      <c r="D41" s="354" t="s">
        <v>115</v>
      </c>
      <c r="E41" s="354" t="s">
        <v>358</v>
      </c>
      <c r="F41" s="354" t="s">
        <v>390</v>
      </c>
      <c r="G41" s="354" t="s">
        <v>391</v>
      </c>
      <c r="H41" s="354">
        <v>28</v>
      </c>
      <c r="I41" s="354">
        <f t="shared" si="0"/>
        <v>84</v>
      </c>
      <c r="J41" t="str">
        <f t="shared" si="1"/>
        <v>50289-01149</v>
      </c>
    </row>
    <row r="42" spans="1:10" ht="21" hidden="1" customHeight="1">
      <c r="A42" s="353" t="s">
        <v>381</v>
      </c>
      <c r="B42" s="354" t="s">
        <v>382</v>
      </c>
      <c r="C42" s="354" t="s">
        <v>383</v>
      </c>
      <c r="D42" s="354" t="s">
        <v>115</v>
      </c>
      <c r="E42" s="354" t="s">
        <v>358</v>
      </c>
      <c r="F42" s="354" t="s">
        <v>392</v>
      </c>
      <c r="G42" s="354" t="s">
        <v>393</v>
      </c>
      <c r="H42" s="354">
        <v>14</v>
      </c>
      <c r="I42" s="354">
        <f t="shared" si="0"/>
        <v>52</v>
      </c>
      <c r="J42" t="str">
        <f t="shared" si="1"/>
        <v>50289-01149</v>
      </c>
    </row>
    <row r="43" spans="1:10" ht="21" hidden="1" customHeight="1">
      <c r="A43" s="353" t="s">
        <v>381</v>
      </c>
      <c r="B43" s="354" t="s">
        <v>382</v>
      </c>
      <c r="C43" s="354" t="s">
        <v>383</v>
      </c>
      <c r="D43" s="354" t="s">
        <v>394</v>
      </c>
      <c r="E43" s="354" t="s">
        <v>395</v>
      </c>
      <c r="F43" s="354" t="s">
        <v>396</v>
      </c>
      <c r="G43" s="354" t="s">
        <v>397</v>
      </c>
      <c r="H43" s="354">
        <v>28</v>
      </c>
      <c r="I43" s="354">
        <f t="shared" si="0"/>
        <v>84</v>
      </c>
      <c r="J43" t="str">
        <f t="shared" si="1"/>
        <v>50289-01898</v>
      </c>
    </row>
    <row r="44" spans="1:10" ht="21" hidden="1" customHeight="1">
      <c r="A44" s="353" t="s">
        <v>381</v>
      </c>
      <c r="B44" s="354" t="s">
        <v>382</v>
      </c>
      <c r="C44" s="354" t="s">
        <v>383</v>
      </c>
      <c r="D44" s="354" t="s">
        <v>394</v>
      </c>
      <c r="E44" s="354" t="s">
        <v>395</v>
      </c>
      <c r="F44" s="354" t="s">
        <v>398</v>
      </c>
      <c r="G44" s="354" t="s">
        <v>399</v>
      </c>
      <c r="H44" s="354">
        <v>57</v>
      </c>
      <c r="I44" s="354">
        <f t="shared" si="0"/>
        <v>150</v>
      </c>
      <c r="J44" t="str">
        <f t="shared" si="1"/>
        <v>50289-01898</v>
      </c>
    </row>
    <row r="45" spans="1:10" ht="21" hidden="1" customHeight="1">
      <c r="A45" s="353" t="s">
        <v>381</v>
      </c>
      <c r="B45" s="354" t="s">
        <v>382</v>
      </c>
      <c r="C45" s="354" t="s">
        <v>383</v>
      </c>
      <c r="D45" s="354" t="s">
        <v>394</v>
      </c>
      <c r="E45" s="354" t="s">
        <v>395</v>
      </c>
      <c r="F45" s="354" t="s">
        <v>400</v>
      </c>
      <c r="G45" s="354" t="s">
        <v>401</v>
      </c>
      <c r="H45" s="354">
        <v>63</v>
      </c>
      <c r="I45" s="354">
        <f t="shared" si="0"/>
        <v>162</v>
      </c>
      <c r="J45" t="str">
        <f t="shared" si="1"/>
        <v>50289-01898</v>
      </c>
    </row>
    <row r="46" spans="1:10" ht="21" hidden="1" customHeight="1">
      <c r="A46" s="353" t="s">
        <v>381</v>
      </c>
      <c r="B46" s="354" t="s">
        <v>382</v>
      </c>
      <c r="C46" s="354" t="s">
        <v>383</v>
      </c>
      <c r="D46" s="354" t="s">
        <v>394</v>
      </c>
      <c r="E46" s="354" t="s">
        <v>395</v>
      </c>
      <c r="F46" s="354" t="s">
        <v>402</v>
      </c>
      <c r="G46" s="354" t="s">
        <v>403</v>
      </c>
      <c r="H46" s="354">
        <v>31</v>
      </c>
      <c r="I46" s="354">
        <f t="shared" si="0"/>
        <v>90</v>
      </c>
      <c r="J46" t="str">
        <f t="shared" si="1"/>
        <v>50289-01898</v>
      </c>
    </row>
    <row r="47" spans="1:10" ht="21" hidden="1" customHeight="1">
      <c r="A47" s="353" t="s">
        <v>381</v>
      </c>
      <c r="B47" s="354" t="s">
        <v>382</v>
      </c>
      <c r="C47" s="354" t="s">
        <v>383</v>
      </c>
      <c r="D47" s="354" t="s">
        <v>394</v>
      </c>
      <c r="E47" s="354" t="s">
        <v>395</v>
      </c>
      <c r="F47" s="354" t="s">
        <v>404</v>
      </c>
      <c r="G47" s="354" t="s">
        <v>405</v>
      </c>
      <c r="H47" s="354">
        <v>17</v>
      </c>
      <c r="I47" s="354">
        <f t="shared" si="0"/>
        <v>58</v>
      </c>
      <c r="J47" t="str">
        <f t="shared" si="1"/>
        <v>50289-01898</v>
      </c>
    </row>
    <row r="48" spans="1:10" ht="21" hidden="1" customHeight="1">
      <c r="A48" s="353" t="s">
        <v>406</v>
      </c>
      <c r="B48" s="354" t="s">
        <v>407</v>
      </c>
      <c r="C48" s="354" t="s">
        <v>408</v>
      </c>
      <c r="D48" s="354" t="s">
        <v>115</v>
      </c>
      <c r="E48" s="354" t="s">
        <v>358</v>
      </c>
      <c r="F48" s="354" t="s">
        <v>409</v>
      </c>
      <c r="G48" s="354" t="s">
        <v>410</v>
      </c>
      <c r="H48" s="354">
        <v>27</v>
      </c>
      <c r="I48" s="354">
        <f t="shared" si="0"/>
        <v>80</v>
      </c>
      <c r="J48" t="str">
        <f t="shared" si="1"/>
        <v>50290-01149</v>
      </c>
    </row>
    <row r="49" spans="1:10" ht="21" hidden="1" customHeight="1">
      <c r="A49" s="353" t="s">
        <v>406</v>
      </c>
      <c r="B49" s="354" t="s">
        <v>407</v>
      </c>
      <c r="C49" s="354" t="s">
        <v>408</v>
      </c>
      <c r="D49" s="354" t="s">
        <v>115</v>
      </c>
      <c r="E49" s="354" t="s">
        <v>358</v>
      </c>
      <c r="F49" s="354" t="s">
        <v>411</v>
      </c>
      <c r="G49" s="354" t="s">
        <v>412</v>
      </c>
      <c r="H49" s="354">
        <v>30</v>
      </c>
      <c r="I49" s="354">
        <f t="shared" si="0"/>
        <v>88</v>
      </c>
      <c r="J49" t="str">
        <f t="shared" si="1"/>
        <v>50290-01149</v>
      </c>
    </row>
    <row r="50" spans="1:10" ht="21" hidden="1" customHeight="1">
      <c r="A50" s="353" t="s">
        <v>406</v>
      </c>
      <c r="B50" s="354" t="s">
        <v>407</v>
      </c>
      <c r="C50" s="354" t="s">
        <v>408</v>
      </c>
      <c r="D50" s="354" t="s">
        <v>115</v>
      </c>
      <c r="E50" s="354" t="s">
        <v>358</v>
      </c>
      <c r="F50" s="354" t="s">
        <v>413</v>
      </c>
      <c r="G50" s="354" t="s">
        <v>414</v>
      </c>
      <c r="H50" s="354">
        <v>52</v>
      </c>
      <c r="I50" s="354">
        <f t="shared" si="0"/>
        <v>138</v>
      </c>
      <c r="J50" t="str">
        <f t="shared" si="1"/>
        <v>50290-01149</v>
      </c>
    </row>
    <row r="51" spans="1:10" ht="21" hidden="1" customHeight="1">
      <c r="A51" s="353" t="s">
        <v>406</v>
      </c>
      <c r="B51" s="354" t="s">
        <v>407</v>
      </c>
      <c r="C51" s="354" t="s">
        <v>408</v>
      </c>
      <c r="D51" s="354" t="s">
        <v>115</v>
      </c>
      <c r="E51" s="354" t="s">
        <v>358</v>
      </c>
      <c r="F51" s="354" t="s">
        <v>415</v>
      </c>
      <c r="G51" s="354" t="s">
        <v>416</v>
      </c>
      <c r="H51" s="354">
        <v>27</v>
      </c>
      <c r="I51" s="354">
        <f t="shared" si="0"/>
        <v>80</v>
      </c>
      <c r="J51" t="str">
        <f t="shared" si="1"/>
        <v>50290-01149</v>
      </c>
    </row>
    <row r="52" spans="1:10" ht="21" hidden="1" customHeight="1">
      <c r="A52" s="353" t="s">
        <v>406</v>
      </c>
      <c r="B52" s="354" t="s">
        <v>407</v>
      </c>
      <c r="C52" s="354" t="s">
        <v>408</v>
      </c>
      <c r="D52" s="354" t="s">
        <v>115</v>
      </c>
      <c r="E52" s="354" t="s">
        <v>358</v>
      </c>
      <c r="F52" s="354" t="s">
        <v>417</v>
      </c>
      <c r="G52" s="354" t="s">
        <v>418</v>
      </c>
      <c r="H52" s="354">
        <v>13</v>
      </c>
      <c r="I52" s="354">
        <f t="shared" si="0"/>
        <v>50</v>
      </c>
      <c r="J52" t="str">
        <f t="shared" si="1"/>
        <v>50290-01149</v>
      </c>
    </row>
    <row r="53" spans="1:10" ht="21" hidden="1" customHeight="1">
      <c r="A53" s="353" t="s">
        <v>419</v>
      </c>
      <c r="B53" s="354" t="s">
        <v>420</v>
      </c>
      <c r="C53" s="354" t="s">
        <v>421</v>
      </c>
      <c r="D53" s="354" t="s">
        <v>422</v>
      </c>
      <c r="E53" s="354" t="s">
        <v>423</v>
      </c>
      <c r="F53" s="354" t="s">
        <v>424</v>
      </c>
      <c r="G53" s="354" t="s">
        <v>425</v>
      </c>
      <c r="H53" s="354">
        <v>24</v>
      </c>
      <c r="I53" s="354">
        <f t="shared" si="0"/>
        <v>74</v>
      </c>
      <c r="J53" t="str">
        <f t="shared" si="1"/>
        <v>50291-00001</v>
      </c>
    </row>
    <row r="54" spans="1:10" ht="21" hidden="1" customHeight="1">
      <c r="A54" s="353" t="s">
        <v>419</v>
      </c>
      <c r="B54" s="354" t="s">
        <v>420</v>
      </c>
      <c r="C54" s="354" t="s">
        <v>421</v>
      </c>
      <c r="D54" s="354" t="s">
        <v>422</v>
      </c>
      <c r="E54" s="354" t="s">
        <v>423</v>
      </c>
      <c r="F54" s="354" t="s">
        <v>426</v>
      </c>
      <c r="G54" s="354" t="s">
        <v>427</v>
      </c>
      <c r="H54" s="354">
        <v>69</v>
      </c>
      <c r="I54" s="354">
        <f t="shared" si="0"/>
        <v>178</v>
      </c>
      <c r="J54" t="str">
        <f t="shared" si="1"/>
        <v>50291-00001</v>
      </c>
    </row>
    <row r="55" spans="1:10" ht="21" hidden="1" customHeight="1">
      <c r="A55" s="353" t="s">
        <v>419</v>
      </c>
      <c r="B55" s="354" t="s">
        <v>420</v>
      </c>
      <c r="C55" s="354" t="s">
        <v>421</v>
      </c>
      <c r="D55" s="354" t="s">
        <v>422</v>
      </c>
      <c r="E55" s="354" t="s">
        <v>423</v>
      </c>
      <c r="F55" s="354" t="s">
        <v>428</v>
      </c>
      <c r="G55" s="354" t="s">
        <v>429</v>
      </c>
      <c r="H55" s="354">
        <v>59</v>
      </c>
      <c r="I55" s="354">
        <f t="shared" si="0"/>
        <v>154</v>
      </c>
      <c r="J55" t="str">
        <f t="shared" si="1"/>
        <v>50291-00001</v>
      </c>
    </row>
    <row r="56" spans="1:10" ht="21" hidden="1" customHeight="1">
      <c r="A56" s="353" t="s">
        <v>419</v>
      </c>
      <c r="B56" s="354" t="s">
        <v>420</v>
      </c>
      <c r="C56" s="354" t="s">
        <v>421</v>
      </c>
      <c r="D56" s="354" t="s">
        <v>422</v>
      </c>
      <c r="E56" s="354" t="s">
        <v>423</v>
      </c>
      <c r="F56" s="354" t="s">
        <v>430</v>
      </c>
      <c r="G56" s="354" t="s">
        <v>431</v>
      </c>
      <c r="H56" s="354">
        <v>36</v>
      </c>
      <c r="I56" s="354">
        <f t="shared" si="0"/>
        <v>102</v>
      </c>
      <c r="J56" t="str">
        <f t="shared" si="1"/>
        <v>50291-00001</v>
      </c>
    </row>
    <row r="57" spans="1:10" ht="21" hidden="1" customHeight="1">
      <c r="A57" s="353" t="s">
        <v>419</v>
      </c>
      <c r="B57" s="354" t="s">
        <v>420</v>
      </c>
      <c r="C57" s="354" t="s">
        <v>421</v>
      </c>
      <c r="D57" s="354" t="s">
        <v>422</v>
      </c>
      <c r="E57" s="354" t="s">
        <v>423</v>
      </c>
      <c r="F57" s="354" t="s">
        <v>432</v>
      </c>
      <c r="G57" s="354" t="s">
        <v>433</v>
      </c>
      <c r="H57" s="354">
        <v>13</v>
      </c>
      <c r="I57" s="354">
        <f t="shared" si="0"/>
        <v>50</v>
      </c>
      <c r="J57" t="str">
        <f t="shared" si="1"/>
        <v>50291-00001</v>
      </c>
    </row>
    <row r="58" spans="1:10" ht="21" hidden="1" customHeight="1">
      <c r="A58" s="353" t="s">
        <v>419</v>
      </c>
      <c r="B58" s="354" t="s">
        <v>420</v>
      </c>
      <c r="C58" s="354" t="s">
        <v>421</v>
      </c>
      <c r="D58" s="354" t="s">
        <v>343</v>
      </c>
      <c r="E58" s="354" t="s">
        <v>344</v>
      </c>
      <c r="F58" s="354" t="s">
        <v>434</v>
      </c>
      <c r="G58" s="354" t="s">
        <v>435</v>
      </c>
      <c r="H58" s="354">
        <v>33</v>
      </c>
      <c r="I58" s="354">
        <f t="shared" si="0"/>
        <v>96</v>
      </c>
      <c r="J58" t="str">
        <f t="shared" si="1"/>
        <v>50291-06113</v>
      </c>
    </row>
    <row r="59" spans="1:10" ht="21" hidden="1" customHeight="1">
      <c r="A59" s="353" t="s">
        <v>419</v>
      </c>
      <c r="B59" s="354" t="s">
        <v>420</v>
      </c>
      <c r="C59" s="354" t="s">
        <v>421</v>
      </c>
      <c r="D59" s="354" t="s">
        <v>343</v>
      </c>
      <c r="E59" s="354" t="s">
        <v>344</v>
      </c>
      <c r="F59" s="354" t="s">
        <v>436</v>
      </c>
      <c r="G59" s="354" t="s">
        <v>437</v>
      </c>
      <c r="H59" s="354">
        <v>70</v>
      </c>
      <c r="I59" s="354">
        <f t="shared" si="0"/>
        <v>180</v>
      </c>
      <c r="J59" t="str">
        <f t="shared" si="1"/>
        <v>50291-06113</v>
      </c>
    </row>
    <row r="60" spans="1:10" ht="21" hidden="1" customHeight="1">
      <c r="A60" s="353" t="s">
        <v>419</v>
      </c>
      <c r="B60" s="354" t="s">
        <v>420</v>
      </c>
      <c r="C60" s="354" t="s">
        <v>421</v>
      </c>
      <c r="D60" s="354" t="s">
        <v>343</v>
      </c>
      <c r="E60" s="354" t="s">
        <v>344</v>
      </c>
      <c r="F60" s="354" t="s">
        <v>438</v>
      </c>
      <c r="G60" s="354" t="s">
        <v>439</v>
      </c>
      <c r="H60" s="354">
        <v>60</v>
      </c>
      <c r="I60" s="354">
        <f t="shared" si="0"/>
        <v>156</v>
      </c>
      <c r="J60" t="str">
        <f t="shared" si="1"/>
        <v>50291-06113</v>
      </c>
    </row>
    <row r="61" spans="1:10" ht="21" hidden="1" customHeight="1">
      <c r="A61" s="353" t="s">
        <v>419</v>
      </c>
      <c r="B61" s="354" t="s">
        <v>420</v>
      </c>
      <c r="C61" s="354" t="s">
        <v>421</v>
      </c>
      <c r="D61" s="354" t="s">
        <v>343</v>
      </c>
      <c r="E61" s="354" t="s">
        <v>344</v>
      </c>
      <c r="F61" s="354" t="s">
        <v>440</v>
      </c>
      <c r="G61" s="354" t="s">
        <v>441</v>
      </c>
      <c r="H61" s="354">
        <v>35</v>
      </c>
      <c r="I61" s="354">
        <f t="shared" si="0"/>
        <v>100</v>
      </c>
      <c r="J61" t="str">
        <f t="shared" si="1"/>
        <v>50291-06113</v>
      </c>
    </row>
    <row r="62" spans="1:10" ht="21" hidden="1" customHeight="1">
      <c r="A62" s="353" t="s">
        <v>419</v>
      </c>
      <c r="B62" s="354" t="s">
        <v>420</v>
      </c>
      <c r="C62" s="354" t="s">
        <v>421</v>
      </c>
      <c r="D62" s="354" t="s">
        <v>343</v>
      </c>
      <c r="E62" s="354" t="s">
        <v>344</v>
      </c>
      <c r="F62" s="354" t="s">
        <v>442</v>
      </c>
      <c r="G62" s="354" t="s">
        <v>443</v>
      </c>
      <c r="H62" s="354">
        <v>13</v>
      </c>
      <c r="I62" s="354">
        <f t="shared" si="0"/>
        <v>50</v>
      </c>
      <c r="J62" t="str">
        <f t="shared" si="1"/>
        <v>50291-06113</v>
      </c>
    </row>
    <row r="63" spans="1:10" ht="21" hidden="1" customHeight="1">
      <c r="A63" s="353" t="s">
        <v>444</v>
      </c>
      <c r="B63" s="354" t="s">
        <v>445</v>
      </c>
      <c r="C63" s="354" t="s">
        <v>446</v>
      </c>
      <c r="D63" s="354" t="s">
        <v>422</v>
      </c>
      <c r="E63" s="354" t="s">
        <v>423</v>
      </c>
      <c r="F63" s="354" t="s">
        <v>447</v>
      </c>
      <c r="G63" s="354" t="s">
        <v>448</v>
      </c>
      <c r="H63" s="354">
        <v>21</v>
      </c>
      <c r="I63" s="354">
        <f t="shared" si="0"/>
        <v>68</v>
      </c>
      <c r="J63" t="str">
        <f t="shared" si="1"/>
        <v>50292-00001</v>
      </c>
    </row>
    <row r="64" spans="1:10" ht="21" hidden="1" customHeight="1">
      <c r="A64" s="353" t="s">
        <v>444</v>
      </c>
      <c r="B64" s="354" t="s">
        <v>445</v>
      </c>
      <c r="C64" s="354" t="s">
        <v>446</v>
      </c>
      <c r="D64" s="354" t="s">
        <v>422</v>
      </c>
      <c r="E64" s="354" t="s">
        <v>423</v>
      </c>
      <c r="F64" s="354" t="s">
        <v>449</v>
      </c>
      <c r="G64" s="354" t="s">
        <v>450</v>
      </c>
      <c r="H64" s="354">
        <v>40</v>
      </c>
      <c r="I64" s="354">
        <f t="shared" si="0"/>
        <v>110</v>
      </c>
      <c r="J64" t="str">
        <f t="shared" si="1"/>
        <v>50292-00001</v>
      </c>
    </row>
    <row r="65" spans="1:10" ht="21" hidden="1" customHeight="1">
      <c r="A65" s="353" t="s">
        <v>444</v>
      </c>
      <c r="B65" s="354" t="s">
        <v>445</v>
      </c>
      <c r="C65" s="354" t="s">
        <v>446</v>
      </c>
      <c r="D65" s="354" t="s">
        <v>422</v>
      </c>
      <c r="E65" s="354" t="s">
        <v>423</v>
      </c>
      <c r="F65" s="354" t="s">
        <v>451</v>
      </c>
      <c r="G65" s="354" t="s">
        <v>452</v>
      </c>
      <c r="H65" s="354">
        <v>46</v>
      </c>
      <c r="I65" s="354">
        <f t="shared" si="0"/>
        <v>124</v>
      </c>
      <c r="J65" t="str">
        <f t="shared" si="1"/>
        <v>50292-00001</v>
      </c>
    </row>
    <row r="66" spans="1:10" ht="21" hidden="1" customHeight="1">
      <c r="A66" s="353" t="s">
        <v>444</v>
      </c>
      <c r="B66" s="354" t="s">
        <v>445</v>
      </c>
      <c r="C66" s="354" t="s">
        <v>446</v>
      </c>
      <c r="D66" s="354" t="s">
        <v>422</v>
      </c>
      <c r="E66" s="354" t="s">
        <v>423</v>
      </c>
      <c r="F66" s="354" t="s">
        <v>453</v>
      </c>
      <c r="G66" s="354" t="s">
        <v>454</v>
      </c>
      <c r="H66" s="354">
        <v>27</v>
      </c>
      <c r="I66" s="354">
        <f t="shared" si="0"/>
        <v>80</v>
      </c>
      <c r="J66" t="str">
        <f t="shared" si="1"/>
        <v>50292-00001</v>
      </c>
    </row>
    <row r="67" spans="1:10" ht="21" hidden="1" customHeight="1">
      <c r="A67" s="353" t="s">
        <v>444</v>
      </c>
      <c r="B67" s="354" t="s">
        <v>445</v>
      </c>
      <c r="C67" s="354" t="s">
        <v>446</v>
      </c>
      <c r="D67" s="354" t="s">
        <v>422</v>
      </c>
      <c r="E67" s="354" t="s">
        <v>423</v>
      </c>
      <c r="F67" s="354" t="s">
        <v>455</v>
      </c>
      <c r="G67" s="354" t="s">
        <v>456</v>
      </c>
      <c r="H67" s="354">
        <v>13</v>
      </c>
      <c r="I67" s="354">
        <f t="shared" si="0"/>
        <v>50</v>
      </c>
      <c r="J67" t="str">
        <f t="shared" si="1"/>
        <v>50292-00001</v>
      </c>
    </row>
    <row r="68" spans="1:10" ht="21" hidden="1" customHeight="1">
      <c r="A68" s="353" t="s">
        <v>444</v>
      </c>
      <c r="B68" s="354" t="s">
        <v>445</v>
      </c>
      <c r="C68" s="354" t="s">
        <v>446</v>
      </c>
      <c r="D68" s="354" t="s">
        <v>343</v>
      </c>
      <c r="E68" s="354" t="s">
        <v>344</v>
      </c>
      <c r="F68" s="354" t="s">
        <v>457</v>
      </c>
      <c r="G68" s="354" t="s">
        <v>458</v>
      </c>
      <c r="H68" s="354">
        <v>21</v>
      </c>
      <c r="I68" s="354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353" t="s">
        <v>444</v>
      </c>
      <c r="B69" s="354" t="s">
        <v>445</v>
      </c>
      <c r="C69" s="354" t="s">
        <v>446</v>
      </c>
      <c r="D69" s="354" t="s">
        <v>343</v>
      </c>
      <c r="E69" s="354" t="s">
        <v>344</v>
      </c>
      <c r="F69" s="354" t="s">
        <v>459</v>
      </c>
      <c r="G69" s="354" t="s">
        <v>460</v>
      </c>
      <c r="H69" s="354">
        <v>40</v>
      </c>
      <c r="I69" s="354">
        <f t="shared" si="2"/>
        <v>110</v>
      </c>
      <c r="J69" t="str">
        <f t="shared" si="3"/>
        <v>50292-06113</v>
      </c>
    </row>
    <row r="70" spans="1:10" ht="21" hidden="1" customHeight="1">
      <c r="A70" s="353" t="s">
        <v>444</v>
      </c>
      <c r="B70" s="354" t="s">
        <v>445</v>
      </c>
      <c r="C70" s="354" t="s">
        <v>446</v>
      </c>
      <c r="D70" s="354" t="s">
        <v>343</v>
      </c>
      <c r="E70" s="354" t="s">
        <v>344</v>
      </c>
      <c r="F70" s="354" t="s">
        <v>461</v>
      </c>
      <c r="G70" s="354" t="s">
        <v>462</v>
      </c>
      <c r="H70" s="354">
        <v>31</v>
      </c>
      <c r="I70" s="354">
        <f t="shared" si="2"/>
        <v>90</v>
      </c>
      <c r="J70" t="str">
        <f t="shared" si="3"/>
        <v>50292-06113</v>
      </c>
    </row>
    <row r="71" spans="1:10" ht="21" hidden="1" customHeight="1">
      <c r="A71" s="353" t="s">
        <v>444</v>
      </c>
      <c r="B71" s="354" t="s">
        <v>445</v>
      </c>
      <c r="C71" s="354" t="s">
        <v>446</v>
      </c>
      <c r="D71" s="354" t="s">
        <v>343</v>
      </c>
      <c r="E71" s="354" t="s">
        <v>344</v>
      </c>
      <c r="F71" s="354" t="s">
        <v>463</v>
      </c>
      <c r="G71" s="354" t="s">
        <v>464</v>
      </c>
      <c r="H71" s="354">
        <v>25</v>
      </c>
      <c r="I71" s="354">
        <f t="shared" si="2"/>
        <v>76</v>
      </c>
      <c r="J71" t="str">
        <f t="shared" si="3"/>
        <v>50292-06113</v>
      </c>
    </row>
    <row r="72" spans="1:10" ht="21" hidden="1" customHeight="1">
      <c r="A72" s="353" t="s">
        <v>444</v>
      </c>
      <c r="B72" s="354" t="s">
        <v>445</v>
      </c>
      <c r="C72" s="354" t="s">
        <v>446</v>
      </c>
      <c r="D72" s="354" t="s">
        <v>343</v>
      </c>
      <c r="E72" s="354" t="s">
        <v>344</v>
      </c>
      <c r="F72" s="354" t="s">
        <v>465</v>
      </c>
      <c r="G72" s="354" t="s">
        <v>466</v>
      </c>
      <c r="H72" s="354">
        <v>15</v>
      </c>
      <c r="I72" s="354">
        <f t="shared" si="2"/>
        <v>54</v>
      </c>
      <c r="J72" t="str">
        <f t="shared" si="3"/>
        <v>50292-06113</v>
      </c>
    </row>
    <row r="73" spans="1:10" ht="21" hidden="1" customHeight="1">
      <c r="A73" s="353" t="s">
        <v>467</v>
      </c>
      <c r="B73" s="354" t="s">
        <v>468</v>
      </c>
      <c r="C73" s="354" t="s">
        <v>469</v>
      </c>
      <c r="D73" s="354" t="s">
        <v>422</v>
      </c>
      <c r="E73" s="354" t="s">
        <v>423</v>
      </c>
      <c r="F73" s="354" t="s">
        <v>470</v>
      </c>
      <c r="G73" s="354" t="s">
        <v>471</v>
      </c>
      <c r="H73" s="354">
        <v>19</v>
      </c>
      <c r="I73" s="354">
        <f t="shared" si="2"/>
        <v>64</v>
      </c>
      <c r="J73" t="str">
        <f t="shared" si="3"/>
        <v>50297-00001</v>
      </c>
    </row>
    <row r="74" spans="1:10" ht="21" hidden="1" customHeight="1">
      <c r="A74" s="353" t="s">
        <v>467</v>
      </c>
      <c r="B74" s="354" t="s">
        <v>468</v>
      </c>
      <c r="C74" s="354" t="s">
        <v>469</v>
      </c>
      <c r="D74" s="354" t="s">
        <v>422</v>
      </c>
      <c r="E74" s="354" t="s">
        <v>423</v>
      </c>
      <c r="F74" s="354" t="s">
        <v>472</v>
      </c>
      <c r="G74" s="354" t="s">
        <v>473</v>
      </c>
      <c r="H74" s="354">
        <v>44</v>
      </c>
      <c r="I74" s="354">
        <f t="shared" si="2"/>
        <v>120</v>
      </c>
      <c r="J74" t="str">
        <f t="shared" si="3"/>
        <v>50297-00001</v>
      </c>
    </row>
    <row r="75" spans="1:10" ht="21" hidden="1" customHeight="1">
      <c r="A75" s="353" t="s">
        <v>467</v>
      </c>
      <c r="B75" s="354" t="s">
        <v>468</v>
      </c>
      <c r="C75" s="354" t="s">
        <v>469</v>
      </c>
      <c r="D75" s="354" t="s">
        <v>422</v>
      </c>
      <c r="E75" s="354" t="s">
        <v>423</v>
      </c>
      <c r="F75" s="354" t="s">
        <v>474</v>
      </c>
      <c r="G75" s="354" t="s">
        <v>475</v>
      </c>
      <c r="H75" s="354">
        <v>45</v>
      </c>
      <c r="I75" s="354">
        <f t="shared" si="2"/>
        <v>122</v>
      </c>
      <c r="J75" t="str">
        <f t="shared" si="3"/>
        <v>50297-00001</v>
      </c>
    </row>
    <row r="76" spans="1:10" ht="21" hidden="1" customHeight="1">
      <c r="A76" s="353" t="s">
        <v>467</v>
      </c>
      <c r="B76" s="354" t="s">
        <v>468</v>
      </c>
      <c r="C76" s="354" t="s">
        <v>469</v>
      </c>
      <c r="D76" s="354" t="s">
        <v>422</v>
      </c>
      <c r="E76" s="354" t="s">
        <v>423</v>
      </c>
      <c r="F76" s="354" t="s">
        <v>476</v>
      </c>
      <c r="G76" s="354" t="s">
        <v>477</v>
      </c>
      <c r="H76" s="354">
        <v>23</v>
      </c>
      <c r="I76" s="354">
        <f t="shared" si="2"/>
        <v>72</v>
      </c>
      <c r="J76" t="str">
        <f t="shared" si="3"/>
        <v>50297-00001</v>
      </c>
    </row>
    <row r="77" spans="1:10" ht="21" hidden="1" customHeight="1">
      <c r="A77" s="353" t="s">
        <v>467</v>
      </c>
      <c r="B77" s="354" t="s">
        <v>468</v>
      </c>
      <c r="C77" s="354" t="s">
        <v>469</v>
      </c>
      <c r="D77" s="354" t="s">
        <v>422</v>
      </c>
      <c r="E77" s="354" t="s">
        <v>423</v>
      </c>
      <c r="F77" s="354" t="s">
        <v>478</v>
      </c>
      <c r="G77" s="354" t="s">
        <v>479</v>
      </c>
      <c r="H77" s="354">
        <v>19</v>
      </c>
      <c r="I77" s="354">
        <f t="shared" si="2"/>
        <v>64</v>
      </c>
      <c r="J77" t="str">
        <f t="shared" si="3"/>
        <v>50297-00001</v>
      </c>
    </row>
    <row r="78" spans="1:10" ht="21" hidden="1" customHeight="1">
      <c r="A78" s="353" t="s">
        <v>467</v>
      </c>
      <c r="B78" s="354" t="s">
        <v>468</v>
      </c>
      <c r="C78" s="354" t="s">
        <v>469</v>
      </c>
      <c r="D78" s="354" t="s">
        <v>343</v>
      </c>
      <c r="E78" s="354" t="s">
        <v>344</v>
      </c>
      <c r="F78" s="354" t="s">
        <v>480</v>
      </c>
      <c r="G78" s="354" t="s">
        <v>481</v>
      </c>
      <c r="H78" s="354">
        <v>16</v>
      </c>
      <c r="I78" s="354">
        <f t="shared" si="2"/>
        <v>56</v>
      </c>
      <c r="J78" t="str">
        <f t="shared" si="3"/>
        <v>50297-06113</v>
      </c>
    </row>
    <row r="79" spans="1:10" ht="21" hidden="1" customHeight="1">
      <c r="A79" s="353" t="s">
        <v>467</v>
      </c>
      <c r="B79" s="354" t="s">
        <v>468</v>
      </c>
      <c r="C79" s="354" t="s">
        <v>469</v>
      </c>
      <c r="D79" s="354" t="s">
        <v>343</v>
      </c>
      <c r="E79" s="354" t="s">
        <v>344</v>
      </c>
      <c r="F79" s="354" t="s">
        <v>482</v>
      </c>
      <c r="G79" s="354" t="s">
        <v>483</v>
      </c>
      <c r="H79" s="354">
        <v>37</v>
      </c>
      <c r="I79" s="354">
        <f t="shared" si="2"/>
        <v>104</v>
      </c>
      <c r="J79" t="str">
        <f t="shared" si="3"/>
        <v>50297-06113</v>
      </c>
    </row>
    <row r="80" spans="1:10" ht="21" hidden="1" customHeight="1">
      <c r="A80" s="353" t="s">
        <v>467</v>
      </c>
      <c r="B80" s="354" t="s">
        <v>468</v>
      </c>
      <c r="C80" s="354" t="s">
        <v>469</v>
      </c>
      <c r="D80" s="354" t="s">
        <v>343</v>
      </c>
      <c r="E80" s="354" t="s">
        <v>344</v>
      </c>
      <c r="F80" s="354" t="s">
        <v>484</v>
      </c>
      <c r="G80" s="354" t="s">
        <v>485</v>
      </c>
      <c r="H80" s="354">
        <v>39</v>
      </c>
      <c r="I80" s="354">
        <f t="shared" si="2"/>
        <v>108</v>
      </c>
      <c r="J80" t="str">
        <f t="shared" si="3"/>
        <v>50297-06113</v>
      </c>
    </row>
    <row r="81" spans="1:10" ht="21" hidden="1" customHeight="1">
      <c r="A81" s="353" t="s">
        <v>467</v>
      </c>
      <c r="B81" s="354" t="s">
        <v>468</v>
      </c>
      <c r="C81" s="354" t="s">
        <v>469</v>
      </c>
      <c r="D81" s="354" t="s">
        <v>343</v>
      </c>
      <c r="E81" s="354" t="s">
        <v>344</v>
      </c>
      <c r="F81" s="354" t="s">
        <v>486</v>
      </c>
      <c r="G81" s="354" t="s">
        <v>487</v>
      </c>
      <c r="H81" s="354">
        <v>22</v>
      </c>
      <c r="I81" s="354">
        <f t="shared" si="2"/>
        <v>70</v>
      </c>
      <c r="J81" t="str">
        <f t="shared" si="3"/>
        <v>50297-06113</v>
      </c>
    </row>
    <row r="82" spans="1:10" ht="21" hidden="1" customHeight="1">
      <c r="A82" s="353" t="s">
        <v>467</v>
      </c>
      <c r="B82" s="354" t="s">
        <v>468</v>
      </c>
      <c r="C82" s="354" t="s">
        <v>469</v>
      </c>
      <c r="D82" s="354" t="s">
        <v>343</v>
      </c>
      <c r="E82" s="354" t="s">
        <v>344</v>
      </c>
      <c r="F82" s="354" t="s">
        <v>488</v>
      </c>
      <c r="G82" s="354" t="s">
        <v>489</v>
      </c>
      <c r="H82" s="354">
        <v>17</v>
      </c>
      <c r="I82" s="354">
        <f t="shared" si="2"/>
        <v>58</v>
      </c>
      <c r="J82" t="str">
        <f t="shared" si="3"/>
        <v>50297-06113</v>
      </c>
    </row>
    <row r="83" spans="1:10" ht="21" hidden="1" customHeight="1">
      <c r="A83" s="353" t="s">
        <v>467</v>
      </c>
      <c r="B83" s="354" t="s">
        <v>468</v>
      </c>
      <c r="C83" s="354" t="s">
        <v>469</v>
      </c>
      <c r="D83" s="354" t="s">
        <v>490</v>
      </c>
      <c r="E83" s="354" t="s">
        <v>491</v>
      </c>
      <c r="F83" s="354" t="s">
        <v>492</v>
      </c>
      <c r="G83" s="354" t="s">
        <v>493</v>
      </c>
      <c r="H83" s="354">
        <v>13</v>
      </c>
      <c r="I83" s="354">
        <f t="shared" si="2"/>
        <v>50</v>
      </c>
      <c r="J83" t="str">
        <f t="shared" si="3"/>
        <v>50297-02077</v>
      </c>
    </row>
    <row r="84" spans="1:10" ht="21" hidden="1" customHeight="1">
      <c r="A84" s="353" t="s">
        <v>467</v>
      </c>
      <c r="B84" s="354" t="s">
        <v>468</v>
      </c>
      <c r="C84" s="354" t="s">
        <v>469</v>
      </c>
      <c r="D84" s="354" t="s">
        <v>490</v>
      </c>
      <c r="E84" s="354" t="s">
        <v>491</v>
      </c>
      <c r="F84" s="354" t="s">
        <v>494</v>
      </c>
      <c r="G84" s="354" t="s">
        <v>495</v>
      </c>
      <c r="H84" s="354">
        <v>32</v>
      </c>
      <c r="I84" s="354">
        <f t="shared" si="2"/>
        <v>94</v>
      </c>
      <c r="J84" t="str">
        <f t="shared" si="3"/>
        <v>50297-02077</v>
      </c>
    </row>
    <row r="85" spans="1:10" ht="21" hidden="1" customHeight="1">
      <c r="A85" s="353" t="s">
        <v>467</v>
      </c>
      <c r="B85" s="354" t="s">
        <v>468</v>
      </c>
      <c r="C85" s="354" t="s">
        <v>469</v>
      </c>
      <c r="D85" s="354" t="s">
        <v>490</v>
      </c>
      <c r="E85" s="354" t="s">
        <v>491</v>
      </c>
      <c r="F85" s="354" t="s">
        <v>496</v>
      </c>
      <c r="G85" s="354" t="s">
        <v>497</v>
      </c>
      <c r="H85" s="354">
        <v>33</v>
      </c>
      <c r="I85" s="354">
        <f t="shared" si="2"/>
        <v>96</v>
      </c>
      <c r="J85" t="str">
        <f t="shared" si="3"/>
        <v>50297-02077</v>
      </c>
    </row>
    <row r="86" spans="1:10" ht="21" hidden="1" customHeight="1">
      <c r="A86" s="353" t="s">
        <v>467</v>
      </c>
      <c r="B86" s="354" t="s">
        <v>468</v>
      </c>
      <c r="C86" s="354" t="s">
        <v>469</v>
      </c>
      <c r="D86" s="354" t="s">
        <v>490</v>
      </c>
      <c r="E86" s="354" t="s">
        <v>491</v>
      </c>
      <c r="F86" s="354" t="s">
        <v>498</v>
      </c>
      <c r="G86" s="354" t="s">
        <v>499</v>
      </c>
      <c r="H86" s="354">
        <v>22</v>
      </c>
      <c r="I86" s="354">
        <f t="shared" si="2"/>
        <v>70</v>
      </c>
      <c r="J86" t="str">
        <f t="shared" si="3"/>
        <v>50297-02077</v>
      </c>
    </row>
    <row r="87" spans="1:10" ht="21" hidden="1" customHeight="1">
      <c r="A87" s="353" t="s">
        <v>467</v>
      </c>
      <c r="B87" s="354" t="s">
        <v>468</v>
      </c>
      <c r="C87" s="354" t="s">
        <v>469</v>
      </c>
      <c r="D87" s="354" t="s">
        <v>490</v>
      </c>
      <c r="E87" s="354" t="s">
        <v>491</v>
      </c>
      <c r="F87" s="354" t="s">
        <v>500</v>
      </c>
      <c r="G87" s="354" t="s">
        <v>501</v>
      </c>
      <c r="H87" s="354">
        <v>14</v>
      </c>
      <c r="I87" s="354">
        <f t="shared" si="2"/>
        <v>52</v>
      </c>
      <c r="J87" t="str">
        <f t="shared" si="3"/>
        <v>50297-02077</v>
      </c>
    </row>
    <row r="88" spans="1:10" ht="21" hidden="1" customHeight="1">
      <c r="A88" s="353" t="s">
        <v>467</v>
      </c>
      <c r="B88" s="354" t="s">
        <v>468</v>
      </c>
      <c r="C88" s="354" t="s">
        <v>469</v>
      </c>
      <c r="D88" s="354" t="s">
        <v>394</v>
      </c>
      <c r="E88" s="354" t="s">
        <v>395</v>
      </c>
      <c r="F88" s="354" t="s">
        <v>502</v>
      </c>
      <c r="G88" s="354" t="s">
        <v>503</v>
      </c>
      <c r="H88" s="354">
        <v>21</v>
      </c>
      <c r="I88" s="354">
        <f t="shared" si="2"/>
        <v>68</v>
      </c>
      <c r="J88" t="str">
        <f t="shared" si="3"/>
        <v>50297-01898</v>
      </c>
    </row>
    <row r="89" spans="1:10" ht="21" hidden="1" customHeight="1">
      <c r="A89" s="353" t="s">
        <v>467</v>
      </c>
      <c r="B89" s="354" t="s">
        <v>468</v>
      </c>
      <c r="C89" s="354" t="s">
        <v>469</v>
      </c>
      <c r="D89" s="354" t="s">
        <v>394</v>
      </c>
      <c r="E89" s="354" t="s">
        <v>395</v>
      </c>
      <c r="F89" s="354" t="s">
        <v>504</v>
      </c>
      <c r="G89" s="354" t="s">
        <v>505</v>
      </c>
      <c r="H89" s="354">
        <v>45</v>
      </c>
      <c r="I89" s="354">
        <f t="shared" si="2"/>
        <v>122</v>
      </c>
      <c r="J89" t="str">
        <f t="shared" si="3"/>
        <v>50297-01898</v>
      </c>
    </row>
    <row r="90" spans="1:10" ht="21" hidden="1" customHeight="1">
      <c r="A90" s="353" t="s">
        <v>467</v>
      </c>
      <c r="B90" s="354" t="s">
        <v>468</v>
      </c>
      <c r="C90" s="354" t="s">
        <v>469</v>
      </c>
      <c r="D90" s="354" t="s">
        <v>394</v>
      </c>
      <c r="E90" s="354" t="s">
        <v>395</v>
      </c>
      <c r="F90" s="354" t="s">
        <v>506</v>
      </c>
      <c r="G90" s="354" t="s">
        <v>507</v>
      </c>
      <c r="H90" s="354">
        <v>49</v>
      </c>
      <c r="I90" s="354">
        <f t="shared" si="2"/>
        <v>132</v>
      </c>
      <c r="J90" t="str">
        <f t="shared" si="3"/>
        <v>50297-01898</v>
      </c>
    </row>
    <row r="91" spans="1:10" ht="21" hidden="1" customHeight="1">
      <c r="A91" s="353" t="s">
        <v>467</v>
      </c>
      <c r="B91" s="354" t="s">
        <v>468</v>
      </c>
      <c r="C91" s="354" t="s">
        <v>469</v>
      </c>
      <c r="D91" s="354" t="s">
        <v>394</v>
      </c>
      <c r="E91" s="354" t="s">
        <v>395</v>
      </c>
      <c r="F91" s="354" t="s">
        <v>508</v>
      </c>
      <c r="G91" s="354" t="s">
        <v>509</v>
      </c>
      <c r="H91" s="354">
        <v>26</v>
      </c>
      <c r="I91" s="354">
        <f t="shared" si="2"/>
        <v>78</v>
      </c>
      <c r="J91" t="str">
        <f t="shared" si="3"/>
        <v>50297-01898</v>
      </c>
    </row>
    <row r="92" spans="1:10" ht="21" hidden="1" customHeight="1">
      <c r="A92" s="353" t="s">
        <v>467</v>
      </c>
      <c r="B92" s="354" t="s">
        <v>468</v>
      </c>
      <c r="C92" s="354" t="s">
        <v>469</v>
      </c>
      <c r="D92" s="354" t="s">
        <v>394</v>
      </c>
      <c r="E92" s="354" t="s">
        <v>395</v>
      </c>
      <c r="F92" s="354" t="s">
        <v>510</v>
      </c>
      <c r="G92" s="354" t="s">
        <v>511</v>
      </c>
      <c r="H92" s="354">
        <v>14</v>
      </c>
      <c r="I92" s="354">
        <f t="shared" si="2"/>
        <v>52</v>
      </c>
      <c r="J92" t="str">
        <f t="shared" si="3"/>
        <v>50297-01898</v>
      </c>
    </row>
    <row r="93" spans="1:10" ht="21" hidden="1" customHeight="1">
      <c r="A93" s="353" t="s">
        <v>512</v>
      </c>
      <c r="B93" s="354" t="s">
        <v>513</v>
      </c>
      <c r="C93" s="354" t="s">
        <v>514</v>
      </c>
      <c r="D93" s="354" t="s">
        <v>422</v>
      </c>
      <c r="E93" s="354" t="s">
        <v>423</v>
      </c>
      <c r="F93" s="354" t="s">
        <v>515</v>
      </c>
      <c r="G93" s="354" t="s">
        <v>516</v>
      </c>
      <c r="H93" s="354">
        <v>18</v>
      </c>
      <c r="I93" s="354">
        <f t="shared" si="2"/>
        <v>60</v>
      </c>
      <c r="J93" t="str">
        <f t="shared" si="3"/>
        <v>50298-00001</v>
      </c>
    </row>
    <row r="94" spans="1:10" ht="21" hidden="1" customHeight="1">
      <c r="A94" s="353" t="s">
        <v>512</v>
      </c>
      <c r="B94" s="354" t="s">
        <v>513</v>
      </c>
      <c r="C94" s="354" t="s">
        <v>514</v>
      </c>
      <c r="D94" s="354" t="s">
        <v>422</v>
      </c>
      <c r="E94" s="354" t="s">
        <v>423</v>
      </c>
      <c r="F94" s="354" t="s">
        <v>517</v>
      </c>
      <c r="G94" s="354" t="s">
        <v>518</v>
      </c>
      <c r="H94" s="354">
        <v>35</v>
      </c>
      <c r="I94" s="354">
        <f t="shared" si="2"/>
        <v>100</v>
      </c>
      <c r="J94" t="str">
        <f t="shared" si="3"/>
        <v>50298-00001</v>
      </c>
    </row>
    <row r="95" spans="1:10" ht="21" hidden="1" customHeight="1">
      <c r="A95" s="353" t="s">
        <v>512</v>
      </c>
      <c r="B95" s="354" t="s">
        <v>513</v>
      </c>
      <c r="C95" s="354" t="s">
        <v>514</v>
      </c>
      <c r="D95" s="354" t="s">
        <v>422</v>
      </c>
      <c r="E95" s="354" t="s">
        <v>423</v>
      </c>
      <c r="F95" s="354" t="s">
        <v>519</v>
      </c>
      <c r="G95" s="354" t="s">
        <v>520</v>
      </c>
      <c r="H95" s="354">
        <v>39</v>
      </c>
      <c r="I95" s="354">
        <f t="shared" si="2"/>
        <v>108</v>
      </c>
      <c r="J95" t="str">
        <f t="shared" si="3"/>
        <v>50298-00001</v>
      </c>
    </row>
    <row r="96" spans="1:10" ht="21" hidden="1" customHeight="1">
      <c r="A96" s="353" t="s">
        <v>512</v>
      </c>
      <c r="B96" s="354" t="s">
        <v>513</v>
      </c>
      <c r="C96" s="354" t="s">
        <v>514</v>
      </c>
      <c r="D96" s="354" t="s">
        <v>422</v>
      </c>
      <c r="E96" s="354" t="s">
        <v>423</v>
      </c>
      <c r="F96" s="354" t="s">
        <v>521</v>
      </c>
      <c r="G96" s="354" t="s">
        <v>522</v>
      </c>
      <c r="H96" s="354">
        <v>21</v>
      </c>
      <c r="I96" s="354">
        <f t="shared" si="2"/>
        <v>68</v>
      </c>
      <c r="J96" t="str">
        <f t="shared" si="3"/>
        <v>50298-00001</v>
      </c>
    </row>
    <row r="97" spans="1:10" ht="21" hidden="1" customHeight="1">
      <c r="A97" s="353" t="s">
        <v>512</v>
      </c>
      <c r="B97" s="354" t="s">
        <v>513</v>
      </c>
      <c r="C97" s="354" t="s">
        <v>514</v>
      </c>
      <c r="D97" s="354" t="s">
        <v>422</v>
      </c>
      <c r="E97" s="354" t="s">
        <v>423</v>
      </c>
      <c r="F97" s="354" t="s">
        <v>523</v>
      </c>
      <c r="G97" s="354" t="s">
        <v>524</v>
      </c>
      <c r="H97" s="354">
        <v>15</v>
      </c>
      <c r="I97" s="354">
        <f t="shared" si="2"/>
        <v>54</v>
      </c>
      <c r="J97" t="str">
        <f t="shared" si="3"/>
        <v>50298-00001</v>
      </c>
    </row>
    <row r="98" spans="1:10" ht="21" hidden="1" customHeight="1">
      <c r="A98" s="353" t="s">
        <v>512</v>
      </c>
      <c r="B98" s="354" t="s">
        <v>513</v>
      </c>
      <c r="C98" s="354" t="s">
        <v>514</v>
      </c>
      <c r="D98" s="354" t="s">
        <v>490</v>
      </c>
      <c r="E98" s="354" t="s">
        <v>491</v>
      </c>
      <c r="F98" s="354" t="s">
        <v>525</v>
      </c>
      <c r="G98" s="354" t="s">
        <v>526</v>
      </c>
      <c r="H98" s="354">
        <v>17</v>
      </c>
      <c r="I98" s="354">
        <f t="shared" si="2"/>
        <v>58</v>
      </c>
      <c r="J98" t="str">
        <f t="shared" si="3"/>
        <v>50298-02077</v>
      </c>
    </row>
    <row r="99" spans="1:10" ht="21" hidden="1" customHeight="1">
      <c r="A99" s="353" t="s">
        <v>512</v>
      </c>
      <c r="B99" s="354" t="s">
        <v>513</v>
      </c>
      <c r="C99" s="354" t="s">
        <v>514</v>
      </c>
      <c r="D99" s="354" t="s">
        <v>490</v>
      </c>
      <c r="E99" s="354" t="s">
        <v>491</v>
      </c>
      <c r="F99" s="354" t="s">
        <v>527</v>
      </c>
      <c r="G99" s="354" t="s">
        <v>528</v>
      </c>
      <c r="H99" s="354">
        <v>33</v>
      </c>
      <c r="I99" s="354">
        <f t="shared" si="2"/>
        <v>96</v>
      </c>
      <c r="J99" t="str">
        <f t="shared" si="3"/>
        <v>50298-02077</v>
      </c>
    </row>
    <row r="100" spans="1:10" ht="21" hidden="1" customHeight="1">
      <c r="A100" s="353" t="s">
        <v>512</v>
      </c>
      <c r="B100" s="354" t="s">
        <v>513</v>
      </c>
      <c r="C100" s="354" t="s">
        <v>514</v>
      </c>
      <c r="D100" s="354" t="s">
        <v>490</v>
      </c>
      <c r="E100" s="354" t="s">
        <v>491</v>
      </c>
      <c r="F100" s="354" t="s">
        <v>529</v>
      </c>
      <c r="G100" s="354" t="s">
        <v>530</v>
      </c>
      <c r="H100" s="354">
        <v>40</v>
      </c>
      <c r="I100" s="354">
        <f t="shared" si="2"/>
        <v>110</v>
      </c>
      <c r="J100" t="str">
        <f t="shared" si="3"/>
        <v>50298-02077</v>
      </c>
    </row>
    <row r="101" spans="1:10" ht="21" hidden="1" customHeight="1">
      <c r="A101" s="353" t="s">
        <v>512</v>
      </c>
      <c r="B101" s="354" t="s">
        <v>513</v>
      </c>
      <c r="C101" s="354" t="s">
        <v>514</v>
      </c>
      <c r="D101" s="354" t="s">
        <v>490</v>
      </c>
      <c r="E101" s="354" t="s">
        <v>491</v>
      </c>
      <c r="F101" s="354" t="s">
        <v>531</v>
      </c>
      <c r="G101" s="354" t="s">
        <v>532</v>
      </c>
      <c r="H101" s="354">
        <v>23</v>
      </c>
      <c r="I101" s="354">
        <f t="shared" si="2"/>
        <v>72</v>
      </c>
      <c r="J101" t="str">
        <f t="shared" si="3"/>
        <v>50298-02077</v>
      </c>
    </row>
    <row r="102" spans="1:10" ht="21" hidden="1" customHeight="1">
      <c r="A102" s="353" t="s">
        <v>512</v>
      </c>
      <c r="B102" s="354" t="s">
        <v>513</v>
      </c>
      <c r="C102" s="354" t="s">
        <v>514</v>
      </c>
      <c r="D102" s="354" t="s">
        <v>490</v>
      </c>
      <c r="E102" s="354" t="s">
        <v>491</v>
      </c>
      <c r="F102" s="354" t="s">
        <v>533</v>
      </c>
      <c r="G102" s="354" t="s">
        <v>534</v>
      </c>
      <c r="H102" s="354">
        <v>16</v>
      </c>
      <c r="I102" s="354">
        <f t="shared" si="2"/>
        <v>56</v>
      </c>
      <c r="J102" t="str">
        <f t="shared" si="3"/>
        <v>50298-02077</v>
      </c>
    </row>
    <row r="103" spans="1:10" ht="21" hidden="1" customHeight="1">
      <c r="A103" s="353" t="s">
        <v>512</v>
      </c>
      <c r="B103" s="354" t="s">
        <v>513</v>
      </c>
      <c r="C103" s="354" t="s">
        <v>514</v>
      </c>
      <c r="D103" s="354" t="s">
        <v>394</v>
      </c>
      <c r="E103" s="354" t="s">
        <v>395</v>
      </c>
      <c r="F103" s="354" t="s">
        <v>535</v>
      </c>
      <c r="G103" s="354" t="s">
        <v>536</v>
      </c>
      <c r="H103" s="354">
        <v>23</v>
      </c>
      <c r="I103" s="354">
        <f t="shared" si="2"/>
        <v>72</v>
      </c>
      <c r="J103" t="str">
        <f t="shared" si="3"/>
        <v>50298-01898</v>
      </c>
    </row>
    <row r="104" spans="1:10" ht="21" hidden="1" customHeight="1">
      <c r="A104" s="353" t="s">
        <v>512</v>
      </c>
      <c r="B104" s="354" t="s">
        <v>513</v>
      </c>
      <c r="C104" s="354" t="s">
        <v>514</v>
      </c>
      <c r="D104" s="354" t="s">
        <v>394</v>
      </c>
      <c r="E104" s="354" t="s">
        <v>395</v>
      </c>
      <c r="F104" s="354" t="s">
        <v>537</v>
      </c>
      <c r="G104" s="354" t="s">
        <v>538</v>
      </c>
      <c r="H104" s="354">
        <v>38</v>
      </c>
      <c r="I104" s="354">
        <f t="shared" si="2"/>
        <v>106</v>
      </c>
      <c r="J104" t="str">
        <f t="shared" si="3"/>
        <v>50298-01898</v>
      </c>
    </row>
    <row r="105" spans="1:10" ht="21" hidden="1" customHeight="1">
      <c r="A105" s="353" t="s">
        <v>512</v>
      </c>
      <c r="B105" s="354" t="s">
        <v>513</v>
      </c>
      <c r="C105" s="354" t="s">
        <v>514</v>
      </c>
      <c r="D105" s="354" t="s">
        <v>394</v>
      </c>
      <c r="E105" s="354" t="s">
        <v>395</v>
      </c>
      <c r="F105" s="354" t="s">
        <v>539</v>
      </c>
      <c r="G105" s="354" t="s">
        <v>540</v>
      </c>
      <c r="H105" s="354">
        <v>43</v>
      </c>
      <c r="I105" s="354">
        <f t="shared" si="2"/>
        <v>116</v>
      </c>
      <c r="J105" t="str">
        <f t="shared" si="3"/>
        <v>50298-01898</v>
      </c>
    </row>
    <row r="106" spans="1:10" ht="21" hidden="1" customHeight="1">
      <c r="A106" s="353" t="s">
        <v>512</v>
      </c>
      <c r="B106" s="354" t="s">
        <v>513</v>
      </c>
      <c r="C106" s="354" t="s">
        <v>514</v>
      </c>
      <c r="D106" s="354" t="s">
        <v>394</v>
      </c>
      <c r="E106" s="354" t="s">
        <v>395</v>
      </c>
      <c r="F106" s="354" t="s">
        <v>541</v>
      </c>
      <c r="G106" s="354" t="s">
        <v>542</v>
      </c>
      <c r="H106" s="354">
        <v>27</v>
      </c>
      <c r="I106" s="354">
        <f t="shared" si="2"/>
        <v>80</v>
      </c>
      <c r="J106" t="str">
        <f t="shared" si="3"/>
        <v>50298-01898</v>
      </c>
    </row>
    <row r="107" spans="1:10" ht="21" hidden="1" customHeight="1">
      <c r="A107" s="353" t="s">
        <v>512</v>
      </c>
      <c r="B107" s="354" t="s">
        <v>513</v>
      </c>
      <c r="C107" s="354" t="s">
        <v>514</v>
      </c>
      <c r="D107" s="354" t="s">
        <v>394</v>
      </c>
      <c r="E107" s="354" t="s">
        <v>395</v>
      </c>
      <c r="F107" s="354" t="s">
        <v>543</v>
      </c>
      <c r="G107" s="354" t="s">
        <v>544</v>
      </c>
      <c r="H107" s="354">
        <v>18</v>
      </c>
      <c r="I107" s="354">
        <f t="shared" si="2"/>
        <v>60</v>
      </c>
      <c r="J107" t="str">
        <f t="shared" si="3"/>
        <v>50298-01898</v>
      </c>
    </row>
    <row r="108" spans="1:10" ht="21" hidden="1" customHeight="1">
      <c r="A108" s="353" t="s">
        <v>545</v>
      </c>
      <c r="B108" s="354" t="s">
        <v>546</v>
      </c>
      <c r="C108" s="354" t="s">
        <v>547</v>
      </c>
      <c r="D108" s="354" t="s">
        <v>343</v>
      </c>
      <c r="E108" s="354" t="s">
        <v>344</v>
      </c>
      <c r="F108" s="354" t="s">
        <v>548</v>
      </c>
      <c r="G108" s="354" t="s">
        <v>549</v>
      </c>
      <c r="H108" s="354">
        <v>15</v>
      </c>
      <c r="I108" s="354">
        <f t="shared" si="2"/>
        <v>54</v>
      </c>
      <c r="J108" t="str">
        <f t="shared" si="3"/>
        <v>50307-06113</v>
      </c>
    </row>
    <row r="109" spans="1:10" ht="21" hidden="1" customHeight="1">
      <c r="A109" s="353" t="s">
        <v>545</v>
      </c>
      <c r="B109" s="354" t="s">
        <v>546</v>
      </c>
      <c r="C109" s="354" t="s">
        <v>547</v>
      </c>
      <c r="D109" s="354" t="s">
        <v>343</v>
      </c>
      <c r="E109" s="354" t="s">
        <v>344</v>
      </c>
      <c r="F109" s="354" t="s">
        <v>550</v>
      </c>
      <c r="G109" s="354" t="s">
        <v>551</v>
      </c>
      <c r="H109" s="354">
        <v>41</v>
      </c>
      <c r="I109" s="354">
        <f t="shared" si="2"/>
        <v>112</v>
      </c>
      <c r="J109" t="str">
        <f t="shared" si="3"/>
        <v>50307-06113</v>
      </c>
    </row>
    <row r="110" spans="1:10" ht="21" hidden="1" customHeight="1">
      <c r="A110" s="353" t="s">
        <v>545</v>
      </c>
      <c r="B110" s="354" t="s">
        <v>546</v>
      </c>
      <c r="C110" s="354" t="s">
        <v>547</v>
      </c>
      <c r="D110" s="354" t="s">
        <v>343</v>
      </c>
      <c r="E110" s="354" t="s">
        <v>344</v>
      </c>
      <c r="F110" s="354" t="s">
        <v>552</v>
      </c>
      <c r="G110" s="354" t="s">
        <v>553</v>
      </c>
      <c r="H110" s="354">
        <v>48</v>
      </c>
      <c r="I110" s="354">
        <f t="shared" si="2"/>
        <v>130</v>
      </c>
      <c r="J110" t="str">
        <f t="shared" si="3"/>
        <v>50307-06113</v>
      </c>
    </row>
    <row r="111" spans="1:10" ht="21" hidden="1" customHeight="1">
      <c r="A111" s="353" t="s">
        <v>545</v>
      </c>
      <c r="B111" s="354" t="s">
        <v>546</v>
      </c>
      <c r="C111" s="354" t="s">
        <v>547</v>
      </c>
      <c r="D111" s="354" t="s">
        <v>343</v>
      </c>
      <c r="E111" s="354" t="s">
        <v>344</v>
      </c>
      <c r="F111" s="354" t="s">
        <v>554</v>
      </c>
      <c r="G111" s="354" t="s">
        <v>555</v>
      </c>
      <c r="H111" s="354">
        <v>25</v>
      </c>
      <c r="I111" s="354">
        <f t="shared" si="2"/>
        <v>76</v>
      </c>
      <c r="J111" t="str">
        <f t="shared" si="3"/>
        <v>50307-06113</v>
      </c>
    </row>
    <row r="112" spans="1:10" ht="21" hidden="1" customHeight="1">
      <c r="A112" s="353" t="s">
        <v>545</v>
      </c>
      <c r="B112" s="354" t="s">
        <v>546</v>
      </c>
      <c r="C112" s="354" t="s">
        <v>547</v>
      </c>
      <c r="D112" s="354" t="s">
        <v>343</v>
      </c>
      <c r="E112" s="354" t="s">
        <v>344</v>
      </c>
      <c r="F112" s="354" t="s">
        <v>556</v>
      </c>
      <c r="G112" s="354" t="s">
        <v>557</v>
      </c>
      <c r="H112" s="354">
        <v>20</v>
      </c>
      <c r="I112" s="354">
        <f t="shared" si="2"/>
        <v>66</v>
      </c>
      <c r="J112" t="str">
        <f t="shared" si="3"/>
        <v>50307-06113</v>
      </c>
    </row>
    <row r="113" spans="1:10" ht="21" hidden="1" customHeight="1">
      <c r="A113" s="353" t="s">
        <v>558</v>
      </c>
      <c r="B113" s="354" t="s">
        <v>559</v>
      </c>
      <c r="C113" s="354" t="s">
        <v>560</v>
      </c>
      <c r="D113" s="354" t="s">
        <v>422</v>
      </c>
      <c r="E113" s="354" t="s">
        <v>423</v>
      </c>
      <c r="F113" s="354" t="s">
        <v>561</v>
      </c>
      <c r="G113" s="354" t="s">
        <v>562</v>
      </c>
      <c r="H113" s="354">
        <v>24</v>
      </c>
      <c r="I113" s="354">
        <f t="shared" si="2"/>
        <v>74</v>
      </c>
      <c r="J113" t="str">
        <f t="shared" si="3"/>
        <v>50310-00001</v>
      </c>
    </row>
    <row r="114" spans="1:10" ht="21" hidden="1" customHeight="1">
      <c r="A114" s="353" t="s">
        <v>558</v>
      </c>
      <c r="B114" s="354" t="s">
        <v>559</v>
      </c>
      <c r="C114" s="354" t="s">
        <v>560</v>
      </c>
      <c r="D114" s="354" t="s">
        <v>422</v>
      </c>
      <c r="E114" s="354" t="s">
        <v>423</v>
      </c>
      <c r="F114" s="354" t="s">
        <v>563</v>
      </c>
      <c r="G114" s="354" t="s">
        <v>564</v>
      </c>
      <c r="H114" s="354">
        <v>42</v>
      </c>
      <c r="I114" s="354">
        <f t="shared" si="2"/>
        <v>114</v>
      </c>
      <c r="J114" t="str">
        <f t="shared" si="3"/>
        <v>50310-00001</v>
      </c>
    </row>
    <row r="115" spans="1:10" ht="21" hidden="1" customHeight="1">
      <c r="A115" s="353" t="s">
        <v>558</v>
      </c>
      <c r="B115" s="354" t="s">
        <v>559</v>
      </c>
      <c r="C115" s="354" t="s">
        <v>560</v>
      </c>
      <c r="D115" s="354" t="s">
        <v>422</v>
      </c>
      <c r="E115" s="354" t="s">
        <v>423</v>
      </c>
      <c r="F115" s="354" t="s">
        <v>565</v>
      </c>
      <c r="G115" s="354" t="s">
        <v>566</v>
      </c>
      <c r="H115" s="354">
        <v>40</v>
      </c>
      <c r="I115" s="354">
        <f t="shared" si="2"/>
        <v>110</v>
      </c>
      <c r="J115" t="str">
        <f t="shared" si="3"/>
        <v>50310-00001</v>
      </c>
    </row>
    <row r="116" spans="1:10" ht="21" hidden="1" customHeight="1">
      <c r="A116" s="353" t="s">
        <v>558</v>
      </c>
      <c r="B116" s="354" t="s">
        <v>559</v>
      </c>
      <c r="C116" s="354" t="s">
        <v>560</v>
      </c>
      <c r="D116" s="354" t="s">
        <v>422</v>
      </c>
      <c r="E116" s="354" t="s">
        <v>423</v>
      </c>
      <c r="F116" s="354" t="s">
        <v>567</v>
      </c>
      <c r="G116" s="354" t="s">
        <v>568</v>
      </c>
      <c r="H116" s="354">
        <v>25</v>
      </c>
      <c r="I116" s="354">
        <f t="shared" si="2"/>
        <v>76</v>
      </c>
      <c r="J116" t="str">
        <f t="shared" si="3"/>
        <v>50310-00001</v>
      </c>
    </row>
    <row r="117" spans="1:10" ht="21" hidden="1" customHeight="1">
      <c r="A117" s="353" t="s">
        <v>558</v>
      </c>
      <c r="B117" s="354" t="s">
        <v>559</v>
      </c>
      <c r="C117" s="354" t="s">
        <v>560</v>
      </c>
      <c r="D117" s="354" t="s">
        <v>422</v>
      </c>
      <c r="E117" s="354" t="s">
        <v>423</v>
      </c>
      <c r="F117" s="354" t="s">
        <v>569</v>
      </c>
      <c r="G117" s="354" t="s">
        <v>570</v>
      </c>
      <c r="H117" s="354">
        <v>19</v>
      </c>
      <c r="I117" s="354">
        <f t="shared" si="2"/>
        <v>64</v>
      </c>
      <c r="J117" t="str">
        <f t="shared" si="3"/>
        <v>50310-00001</v>
      </c>
    </row>
    <row r="118" spans="1:10" ht="21" hidden="1" customHeight="1">
      <c r="A118" s="353" t="s">
        <v>558</v>
      </c>
      <c r="B118" s="354" t="s">
        <v>559</v>
      </c>
      <c r="C118" s="354" t="s">
        <v>560</v>
      </c>
      <c r="D118" s="354" t="s">
        <v>287</v>
      </c>
      <c r="E118" s="354" t="s">
        <v>288</v>
      </c>
      <c r="F118" s="354" t="s">
        <v>571</v>
      </c>
      <c r="G118" s="354" t="s">
        <v>572</v>
      </c>
      <c r="H118" s="354">
        <v>19</v>
      </c>
      <c r="I118" s="354">
        <f t="shared" si="2"/>
        <v>64</v>
      </c>
      <c r="J118" t="str">
        <f t="shared" si="3"/>
        <v>50310-05977</v>
      </c>
    </row>
    <row r="119" spans="1:10" ht="21" hidden="1" customHeight="1">
      <c r="A119" s="353" t="s">
        <v>558</v>
      </c>
      <c r="B119" s="354" t="s">
        <v>559</v>
      </c>
      <c r="C119" s="354" t="s">
        <v>560</v>
      </c>
      <c r="D119" s="354" t="s">
        <v>287</v>
      </c>
      <c r="E119" s="354" t="s">
        <v>288</v>
      </c>
      <c r="F119" s="354" t="s">
        <v>573</v>
      </c>
      <c r="G119" s="354" t="s">
        <v>574</v>
      </c>
      <c r="H119" s="354">
        <v>40</v>
      </c>
      <c r="I119" s="354">
        <f t="shared" si="2"/>
        <v>110</v>
      </c>
      <c r="J119" t="str">
        <f t="shared" si="3"/>
        <v>50310-05977</v>
      </c>
    </row>
    <row r="120" spans="1:10" ht="21" hidden="1" customHeight="1">
      <c r="A120" s="353" t="s">
        <v>558</v>
      </c>
      <c r="B120" s="354" t="s">
        <v>559</v>
      </c>
      <c r="C120" s="354" t="s">
        <v>560</v>
      </c>
      <c r="D120" s="354" t="s">
        <v>287</v>
      </c>
      <c r="E120" s="354" t="s">
        <v>288</v>
      </c>
      <c r="F120" s="354" t="s">
        <v>575</v>
      </c>
      <c r="G120" s="354" t="s">
        <v>576</v>
      </c>
      <c r="H120" s="354">
        <v>44</v>
      </c>
      <c r="I120" s="354">
        <f t="shared" si="2"/>
        <v>120</v>
      </c>
      <c r="J120" t="str">
        <f t="shared" si="3"/>
        <v>50310-05977</v>
      </c>
    </row>
    <row r="121" spans="1:10" ht="21" hidden="1" customHeight="1">
      <c r="A121" s="353" t="s">
        <v>558</v>
      </c>
      <c r="B121" s="354" t="s">
        <v>559</v>
      </c>
      <c r="C121" s="354" t="s">
        <v>560</v>
      </c>
      <c r="D121" s="354" t="s">
        <v>287</v>
      </c>
      <c r="E121" s="354" t="s">
        <v>288</v>
      </c>
      <c r="F121" s="354" t="s">
        <v>577</v>
      </c>
      <c r="G121" s="354" t="s">
        <v>578</v>
      </c>
      <c r="H121" s="354">
        <v>29</v>
      </c>
      <c r="I121" s="354">
        <f t="shared" si="2"/>
        <v>86</v>
      </c>
      <c r="J121" t="str">
        <f t="shared" si="3"/>
        <v>50310-05977</v>
      </c>
    </row>
    <row r="122" spans="1:10" ht="21" hidden="1" customHeight="1">
      <c r="A122" s="353" t="s">
        <v>558</v>
      </c>
      <c r="B122" s="354" t="s">
        <v>559</v>
      </c>
      <c r="C122" s="354" t="s">
        <v>560</v>
      </c>
      <c r="D122" s="354" t="s">
        <v>287</v>
      </c>
      <c r="E122" s="354" t="s">
        <v>288</v>
      </c>
      <c r="F122" s="354" t="s">
        <v>579</v>
      </c>
      <c r="G122" s="354" t="s">
        <v>580</v>
      </c>
      <c r="H122" s="354">
        <v>17</v>
      </c>
      <c r="I122" s="354">
        <f t="shared" si="2"/>
        <v>58</v>
      </c>
      <c r="J122" t="str">
        <f t="shared" si="3"/>
        <v>50310-05977</v>
      </c>
    </row>
    <row r="123" spans="1:10" ht="21" hidden="1" customHeight="1">
      <c r="A123" s="353" t="s">
        <v>558</v>
      </c>
      <c r="B123" s="354" t="s">
        <v>559</v>
      </c>
      <c r="C123" s="354" t="s">
        <v>560</v>
      </c>
      <c r="D123" s="354" t="s">
        <v>490</v>
      </c>
      <c r="E123" s="354" t="s">
        <v>491</v>
      </c>
      <c r="F123" s="354" t="s">
        <v>581</v>
      </c>
      <c r="G123" s="354" t="s">
        <v>582</v>
      </c>
      <c r="H123" s="354">
        <v>18</v>
      </c>
      <c r="I123" s="354">
        <f t="shared" si="2"/>
        <v>60</v>
      </c>
      <c r="J123" t="str">
        <f t="shared" si="3"/>
        <v>50310-02077</v>
      </c>
    </row>
    <row r="124" spans="1:10" ht="21" hidden="1" customHeight="1">
      <c r="A124" s="353" t="s">
        <v>558</v>
      </c>
      <c r="B124" s="354" t="s">
        <v>559</v>
      </c>
      <c r="C124" s="354" t="s">
        <v>560</v>
      </c>
      <c r="D124" s="354" t="s">
        <v>490</v>
      </c>
      <c r="E124" s="354" t="s">
        <v>491</v>
      </c>
      <c r="F124" s="354" t="s">
        <v>583</v>
      </c>
      <c r="G124" s="354" t="s">
        <v>584</v>
      </c>
      <c r="H124" s="354">
        <v>34</v>
      </c>
      <c r="I124" s="354">
        <f t="shared" si="2"/>
        <v>98</v>
      </c>
      <c r="J124" t="str">
        <f t="shared" si="3"/>
        <v>50310-02077</v>
      </c>
    </row>
    <row r="125" spans="1:10" ht="21" hidden="1" customHeight="1">
      <c r="A125" s="353" t="s">
        <v>558</v>
      </c>
      <c r="B125" s="354" t="s">
        <v>559</v>
      </c>
      <c r="C125" s="354" t="s">
        <v>560</v>
      </c>
      <c r="D125" s="354" t="s">
        <v>490</v>
      </c>
      <c r="E125" s="354" t="s">
        <v>491</v>
      </c>
      <c r="F125" s="354" t="s">
        <v>585</v>
      </c>
      <c r="G125" s="354" t="s">
        <v>586</v>
      </c>
      <c r="H125" s="354">
        <v>36</v>
      </c>
      <c r="I125" s="354">
        <f t="shared" si="2"/>
        <v>102</v>
      </c>
      <c r="J125" t="str">
        <f t="shared" si="3"/>
        <v>50310-02077</v>
      </c>
    </row>
    <row r="126" spans="1:10" ht="21" hidden="1" customHeight="1">
      <c r="A126" s="353" t="s">
        <v>558</v>
      </c>
      <c r="B126" s="354" t="s">
        <v>559</v>
      </c>
      <c r="C126" s="354" t="s">
        <v>560</v>
      </c>
      <c r="D126" s="354" t="s">
        <v>490</v>
      </c>
      <c r="E126" s="354" t="s">
        <v>491</v>
      </c>
      <c r="F126" s="354" t="s">
        <v>587</v>
      </c>
      <c r="G126" s="354" t="s">
        <v>588</v>
      </c>
      <c r="H126" s="354">
        <v>22</v>
      </c>
      <c r="I126" s="354">
        <f t="shared" si="2"/>
        <v>70</v>
      </c>
      <c r="J126" t="str">
        <f t="shared" si="3"/>
        <v>50310-02077</v>
      </c>
    </row>
    <row r="127" spans="1:10" ht="21" hidden="1" customHeight="1">
      <c r="A127" s="353" t="s">
        <v>558</v>
      </c>
      <c r="B127" s="354" t="s">
        <v>559</v>
      </c>
      <c r="C127" s="354" t="s">
        <v>560</v>
      </c>
      <c r="D127" s="354" t="s">
        <v>490</v>
      </c>
      <c r="E127" s="354" t="s">
        <v>491</v>
      </c>
      <c r="F127" s="354" t="s">
        <v>589</v>
      </c>
      <c r="G127" s="354" t="s">
        <v>590</v>
      </c>
      <c r="H127" s="354">
        <v>15</v>
      </c>
      <c r="I127" s="354">
        <f t="shared" si="2"/>
        <v>54</v>
      </c>
      <c r="J127" t="str">
        <f t="shared" si="3"/>
        <v>50310-02077</v>
      </c>
    </row>
    <row r="128" spans="1:10" ht="21" hidden="1" customHeight="1">
      <c r="A128" s="353" t="s">
        <v>558</v>
      </c>
      <c r="B128" s="354" t="s">
        <v>559</v>
      </c>
      <c r="C128" s="354" t="s">
        <v>560</v>
      </c>
      <c r="D128" s="354" t="s">
        <v>394</v>
      </c>
      <c r="E128" s="354" t="s">
        <v>395</v>
      </c>
      <c r="F128" s="354" t="s">
        <v>591</v>
      </c>
      <c r="G128" s="354" t="s">
        <v>592</v>
      </c>
      <c r="H128" s="354">
        <v>24</v>
      </c>
      <c r="I128" s="354">
        <f t="shared" si="2"/>
        <v>74</v>
      </c>
      <c r="J128" t="str">
        <f t="shared" si="3"/>
        <v>50310-01898</v>
      </c>
    </row>
    <row r="129" spans="1:10" ht="21" hidden="1" customHeight="1">
      <c r="A129" s="353" t="s">
        <v>558</v>
      </c>
      <c r="B129" s="354" t="s">
        <v>559</v>
      </c>
      <c r="C129" s="354" t="s">
        <v>560</v>
      </c>
      <c r="D129" s="354" t="s">
        <v>394</v>
      </c>
      <c r="E129" s="354" t="s">
        <v>395</v>
      </c>
      <c r="F129" s="354" t="s">
        <v>593</v>
      </c>
      <c r="G129" s="354" t="s">
        <v>594</v>
      </c>
      <c r="H129" s="354">
        <v>40</v>
      </c>
      <c r="I129" s="354">
        <f t="shared" si="2"/>
        <v>110</v>
      </c>
      <c r="J129" t="str">
        <f t="shared" si="3"/>
        <v>50310-01898</v>
      </c>
    </row>
    <row r="130" spans="1:10" ht="21" hidden="1" customHeight="1">
      <c r="A130" s="353" t="s">
        <v>558</v>
      </c>
      <c r="B130" s="354" t="s">
        <v>559</v>
      </c>
      <c r="C130" s="354" t="s">
        <v>560</v>
      </c>
      <c r="D130" s="354" t="s">
        <v>394</v>
      </c>
      <c r="E130" s="354" t="s">
        <v>395</v>
      </c>
      <c r="F130" s="354" t="s">
        <v>595</v>
      </c>
      <c r="G130" s="354" t="s">
        <v>596</v>
      </c>
      <c r="H130" s="354">
        <v>46</v>
      </c>
      <c r="I130" s="354">
        <f t="shared" si="2"/>
        <v>124</v>
      </c>
      <c r="J130" t="str">
        <f t="shared" si="3"/>
        <v>50310-01898</v>
      </c>
    </row>
    <row r="131" spans="1:10" ht="21" hidden="1" customHeight="1">
      <c r="A131" s="353" t="s">
        <v>558</v>
      </c>
      <c r="B131" s="354" t="s">
        <v>559</v>
      </c>
      <c r="C131" s="354" t="s">
        <v>560</v>
      </c>
      <c r="D131" s="354" t="s">
        <v>394</v>
      </c>
      <c r="E131" s="354" t="s">
        <v>395</v>
      </c>
      <c r="F131" s="354" t="s">
        <v>597</v>
      </c>
      <c r="G131" s="354" t="s">
        <v>598</v>
      </c>
      <c r="H131" s="354">
        <v>27</v>
      </c>
      <c r="I131" s="354">
        <f t="shared" si="2"/>
        <v>80</v>
      </c>
      <c r="J131" t="str">
        <f t="shared" si="3"/>
        <v>50310-01898</v>
      </c>
    </row>
    <row r="132" spans="1:10" ht="21" hidden="1" customHeight="1">
      <c r="A132" s="353" t="s">
        <v>558</v>
      </c>
      <c r="B132" s="354" t="s">
        <v>559</v>
      </c>
      <c r="C132" s="354" t="s">
        <v>560</v>
      </c>
      <c r="D132" s="354" t="s">
        <v>394</v>
      </c>
      <c r="E132" s="354" t="s">
        <v>395</v>
      </c>
      <c r="F132" s="354" t="s">
        <v>599</v>
      </c>
      <c r="G132" s="354" t="s">
        <v>600</v>
      </c>
      <c r="H132" s="354">
        <v>13</v>
      </c>
      <c r="I132" s="354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353" t="s">
        <v>601</v>
      </c>
      <c r="B133" s="354" t="s">
        <v>602</v>
      </c>
      <c r="C133" s="354" t="s">
        <v>603</v>
      </c>
      <c r="D133" s="354" t="s">
        <v>422</v>
      </c>
      <c r="E133" s="354" t="s">
        <v>423</v>
      </c>
      <c r="F133" s="354" t="s">
        <v>604</v>
      </c>
      <c r="G133" s="354" t="s">
        <v>605</v>
      </c>
      <c r="H133" s="354">
        <v>18</v>
      </c>
      <c r="I133" s="354">
        <f t="shared" si="4"/>
        <v>60</v>
      </c>
      <c r="J133" t="str">
        <f t="shared" si="5"/>
        <v>50389-00001</v>
      </c>
    </row>
    <row r="134" spans="1:10" ht="21" hidden="1" customHeight="1">
      <c r="A134" s="353" t="s">
        <v>601</v>
      </c>
      <c r="B134" s="354" t="s">
        <v>602</v>
      </c>
      <c r="C134" s="354" t="s">
        <v>603</v>
      </c>
      <c r="D134" s="354" t="s">
        <v>422</v>
      </c>
      <c r="E134" s="354" t="s">
        <v>423</v>
      </c>
      <c r="F134" s="354" t="s">
        <v>606</v>
      </c>
      <c r="G134" s="354" t="s">
        <v>607</v>
      </c>
      <c r="H134" s="354">
        <v>32</v>
      </c>
      <c r="I134" s="354">
        <f t="shared" si="4"/>
        <v>94</v>
      </c>
      <c r="J134" t="str">
        <f t="shared" si="5"/>
        <v>50389-00001</v>
      </c>
    </row>
    <row r="135" spans="1:10" ht="21" hidden="1" customHeight="1">
      <c r="A135" s="353" t="s">
        <v>601</v>
      </c>
      <c r="B135" s="354" t="s">
        <v>602</v>
      </c>
      <c r="C135" s="354" t="s">
        <v>603</v>
      </c>
      <c r="D135" s="354" t="s">
        <v>422</v>
      </c>
      <c r="E135" s="354" t="s">
        <v>423</v>
      </c>
      <c r="F135" s="354" t="s">
        <v>608</v>
      </c>
      <c r="G135" s="354" t="s">
        <v>609</v>
      </c>
      <c r="H135" s="354">
        <v>33</v>
      </c>
      <c r="I135" s="354">
        <f t="shared" si="4"/>
        <v>96</v>
      </c>
      <c r="J135" t="str">
        <f t="shared" si="5"/>
        <v>50389-00001</v>
      </c>
    </row>
    <row r="136" spans="1:10" ht="21" hidden="1" customHeight="1">
      <c r="A136" s="353" t="s">
        <v>601</v>
      </c>
      <c r="B136" s="354" t="s">
        <v>602</v>
      </c>
      <c r="C136" s="354" t="s">
        <v>603</v>
      </c>
      <c r="D136" s="354" t="s">
        <v>422</v>
      </c>
      <c r="E136" s="354" t="s">
        <v>423</v>
      </c>
      <c r="F136" s="354" t="s">
        <v>610</v>
      </c>
      <c r="G136" s="354" t="s">
        <v>611</v>
      </c>
      <c r="H136" s="354">
        <v>21</v>
      </c>
      <c r="I136" s="354">
        <f t="shared" si="4"/>
        <v>68</v>
      </c>
      <c r="J136" t="str">
        <f t="shared" si="5"/>
        <v>50389-00001</v>
      </c>
    </row>
    <row r="137" spans="1:10" ht="21" hidden="1" customHeight="1">
      <c r="A137" s="353" t="s">
        <v>601</v>
      </c>
      <c r="B137" s="354" t="s">
        <v>602</v>
      </c>
      <c r="C137" s="354" t="s">
        <v>603</v>
      </c>
      <c r="D137" s="354" t="s">
        <v>422</v>
      </c>
      <c r="E137" s="354" t="s">
        <v>423</v>
      </c>
      <c r="F137" s="354" t="s">
        <v>612</v>
      </c>
      <c r="G137" s="354" t="s">
        <v>613</v>
      </c>
      <c r="H137" s="354">
        <v>8</v>
      </c>
      <c r="I137" s="354">
        <f t="shared" si="4"/>
        <v>38</v>
      </c>
      <c r="J137" t="str">
        <f t="shared" si="5"/>
        <v>50389-00001</v>
      </c>
    </row>
    <row r="138" spans="1:10" ht="21" hidden="1" customHeight="1">
      <c r="A138" s="353" t="s">
        <v>601</v>
      </c>
      <c r="B138" s="354" t="s">
        <v>602</v>
      </c>
      <c r="C138" s="354" t="s">
        <v>603</v>
      </c>
      <c r="D138" s="354" t="s">
        <v>614</v>
      </c>
      <c r="E138" s="354" t="s">
        <v>615</v>
      </c>
      <c r="F138" s="354" t="s">
        <v>616</v>
      </c>
      <c r="G138" s="354" t="s">
        <v>617</v>
      </c>
      <c r="H138" s="354">
        <v>18</v>
      </c>
      <c r="I138" s="354">
        <f t="shared" si="4"/>
        <v>60</v>
      </c>
      <c r="J138" t="str">
        <f t="shared" si="5"/>
        <v>50389-06537</v>
      </c>
    </row>
    <row r="139" spans="1:10" ht="21" hidden="1" customHeight="1">
      <c r="A139" s="353" t="s">
        <v>601</v>
      </c>
      <c r="B139" s="354" t="s">
        <v>602</v>
      </c>
      <c r="C139" s="354" t="s">
        <v>603</v>
      </c>
      <c r="D139" s="354" t="s">
        <v>614</v>
      </c>
      <c r="E139" s="354" t="s">
        <v>615</v>
      </c>
      <c r="F139" s="354" t="s">
        <v>618</v>
      </c>
      <c r="G139" s="354" t="s">
        <v>619</v>
      </c>
      <c r="H139" s="354">
        <v>33</v>
      </c>
      <c r="I139" s="354">
        <f t="shared" si="4"/>
        <v>96</v>
      </c>
      <c r="J139" t="str">
        <f t="shared" si="5"/>
        <v>50389-06537</v>
      </c>
    </row>
    <row r="140" spans="1:10" ht="21" hidden="1" customHeight="1">
      <c r="A140" s="353" t="s">
        <v>601</v>
      </c>
      <c r="B140" s="354" t="s">
        <v>602</v>
      </c>
      <c r="C140" s="354" t="s">
        <v>603</v>
      </c>
      <c r="D140" s="354" t="s">
        <v>614</v>
      </c>
      <c r="E140" s="354" t="s">
        <v>615</v>
      </c>
      <c r="F140" s="354" t="s">
        <v>620</v>
      </c>
      <c r="G140" s="354" t="s">
        <v>621</v>
      </c>
      <c r="H140" s="354">
        <v>33</v>
      </c>
      <c r="I140" s="354">
        <f t="shared" si="4"/>
        <v>96</v>
      </c>
      <c r="J140" t="str">
        <f t="shared" si="5"/>
        <v>50389-06537</v>
      </c>
    </row>
    <row r="141" spans="1:10" ht="21" hidden="1" customHeight="1">
      <c r="A141" s="353" t="s">
        <v>601</v>
      </c>
      <c r="B141" s="354" t="s">
        <v>602</v>
      </c>
      <c r="C141" s="354" t="s">
        <v>603</v>
      </c>
      <c r="D141" s="354" t="s">
        <v>614</v>
      </c>
      <c r="E141" s="354" t="s">
        <v>615</v>
      </c>
      <c r="F141" s="354" t="s">
        <v>622</v>
      </c>
      <c r="G141" s="354" t="s">
        <v>623</v>
      </c>
      <c r="H141" s="354">
        <v>21</v>
      </c>
      <c r="I141" s="354">
        <f t="shared" si="4"/>
        <v>68</v>
      </c>
      <c r="J141" t="str">
        <f t="shared" si="5"/>
        <v>50389-06537</v>
      </c>
    </row>
    <row r="142" spans="1:10" ht="21" hidden="1" customHeight="1">
      <c r="A142" s="353" t="s">
        <v>601</v>
      </c>
      <c r="B142" s="354" t="s">
        <v>602</v>
      </c>
      <c r="C142" s="354" t="s">
        <v>603</v>
      </c>
      <c r="D142" s="354" t="s">
        <v>614</v>
      </c>
      <c r="E142" s="354" t="s">
        <v>615</v>
      </c>
      <c r="F142" s="354" t="s">
        <v>624</v>
      </c>
      <c r="G142" s="354" t="s">
        <v>625</v>
      </c>
      <c r="H142" s="354">
        <v>8</v>
      </c>
      <c r="I142" s="354">
        <f t="shared" si="4"/>
        <v>38</v>
      </c>
      <c r="J142" t="str">
        <f t="shared" si="5"/>
        <v>50389-06537</v>
      </c>
    </row>
    <row r="143" spans="1:10" ht="21" hidden="1" customHeight="1">
      <c r="A143" s="353" t="s">
        <v>626</v>
      </c>
      <c r="B143" s="354" t="s">
        <v>627</v>
      </c>
      <c r="C143" s="354" t="s">
        <v>628</v>
      </c>
      <c r="D143" s="354" t="s">
        <v>422</v>
      </c>
      <c r="E143" s="354" t="s">
        <v>423</v>
      </c>
      <c r="F143" s="354" t="s">
        <v>629</v>
      </c>
      <c r="G143" s="354" t="s">
        <v>630</v>
      </c>
      <c r="H143" s="354">
        <v>25</v>
      </c>
      <c r="I143" s="354">
        <f t="shared" si="4"/>
        <v>76</v>
      </c>
      <c r="J143" t="str">
        <f t="shared" si="5"/>
        <v>50423-00001</v>
      </c>
    </row>
    <row r="144" spans="1:10" ht="21" hidden="1" customHeight="1">
      <c r="A144" s="353" t="s">
        <v>626</v>
      </c>
      <c r="B144" s="354" t="s">
        <v>627</v>
      </c>
      <c r="C144" s="354" t="s">
        <v>628</v>
      </c>
      <c r="D144" s="354" t="s">
        <v>422</v>
      </c>
      <c r="E144" s="354" t="s">
        <v>423</v>
      </c>
      <c r="F144" s="354" t="s">
        <v>631</v>
      </c>
      <c r="G144" s="354" t="s">
        <v>632</v>
      </c>
      <c r="H144" s="354">
        <v>43</v>
      </c>
      <c r="I144" s="354">
        <f t="shared" si="4"/>
        <v>116</v>
      </c>
      <c r="J144" t="str">
        <f t="shared" si="5"/>
        <v>50423-00001</v>
      </c>
    </row>
    <row r="145" spans="1:10" ht="21" hidden="1" customHeight="1">
      <c r="A145" s="353" t="s">
        <v>626</v>
      </c>
      <c r="B145" s="354" t="s">
        <v>627</v>
      </c>
      <c r="C145" s="354" t="s">
        <v>628</v>
      </c>
      <c r="D145" s="354" t="s">
        <v>422</v>
      </c>
      <c r="E145" s="354" t="s">
        <v>423</v>
      </c>
      <c r="F145" s="354" t="s">
        <v>633</v>
      </c>
      <c r="G145" s="354" t="s">
        <v>634</v>
      </c>
      <c r="H145" s="354">
        <v>36</v>
      </c>
      <c r="I145" s="354">
        <f t="shared" si="4"/>
        <v>102</v>
      </c>
      <c r="J145" t="str">
        <f t="shared" si="5"/>
        <v>50423-00001</v>
      </c>
    </row>
    <row r="146" spans="1:10" ht="21" hidden="1" customHeight="1">
      <c r="A146" s="353" t="s">
        <v>626</v>
      </c>
      <c r="B146" s="354" t="s">
        <v>627</v>
      </c>
      <c r="C146" s="354" t="s">
        <v>628</v>
      </c>
      <c r="D146" s="354" t="s">
        <v>422</v>
      </c>
      <c r="E146" s="354" t="s">
        <v>423</v>
      </c>
      <c r="F146" s="354" t="s">
        <v>635</v>
      </c>
      <c r="G146" s="354" t="s">
        <v>636</v>
      </c>
      <c r="H146" s="354">
        <v>28</v>
      </c>
      <c r="I146" s="354">
        <f t="shared" si="4"/>
        <v>84</v>
      </c>
      <c r="J146" t="str">
        <f t="shared" si="5"/>
        <v>50423-00001</v>
      </c>
    </row>
    <row r="147" spans="1:10" ht="21" hidden="1" customHeight="1">
      <c r="A147" s="353" t="s">
        <v>626</v>
      </c>
      <c r="B147" s="354" t="s">
        <v>627</v>
      </c>
      <c r="C147" s="354" t="s">
        <v>628</v>
      </c>
      <c r="D147" s="354" t="s">
        <v>422</v>
      </c>
      <c r="E147" s="354" t="s">
        <v>423</v>
      </c>
      <c r="F147" s="354" t="s">
        <v>637</v>
      </c>
      <c r="G147" s="354" t="s">
        <v>638</v>
      </c>
      <c r="H147" s="354">
        <v>18</v>
      </c>
      <c r="I147" s="354">
        <f t="shared" si="4"/>
        <v>60</v>
      </c>
      <c r="J147" t="str">
        <f t="shared" si="5"/>
        <v>50423-00001</v>
      </c>
    </row>
    <row r="148" spans="1:10" ht="21" hidden="1" customHeight="1">
      <c r="A148" s="353" t="s">
        <v>626</v>
      </c>
      <c r="B148" s="354" t="s">
        <v>627</v>
      </c>
      <c r="C148" s="354" t="s">
        <v>628</v>
      </c>
      <c r="D148" s="354" t="s">
        <v>287</v>
      </c>
      <c r="E148" s="354" t="s">
        <v>288</v>
      </c>
      <c r="F148" s="354" t="s">
        <v>639</v>
      </c>
      <c r="G148" s="354" t="s">
        <v>640</v>
      </c>
      <c r="H148" s="354">
        <v>24</v>
      </c>
      <c r="I148" s="354">
        <f t="shared" si="4"/>
        <v>74</v>
      </c>
      <c r="J148" t="str">
        <f t="shared" si="5"/>
        <v>50423-05977</v>
      </c>
    </row>
    <row r="149" spans="1:10" ht="21" hidden="1" customHeight="1">
      <c r="A149" s="353" t="s">
        <v>626</v>
      </c>
      <c r="B149" s="354" t="s">
        <v>627</v>
      </c>
      <c r="C149" s="354" t="s">
        <v>628</v>
      </c>
      <c r="D149" s="354" t="s">
        <v>287</v>
      </c>
      <c r="E149" s="354" t="s">
        <v>288</v>
      </c>
      <c r="F149" s="354" t="s">
        <v>641</v>
      </c>
      <c r="G149" s="354" t="s">
        <v>642</v>
      </c>
      <c r="H149" s="354">
        <v>42</v>
      </c>
      <c r="I149" s="354">
        <f t="shared" si="4"/>
        <v>114</v>
      </c>
      <c r="J149" t="str">
        <f t="shared" si="5"/>
        <v>50423-05977</v>
      </c>
    </row>
    <row r="150" spans="1:10" ht="21" hidden="1" customHeight="1">
      <c r="A150" s="353" t="s">
        <v>626</v>
      </c>
      <c r="B150" s="354" t="s">
        <v>627</v>
      </c>
      <c r="C150" s="354" t="s">
        <v>628</v>
      </c>
      <c r="D150" s="354" t="s">
        <v>287</v>
      </c>
      <c r="E150" s="354" t="s">
        <v>288</v>
      </c>
      <c r="F150" s="354" t="s">
        <v>643</v>
      </c>
      <c r="G150" s="354" t="s">
        <v>644</v>
      </c>
      <c r="H150" s="354">
        <v>39</v>
      </c>
      <c r="I150" s="354">
        <f t="shared" si="4"/>
        <v>108</v>
      </c>
      <c r="J150" t="str">
        <f t="shared" si="5"/>
        <v>50423-05977</v>
      </c>
    </row>
    <row r="151" spans="1:10" ht="21" hidden="1" customHeight="1">
      <c r="A151" s="353" t="s">
        <v>626</v>
      </c>
      <c r="B151" s="354" t="s">
        <v>627</v>
      </c>
      <c r="C151" s="354" t="s">
        <v>628</v>
      </c>
      <c r="D151" s="354" t="s">
        <v>287</v>
      </c>
      <c r="E151" s="354" t="s">
        <v>288</v>
      </c>
      <c r="F151" s="354" t="s">
        <v>645</v>
      </c>
      <c r="G151" s="354" t="s">
        <v>646</v>
      </c>
      <c r="H151" s="354">
        <v>28</v>
      </c>
      <c r="I151" s="354">
        <f t="shared" si="4"/>
        <v>84</v>
      </c>
      <c r="J151" t="str">
        <f t="shared" si="5"/>
        <v>50423-05977</v>
      </c>
    </row>
    <row r="152" spans="1:10" ht="21" hidden="1" customHeight="1">
      <c r="A152" s="353" t="s">
        <v>626</v>
      </c>
      <c r="B152" s="354" t="s">
        <v>627</v>
      </c>
      <c r="C152" s="354" t="s">
        <v>628</v>
      </c>
      <c r="D152" s="354" t="s">
        <v>287</v>
      </c>
      <c r="E152" s="354" t="s">
        <v>288</v>
      </c>
      <c r="F152" s="354" t="s">
        <v>647</v>
      </c>
      <c r="G152" s="354" t="s">
        <v>648</v>
      </c>
      <c r="H152" s="354">
        <v>16</v>
      </c>
      <c r="I152" s="354">
        <f t="shared" si="4"/>
        <v>56</v>
      </c>
      <c r="J152" t="str">
        <f t="shared" si="5"/>
        <v>50423-05977</v>
      </c>
    </row>
    <row r="153" spans="1:10" ht="21" hidden="1" customHeight="1">
      <c r="A153" s="353" t="s">
        <v>626</v>
      </c>
      <c r="B153" s="354" t="s">
        <v>627</v>
      </c>
      <c r="C153" s="354" t="s">
        <v>628</v>
      </c>
      <c r="D153" s="354" t="s">
        <v>490</v>
      </c>
      <c r="E153" s="354" t="s">
        <v>491</v>
      </c>
      <c r="F153" s="354" t="s">
        <v>649</v>
      </c>
      <c r="G153" s="354" t="s">
        <v>650</v>
      </c>
      <c r="H153" s="354">
        <v>25</v>
      </c>
      <c r="I153" s="354">
        <f t="shared" si="4"/>
        <v>76</v>
      </c>
      <c r="J153" t="str">
        <f t="shared" si="5"/>
        <v>50423-02077</v>
      </c>
    </row>
    <row r="154" spans="1:10" ht="21" hidden="1" customHeight="1">
      <c r="A154" s="353" t="s">
        <v>626</v>
      </c>
      <c r="B154" s="354" t="s">
        <v>627</v>
      </c>
      <c r="C154" s="354" t="s">
        <v>628</v>
      </c>
      <c r="D154" s="354" t="s">
        <v>490</v>
      </c>
      <c r="E154" s="354" t="s">
        <v>491</v>
      </c>
      <c r="F154" s="354" t="s">
        <v>651</v>
      </c>
      <c r="G154" s="354" t="s">
        <v>652</v>
      </c>
      <c r="H154" s="354">
        <v>40</v>
      </c>
      <c r="I154" s="354">
        <f t="shared" si="4"/>
        <v>110</v>
      </c>
      <c r="J154" t="str">
        <f t="shared" si="5"/>
        <v>50423-02077</v>
      </c>
    </row>
    <row r="155" spans="1:10" ht="21" hidden="1" customHeight="1">
      <c r="A155" s="353" t="s">
        <v>626</v>
      </c>
      <c r="B155" s="354" t="s">
        <v>627</v>
      </c>
      <c r="C155" s="354" t="s">
        <v>628</v>
      </c>
      <c r="D155" s="354" t="s">
        <v>490</v>
      </c>
      <c r="E155" s="354" t="s">
        <v>491</v>
      </c>
      <c r="F155" s="354" t="s">
        <v>653</v>
      </c>
      <c r="G155" s="354" t="s">
        <v>654</v>
      </c>
      <c r="H155" s="354">
        <v>38</v>
      </c>
      <c r="I155" s="354">
        <f t="shared" si="4"/>
        <v>106</v>
      </c>
      <c r="J155" t="str">
        <f t="shared" si="5"/>
        <v>50423-02077</v>
      </c>
    </row>
    <row r="156" spans="1:10" ht="21" hidden="1" customHeight="1">
      <c r="A156" s="353" t="s">
        <v>626</v>
      </c>
      <c r="B156" s="354" t="s">
        <v>627</v>
      </c>
      <c r="C156" s="354" t="s">
        <v>628</v>
      </c>
      <c r="D156" s="354" t="s">
        <v>490</v>
      </c>
      <c r="E156" s="354" t="s">
        <v>491</v>
      </c>
      <c r="F156" s="354" t="s">
        <v>655</v>
      </c>
      <c r="G156" s="354" t="s">
        <v>656</v>
      </c>
      <c r="H156" s="354">
        <v>29</v>
      </c>
      <c r="I156" s="354">
        <f t="shared" si="4"/>
        <v>86</v>
      </c>
      <c r="J156" t="str">
        <f t="shared" si="5"/>
        <v>50423-02077</v>
      </c>
    </row>
    <row r="157" spans="1:10" ht="21" hidden="1" customHeight="1">
      <c r="A157" s="353" t="s">
        <v>626</v>
      </c>
      <c r="B157" s="354" t="s">
        <v>627</v>
      </c>
      <c r="C157" s="354" t="s">
        <v>628</v>
      </c>
      <c r="D157" s="354" t="s">
        <v>490</v>
      </c>
      <c r="E157" s="354" t="s">
        <v>491</v>
      </c>
      <c r="F157" s="354" t="s">
        <v>657</v>
      </c>
      <c r="G157" s="354" t="s">
        <v>658</v>
      </c>
      <c r="H157" s="354">
        <v>17</v>
      </c>
      <c r="I157" s="354">
        <f t="shared" si="4"/>
        <v>58</v>
      </c>
      <c r="J157" t="str">
        <f t="shared" si="5"/>
        <v>50423-02077</v>
      </c>
    </row>
    <row r="158" spans="1:10" ht="21" hidden="1" customHeight="1">
      <c r="A158" s="353" t="s">
        <v>659</v>
      </c>
      <c r="B158" s="354" t="s">
        <v>660</v>
      </c>
      <c r="C158" s="354" t="s">
        <v>661</v>
      </c>
      <c r="D158" s="354" t="s">
        <v>115</v>
      </c>
      <c r="E158" s="354" t="s">
        <v>358</v>
      </c>
      <c r="F158" s="354" t="s">
        <v>662</v>
      </c>
      <c r="G158" s="354" t="s">
        <v>663</v>
      </c>
      <c r="H158" s="354">
        <v>15</v>
      </c>
      <c r="I158" s="354">
        <f t="shared" si="4"/>
        <v>54</v>
      </c>
      <c r="J158" t="str">
        <f t="shared" si="5"/>
        <v>50279-01149</v>
      </c>
    </row>
    <row r="159" spans="1:10" ht="21" hidden="1" customHeight="1">
      <c r="A159" s="353" t="s">
        <v>659</v>
      </c>
      <c r="B159" s="354" t="s">
        <v>660</v>
      </c>
      <c r="C159" s="354" t="s">
        <v>661</v>
      </c>
      <c r="D159" s="354" t="s">
        <v>115</v>
      </c>
      <c r="E159" s="354" t="s">
        <v>358</v>
      </c>
      <c r="F159" s="354" t="s">
        <v>664</v>
      </c>
      <c r="G159" s="354" t="s">
        <v>665</v>
      </c>
      <c r="H159" s="354">
        <v>38</v>
      </c>
      <c r="I159" s="354">
        <f t="shared" si="4"/>
        <v>106</v>
      </c>
      <c r="J159" t="str">
        <f t="shared" si="5"/>
        <v>50279-01149</v>
      </c>
    </row>
    <row r="160" spans="1:10" ht="21" hidden="1" customHeight="1">
      <c r="A160" s="353" t="s">
        <v>659</v>
      </c>
      <c r="B160" s="354" t="s">
        <v>660</v>
      </c>
      <c r="C160" s="354" t="s">
        <v>661</v>
      </c>
      <c r="D160" s="354" t="s">
        <v>115</v>
      </c>
      <c r="E160" s="354" t="s">
        <v>358</v>
      </c>
      <c r="F160" s="354" t="s">
        <v>666</v>
      </c>
      <c r="G160" s="354" t="s">
        <v>667</v>
      </c>
      <c r="H160" s="354">
        <v>44</v>
      </c>
      <c r="I160" s="354">
        <f t="shared" si="4"/>
        <v>120</v>
      </c>
      <c r="J160" t="str">
        <f t="shared" si="5"/>
        <v>50279-01149</v>
      </c>
    </row>
    <row r="161" spans="1:10" ht="21" hidden="1" customHeight="1">
      <c r="A161" s="353" t="s">
        <v>659</v>
      </c>
      <c r="B161" s="354" t="s">
        <v>660</v>
      </c>
      <c r="C161" s="354" t="s">
        <v>661</v>
      </c>
      <c r="D161" s="354" t="s">
        <v>115</v>
      </c>
      <c r="E161" s="354" t="s">
        <v>358</v>
      </c>
      <c r="F161" s="354" t="s">
        <v>668</v>
      </c>
      <c r="G161" s="354" t="s">
        <v>669</v>
      </c>
      <c r="H161" s="354">
        <v>27</v>
      </c>
      <c r="I161" s="354">
        <f t="shared" si="4"/>
        <v>80</v>
      </c>
      <c r="J161" t="str">
        <f t="shared" si="5"/>
        <v>50279-01149</v>
      </c>
    </row>
    <row r="162" spans="1:10" ht="21" hidden="1" customHeight="1">
      <c r="A162" s="353" t="s">
        <v>659</v>
      </c>
      <c r="B162" s="354" t="s">
        <v>660</v>
      </c>
      <c r="C162" s="354" t="s">
        <v>661</v>
      </c>
      <c r="D162" s="354" t="s">
        <v>115</v>
      </c>
      <c r="E162" s="354" t="s">
        <v>358</v>
      </c>
      <c r="F162" s="354" t="s">
        <v>670</v>
      </c>
      <c r="G162" s="354" t="s">
        <v>671</v>
      </c>
      <c r="H162" s="354">
        <v>20</v>
      </c>
      <c r="I162" s="354">
        <f t="shared" si="4"/>
        <v>66</v>
      </c>
      <c r="J162" t="str">
        <f t="shared" si="5"/>
        <v>50279-01149</v>
      </c>
    </row>
    <row r="163" spans="1:10" ht="21" hidden="1" customHeight="1">
      <c r="A163" s="353" t="s">
        <v>659</v>
      </c>
      <c r="B163" s="354" t="s">
        <v>660</v>
      </c>
      <c r="C163" s="354" t="s">
        <v>661</v>
      </c>
      <c r="D163" s="354" t="s">
        <v>369</v>
      </c>
      <c r="E163" s="354" t="s">
        <v>370</v>
      </c>
      <c r="F163" s="354" t="s">
        <v>672</v>
      </c>
      <c r="G163" s="354" t="s">
        <v>673</v>
      </c>
      <c r="H163" s="354">
        <v>15</v>
      </c>
      <c r="I163" s="354">
        <f t="shared" si="4"/>
        <v>54</v>
      </c>
      <c r="J163" t="str">
        <f t="shared" si="5"/>
        <v>50279-06210</v>
      </c>
    </row>
    <row r="164" spans="1:10" ht="21" hidden="1" customHeight="1">
      <c r="A164" s="353" t="s">
        <v>659</v>
      </c>
      <c r="B164" s="354" t="s">
        <v>660</v>
      </c>
      <c r="C164" s="354" t="s">
        <v>661</v>
      </c>
      <c r="D164" s="354" t="s">
        <v>369</v>
      </c>
      <c r="E164" s="354" t="s">
        <v>370</v>
      </c>
      <c r="F164" s="354" t="s">
        <v>674</v>
      </c>
      <c r="G164" s="354" t="s">
        <v>675</v>
      </c>
      <c r="H164" s="354">
        <v>38</v>
      </c>
      <c r="I164" s="354">
        <f t="shared" si="4"/>
        <v>106</v>
      </c>
      <c r="J164" t="str">
        <f t="shared" si="5"/>
        <v>50279-06210</v>
      </c>
    </row>
    <row r="165" spans="1:10" ht="21" hidden="1" customHeight="1">
      <c r="A165" s="353" t="s">
        <v>659</v>
      </c>
      <c r="B165" s="354" t="s">
        <v>660</v>
      </c>
      <c r="C165" s="354" t="s">
        <v>661</v>
      </c>
      <c r="D165" s="354" t="s">
        <v>369</v>
      </c>
      <c r="E165" s="354" t="s">
        <v>370</v>
      </c>
      <c r="F165" s="354" t="s">
        <v>676</v>
      </c>
      <c r="G165" s="354" t="s">
        <v>677</v>
      </c>
      <c r="H165" s="354">
        <v>44</v>
      </c>
      <c r="I165" s="354">
        <f t="shared" si="4"/>
        <v>120</v>
      </c>
      <c r="J165" t="str">
        <f t="shared" si="5"/>
        <v>50279-06210</v>
      </c>
    </row>
    <row r="166" spans="1:10" ht="21" hidden="1" customHeight="1">
      <c r="A166" s="353" t="s">
        <v>659</v>
      </c>
      <c r="B166" s="354" t="s">
        <v>660</v>
      </c>
      <c r="C166" s="354" t="s">
        <v>661</v>
      </c>
      <c r="D166" s="354" t="s">
        <v>369</v>
      </c>
      <c r="E166" s="354" t="s">
        <v>370</v>
      </c>
      <c r="F166" s="354" t="s">
        <v>678</v>
      </c>
      <c r="G166" s="354" t="s">
        <v>679</v>
      </c>
      <c r="H166" s="354">
        <v>34</v>
      </c>
      <c r="I166" s="354">
        <f t="shared" si="4"/>
        <v>98</v>
      </c>
      <c r="J166" t="str">
        <f t="shared" si="5"/>
        <v>50279-06210</v>
      </c>
    </row>
    <row r="167" spans="1:10" ht="21" hidden="1" customHeight="1">
      <c r="A167" s="353" t="s">
        <v>659</v>
      </c>
      <c r="B167" s="354" t="s">
        <v>660</v>
      </c>
      <c r="C167" s="354" t="s">
        <v>661</v>
      </c>
      <c r="D167" s="354" t="s">
        <v>369</v>
      </c>
      <c r="E167" s="354" t="s">
        <v>370</v>
      </c>
      <c r="F167" s="354" t="s">
        <v>680</v>
      </c>
      <c r="G167" s="354" t="s">
        <v>681</v>
      </c>
      <c r="H167" s="354">
        <v>10</v>
      </c>
      <c r="I167" s="354">
        <f t="shared" si="4"/>
        <v>44</v>
      </c>
      <c r="J167" t="str">
        <f t="shared" si="5"/>
        <v>50279-06210</v>
      </c>
    </row>
    <row r="168" spans="1:10" ht="21" hidden="1" customHeight="1">
      <c r="A168" s="353" t="s">
        <v>659</v>
      </c>
      <c r="B168" s="354" t="s">
        <v>660</v>
      </c>
      <c r="C168" s="354" t="s">
        <v>661</v>
      </c>
      <c r="D168" s="354" t="s">
        <v>682</v>
      </c>
      <c r="E168" s="354" t="s">
        <v>683</v>
      </c>
      <c r="F168" s="354" t="s">
        <v>684</v>
      </c>
      <c r="G168" s="354" t="s">
        <v>685</v>
      </c>
      <c r="H168" s="354">
        <v>23</v>
      </c>
      <c r="I168" s="354">
        <f t="shared" si="4"/>
        <v>72</v>
      </c>
      <c r="J168" t="str">
        <f t="shared" si="5"/>
        <v>50279-01588</v>
      </c>
    </row>
    <row r="169" spans="1:10" ht="21" hidden="1" customHeight="1">
      <c r="A169" s="353" t="s">
        <v>659</v>
      </c>
      <c r="B169" s="354" t="s">
        <v>660</v>
      </c>
      <c r="C169" s="354" t="s">
        <v>661</v>
      </c>
      <c r="D169" s="354" t="s">
        <v>682</v>
      </c>
      <c r="E169" s="354" t="s">
        <v>683</v>
      </c>
      <c r="F169" s="354" t="s">
        <v>686</v>
      </c>
      <c r="G169" s="354" t="s">
        <v>687</v>
      </c>
      <c r="H169" s="354">
        <v>58</v>
      </c>
      <c r="I169" s="354">
        <f t="shared" si="4"/>
        <v>152</v>
      </c>
      <c r="J169" t="str">
        <f t="shared" si="5"/>
        <v>50279-01588</v>
      </c>
    </row>
    <row r="170" spans="1:10" ht="21" hidden="1" customHeight="1">
      <c r="A170" s="353" t="s">
        <v>659</v>
      </c>
      <c r="B170" s="354" t="s">
        <v>660</v>
      </c>
      <c r="C170" s="354" t="s">
        <v>661</v>
      </c>
      <c r="D170" s="354" t="s">
        <v>682</v>
      </c>
      <c r="E170" s="354" t="s">
        <v>683</v>
      </c>
      <c r="F170" s="354" t="s">
        <v>688</v>
      </c>
      <c r="G170" s="354" t="s">
        <v>689</v>
      </c>
      <c r="H170" s="354">
        <v>67</v>
      </c>
      <c r="I170" s="354">
        <f t="shared" si="4"/>
        <v>172</v>
      </c>
      <c r="J170" t="str">
        <f t="shared" si="5"/>
        <v>50279-01588</v>
      </c>
    </row>
    <row r="171" spans="1:10" ht="21" hidden="1" customHeight="1">
      <c r="A171" s="353" t="s">
        <v>659</v>
      </c>
      <c r="B171" s="354" t="s">
        <v>660</v>
      </c>
      <c r="C171" s="354" t="s">
        <v>661</v>
      </c>
      <c r="D171" s="354" t="s">
        <v>682</v>
      </c>
      <c r="E171" s="354" t="s">
        <v>683</v>
      </c>
      <c r="F171" s="354" t="s">
        <v>690</v>
      </c>
      <c r="G171" s="354" t="s">
        <v>691</v>
      </c>
      <c r="H171" s="354">
        <v>40</v>
      </c>
      <c r="I171" s="354">
        <f t="shared" si="4"/>
        <v>110</v>
      </c>
      <c r="J171" t="str">
        <f t="shared" si="5"/>
        <v>50279-01588</v>
      </c>
    </row>
    <row r="172" spans="1:10" ht="21" hidden="1" customHeight="1">
      <c r="A172" s="353" t="s">
        <v>659</v>
      </c>
      <c r="B172" s="354" t="s">
        <v>660</v>
      </c>
      <c r="C172" s="354" t="s">
        <v>661</v>
      </c>
      <c r="D172" s="354" t="s">
        <v>682</v>
      </c>
      <c r="E172" s="354" t="s">
        <v>683</v>
      </c>
      <c r="F172" s="354" t="s">
        <v>692</v>
      </c>
      <c r="G172" s="354" t="s">
        <v>693</v>
      </c>
      <c r="H172" s="354">
        <v>12</v>
      </c>
      <c r="I172" s="354">
        <f t="shared" si="4"/>
        <v>48</v>
      </c>
      <c r="J172" t="str">
        <f t="shared" si="5"/>
        <v>50279-01588</v>
      </c>
    </row>
    <row r="173" spans="1:10" ht="21" hidden="1" customHeight="1">
      <c r="A173" s="353" t="s">
        <v>659</v>
      </c>
      <c r="B173" s="354" t="s">
        <v>660</v>
      </c>
      <c r="C173" s="354" t="s">
        <v>661</v>
      </c>
      <c r="D173" s="354" t="s">
        <v>394</v>
      </c>
      <c r="E173" s="354" t="s">
        <v>395</v>
      </c>
      <c r="F173" s="354" t="s">
        <v>694</v>
      </c>
      <c r="G173" s="354" t="s">
        <v>695</v>
      </c>
      <c r="H173" s="354">
        <v>39</v>
      </c>
      <c r="I173" s="354">
        <f t="shared" si="4"/>
        <v>108</v>
      </c>
      <c r="J173" t="str">
        <f t="shared" si="5"/>
        <v>50279-01898</v>
      </c>
    </row>
    <row r="174" spans="1:10" ht="21" hidden="1" customHeight="1">
      <c r="A174" s="353" t="s">
        <v>659</v>
      </c>
      <c r="B174" s="354" t="s">
        <v>660</v>
      </c>
      <c r="C174" s="354" t="s">
        <v>661</v>
      </c>
      <c r="D174" s="354" t="s">
        <v>394</v>
      </c>
      <c r="E174" s="354" t="s">
        <v>395</v>
      </c>
      <c r="F174" s="354" t="s">
        <v>696</v>
      </c>
      <c r="G174" s="354" t="s">
        <v>697</v>
      </c>
      <c r="H174" s="354">
        <v>78</v>
      </c>
      <c r="I174" s="354">
        <f t="shared" si="4"/>
        <v>196</v>
      </c>
      <c r="J174" t="str">
        <f t="shared" si="5"/>
        <v>50279-01898</v>
      </c>
    </row>
    <row r="175" spans="1:10" ht="21" hidden="1" customHeight="1">
      <c r="A175" s="353" t="s">
        <v>659</v>
      </c>
      <c r="B175" s="354" t="s">
        <v>660</v>
      </c>
      <c r="C175" s="354" t="s">
        <v>661</v>
      </c>
      <c r="D175" s="354" t="s">
        <v>394</v>
      </c>
      <c r="E175" s="354" t="s">
        <v>395</v>
      </c>
      <c r="F175" s="354" t="s">
        <v>698</v>
      </c>
      <c r="G175" s="354" t="s">
        <v>699</v>
      </c>
      <c r="H175" s="354">
        <v>79</v>
      </c>
      <c r="I175" s="354">
        <f t="shared" si="4"/>
        <v>198</v>
      </c>
      <c r="J175" t="str">
        <f t="shared" si="5"/>
        <v>50279-01898</v>
      </c>
    </row>
    <row r="176" spans="1:10" ht="21" hidden="1" customHeight="1">
      <c r="A176" s="353" t="s">
        <v>659</v>
      </c>
      <c r="B176" s="354" t="s">
        <v>660</v>
      </c>
      <c r="C176" s="354" t="s">
        <v>661</v>
      </c>
      <c r="D176" s="354" t="s">
        <v>394</v>
      </c>
      <c r="E176" s="354" t="s">
        <v>395</v>
      </c>
      <c r="F176" s="354" t="s">
        <v>700</v>
      </c>
      <c r="G176" s="354" t="s">
        <v>701</v>
      </c>
      <c r="H176" s="354">
        <v>47</v>
      </c>
      <c r="I176" s="354">
        <f t="shared" si="4"/>
        <v>128</v>
      </c>
      <c r="J176" t="str">
        <f t="shared" si="5"/>
        <v>50279-01898</v>
      </c>
    </row>
    <row r="177" spans="1:10" ht="21" hidden="1" customHeight="1">
      <c r="A177" s="353" t="s">
        <v>659</v>
      </c>
      <c r="B177" s="354" t="s">
        <v>660</v>
      </c>
      <c r="C177" s="354" t="s">
        <v>661</v>
      </c>
      <c r="D177" s="354" t="s">
        <v>394</v>
      </c>
      <c r="E177" s="354" t="s">
        <v>395</v>
      </c>
      <c r="F177" s="354" t="s">
        <v>702</v>
      </c>
      <c r="G177" s="354" t="s">
        <v>703</v>
      </c>
      <c r="H177" s="354">
        <v>10</v>
      </c>
      <c r="I177" s="354">
        <f t="shared" si="4"/>
        <v>44</v>
      </c>
      <c r="J177" t="str">
        <f t="shared" si="5"/>
        <v>50279-01898</v>
      </c>
    </row>
    <row r="178" spans="1:10" ht="21" hidden="1" customHeight="1">
      <c r="A178" s="353" t="s">
        <v>704</v>
      </c>
      <c r="B178" s="354" t="s">
        <v>705</v>
      </c>
      <c r="C178" s="354" t="s">
        <v>706</v>
      </c>
      <c r="D178" s="354" t="s">
        <v>422</v>
      </c>
      <c r="E178" s="354" t="s">
        <v>423</v>
      </c>
      <c r="F178" s="354" t="s">
        <v>707</v>
      </c>
      <c r="G178" s="354" t="s">
        <v>708</v>
      </c>
      <c r="H178" s="354">
        <v>23</v>
      </c>
      <c r="I178" s="354">
        <f t="shared" si="4"/>
        <v>72</v>
      </c>
      <c r="J178" t="str">
        <f t="shared" si="5"/>
        <v>50654-00001</v>
      </c>
    </row>
    <row r="179" spans="1:10" ht="21" hidden="1" customHeight="1">
      <c r="A179" s="353" t="s">
        <v>704</v>
      </c>
      <c r="B179" s="354" t="s">
        <v>705</v>
      </c>
      <c r="C179" s="354" t="s">
        <v>706</v>
      </c>
      <c r="D179" s="354" t="s">
        <v>422</v>
      </c>
      <c r="E179" s="354" t="s">
        <v>423</v>
      </c>
      <c r="F179" s="354" t="s">
        <v>709</v>
      </c>
      <c r="G179" s="354" t="s">
        <v>710</v>
      </c>
      <c r="H179" s="354">
        <v>46</v>
      </c>
      <c r="I179" s="354">
        <f t="shared" si="4"/>
        <v>124</v>
      </c>
      <c r="J179" t="str">
        <f t="shared" si="5"/>
        <v>50654-00001</v>
      </c>
    </row>
    <row r="180" spans="1:10" ht="21" hidden="1" customHeight="1">
      <c r="A180" s="353" t="s">
        <v>704</v>
      </c>
      <c r="B180" s="354" t="s">
        <v>705</v>
      </c>
      <c r="C180" s="354" t="s">
        <v>706</v>
      </c>
      <c r="D180" s="354" t="s">
        <v>422</v>
      </c>
      <c r="E180" s="354" t="s">
        <v>423</v>
      </c>
      <c r="F180" s="354" t="s">
        <v>711</v>
      </c>
      <c r="G180" s="354" t="s">
        <v>712</v>
      </c>
      <c r="H180" s="354">
        <v>44</v>
      </c>
      <c r="I180" s="354">
        <f t="shared" si="4"/>
        <v>120</v>
      </c>
      <c r="J180" t="str">
        <f t="shared" si="5"/>
        <v>50654-00001</v>
      </c>
    </row>
    <row r="181" spans="1:10" ht="21" hidden="1" customHeight="1">
      <c r="A181" s="353" t="s">
        <v>704</v>
      </c>
      <c r="B181" s="354" t="s">
        <v>705</v>
      </c>
      <c r="C181" s="354" t="s">
        <v>706</v>
      </c>
      <c r="D181" s="354" t="s">
        <v>422</v>
      </c>
      <c r="E181" s="354" t="s">
        <v>423</v>
      </c>
      <c r="F181" s="354" t="s">
        <v>713</v>
      </c>
      <c r="G181" s="354" t="s">
        <v>714</v>
      </c>
      <c r="H181" s="354">
        <v>29</v>
      </c>
      <c r="I181" s="354">
        <f t="shared" si="4"/>
        <v>86</v>
      </c>
      <c r="J181" t="str">
        <f t="shared" si="5"/>
        <v>50654-00001</v>
      </c>
    </row>
    <row r="182" spans="1:10" ht="21" hidden="1" customHeight="1">
      <c r="A182" s="353" t="s">
        <v>704</v>
      </c>
      <c r="B182" s="354" t="s">
        <v>705</v>
      </c>
      <c r="C182" s="354" t="s">
        <v>706</v>
      </c>
      <c r="D182" s="354" t="s">
        <v>422</v>
      </c>
      <c r="E182" s="354" t="s">
        <v>423</v>
      </c>
      <c r="F182" s="354" t="s">
        <v>715</v>
      </c>
      <c r="G182" s="354" t="s">
        <v>716</v>
      </c>
      <c r="H182" s="354">
        <v>8</v>
      </c>
      <c r="I182" s="354">
        <f t="shared" si="4"/>
        <v>38</v>
      </c>
      <c r="J182" t="str">
        <f t="shared" si="5"/>
        <v>50654-00001</v>
      </c>
    </row>
    <row r="183" spans="1:10" ht="21" hidden="1" customHeight="1">
      <c r="A183" s="353" t="s">
        <v>717</v>
      </c>
      <c r="B183" s="354" t="s">
        <v>718</v>
      </c>
      <c r="C183" s="354" t="s">
        <v>719</v>
      </c>
      <c r="D183" s="354" t="s">
        <v>422</v>
      </c>
      <c r="E183" s="354" t="s">
        <v>423</v>
      </c>
      <c r="F183" s="354" t="s">
        <v>720</v>
      </c>
      <c r="G183" s="354" t="s">
        <v>721</v>
      </c>
      <c r="H183" s="354">
        <v>16</v>
      </c>
      <c r="I183" s="354">
        <f t="shared" si="4"/>
        <v>56</v>
      </c>
      <c r="J183" t="str">
        <f t="shared" si="5"/>
        <v>50653-00001</v>
      </c>
    </row>
    <row r="184" spans="1:10" ht="21" hidden="1" customHeight="1">
      <c r="A184" s="353" t="s">
        <v>717</v>
      </c>
      <c r="B184" s="354" t="s">
        <v>718</v>
      </c>
      <c r="C184" s="354" t="s">
        <v>719</v>
      </c>
      <c r="D184" s="354" t="s">
        <v>422</v>
      </c>
      <c r="E184" s="354" t="s">
        <v>423</v>
      </c>
      <c r="F184" s="354" t="s">
        <v>722</v>
      </c>
      <c r="G184" s="354" t="s">
        <v>723</v>
      </c>
      <c r="H184" s="354">
        <v>45</v>
      </c>
      <c r="I184" s="354">
        <f t="shared" si="4"/>
        <v>122</v>
      </c>
      <c r="J184" t="str">
        <f t="shared" si="5"/>
        <v>50653-00001</v>
      </c>
    </row>
    <row r="185" spans="1:10" ht="21" hidden="1" customHeight="1">
      <c r="A185" s="353" t="s">
        <v>717</v>
      </c>
      <c r="B185" s="354" t="s">
        <v>718</v>
      </c>
      <c r="C185" s="354" t="s">
        <v>719</v>
      </c>
      <c r="D185" s="354" t="s">
        <v>422</v>
      </c>
      <c r="E185" s="354" t="s">
        <v>423</v>
      </c>
      <c r="F185" s="354" t="s">
        <v>724</v>
      </c>
      <c r="G185" s="354" t="s">
        <v>725</v>
      </c>
      <c r="H185" s="354">
        <v>45</v>
      </c>
      <c r="I185" s="354">
        <f t="shared" si="4"/>
        <v>122</v>
      </c>
      <c r="J185" t="str">
        <f t="shared" si="5"/>
        <v>50653-00001</v>
      </c>
    </row>
    <row r="186" spans="1:10" ht="21" hidden="1" customHeight="1">
      <c r="A186" s="353" t="s">
        <v>717</v>
      </c>
      <c r="B186" s="354" t="s">
        <v>718</v>
      </c>
      <c r="C186" s="354" t="s">
        <v>719</v>
      </c>
      <c r="D186" s="354" t="s">
        <v>422</v>
      </c>
      <c r="E186" s="354" t="s">
        <v>423</v>
      </c>
      <c r="F186" s="354" t="s">
        <v>726</v>
      </c>
      <c r="G186" s="354" t="s">
        <v>727</v>
      </c>
      <c r="H186" s="354">
        <v>31</v>
      </c>
      <c r="I186" s="354">
        <f t="shared" si="4"/>
        <v>90</v>
      </c>
      <c r="J186" t="str">
        <f t="shared" si="5"/>
        <v>50653-00001</v>
      </c>
    </row>
    <row r="187" spans="1:10" ht="21" hidden="1" customHeight="1">
      <c r="A187" s="353" t="s">
        <v>717</v>
      </c>
      <c r="B187" s="354" t="s">
        <v>718</v>
      </c>
      <c r="C187" s="354" t="s">
        <v>719</v>
      </c>
      <c r="D187" s="354" t="s">
        <v>422</v>
      </c>
      <c r="E187" s="354" t="s">
        <v>423</v>
      </c>
      <c r="F187" s="354" t="s">
        <v>728</v>
      </c>
      <c r="G187" s="354" t="s">
        <v>729</v>
      </c>
      <c r="H187" s="354">
        <v>13</v>
      </c>
      <c r="I187" s="354">
        <f t="shared" si="4"/>
        <v>50</v>
      </c>
      <c r="J187" t="str">
        <f t="shared" si="5"/>
        <v>50653-00001</v>
      </c>
    </row>
    <row r="188" spans="1:10" s="357" customFormat="1" ht="35.25" hidden="1" customHeight="1">
      <c r="A188" s="355" t="s">
        <v>730</v>
      </c>
      <c r="B188" s="356" t="s">
        <v>731</v>
      </c>
      <c r="C188" s="356" t="s">
        <v>732</v>
      </c>
      <c r="D188" s="356" t="s">
        <v>422</v>
      </c>
      <c r="E188" s="356" t="s">
        <v>423</v>
      </c>
      <c r="F188" s="356" t="s">
        <v>733</v>
      </c>
      <c r="G188" s="356" t="s">
        <v>734</v>
      </c>
      <c r="H188" s="354">
        <v>46</v>
      </c>
      <c r="I188" s="356">
        <f t="shared" si="4"/>
        <v>124</v>
      </c>
      <c r="J188" s="357" t="str">
        <f t="shared" si="5"/>
        <v>50283-00001</v>
      </c>
    </row>
    <row r="189" spans="1:10" s="357" customFormat="1" ht="35.25" hidden="1" customHeight="1">
      <c r="A189" s="355" t="s">
        <v>730</v>
      </c>
      <c r="B189" s="356" t="s">
        <v>731</v>
      </c>
      <c r="C189" s="356" t="s">
        <v>732</v>
      </c>
      <c r="D189" s="356" t="s">
        <v>422</v>
      </c>
      <c r="E189" s="356" t="s">
        <v>423</v>
      </c>
      <c r="F189" s="356" t="s">
        <v>735</v>
      </c>
      <c r="G189" s="356" t="s">
        <v>736</v>
      </c>
      <c r="H189" s="354">
        <v>80</v>
      </c>
      <c r="I189" s="356">
        <f t="shared" si="4"/>
        <v>200</v>
      </c>
      <c r="J189" s="357" t="str">
        <f t="shared" si="5"/>
        <v>50283-00001</v>
      </c>
    </row>
    <row r="190" spans="1:10" s="357" customFormat="1" ht="35.25" hidden="1" customHeight="1">
      <c r="A190" s="355" t="s">
        <v>730</v>
      </c>
      <c r="B190" s="356" t="s">
        <v>731</v>
      </c>
      <c r="C190" s="356" t="s">
        <v>732</v>
      </c>
      <c r="D190" s="356" t="s">
        <v>422</v>
      </c>
      <c r="E190" s="356" t="s">
        <v>423</v>
      </c>
      <c r="F190" s="356" t="s">
        <v>737</v>
      </c>
      <c r="G190" s="356" t="s">
        <v>738</v>
      </c>
      <c r="H190" s="354">
        <v>85</v>
      </c>
      <c r="I190" s="356">
        <f t="shared" si="4"/>
        <v>214</v>
      </c>
      <c r="J190" s="357" t="str">
        <f t="shared" si="5"/>
        <v>50283-00001</v>
      </c>
    </row>
    <row r="191" spans="1:10" s="357" customFormat="1" ht="35.25" hidden="1" customHeight="1">
      <c r="A191" s="355" t="s">
        <v>730</v>
      </c>
      <c r="B191" s="356" t="s">
        <v>731</v>
      </c>
      <c r="C191" s="356" t="s">
        <v>732</v>
      </c>
      <c r="D191" s="356" t="s">
        <v>422</v>
      </c>
      <c r="E191" s="356" t="s">
        <v>423</v>
      </c>
      <c r="F191" s="356" t="s">
        <v>739</v>
      </c>
      <c r="G191" s="356" t="s">
        <v>740</v>
      </c>
      <c r="H191" s="354">
        <v>49</v>
      </c>
      <c r="I191" s="356">
        <f t="shared" si="4"/>
        <v>132</v>
      </c>
      <c r="J191" s="357" t="str">
        <f t="shared" si="5"/>
        <v>50283-00001</v>
      </c>
    </row>
    <row r="192" spans="1:10" s="357" customFormat="1" ht="35.25" hidden="1" customHeight="1">
      <c r="A192" s="355" t="s">
        <v>730</v>
      </c>
      <c r="B192" s="356" t="s">
        <v>731</v>
      </c>
      <c r="C192" s="356" t="s">
        <v>732</v>
      </c>
      <c r="D192" s="356" t="s">
        <v>422</v>
      </c>
      <c r="E192" s="356" t="s">
        <v>423</v>
      </c>
      <c r="F192" s="356" t="s">
        <v>741</v>
      </c>
      <c r="G192" s="356" t="s">
        <v>742</v>
      </c>
      <c r="H192" s="354">
        <v>14</v>
      </c>
      <c r="I192" s="356">
        <f t="shared" si="4"/>
        <v>52</v>
      </c>
      <c r="J192" s="357" t="str">
        <f t="shared" si="5"/>
        <v>50283-00001</v>
      </c>
    </row>
    <row r="193" spans="1:10" s="357" customFormat="1" ht="35.25" hidden="1" customHeight="1">
      <c r="A193" s="355" t="s">
        <v>730</v>
      </c>
      <c r="B193" s="356" t="s">
        <v>731</v>
      </c>
      <c r="C193" s="356" t="s">
        <v>732</v>
      </c>
      <c r="D193" s="356" t="s">
        <v>682</v>
      </c>
      <c r="E193" s="356" t="s">
        <v>683</v>
      </c>
      <c r="F193" s="356" t="s">
        <v>743</v>
      </c>
      <c r="G193" s="356" t="s">
        <v>744</v>
      </c>
      <c r="H193" s="354">
        <v>36</v>
      </c>
      <c r="I193" s="356">
        <f t="shared" si="4"/>
        <v>102</v>
      </c>
      <c r="J193" s="357" t="str">
        <f t="shared" si="5"/>
        <v>50283-01588</v>
      </c>
    </row>
    <row r="194" spans="1:10" s="357" customFormat="1" ht="35.25" hidden="1" customHeight="1">
      <c r="A194" s="355" t="s">
        <v>730</v>
      </c>
      <c r="B194" s="356" t="s">
        <v>731</v>
      </c>
      <c r="C194" s="356" t="s">
        <v>732</v>
      </c>
      <c r="D194" s="356" t="s">
        <v>682</v>
      </c>
      <c r="E194" s="356" t="s">
        <v>683</v>
      </c>
      <c r="F194" s="356" t="s">
        <v>745</v>
      </c>
      <c r="G194" s="356" t="s">
        <v>746</v>
      </c>
      <c r="H194" s="354">
        <v>50</v>
      </c>
      <c r="I194" s="356">
        <f t="shared" si="4"/>
        <v>134</v>
      </c>
      <c r="J194" s="357" t="str">
        <f t="shared" si="5"/>
        <v>50283-01588</v>
      </c>
    </row>
    <row r="195" spans="1:10" s="357" customFormat="1" ht="35.25" hidden="1" customHeight="1">
      <c r="A195" s="355" t="s">
        <v>730</v>
      </c>
      <c r="B195" s="356" t="s">
        <v>731</v>
      </c>
      <c r="C195" s="356" t="s">
        <v>732</v>
      </c>
      <c r="D195" s="356" t="s">
        <v>682</v>
      </c>
      <c r="E195" s="356" t="s">
        <v>683</v>
      </c>
      <c r="F195" s="356" t="s">
        <v>747</v>
      </c>
      <c r="G195" s="356" t="s">
        <v>748</v>
      </c>
      <c r="H195" s="354">
        <v>47</v>
      </c>
      <c r="I195" s="356">
        <f t="shared" si="4"/>
        <v>128</v>
      </c>
      <c r="J195" s="357" t="str">
        <f t="shared" si="5"/>
        <v>50283-01588</v>
      </c>
    </row>
    <row r="196" spans="1:10" s="357" customFormat="1" ht="35.25" hidden="1" customHeight="1">
      <c r="A196" s="355" t="s">
        <v>730</v>
      </c>
      <c r="B196" s="356" t="s">
        <v>731</v>
      </c>
      <c r="C196" s="356" t="s">
        <v>732</v>
      </c>
      <c r="D196" s="356" t="s">
        <v>682</v>
      </c>
      <c r="E196" s="356" t="s">
        <v>683</v>
      </c>
      <c r="F196" s="356" t="s">
        <v>749</v>
      </c>
      <c r="G196" s="356" t="s">
        <v>750</v>
      </c>
      <c r="H196" s="354">
        <v>35</v>
      </c>
      <c r="I196" s="356">
        <f t="shared" ref="I196:I259" si="6">(ROUND(H196*$J$1,0)+$K$1)*2+ROUND((H196*$J$1)/20,0)*2</f>
        <v>100</v>
      </c>
      <c r="J196" s="357" t="str">
        <f t="shared" ref="J196:J259" si="7">LEFT(F196,11)</f>
        <v>50283-01588</v>
      </c>
    </row>
    <row r="197" spans="1:10" s="357" customFormat="1" ht="35.25" hidden="1" customHeight="1">
      <c r="A197" s="355" t="s">
        <v>730</v>
      </c>
      <c r="B197" s="356" t="s">
        <v>731</v>
      </c>
      <c r="C197" s="356" t="s">
        <v>732</v>
      </c>
      <c r="D197" s="356" t="s">
        <v>682</v>
      </c>
      <c r="E197" s="356" t="s">
        <v>683</v>
      </c>
      <c r="F197" s="356" t="s">
        <v>751</v>
      </c>
      <c r="G197" s="356" t="s">
        <v>752</v>
      </c>
      <c r="H197" s="354">
        <v>14</v>
      </c>
      <c r="I197" s="356">
        <f t="shared" si="6"/>
        <v>52</v>
      </c>
      <c r="J197" s="357" t="str">
        <f t="shared" si="7"/>
        <v>50283-01588</v>
      </c>
    </row>
    <row r="198" spans="1:10" s="357" customFormat="1" ht="35.25" hidden="1" customHeight="1">
      <c r="A198" s="355" t="s">
        <v>730</v>
      </c>
      <c r="B198" s="356" t="s">
        <v>731</v>
      </c>
      <c r="C198" s="356" t="s">
        <v>732</v>
      </c>
      <c r="D198" s="356" t="s">
        <v>343</v>
      </c>
      <c r="E198" s="356" t="s">
        <v>344</v>
      </c>
      <c r="F198" s="356" t="s">
        <v>753</v>
      </c>
      <c r="G198" s="356" t="s">
        <v>754</v>
      </c>
      <c r="H198" s="354">
        <v>36</v>
      </c>
      <c r="I198" s="356">
        <f t="shared" si="6"/>
        <v>102</v>
      </c>
      <c r="J198" s="357" t="str">
        <f t="shared" si="7"/>
        <v>50283-06113</v>
      </c>
    </row>
    <row r="199" spans="1:10" s="357" customFormat="1" ht="35.25" hidden="1" customHeight="1">
      <c r="A199" s="355" t="s">
        <v>730</v>
      </c>
      <c r="B199" s="356" t="s">
        <v>731</v>
      </c>
      <c r="C199" s="356" t="s">
        <v>732</v>
      </c>
      <c r="D199" s="356" t="s">
        <v>343</v>
      </c>
      <c r="E199" s="356" t="s">
        <v>344</v>
      </c>
      <c r="F199" s="356" t="s">
        <v>755</v>
      </c>
      <c r="G199" s="356" t="s">
        <v>756</v>
      </c>
      <c r="H199" s="354">
        <v>60</v>
      </c>
      <c r="I199" s="356">
        <f t="shared" si="6"/>
        <v>156</v>
      </c>
      <c r="J199" s="357" t="str">
        <f t="shared" si="7"/>
        <v>50283-06113</v>
      </c>
    </row>
    <row r="200" spans="1:10" s="357" customFormat="1" ht="35.25" hidden="1" customHeight="1">
      <c r="A200" s="355" t="s">
        <v>730</v>
      </c>
      <c r="B200" s="356" t="s">
        <v>731</v>
      </c>
      <c r="C200" s="356" t="s">
        <v>732</v>
      </c>
      <c r="D200" s="356" t="s">
        <v>343</v>
      </c>
      <c r="E200" s="356" t="s">
        <v>344</v>
      </c>
      <c r="F200" s="356" t="s">
        <v>757</v>
      </c>
      <c r="G200" s="356" t="s">
        <v>758</v>
      </c>
      <c r="H200" s="354">
        <v>72</v>
      </c>
      <c r="I200" s="356">
        <f t="shared" si="6"/>
        <v>184</v>
      </c>
      <c r="J200" s="357" t="str">
        <f t="shared" si="7"/>
        <v>50283-06113</v>
      </c>
    </row>
    <row r="201" spans="1:10" s="357" customFormat="1" ht="35.25" hidden="1" customHeight="1">
      <c r="A201" s="355" t="s">
        <v>730</v>
      </c>
      <c r="B201" s="356" t="s">
        <v>731</v>
      </c>
      <c r="C201" s="356" t="s">
        <v>732</v>
      </c>
      <c r="D201" s="356" t="s">
        <v>343</v>
      </c>
      <c r="E201" s="356" t="s">
        <v>344</v>
      </c>
      <c r="F201" s="356" t="s">
        <v>759</v>
      </c>
      <c r="G201" s="356" t="s">
        <v>760</v>
      </c>
      <c r="H201" s="354">
        <v>43</v>
      </c>
      <c r="I201" s="356">
        <f t="shared" si="6"/>
        <v>116</v>
      </c>
      <c r="J201" s="357" t="str">
        <f t="shared" si="7"/>
        <v>50283-06113</v>
      </c>
    </row>
    <row r="202" spans="1:10" s="357" customFormat="1" ht="35.25" hidden="1" customHeight="1">
      <c r="A202" s="355" t="s">
        <v>730</v>
      </c>
      <c r="B202" s="356" t="s">
        <v>731</v>
      </c>
      <c r="C202" s="356" t="s">
        <v>732</v>
      </c>
      <c r="D202" s="356" t="s">
        <v>343</v>
      </c>
      <c r="E202" s="356" t="s">
        <v>344</v>
      </c>
      <c r="F202" s="356" t="s">
        <v>761</v>
      </c>
      <c r="G202" s="356" t="s">
        <v>762</v>
      </c>
      <c r="H202" s="354">
        <v>14</v>
      </c>
      <c r="I202" s="356">
        <f t="shared" si="6"/>
        <v>52</v>
      </c>
      <c r="J202" s="357" t="str">
        <f t="shared" si="7"/>
        <v>50283-06113</v>
      </c>
    </row>
    <row r="203" spans="1:10" s="364" customFormat="1" ht="30.75" customHeight="1">
      <c r="A203" s="355" t="s">
        <v>151</v>
      </c>
      <c r="B203" s="363" t="s">
        <v>763</v>
      </c>
      <c r="C203" s="363" t="s">
        <v>764</v>
      </c>
      <c r="D203" s="363" t="s">
        <v>115</v>
      </c>
      <c r="E203" s="363" t="s">
        <v>358</v>
      </c>
      <c r="F203" s="363" t="s">
        <v>765</v>
      </c>
      <c r="G203" s="363" t="s">
        <v>766</v>
      </c>
      <c r="H203" s="354">
        <v>16</v>
      </c>
      <c r="I203" s="363">
        <f t="shared" si="6"/>
        <v>56</v>
      </c>
      <c r="J203" s="364" t="str">
        <f t="shared" si="7"/>
        <v>50293-01149</v>
      </c>
    </row>
    <row r="204" spans="1:10" s="364" customFormat="1" ht="30.75" customHeight="1">
      <c r="A204" s="355" t="s">
        <v>151</v>
      </c>
      <c r="B204" s="363" t="s">
        <v>763</v>
      </c>
      <c r="C204" s="363" t="s">
        <v>764</v>
      </c>
      <c r="D204" s="363" t="s">
        <v>115</v>
      </c>
      <c r="E204" s="363" t="s">
        <v>358</v>
      </c>
      <c r="F204" s="363" t="s">
        <v>767</v>
      </c>
      <c r="G204" s="363" t="s">
        <v>768</v>
      </c>
      <c r="H204" s="354">
        <v>44</v>
      </c>
      <c r="I204" s="363">
        <f t="shared" si="6"/>
        <v>120</v>
      </c>
      <c r="J204" s="364" t="str">
        <f t="shared" si="7"/>
        <v>50293-01149</v>
      </c>
    </row>
    <row r="205" spans="1:10" s="364" customFormat="1" ht="30.75" customHeight="1">
      <c r="A205" s="355" t="s">
        <v>151</v>
      </c>
      <c r="B205" s="363" t="s">
        <v>763</v>
      </c>
      <c r="C205" s="363" t="s">
        <v>764</v>
      </c>
      <c r="D205" s="363" t="s">
        <v>115</v>
      </c>
      <c r="E205" s="363" t="s">
        <v>358</v>
      </c>
      <c r="F205" s="363" t="s">
        <v>769</v>
      </c>
      <c r="G205" s="363" t="s">
        <v>770</v>
      </c>
      <c r="H205" s="354">
        <v>45</v>
      </c>
      <c r="I205" s="363">
        <f t="shared" si="6"/>
        <v>122</v>
      </c>
      <c r="J205" s="364" t="str">
        <f t="shared" si="7"/>
        <v>50293-01149</v>
      </c>
    </row>
    <row r="206" spans="1:10" s="364" customFormat="1" ht="30.75" customHeight="1">
      <c r="A206" s="355" t="s">
        <v>151</v>
      </c>
      <c r="B206" s="363" t="s">
        <v>763</v>
      </c>
      <c r="C206" s="363" t="s">
        <v>764</v>
      </c>
      <c r="D206" s="363" t="s">
        <v>115</v>
      </c>
      <c r="E206" s="363" t="s">
        <v>358</v>
      </c>
      <c r="F206" s="363" t="s">
        <v>771</v>
      </c>
      <c r="G206" s="363" t="s">
        <v>772</v>
      </c>
      <c r="H206" s="354">
        <v>28</v>
      </c>
      <c r="I206" s="363">
        <f t="shared" si="6"/>
        <v>84</v>
      </c>
      <c r="J206" s="364" t="str">
        <f t="shared" si="7"/>
        <v>50293-01149</v>
      </c>
    </row>
    <row r="207" spans="1:10" s="364" customFormat="1" ht="30.75" customHeight="1">
      <c r="A207" s="355" t="s">
        <v>151</v>
      </c>
      <c r="B207" s="363" t="s">
        <v>763</v>
      </c>
      <c r="C207" s="363" t="s">
        <v>764</v>
      </c>
      <c r="D207" s="363" t="s">
        <v>115</v>
      </c>
      <c r="E207" s="363" t="s">
        <v>358</v>
      </c>
      <c r="F207" s="363" t="s">
        <v>773</v>
      </c>
      <c r="G207" s="363" t="s">
        <v>774</v>
      </c>
      <c r="H207" s="354">
        <v>18</v>
      </c>
      <c r="I207" s="363">
        <f t="shared" si="6"/>
        <v>60</v>
      </c>
      <c r="J207" s="364" t="str">
        <f t="shared" si="7"/>
        <v>50293-01149</v>
      </c>
    </row>
    <row r="208" spans="1:10" s="364" customFormat="1" ht="30.75" customHeight="1">
      <c r="A208" s="355" t="s">
        <v>151</v>
      </c>
      <c r="B208" s="363" t="s">
        <v>763</v>
      </c>
      <c r="C208" s="363" t="s">
        <v>764</v>
      </c>
      <c r="D208" s="363" t="s">
        <v>117</v>
      </c>
      <c r="E208" s="363" t="s">
        <v>775</v>
      </c>
      <c r="F208" s="363" t="s">
        <v>776</v>
      </c>
      <c r="G208" s="363" t="s">
        <v>777</v>
      </c>
      <c r="H208" s="354">
        <v>19</v>
      </c>
      <c r="I208" s="363">
        <f t="shared" si="6"/>
        <v>64</v>
      </c>
      <c r="J208" s="364" t="str">
        <f t="shared" si="7"/>
        <v>50293-01821</v>
      </c>
    </row>
    <row r="209" spans="1:10" s="364" customFormat="1" ht="30.75" customHeight="1">
      <c r="A209" s="355" t="s">
        <v>151</v>
      </c>
      <c r="B209" s="363" t="s">
        <v>763</v>
      </c>
      <c r="C209" s="363" t="s">
        <v>764</v>
      </c>
      <c r="D209" s="363" t="s">
        <v>117</v>
      </c>
      <c r="E209" s="363" t="s">
        <v>775</v>
      </c>
      <c r="F209" s="363" t="s">
        <v>778</v>
      </c>
      <c r="G209" s="363" t="s">
        <v>779</v>
      </c>
      <c r="H209" s="354">
        <v>30</v>
      </c>
      <c r="I209" s="363">
        <f t="shared" si="6"/>
        <v>88</v>
      </c>
      <c r="J209" s="364" t="str">
        <f t="shared" si="7"/>
        <v>50293-01821</v>
      </c>
    </row>
    <row r="210" spans="1:10" s="364" customFormat="1" ht="30.75" customHeight="1">
      <c r="A210" s="355" t="s">
        <v>151</v>
      </c>
      <c r="B210" s="363" t="s">
        <v>763</v>
      </c>
      <c r="C210" s="363" t="s">
        <v>764</v>
      </c>
      <c r="D210" s="363" t="s">
        <v>117</v>
      </c>
      <c r="E210" s="363" t="s">
        <v>775</v>
      </c>
      <c r="F210" s="363" t="s">
        <v>780</v>
      </c>
      <c r="G210" s="363" t="s">
        <v>781</v>
      </c>
      <c r="H210" s="354">
        <v>36</v>
      </c>
      <c r="I210" s="363">
        <f t="shared" si="6"/>
        <v>102</v>
      </c>
      <c r="J210" s="364" t="str">
        <f t="shared" si="7"/>
        <v>50293-01821</v>
      </c>
    </row>
    <row r="211" spans="1:10" s="364" customFormat="1" ht="30.75" customHeight="1">
      <c r="A211" s="355" t="s">
        <v>151</v>
      </c>
      <c r="B211" s="363" t="s">
        <v>763</v>
      </c>
      <c r="C211" s="363" t="s">
        <v>764</v>
      </c>
      <c r="D211" s="363" t="s">
        <v>117</v>
      </c>
      <c r="E211" s="363" t="s">
        <v>775</v>
      </c>
      <c r="F211" s="363" t="s">
        <v>782</v>
      </c>
      <c r="G211" s="363" t="s">
        <v>783</v>
      </c>
      <c r="H211" s="354">
        <v>27</v>
      </c>
      <c r="I211" s="363">
        <f t="shared" si="6"/>
        <v>80</v>
      </c>
      <c r="J211" s="364" t="str">
        <f t="shared" si="7"/>
        <v>50293-01821</v>
      </c>
    </row>
    <row r="212" spans="1:10" s="364" customFormat="1" ht="30.75" customHeight="1">
      <c r="A212" s="355" t="s">
        <v>151</v>
      </c>
      <c r="B212" s="363" t="s">
        <v>763</v>
      </c>
      <c r="C212" s="363" t="s">
        <v>764</v>
      </c>
      <c r="D212" s="363" t="s">
        <v>117</v>
      </c>
      <c r="E212" s="363" t="s">
        <v>775</v>
      </c>
      <c r="F212" s="363" t="s">
        <v>784</v>
      </c>
      <c r="G212" s="363" t="s">
        <v>785</v>
      </c>
      <c r="H212" s="354">
        <v>14</v>
      </c>
      <c r="I212" s="363">
        <f t="shared" si="6"/>
        <v>52</v>
      </c>
      <c r="J212" s="364" t="str">
        <f t="shared" si="7"/>
        <v>50293-01821</v>
      </c>
    </row>
    <row r="213" spans="1:10" ht="21" hidden="1" customHeight="1">
      <c r="A213" s="353" t="s">
        <v>786</v>
      </c>
      <c r="B213" s="354" t="s">
        <v>787</v>
      </c>
      <c r="C213" s="354" t="s">
        <v>788</v>
      </c>
      <c r="D213" s="354" t="s">
        <v>490</v>
      </c>
      <c r="E213" s="354" t="s">
        <v>491</v>
      </c>
      <c r="F213" s="354" t="s">
        <v>789</v>
      </c>
      <c r="G213" s="354" t="s">
        <v>790</v>
      </c>
      <c r="H213" s="354">
        <v>7</v>
      </c>
      <c r="I213" s="354">
        <f t="shared" si="6"/>
        <v>36</v>
      </c>
      <c r="J213" t="str">
        <f t="shared" si="7"/>
        <v>50655-02077</v>
      </c>
    </row>
    <row r="214" spans="1:10" ht="21" hidden="1" customHeight="1">
      <c r="A214" s="353" t="s">
        <v>786</v>
      </c>
      <c r="B214" s="354" t="s">
        <v>787</v>
      </c>
      <c r="C214" s="354" t="s">
        <v>788</v>
      </c>
      <c r="D214" s="354" t="s">
        <v>490</v>
      </c>
      <c r="E214" s="354" t="s">
        <v>491</v>
      </c>
      <c r="F214" s="354" t="s">
        <v>791</v>
      </c>
      <c r="G214" s="354" t="s">
        <v>792</v>
      </c>
      <c r="H214" s="354">
        <v>45</v>
      </c>
      <c r="I214" s="354">
        <f t="shared" si="6"/>
        <v>122</v>
      </c>
      <c r="J214" t="str">
        <f t="shared" si="7"/>
        <v>50655-02077</v>
      </c>
    </row>
    <row r="215" spans="1:10" ht="21" hidden="1" customHeight="1">
      <c r="A215" s="353" t="s">
        <v>786</v>
      </c>
      <c r="B215" s="354" t="s">
        <v>787</v>
      </c>
      <c r="C215" s="354" t="s">
        <v>788</v>
      </c>
      <c r="D215" s="354" t="s">
        <v>490</v>
      </c>
      <c r="E215" s="354" t="s">
        <v>491</v>
      </c>
      <c r="F215" s="354" t="s">
        <v>793</v>
      </c>
      <c r="G215" s="354" t="s">
        <v>794</v>
      </c>
      <c r="H215" s="354">
        <v>45</v>
      </c>
      <c r="I215" s="354">
        <f t="shared" si="6"/>
        <v>122</v>
      </c>
      <c r="J215" t="str">
        <f t="shared" si="7"/>
        <v>50655-02077</v>
      </c>
    </row>
    <row r="216" spans="1:10" ht="21" hidden="1" customHeight="1">
      <c r="A216" s="353" t="s">
        <v>786</v>
      </c>
      <c r="B216" s="354" t="s">
        <v>787</v>
      </c>
      <c r="C216" s="354" t="s">
        <v>788</v>
      </c>
      <c r="D216" s="354" t="s">
        <v>490</v>
      </c>
      <c r="E216" s="354" t="s">
        <v>491</v>
      </c>
      <c r="F216" s="354" t="s">
        <v>795</v>
      </c>
      <c r="G216" s="354" t="s">
        <v>796</v>
      </c>
      <c r="H216" s="354">
        <v>38</v>
      </c>
      <c r="I216" s="354">
        <f t="shared" si="6"/>
        <v>106</v>
      </c>
      <c r="J216" t="str">
        <f t="shared" si="7"/>
        <v>50655-02077</v>
      </c>
    </row>
    <row r="217" spans="1:10" ht="21" hidden="1" customHeight="1">
      <c r="A217" s="353" t="s">
        <v>786</v>
      </c>
      <c r="B217" s="354" t="s">
        <v>787</v>
      </c>
      <c r="C217" s="354" t="s">
        <v>788</v>
      </c>
      <c r="D217" s="354" t="s">
        <v>490</v>
      </c>
      <c r="E217" s="354" t="s">
        <v>491</v>
      </c>
      <c r="F217" s="354" t="s">
        <v>797</v>
      </c>
      <c r="G217" s="354" t="s">
        <v>798</v>
      </c>
      <c r="H217" s="354">
        <v>14</v>
      </c>
      <c r="I217" s="354">
        <f t="shared" si="6"/>
        <v>52</v>
      </c>
      <c r="J217" t="str">
        <f t="shared" si="7"/>
        <v>50655-02077</v>
      </c>
    </row>
    <row r="218" spans="1:10" ht="21" hidden="1" customHeight="1">
      <c r="A218" s="353" t="s">
        <v>799</v>
      </c>
      <c r="B218" s="354" t="s">
        <v>800</v>
      </c>
      <c r="C218" s="354" t="s">
        <v>801</v>
      </c>
      <c r="D218" s="354" t="s">
        <v>802</v>
      </c>
      <c r="E218" s="354" t="s">
        <v>395</v>
      </c>
      <c r="F218" s="354" t="s">
        <v>803</v>
      </c>
      <c r="G218" s="354" t="s">
        <v>804</v>
      </c>
      <c r="H218" s="354">
        <v>18</v>
      </c>
      <c r="I218" s="354">
        <f t="shared" si="6"/>
        <v>60</v>
      </c>
      <c r="J218" t="str">
        <f t="shared" si="7"/>
        <v>50652-01898</v>
      </c>
    </row>
    <row r="219" spans="1:10" ht="21" hidden="1" customHeight="1">
      <c r="A219" s="353" t="s">
        <v>799</v>
      </c>
      <c r="B219" s="354" t="s">
        <v>800</v>
      </c>
      <c r="C219" s="354" t="s">
        <v>801</v>
      </c>
      <c r="D219" s="354" t="s">
        <v>802</v>
      </c>
      <c r="E219" s="354" t="s">
        <v>395</v>
      </c>
      <c r="F219" s="354" t="s">
        <v>805</v>
      </c>
      <c r="G219" s="354" t="s">
        <v>806</v>
      </c>
      <c r="H219" s="354">
        <v>49</v>
      </c>
      <c r="I219" s="354">
        <f t="shared" si="6"/>
        <v>132</v>
      </c>
      <c r="J219" t="str">
        <f t="shared" si="7"/>
        <v>50652-01898</v>
      </c>
    </row>
    <row r="220" spans="1:10" ht="21" hidden="1" customHeight="1">
      <c r="A220" s="353" t="s">
        <v>799</v>
      </c>
      <c r="B220" s="354" t="s">
        <v>800</v>
      </c>
      <c r="C220" s="354" t="s">
        <v>801</v>
      </c>
      <c r="D220" s="354" t="s">
        <v>802</v>
      </c>
      <c r="E220" s="354" t="s">
        <v>395</v>
      </c>
      <c r="F220" s="354" t="s">
        <v>807</v>
      </c>
      <c r="G220" s="354" t="s">
        <v>808</v>
      </c>
      <c r="H220" s="354">
        <v>47</v>
      </c>
      <c r="I220" s="354">
        <f t="shared" si="6"/>
        <v>128</v>
      </c>
      <c r="J220" t="str">
        <f t="shared" si="7"/>
        <v>50652-01898</v>
      </c>
    </row>
    <row r="221" spans="1:10" ht="21" hidden="1" customHeight="1">
      <c r="A221" s="353" t="s">
        <v>799</v>
      </c>
      <c r="B221" s="354" t="s">
        <v>800</v>
      </c>
      <c r="C221" s="354" t="s">
        <v>801</v>
      </c>
      <c r="D221" s="354" t="s">
        <v>802</v>
      </c>
      <c r="E221" s="354" t="s">
        <v>395</v>
      </c>
      <c r="F221" s="354" t="s">
        <v>809</v>
      </c>
      <c r="G221" s="354" t="s">
        <v>810</v>
      </c>
      <c r="H221" s="354">
        <v>29</v>
      </c>
      <c r="I221" s="354">
        <f t="shared" si="6"/>
        <v>86</v>
      </c>
      <c r="J221" t="str">
        <f t="shared" si="7"/>
        <v>50652-01898</v>
      </c>
    </row>
    <row r="222" spans="1:10" ht="21" hidden="1" customHeight="1">
      <c r="A222" s="353" t="s">
        <v>799</v>
      </c>
      <c r="B222" s="354" t="s">
        <v>800</v>
      </c>
      <c r="C222" s="354" t="s">
        <v>801</v>
      </c>
      <c r="D222" s="354" t="s">
        <v>802</v>
      </c>
      <c r="E222" s="354" t="s">
        <v>395</v>
      </c>
      <c r="F222" s="354" t="s">
        <v>811</v>
      </c>
      <c r="G222" s="354" t="s">
        <v>812</v>
      </c>
      <c r="H222" s="354">
        <v>6</v>
      </c>
      <c r="I222" s="354">
        <f t="shared" si="6"/>
        <v>32</v>
      </c>
      <c r="J222" t="str">
        <f t="shared" si="7"/>
        <v>50652-01898</v>
      </c>
    </row>
    <row r="223" spans="1:10" ht="21" hidden="1" customHeight="1">
      <c r="A223" s="353" t="s">
        <v>813</v>
      </c>
      <c r="B223" s="354" t="s">
        <v>814</v>
      </c>
      <c r="C223" s="354" t="s">
        <v>815</v>
      </c>
      <c r="D223" s="354" t="s">
        <v>422</v>
      </c>
      <c r="E223" s="354" t="s">
        <v>423</v>
      </c>
      <c r="F223" s="354" t="s">
        <v>816</v>
      </c>
      <c r="G223" s="354" t="s">
        <v>817</v>
      </c>
      <c r="H223" s="354">
        <v>22</v>
      </c>
      <c r="I223" s="354">
        <f t="shared" si="6"/>
        <v>70</v>
      </c>
      <c r="J223" t="str">
        <f t="shared" si="7"/>
        <v>50324-00001</v>
      </c>
    </row>
    <row r="224" spans="1:10" ht="21" hidden="1" customHeight="1">
      <c r="A224" s="353" t="s">
        <v>813</v>
      </c>
      <c r="B224" s="354" t="s">
        <v>814</v>
      </c>
      <c r="C224" s="354" t="s">
        <v>815</v>
      </c>
      <c r="D224" s="354" t="s">
        <v>422</v>
      </c>
      <c r="E224" s="354" t="s">
        <v>423</v>
      </c>
      <c r="F224" s="354" t="s">
        <v>818</v>
      </c>
      <c r="G224" s="354" t="s">
        <v>819</v>
      </c>
      <c r="H224" s="354">
        <v>47</v>
      </c>
      <c r="I224" s="354">
        <f t="shared" si="6"/>
        <v>128</v>
      </c>
      <c r="J224" t="str">
        <f t="shared" si="7"/>
        <v>50324-00001</v>
      </c>
    </row>
    <row r="225" spans="1:10" ht="21" hidden="1" customHeight="1">
      <c r="A225" s="353" t="s">
        <v>813</v>
      </c>
      <c r="B225" s="354" t="s">
        <v>814</v>
      </c>
      <c r="C225" s="354" t="s">
        <v>815</v>
      </c>
      <c r="D225" s="354" t="s">
        <v>422</v>
      </c>
      <c r="E225" s="354" t="s">
        <v>423</v>
      </c>
      <c r="F225" s="354" t="s">
        <v>820</v>
      </c>
      <c r="G225" s="354" t="s">
        <v>821</v>
      </c>
      <c r="H225" s="354">
        <v>47</v>
      </c>
      <c r="I225" s="354">
        <f t="shared" si="6"/>
        <v>128</v>
      </c>
      <c r="J225" t="str">
        <f t="shared" si="7"/>
        <v>50324-00001</v>
      </c>
    </row>
    <row r="226" spans="1:10" ht="21" hidden="1" customHeight="1">
      <c r="A226" s="353" t="s">
        <v>813</v>
      </c>
      <c r="B226" s="354" t="s">
        <v>814</v>
      </c>
      <c r="C226" s="354" t="s">
        <v>815</v>
      </c>
      <c r="D226" s="354" t="s">
        <v>422</v>
      </c>
      <c r="E226" s="354" t="s">
        <v>423</v>
      </c>
      <c r="F226" s="354" t="s">
        <v>822</v>
      </c>
      <c r="G226" s="354" t="s">
        <v>823</v>
      </c>
      <c r="H226" s="354">
        <v>30</v>
      </c>
      <c r="I226" s="354">
        <f t="shared" si="6"/>
        <v>88</v>
      </c>
      <c r="J226" t="str">
        <f t="shared" si="7"/>
        <v>50324-00001</v>
      </c>
    </row>
    <row r="227" spans="1:10" ht="21" hidden="1" customHeight="1">
      <c r="A227" s="353" t="s">
        <v>813</v>
      </c>
      <c r="B227" s="354" t="s">
        <v>814</v>
      </c>
      <c r="C227" s="354" t="s">
        <v>815</v>
      </c>
      <c r="D227" s="354" t="s">
        <v>422</v>
      </c>
      <c r="E227" s="354" t="s">
        <v>423</v>
      </c>
      <c r="F227" s="354" t="s">
        <v>824</v>
      </c>
      <c r="G227" s="354" t="s">
        <v>825</v>
      </c>
      <c r="H227" s="354">
        <v>12</v>
      </c>
      <c r="I227" s="354">
        <f t="shared" si="6"/>
        <v>48</v>
      </c>
      <c r="J227" t="str">
        <f t="shared" si="7"/>
        <v>50324-00001</v>
      </c>
    </row>
    <row r="228" spans="1:10" ht="21" hidden="1" customHeight="1">
      <c r="A228" s="353" t="s">
        <v>813</v>
      </c>
      <c r="B228" s="354" t="s">
        <v>814</v>
      </c>
      <c r="C228" s="354" t="s">
        <v>815</v>
      </c>
      <c r="D228" s="354" t="s">
        <v>614</v>
      </c>
      <c r="E228" s="354" t="s">
        <v>615</v>
      </c>
      <c r="F228" s="354" t="s">
        <v>826</v>
      </c>
      <c r="G228" s="354" t="s">
        <v>827</v>
      </c>
      <c r="H228" s="354">
        <v>28</v>
      </c>
      <c r="I228" s="354">
        <f t="shared" si="6"/>
        <v>84</v>
      </c>
      <c r="J228" t="str">
        <f t="shared" si="7"/>
        <v>50324-06537</v>
      </c>
    </row>
    <row r="229" spans="1:10" ht="21" hidden="1" customHeight="1">
      <c r="A229" s="353" t="s">
        <v>813</v>
      </c>
      <c r="B229" s="354" t="s">
        <v>814</v>
      </c>
      <c r="C229" s="354" t="s">
        <v>815</v>
      </c>
      <c r="D229" s="354" t="s">
        <v>614</v>
      </c>
      <c r="E229" s="354" t="s">
        <v>615</v>
      </c>
      <c r="F229" s="354" t="s">
        <v>828</v>
      </c>
      <c r="G229" s="354" t="s">
        <v>829</v>
      </c>
      <c r="H229" s="354">
        <v>62</v>
      </c>
      <c r="I229" s="354">
        <f t="shared" si="6"/>
        <v>160</v>
      </c>
      <c r="J229" t="str">
        <f t="shared" si="7"/>
        <v>50324-06537</v>
      </c>
    </row>
    <row r="230" spans="1:10" ht="21" hidden="1" customHeight="1">
      <c r="A230" s="353" t="s">
        <v>813</v>
      </c>
      <c r="B230" s="354" t="s">
        <v>814</v>
      </c>
      <c r="C230" s="354" t="s">
        <v>815</v>
      </c>
      <c r="D230" s="354" t="s">
        <v>614</v>
      </c>
      <c r="E230" s="354" t="s">
        <v>615</v>
      </c>
      <c r="F230" s="354" t="s">
        <v>830</v>
      </c>
      <c r="G230" s="354" t="s">
        <v>831</v>
      </c>
      <c r="H230" s="354">
        <v>64</v>
      </c>
      <c r="I230" s="354">
        <f t="shared" si="6"/>
        <v>164</v>
      </c>
      <c r="J230" t="str">
        <f t="shared" si="7"/>
        <v>50324-06537</v>
      </c>
    </row>
    <row r="231" spans="1:10" ht="21" hidden="1" customHeight="1">
      <c r="A231" s="353" t="s">
        <v>813</v>
      </c>
      <c r="B231" s="354" t="s">
        <v>814</v>
      </c>
      <c r="C231" s="354" t="s">
        <v>815</v>
      </c>
      <c r="D231" s="354" t="s">
        <v>614</v>
      </c>
      <c r="E231" s="354" t="s">
        <v>615</v>
      </c>
      <c r="F231" s="354" t="s">
        <v>832</v>
      </c>
      <c r="G231" s="354" t="s">
        <v>833</v>
      </c>
      <c r="H231" s="354">
        <v>42</v>
      </c>
      <c r="I231" s="354">
        <f t="shared" si="6"/>
        <v>114</v>
      </c>
      <c r="J231" t="str">
        <f t="shared" si="7"/>
        <v>50324-06537</v>
      </c>
    </row>
    <row r="232" spans="1:10" ht="21" hidden="1" customHeight="1">
      <c r="A232" s="353" t="s">
        <v>813</v>
      </c>
      <c r="B232" s="354" t="s">
        <v>814</v>
      </c>
      <c r="C232" s="354" t="s">
        <v>815</v>
      </c>
      <c r="D232" s="354" t="s">
        <v>614</v>
      </c>
      <c r="E232" s="354" t="s">
        <v>615</v>
      </c>
      <c r="F232" s="354" t="s">
        <v>834</v>
      </c>
      <c r="G232" s="354" t="s">
        <v>835</v>
      </c>
      <c r="H232" s="354">
        <v>18</v>
      </c>
      <c r="I232" s="354">
        <f t="shared" si="6"/>
        <v>60</v>
      </c>
      <c r="J232" t="str">
        <f t="shared" si="7"/>
        <v>50324-06537</v>
      </c>
    </row>
    <row r="233" spans="1:10" ht="21" hidden="1" customHeight="1">
      <c r="A233" s="353" t="s">
        <v>836</v>
      </c>
      <c r="B233" s="354" t="s">
        <v>837</v>
      </c>
      <c r="C233" s="354" t="s">
        <v>838</v>
      </c>
      <c r="D233" s="354" t="s">
        <v>422</v>
      </c>
      <c r="E233" s="354" t="s">
        <v>423</v>
      </c>
      <c r="F233" s="354" t="s">
        <v>839</v>
      </c>
      <c r="G233" s="354" t="s">
        <v>840</v>
      </c>
      <c r="H233" s="354">
        <v>19</v>
      </c>
      <c r="I233" s="354">
        <f t="shared" si="6"/>
        <v>64</v>
      </c>
      <c r="J233" t="str">
        <f t="shared" si="7"/>
        <v>50326-00001</v>
      </c>
    </row>
    <row r="234" spans="1:10" ht="21" hidden="1" customHeight="1">
      <c r="A234" s="353" t="s">
        <v>836</v>
      </c>
      <c r="B234" s="354" t="s">
        <v>837</v>
      </c>
      <c r="C234" s="354" t="s">
        <v>838</v>
      </c>
      <c r="D234" s="354" t="s">
        <v>422</v>
      </c>
      <c r="E234" s="354" t="s">
        <v>423</v>
      </c>
      <c r="F234" s="354" t="s">
        <v>841</v>
      </c>
      <c r="G234" s="354" t="s">
        <v>842</v>
      </c>
      <c r="H234" s="354">
        <v>52</v>
      </c>
      <c r="I234" s="354">
        <f t="shared" si="6"/>
        <v>138</v>
      </c>
      <c r="J234" t="str">
        <f t="shared" si="7"/>
        <v>50326-00001</v>
      </c>
    </row>
    <row r="235" spans="1:10" ht="21" hidden="1" customHeight="1">
      <c r="A235" s="353" t="s">
        <v>836</v>
      </c>
      <c r="B235" s="354" t="s">
        <v>837</v>
      </c>
      <c r="C235" s="354" t="s">
        <v>838</v>
      </c>
      <c r="D235" s="354" t="s">
        <v>422</v>
      </c>
      <c r="E235" s="354" t="s">
        <v>423</v>
      </c>
      <c r="F235" s="354" t="s">
        <v>843</v>
      </c>
      <c r="G235" s="354" t="s">
        <v>844</v>
      </c>
      <c r="H235" s="354">
        <v>60</v>
      </c>
      <c r="I235" s="354">
        <f t="shared" si="6"/>
        <v>156</v>
      </c>
      <c r="J235" t="str">
        <f t="shared" si="7"/>
        <v>50326-00001</v>
      </c>
    </row>
    <row r="236" spans="1:10" ht="21" hidden="1" customHeight="1">
      <c r="A236" s="353" t="s">
        <v>836</v>
      </c>
      <c r="B236" s="354" t="s">
        <v>837</v>
      </c>
      <c r="C236" s="354" t="s">
        <v>838</v>
      </c>
      <c r="D236" s="354" t="s">
        <v>422</v>
      </c>
      <c r="E236" s="354" t="s">
        <v>423</v>
      </c>
      <c r="F236" s="354" t="s">
        <v>845</v>
      </c>
      <c r="G236" s="354" t="s">
        <v>846</v>
      </c>
      <c r="H236" s="354">
        <v>34</v>
      </c>
      <c r="I236" s="354">
        <f t="shared" si="6"/>
        <v>98</v>
      </c>
      <c r="J236" t="str">
        <f t="shared" si="7"/>
        <v>50326-00001</v>
      </c>
    </row>
    <row r="237" spans="1:10" ht="21" hidden="1" customHeight="1">
      <c r="A237" s="353" t="s">
        <v>836</v>
      </c>
      <c r="B237" s="354" t="s">
        <v>837</v>
      </c>
      <c r="C237" s="354" t="s">
        <v>838</v>
      </c>
      <c r="D237" s="354" t="s">
        <v>422</v>
      </c>
      <c r="E237" s="354" t="s">
        <v>423</v>
      </c>
      <c r="F237" s="354" t="s">
        <v>847</v>
      </c>
      <c r="G237" s="354" t="s">
        <v>848</v>
      </c>
      <c r="H237" s="354">
        <v>11</v>
      </c>
      <c r="I237" s="354">
        <f t="shared" si="6"/>
        <v>46</v>
      </c>
      <c r="J237" t="str">
        <f t="shared" si="7"/>
        <v>50326-00001</v>
      </c>
    </row>
    <row r="238" spans="1:10" ht="21" hidden="1" customHeight="1">
      <c r="A238" s="353" t="s">
        <v>836</v>
      </c>
      <c r="B238" s="354" t="s">
        <v>837</v>
      </c>
      <c r="C238" s="354" t="s">
        <v>838</v>
      </c>
      <c r="D238" s="354" t="s">
        <v>614</v>
      </c>
      <c r="E238" s="354" t="s">
        <v>615</v>
      </c>
      <c r="F238" s="354" t="s">
        <v>849</v>
      </c>
      <c r="G238" s="354" t="s">
        <v>850</v>
      </c>
      <c r="H238" s="354">
        <v>24</v>
      </c>
      <c r="I238" s="354">
        <f t="shared" si="6"/>
        <v>74</v>
      </c>
      <c r="J238" t="str">
        <f t="shared" si="7"/>
        <v>50326-06537</v>
      </c>
    </row>
    <row r="239" spans="1:10" ht="21" hidden="1" customHeight="1">
      <c r="A239" s="353" t="s">
        <v>836</v>
      </c>
      <c r="B239" s="354" t="s">
        <v>837</v>
      </c>
      <c r="C239" s="354" t="s">
        <v>838</v>
      </c>
      <c r="D239" s="354" t="s">
        <v>614</v>
      </c>
      <c r="E239" s="354" t="s">
        <v>615</v>
      </c>
      <c r="F239" s="354" t="s">
        <v>851</v>
      </c>
      <c r="G239" s="354" t="s">
        <v>852</v>
      </c>
      <c r="H239" s="354">
        <v>64</v>
      </c>
      <c r="I239" s="354">
        <f t="shared" si="6"/>
        <v>164</v>
      </c>
      <c r="J239" t="str">
        <f t="shared" si="7"/>
        <v>50326-06537</v>
      </c>
    </row>
    <row r="240" spans="1:10" ht="21" hidden="1" customHeight="1">
      <c r="A240" s="353" t="s">
        <v>836</v>
      </c>
      <c r="B240" s="354" t="s">
        <v>837</v>
      </c>
      <c r="C240" s="354" t="s">
        <v>838</v>
      </c>
      <c r="D240" s="354" t="s">
        <v>614</v>
      </c>
      <c r="E240" s="354" t="s">
        <v>615</v>
      </c>
      <c r="F240" s="354" t="s">
        <v>853</v>
      </c>
      <c r="G240" s="354" t="s">
        <v>854</v>
      </c>
      <c r="H240" s="354">
        <v>67</v>
      </c>
      <c r="I240" s="354">
        <f t="shared" si="6"/>
        <v>172</v>
      </c>
      <c r="J240" t="str">
        <f t="shared" si="7"/>
        <v>50326-06537</v>
      </c>
    </row>
    <row r="241" spans="1:10" ht="21" hidden="1" customHeight="1">
      <c r="A241" s="353" t="s">
        <v>836</v>
      </c>
      <c r="B241" s="354" t="s">
        <v>837</v>
      </c>
      <c r="C241" s="354" t="s">
        <v>838</v>
      </c>
      <c r="D241" s="354" t="s">
        <v>614</v>
      </c>
      <c r="E241" s="354" t="s">
        <v>615</v>
      </c>
      <c r="F241" s="354" t="s">
        <v>855</v>
      </c>
      <c r="G241" s="354" t="s">
        <v>856</v>
      </c>
      <c r="H241" s="354">
        <v>39</v>
      </c>
      <c r="I241" s="354">
        <f t="shared" si="6"/>
        <v>108</v>
      </c>
      <c r="J241" t="str">
        <f t="shared" si="7"/>
        <v>50326-06537</v>
      </c>
    </row>
    <row r="242" spans="1:10" ht="21" hidden="1" customHeight="1">
      <c r="A242" s="353" t="s">
        <v>836</v>
      </c>
      <c r="B242" s="354" t="s">
        <v>837</v>
      </c>
      <c r="C242" s="354" t="s">
        <v>838</v>
      </c>
      <c r="D242" s="354" t="s">
        <v>614</v>
      </c>
      <c r="E242" s="354" t="s">
        <v>615</v>
      </c>
      <c r="F242" s="354" t="s">
        <v>857</v>
      </c>
      <c r="G242" s="354" t="s">
        <v>858</v>
      </c>
      <c r="H242" s="354">
        <v>18</v>
      </c>
      <c r="I242" s="354">
        <f t="shared" si="6"/>
        <v>60</v>
      </c>
      <c r="J242" t="str">
        <f t="shared" si="7"/>
        <v>50326-06537</v>
      </c>
    </row>
    <row r="243" spans="1:10" ht="21" hidden="1" customHeight="1">
      <c r="A243" s="353" t="s">
        <v>859</v>
      </c>
      <c r="B243" s="354" t="s">
        <v>860</v>
      </c>
      <c r="C243" s="354" t="s">
        <v>861</v>
      </c>
      <c r="D243" s="354" t="s">
        <v>862</v>
      </c>
      <c r="E243" s="354" t="s">
        <v>344</v>
      </c>
      <c r="F243" s="354" t="s">
        <v>863</v>
      </c>
      <c r="G243" s="354" t="s">
        <v>864</v>
      </c>
      <c r="H243" s="354">
        <v>23</v>
      </c>
      <c r="I243" s="354">
        <f t="shared" si="6"/>
        <v>72</v>
      </c>
      <c r="J243" t="str">
        <f t="shared" si="7"/>
        <v>50331-06299</v>
      </c>
    </row>
    <row r="244" spans="1:10" ht="21" hidden="1" customHeight="1">
      <c r="A244" s="353" t="s">
        <v>859</v>
      </c>
      <c r="B244" s="354" t="s">
        <v>860</v>
      </c>
      <c r="C244" s="354" t="s">
        <v>861</v>
      </c>
      <c r="D244" s="354" t="s">
        <v>862</v>
      </c>
      <c r="E244" s="354" t="s">
        <v>344</v>
      </c>
      <c r="F244" s="354" t="s">
        <v>865</v>
      </c>
      <c r="G244" s="354" t="s">
        <v>866</v>
      </c>
      <c r="H244" s="354">
        <v>39</v>
      </c>
      <c r="I244" s="354">
        <f t="shared" si="6"/>
        <v>108</v>
      </c>
      <c r="J244" t="str">
        <f t="shared" si="7"/>
        <v>50331-06299</v>
      </c>
    </row>
    <row r="245" spans="1:10" ht="21" hidden="1" customHeight="1">
      <c r="A245" s="353" t="s">
        <v>859</v>
      </c>
      <c r="B245" s="354" t="s">
        <v>860</v>
      </c>
      <c r="C245" s="354" t="s">
        <v>861</v>
      </c>
      <c r="D245" s="354" t="s">
        <v>862</v>
      </c>
      <c r="E245" s="354" t="s">
        <v>344</v>
      </c>
      <c r="F245" s="354" t="s">
        <v>867</v>
      </c>
      <c r="G245" s="354" t="s">
        <v>868</v>
      </c>
      <c r="H245" s="354">
        <v>49</v>
      </c>
      <c r="I245" s="354">
        <f t="shared" si="6"/>
        <v>132</v>
      </c>
      <c r="J245" t="str">
        <f t="shared" si="7"/>
        <v>50331-06299</v>
      </c>
    </row>
    <row r="246" spans="1:10" ht="21" hidden="1" customHeight="1">
      <c r="A246" s="353" t="s">
        <v>859</v>
      </c>
      <c r="B246" s="354" t="s">
        <v>860</v>
      </c>
      <c r="C246" s="354" t="s">
        <v>861</v>
      </c>
      <c r="D246" s="354" t="s">
        <v>862</v>
      </c>
      <c r="E246" s="354" t="s">
        <v>344</v>
      </c>
      <c r="F246" s="354" t="s">
        <v>869</v>
      </c>
      <c r="G246" s="354" t="s">
        <v>870</v>
      </c>
      <c r="H246" s="354">
        <v>25</v>
      </c>
      <c r="I246" s="354">
        <f t="shared" si="6"/>
        <v>76</v>
      </c>
      <c r="J246" t="str">
        <f t="shared" si="7"/>
        <v>50331-06299</v>
      </c>
    </row>
    <row r="247" spans="1:10" ht="21" hidden="1" customHeight="1">
      <c r="A247" s="353" t="s">
        <v>859</v>
      </c>
      <c r="B247" s="354" t="s">
        <v>860</v>
      </c>
      <c r="C247" s="354" t="s">
        <v>861</v>
      </c>
      <c r="D247" s="354" t="s">
        <v>862</v>
      </c>
      <c r="E247" s="354" t="s">
        <v>344</v>
      </c>
      <c r="F247" s="354" t="s">
        <v>871</v>
      </c>
      <c r="G247" s="354" t="s">
        <v>872</v>
      </c>
      <c r="H247" s="354">
        <v>14</v>
      </c>
      <c r="I247" s="354">
        <f t="shared" si="6"/>
        <v>52</v>
      </c>
      <c r="J247" t="str">
        <f t="shared" si="7"/>
        <v>50331-06299</v>
      </c>
    </row>
    <row r="248" spans="1:10" ht="21" hidden="1" customHeight="1">
      <c r="A248" s="353" t="s">
        <v>873</v>
      </c>
      <c r="B248" s="354" t="s">
        <v>874</v>
      </c>
      <c r="C248" s="354" t="s">
        <v>875</v>
      </c>
      <c r="D248" s="354" t="s">
        <v>422</v>
      </c>
      <c r="E248" s="354" t="s">
        <v>423</v>
      </c>
      <c r="F248" s="354" t="s">
        <v>876</v>
      </c>
      <c r="G248" s="354" t="s">
        <v>877</v>
      </c>
      <c r="H248" s="354">
        <v>19</v>
      </c>
      <c r="I248" s="354">
        <f t="shared" si="6"/>
        <v>64</v>
      </c>
      <c r="J248" t="str">
        <f t="shared" si="7"/>
        <v>50333-00001</v>
      </c>
    </row>
    <row r="249" spans="1:10" ht="21" hidden="1" customHeight="1">
      <c r="A249" s="353" t="s">
        <v>873</v>
      </c>
      <c r="B249" s="354" t="s">
        <v>874</v>
      </c>
      <c r="C249" s="354" t="s">
        <v>875</v>
      </c>
      <c r="D249" s="354" t="s">
        <v>422</v>
      </c>
      <c r="E249" s="354" t="s">
        <v>423</v>
      </c>
      <c r="F249" s="354" t="s">
        <v>878</v>
      </c>
      <c r="G249" s="354" t="s">
        <v>879</v>
      </c>
      <c r="H249" s="354">
        <v>43</v>
      </c>
      <c r="I249" s="354">
        <f t="shared" si="6"/>
        <v>116</v>
      </c>
      <c r="J249" t="str">
        <f t="shared" si="7"/>
        <v>50333-00001</v>
      </c>
    </row>
    <row r="250" spans="1:10" ht="21" hidden="1" customHeight="1">
      <c r="A250" s="353" t="s">
        <v>873</v>
      </c>
      <c r="B250" s="354" t="s">
        <v>874</v>
      </c>
      <c r="C250" s="354" t="s">
        <v>875</v>
      </c>
      <c r="D250" s="354" t="s">
        <v>422</v>
      </c>
      <c r="E250" s="354" t="s">
        <v>423</v>
      </c>
      <c r="F250" s="354" t="s">
        <v>880</v>
      </c>
      <c r="G250" s="354" t="s">
        <v>881</v>
      </c>
      <c r="H250" s="354">
        <v>46</v>
      </c>
      <c r="I250" s="354">
        <f t="shared" si="6"/>
        <v>124</v>
      </c>
      <c r="J250" t="str">
        <f t="shared" si="7"/>
        <v>50333-00001</v>
      </c>
    </row>
    <row r="251" spans="1:10" ht="21" hidden="1" customHeight="1">
      <c r="A251" s="353" t="s">
        <v>873</v>
      </c>
      <c r="B251" s="354" t="s">
        <v>874</v>
      </c>
      <c r="C251" s="354" t="s">
        <v>875</v>
      </c>
      <c r="D251" s="354" t="s">
        <v>422</v>
      </c>
      <c r="E251" s="354" t="s">
        <v>423</v>
      </c>
      <c r="F251" s="354" t="s">
        <v>882</v>
      </c>
      <c r="G251" s="354" t="s">
        <v>883</v>
      </c>
      <c r="H251" s="354">
        <v>30</v>
      </c>
      <c r="I251" s="354">
        <f t="shared" si="6"/>
        <v>88</v>
      </c>
      <c r="J251" t="str">
        <f t="shared" si="7"/>
        <v>50333-00001</v>
      </c>
    </row>
    <row r="252" spans="1:10" ht="21" hidden="1" customHeight="1">
      <c r="A252" s="353" t="s">
        <v>873</v>
      </c>
      <c r="B252" s="354" t="s">
        <v>874</v>
      </c>
      <c r="C252" s="354" t="s">
        <v>875</v>
      </c>
      <c r="D252" s="354" t="s">
        <v>422</v>
      </c>
      <c r="E252" s="354" t="s">
        <v>423</v>
      </c>
      <c r="F252" s="354" t="s">
        <v>884</v>
      </c>
      <c r="G252" s="354" t="s">
        <v>885</v>
      </c>
      <c r="H252" s="354">
        <v>12</v>
      </c>
      <c r="I252" s="354">
        <f t="shared" si="6"/>
        <v>48</v>
      </c>
      <c r="J252" t="str">
        <f t="shared" si="7"/>
        <v>50333-00001</v>
      </c>
    </row>
    <row r="253" spans="1:10" ht="21" hidden="1" customHeight="1">
      <c r="A253" s="353" t="s">
        <v>886</v>
      </c>
      <c r="B253" s="354" t="s">
        <v>887</v>
      </c>
      <c r="C253" s="354" t="s">
        <v>888</v>
      </c>
      <c r="D253" s="354" t="s">
        <v>343</v>
      </c>
      <c r="E253" s="354" t="s">
        <v>344</v>
      </c>
      <c r="F253" s="354" t="s">
        <v>889</v>
      </c>
      <c r="G253" s="354" t="s">
        <v>890</v>
      </c>
      <c r="H253" s="354">
        <v>15</v>
      </c>
      <c r="I253" s="354">
        <f t="shared" si="6"/>
        <v>54</v>
      </c>
      <c r="J253" t="str">
        <f t="shared" si="7"/>
        <v>50391-05864</v>
      </c>
    </row>
    <row r="254" spans="1:10" ht="21" hidden="1" customHeight="1">
      <c r="A254" s="353" t="s">
        <v>886</v>
      </c>
      <c r="B254" s="354" t="s">
        <v>887</v>
      </c>
      <c r="C254" s="354" t="s">
        <v>888</v>
      </c>
      <c r="D254" s="354" t="s">
        <v>343</v>
      </c>
      <c r="E254" s="354" t="s">
        <v>344</v>
      </c>
      <c r="F254" s="354" t="s">
        <v>891</v>
      </c>
      <c r="G254" s="354" t="s">
        <v>892</v>
      </c>
      <c r="H254" s="354">
        <v>28</v>
      </c>
      <c r="I254" s="354">
        <f t="shared" si="6"/>
        <v>84</v>
      </c>
      <c r="J254" t="str">
        <f t="shared" si="7"/>
        <v>50391-05864</v>
      </c>
    </row>
    <row r="255" spans="1:10" ht="21" hidden="1" customHeight="1">
      <c r="A255" s="353" t="s">
        <v>886</v>
      </c>
      <c r="B255" s="354" t="s">
        <v>887</v>
      </c>
      <c r="C255" s="354" t="s">
        <v>888</v>
      </c>
      <c r="D255" s="354" t="s">
        <v>343</v>
      </c>
      <c r="E255" s="354" t="s">
        <v>344</v>
      </c>
      <c r="F255" s="354" t="s">
        <v>893</v>
      </c>
      <c r="G255" s="354" t="s">
        <v>894</v>
      </c>
      <c r="H255" s="354">
        <v>38</v>
      </c>
      <c r="I255" s="354">
        <f t="shared" si="6"/>
        <v>106</v>
      </c>
      <c r="J255" t="str">
        <f t="shared" si="7"/>
        <v>50391-05864</v>
      </c>
    </row>
    <row r="256" spans="1:10" ht="21" hidden="1" customHeight="1">
      <c r="A256" s="353" t="s">
        <v>886</v>
      </c>
      <c r="B256" s="354" t="s">
        <v>887</v>
      </c>
      <c r="C256" s="354" t="s">
        <v>888</v>
      </c>
      <c r="D256" s="354" t="s">
        <v>343</v>
      </c>
      <c r="E256" s="354" t="s">
        <v>344</v>
      </c>
      <c r="F256" s="354" t="s">
        <v>895</v>
      </c>
      <c r="G256" s="354" t="s">
        <v>896</v>
      </c>
      <c r="H256" s="354">
        <v>18</v>
      </c>
      <c r="I256" s="354">
        <f t="shared" si="6"/>
        <v>60</v>
      </c>
      <c r="J256" t="str">
        <f t="shared" si="7"/>
        <v>50391-05864</v>
      </c>
    </row>
    <row r="257" spans="1:10" ht="21" hidden="1" customHeight="1">
      <c r="A257" s="353" t="s">
        <v>886</v>
      </c>
      <c r="B257" s="354" t="s">
        <v>887</v>
      </c>
      <c r="C257" s="354" t="s">
        <v>888</v>
      </c>
      <c r="D257" s="354" t="s">
        <v>343</v>
      </c>
      <c r="E257" s="354" t="s">
        <v>344</v>
      </c>
      <c r="F257" s="354" t="s">
        <v>897</v>
      </c>
      <c r="G257" s="354" t="s">
        <v>898</v>
      </c>
      <c r="H257" s="354">
        <v>11</v>
      </c>
      <c r="I257" s="354">
        <f t="shared" si="6"/>
        <v>46</v>
      </c>
      <c r="J257" t="str">
        <f t="shared" si="7"/>
        <v>50391-05864</v>
      </c>
    </row>
    <row r="258" spans="1:10" ht="21" hidden="1" customHeight="1">
      <c r="A258" s="353" t="s">
        <v>899</v>
      </c>
      <c r="B258" s="354" t="s">
        <v>900</v>
      </c>
      <c r="C258" s="354" t="s">
        <v>901</v>
      </c>
      <c r="D258" s="354" t="s">
        <v>902</v>
      </c>
      <c r="E258" s="354" t="s">
        <v>903</v>
      </c>
      <c r="F258" s="354" t="s">
        <v>904</v>
      </c>
      <c r="G258" s="354" t="s">
        <v>905</v>
      </c>
      <c r="H258" s="354">
        <v>18</v>
      </c>
      <c r="I258" s="354">
        <f t="shared" si="6"/>
        <v>60</v>
      </c>
      <c r="J258" t="str">
        <f t="shared" si="7"/>
        <v>50410-00032</v>
      </c>
    </row>
    <row r="259" spans="1:10" ht="21" hidden="1" customHeight="1">
      <c r="A259" s="353" t="s">
        <v>899</v>
      </c>
      <c r="B259" s="354" t="s">
        <v>900</v>
      </c>
      <c r="C259" s="354" t="s">
        <v>901</v>
      </c>
      <c r="D259" s="354" t="s">
        <v>902</v>
      </c>
      <c r="E259" s="354" t="s">
        <v>903</v>
      </c>
      <c r="F259" s="354" t="s">
        <v>906</v>
      </c>
      <c r="G259" s="354" t="s">
        <v>907</v>
      </c>
      <c r="H259" s="354">
        <v>29</v>
      </c>
      <c r="I259" s="354">
        <f t="shared" si="6"/>
        <v>86</v>
      </c>
      <c r="J259" t="str">
        <f t="shared" si="7"/>
        <v>50410-00032</v>
      </c>
    </row>
    <row r="260" spans="1:10" ht="21" hidden="1" customHeight="1">
      <c r="A260" s="353" t="s">
        <v>899</v>
      </c>
      <c r="B260" s="354" t="s">
        <v>900</v>
      </c>
      <c r="C260" s="354" t="s">
        <v>901</v>
      </c>
      <c r="D260" s="354" t="s">
        <v>902</v>
      </c>
      <c r="E260" s="354" t="s">
        <v>903</v>
      </c>
      <c r="F260" s="354" t="s">
        <v>908</v>
      </c>
      <c r="G260" s="354" t="s">
        <v>909</v>
      </c>
      <c r="H260" s="354">
        <v>31</v>
      </c>
      <c r="I260" s="354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353" t="s">
        <v>899</v>
      </c>
      <c r="B261" s="354" t="s">
        <v>900</v>
      </c>
      <c r="C261" s="354" t="s">
        <v>901</v>
      </c>
      <c r="D261" s="354" t="s">
        <v>902</v>
      </c>
      <c r="E261" s="354" t="s">
        <v>903</v>
      </c>
      <c r="F261" s="354" t="s">
        <v>910</v>
      </c>
      <c r="G261" s="354" t="s">
        <v>911</v>
      </c>
      <c r="H261" s="354">
        <v>19</v>
      </c>
      <c r="I261" s="354">
        <f t="shared" si="8"/>
        <v>64</v>
      </c>
      <c r="J261" t="str">
        <f t="shared" si="9"/>
        <v>50410-00032</v>
      </c>
    </row>
    <row r="262" spans="1:10" ht="21" hidden="1" customHeight="1">
      <c r="A262" s="353" t="s">
        <v>899</v>
      </c>
      <c r="B262" s="354" t="s">
        <v>900</v>
      </c>
      <c r="C262" s="354" t="s">
        <v>901</v>
      </c>
      <c r="D262" s="354" t="s">
        <v>902</v>
      </c>
      <c r="E262" s="354" t="s">
        <v>903</v>
      </c>
      <c r="F262" s="354" t="s">
        <v>912</v>
      </c>
      <c r="G262" s="354" t="s">
        <v>913</v>
      </c>
      <c r="H262" s="354">
        <v>15</v>
      </c>
      <c r="I262" s="354">
        <f t="shared" si="8"/>
        <v>54</v>
      </c>
      <c r="J262" t="str">
        <f t="shared" si="9"/>
        <v>50410-00032</v>
      </c>
    </row>
    <row r="263" spans="1:10" ht="21" hidden="1" customHeight="1">
      <c r="A263" s="353" t="s">
        <v>914</v>
      </c>
      <c r="B263" s="354" t="s">
        <v>915</v>
      </c>
      <c r="C263" s="354" t="s">
        <v>916</v>
      </c>
      <c r="D263" s="354" t="s">
        <v>287</v>
      </c>
      <c r="E263" s="354" t="s">
        <v>288</v>
      </c>
      <c r="F263" s="354" t="s">
        <v>917</v>
      </c>
      <c r="G263" s="354" t="s">
        <v>918</v>
      </c>
      <c r="H263" s="354">
        <v>27</v>
      </c>
      <c r="I263" s="354">
        <f t="shared" si="8"/>
        <v>80</v>
      </c>
      <c r="J263" t="str">
        <f t="shared" si="9"/>
        <v>50440-05977</v>
      </c>
    </row>
    <row r="264" spans="1:10" ht="21" hidden="1" customHeight="1">
      <c r="A264" s="353" t="s">
        <v>914</v>
      </c>
      <c r="B264" s="354" t="s">
        <v>915</v>
      </c>
      <c r="C264" s="354" t="s">
        <v>916</v>
      </c>
      <c r="D264" s="354" t="s">
        <v>287</v>
      </c>
      <c r="E264" s="354" t="s">
        <v>288</v>
      </c>
      <c r="F264" s="354" t="s">
        <v>919</v>
      </c>
      <c r="G264" s="354" t="s">
        <v>920</v>
      </c>
      <c r="H264" s="354">
        <v>67</v>
      </c>
      <c r="I264" s="354">
        <f t="shared" si="8"/>
        <v>172</v>
      </c>
      <c r="J264" t="str">
        <f t="shared" si="9"/>
        <v>50440-05977</v>
      </c>
    </row>
    <row r="265" spans="1:10" ht="21" hidden="1" customHeight="1">
      <c r="A265" s="353" t="s">
        <v>914</v>
      </c>
      <c r="B265" s="354" t="s">
        <v>915</v>
      </c>
      <c r="C265" s="354" t="s">
        <v>916</v>
      </c>
      <c r="D265" s="354" t="s">
        <v>287</v>
      </c>
      <c r="E265" s="354" t="s">
        <v>288</v>
      </c>
      <c r="F265" s="354" t="s">
        <v>921</v>
      </c>
      <c r="G265" s="354" t="s">
        <v>922</v>
      </c>
      <c r="H265" s="354">
        <v>70</v>
      </c>
      <c r="I265" s="354">
        <f t="shared" si="8"/>
        <v>180</v>
      </c>
      <c r="J265" t="str">
        <f t="shared" si="9"/>
        <v>50440-05977</v>
      </c>
    </row>
    <row r="266" spans="1:10" ht="21" hidden="1" customHeight="1">
      <c r="A266" s="353" t="s">
        <v>914</v>
      </c>
      <c r="B266" s="354" t="s">
        <v>915</v>
      </c>
      <c r="C266" s="354" t="s">
        <v>916</v>
      </c>
      <c r="D266" s="354" t="s">
        <v>287</v>
      </c>
      <c r="E266" s="354" t="s">
        <v>288</v>
      </c>
      <c r="F266" s="354" t="s">
        <v>923</v>
      </c>
      <c r="G266" s="354" t="s">
        <v>924</v>
      </c>
      <c r="H266" s="354">
        <v>43</v>
      </c>
      <c r="I266" s="354">
        <f t="shared" si="8"/>
        <v>116</v>
      </c>
      <c r="J266" t="str">
        <f t="shared" si="9"/>
        <v>50440-05977</v>
      </c>
    </row>
    <row r="267" spans="1:10" ht="21" hidden="1" customHeight="1">
      <c r="A267" s="353" t="s">
        <v>914</v>
      </c>
      <c r="B267" s="354" t="s">
        <v>915</v>
      </c>
      <c r="C267" s="354" t="s">
        <v>916</v>
      </c>
      <c r="D267" s="354" t="s">
        <v>287</v>
      </c>
      <c r="E267" s="354" t="s">
        <v>288</v>
      </c>
      <c r="F267" s="354" t="s">
        <v>925</v>
      </c>
      <c r="G267" s="354" t="s">
        <v>926</v>
      </c>
      <c r="H267" s="354">
        <v>19</v>
      </c>
      <c r="I267" s="354">
        <f t="shared" si="8"/>
        <v>64</v>
      </c>
      <c r="J267" t="str">
        <f t="shared" si="9"/>
        <v>50440-05977</v>
      </c>
    </row>
    <row r="268" spans="1:10" ht="21" hidden="1" customHeight="1">
      <c r="A268" s="353" t="s">
        <v>927</v>
      </c>
      <c r="B268" s="354" t="s">
        <v>928</v>
      </c>
      <c r="C268" s="354" t="s">
        <v>929</v>
      </c>
      <c r="D268" s="354" t="s">
        <v>422</v>
      </c>
      <c r="E268" s="354" t="s">
        <v>423</v>
      </c>
      <c r="F268" s="354" t="s">
        <v>930</v>
      </c>
      <c r="G268" s="354" t="s">
        <v>931</v>
      </c>
      <c r="H268" s="354">
        <v>22</v>
      </c>
      <c r="I268" s="354">
        <f t="shared" si="8"/>
        <v>70</v>
      </c>
      <c r="J268" t="str">
        <f t="shared" si="9"/>
        <v>50445-00001</v>
      </c>
    </row>
    <row r="269" spans="1:10" ht="21" hidden="1" customHeight="1">
      <c r="A269" s="353" t="s">
        <v>927</v>
      </c>
      <c r="B269" s="354" t="s">
        <v>928</v>
      </c>
      <c r="C269" s="354" t="s">
        <v>929</v>
      </c>
      <c r="D269" s="354" t="s">
        <v>422</v>
      </c>
      <c r="E269" s="354" t="s">
        <v>423</v>
      </c>
      <c r="F269" s="354" t="s">
        <v>932</v>
      </c>
      <c r="G269" s="354" t="s">
        <v>933</v>
      </c>
      <c r="H269" s="354">
        <v>47</v>
      </c>
      <c r="I269" s="354">
        <f t="shared" si="8"/>
        <v>128</v>
      </c>
      <c r="J269" t="str">
        <f t="shared" si="9"/>
        <v>50445-00001</v>
      </c>
    </row>
    <row r="270" spans="1:10" ht="21" hidden="1" customHeight="1">
      <c r="A270" s="353" t="s">
        <v>927</v>
      </c>
      <c r="B270" s="354" t="s">
        <v>928</v>
      </c>
      <c r="C270" s="354" t="s">
        <v>929</v>
      </c>
      <c r="D270" s="354" t="s">
        <v>422</v>
      </c>
      <c r="E270" s="354" t="s">
        <v>423</v>
      </c>
      <c r="F270" s="354" t="s">
        <v>934</v>
      </c>
      <c r="G270" s="354" t="s">
        <v>935</v>
      </c>
      <c r="H270" s="354">
        <v>47</v>
      </c>
      <c r="I270" s="354">
        <f t="shared" si="8"/>
        <v>128</v>
      </c>
      <c r="J270" t="str">
        <f t="shared" si="9"/>
        <v>50445-00001</v>
      </c>
    </row>
    <row r="271" spans="1:10" ht="21" hidden="1" customHeight="1">
      <c r="A271" s="353" t="s">
        <v>927</v>
      </c>
      <c r="B271" s="354" t="s">
        <v>928</v>
      </c>
      <c r="C271" s="354" t="s">
        <v>929</v>
      </c>
      <c r="D271" s="354" t="s">
        <v>422</v>
      </c>
      <c r="E271" s="354" t="s">
        <v>423</v>
      </c>
      <c r="F271" s="354" t="s">
        <v>936</v>
      </c>
      <c r="G271" s="354" t="s">
        <v>937</v>
      </c>
      <c r="H271" s="354">
        <v>22</v>
      </c>
      <c r="I271" s="354">
        <f t="shared" si="8"/>
        <v>70</v>
      </c>
      <c r="J271" t="str">
        <f t="shared" si="9"/>
        <v>50445-00001</v>
      </c>
    </row>
    <row r="272" spans="1:10" ht="21" hidden="1" customHeight="1">
      <c r="A272" s="353" t="s">
        <v>927</v>
      </c>
      <c r="B272" s="354" t="s">
        <v>928</v>
      </c>
      <c r="C272" s="354" t="s">
        <v>929</v>
      </c>
      <c r="D272" s="354" t="s">
        <v>422</v>
      </c>
      <c r="E272" s="354" t="s">
        <v>423</v>
      </c>
      <c r="F272" s="354" t="s">
        <v>938</v>
      </c>
      <c r="G272" s="354" t="s">
        <v>939</v>
      </c>
      <c r="H272" s="354">
        <v>13</v>
      </c>
      <c r="I272" s="354">
        <f t="shared" si="8"/>
        <v>50</v>
      </c>
      <c r="J272" t="str">
        <f t="shared" si="9"/>
        <v>50445-00001</v>
      </c>
    </row>
    <row r="273" spans="1:10" ht="21" hidden="1" customHeight="1">
      <c r="A273" s="353" t="s">
        <v>940</v>
      </c>
      <c r="B273" s="354" t="s">
        <v>941</v>
      </c>
      <c r="C273" s="354" t="s">
        <v>942</v>
      </c>
      <c r="D273" s="354" t="s">
        <v>394</v>
      </c>
      <c r="E273" s="354" t="s">
        <v>395</v>
      </c>
      <c r="F273" s="354" t="s">
        <v>943</v>
      </c>
      <c r="G273" s="354" t="s">
        <v>944</v>
      </c>
      <c r="H273" s="354">
        <v>19</v>
      </c>
      <c r="I273" s="354">
        <f t="shared" si="8"/>
        <v>64</v>
      </c>
      <c r="J273" t="str">
        <f t="shared" si="9"/>
        <v>50446-01898</v>
      </c>
    </row>
    <row r="274" spans="1:10" ht="21" hidden="1" customHeight="1">
      <c r="A274" s="353" t="s">
        <v>940</v>
      </c>
      <c r="B274" s="354" t="s">
        <v>941</v>
      </c>
      <c r="C274" s="354" t="s">
        <v>942</v>
      </c>
      <c r="D274" s="354" t="s">
        <v>394</v>
      </c>
      <c r="E274" s="354" t="s">
        <v>395</v>
      </c>
      <c r="F274" s="354" t="s">
        <v>945</v>
      </c>
      <c r="G274" s="354" t="s">
        <v>946</v>
      </c>
      <c r="H274" s="354">
        <v>26</v>
      </c>
      <c r="I274" s="354">
        <f t="shared" si="8"/>
        <v>78</v>
      </c>
      <c r="J274" t="str">
        <f t="shared" si="9"/>
        <v>50446-01898</v>
      </c>
    </row>
    <row r="275" spans="1:10" ht="21" hidden="1" customHeight="1">
      <c r="A275" s="353" t="s">
        <v>940</v>
      </c>
      <c r="B275" s="354" t="s">
        <v>941</v>
      </c>
      <c r="C275" s="354" t="s">
        <v>942</v>
      </c>
      <c r="D275" s="354" t="s">
        <v>394</v>
      </c>
      <c r="E275" s="354" t="s">
        <v>395</v>
      </c>
      <c r="F275" s="354" t="s">
        <v>947</v>
      </c>
      <c r="G275" s="354" t="s">
        <v>948</v>
      </c>
      <c r="H275" s="354">
        <v>28</v>
      </c>
      <c r="I275" s="354">
        <f t="shared" si="8"/>
        <v>84</v>
      </c>
      <c r="J275" t="str">
        <f t="shared" si="9"/>
        <v>50446-01898</v>
      </c>
    </row>
    <row r="276" spans="1:10" ht="21" hidden="1" customHeight="1">
      <c r="A276" s="353" t="s">
        <v>940</v>
      </c>
      <c r="B276" s="354" t="s">
        <v>941</v>
      </c>
      <c r="C276" s="354" t="s">
        <v>942</v>
      </c>
      <c r="D276" s="354" t="s">
        <v>394</v>
      </c>
      <c r="E276" s="354" t="s">
        <v>395</v>
      </c>
      <c r="F276" s="354" t="s">
        <v>949</v>
      </c>
      <c r="G276" s="354" t="s">
        <v>950</v>
      </c>
      <c r="H276" s="354">
        <v>20</v>
      </c>
      <c r="I276" s="354">
        <f t="shared" si="8"/>
        <v>66</v>
      </c>
      <c r="J276" t="str">
        <f t="shared" si="9"/>
        <v>50446-01898</v>
      </c>
    </row>
    <row r="277" spans="1:10" ht="21" hidden="1" customHeight="1">
      <c r="A277" s="353" t="s">
        <v>940</v>
      </c>
      <c r="B277" s="354" t="s">
        <v>941</v>
      </c>
      <c r="C277" s="354" t="s">
        <v>942</v>
      </c>
      <c r="D277" s="354" t="s">
        <v>394</v>
      </c>
      <c r="E277" s="354" t="s">
        <v>395</v>
      </c>
      <c r="F277" s="354" t="s">
        <v>951</v>
      </c>
      <c r="G277" s="354" t="s">
        <v>952</v>
      </c>
      <c r="H277" s="354">
        <v>11</v>
      </c>
      <c r="I277" s="354">
        <f t="shared" si="8"/>
        <v>46</v>
      </c>
      <c r="J277" t="str">
        <f t="shared" si="9"/>
        <v>50446-01898</v>
      </c>
    </row>
    <row r="278" spans="1:10" ht="21" hidden="1" customHeight="1">
      <c r="A278" s="353" t="s">
        <v>953</v>
      </c>
      <c r="B278" s="354" t="s">
        <v>954</v>
      </c>
      <c r="C278" s="354" t="s">
        <v>955</v>
      </c>
      <c r="D278" s="354" t="s">
        <v>902</v>
      </c>
      <c r="E278" s="354" t="s">
        <v>903</v>
      </c>
      <c r="F278" s="354" t="s">
        <v>956</v>
      </c>
      <c r="G278" s="354" t="s">
        <v>957</v>
      </c>
      <c r="H278" s="354">
        <v>15</v>
      </c>
      <c r="I278" s="354">
        <f t="shared" si="8"/>
        <v>54</v>
      </c>
      <c r="J278" t="str">
        <f t="shared" si="9"/>
        <v>50475-00032</v>
      </c>
    </row>
    <row r="279" spans="1:10" ht="21" hidden="1" customHeight="1">
      <c r="A279" s="353" t="s">
        <v>953</v>
      </c>
      <c r="B279" s="354" t="s">
        <v>954</v>
      </c>
      <c r="C279" s="354" t="s">
        <v>955</v>
      </c>
      <c r="D279" s="354" t="s">
        <v>902</v>
      </c>
      <c r="E279" s="354" t="s">
        <v>903</v>
      </c>
      <c r="F279" s="354" t="s">
        <v>958</v>
      </c>
      <c r="G279" s="354" t="s">
        <v>959</v>
      </c>
      <c r="H279" s="354">
        <v>33</v>
      </c>
      <c r="I279" s="354">
        <f t="shared" si="8"/>
        <v>96</v>
      </c>
      <c r="J279" t="str">
        <f t="shared" si="9"/>
        <v>50475-00032</v>
      </c>
    </row>
    <row r="280" spans="1:10" ht="21" hidden="1" customHeight="1">
      <c r="A280" s="353" t="s">
        <v>953</v>
      </c>
      <c r="B280" s="354" t="s">
        <v>954</v>
      </c>
      <c r="C280" s="354" t="s">
        <v>955</v>
      </c>
      <c r="D280" s="354" t="s">
        <v>902</v>
      </c>
      <c r="E280" s="354" t="s">
        <v>903</v>
      </c>
      <c r="F280" s="354" t="s">
        <v>960</v>
      </c>
      <c r="G280" s="354" t="s">
        <v>961</v>
      </c>
      <c r="H280" s="354">
        <v>45</v>
      </c>
      <c r="I280" s="354">
        <f t="shared" si="8"/>
        <v>122</v>
      </c>
      <c r="J280" t="str">
        <f t="shared" si="9"/>
        <v>50475-00032</v>
      </c>
    </row>
    <row r="281" spans="1:10" ht="21" hidden="1" customHeight="1">
      <c r="A281" s="353" t="s">
        <v>953</v>
      </c>
      <c r="B281" s="354" t="s">
        <v>954</v>
      </c>
      <c r="C281" s="354" t="s">
        <v>955</v>
      </c>
      <c r="D281" s="354" t="s">
        <v>902</v>
      </c>
      <c r="E281" s="354" t="s">
        <v>903</v>
      </c>
      <c r="F281" s="354" t="s">
        <v>962</v>
      </c>
      <c r="G281" s="354" t="s">
        <v>963</v>
      </c>
      <c r="H281" s="354">
        <v>23</v>
      </c>
      <c r="I281" s="354">
        <f t="shared" si="8"/>
        <v>72</v>
      </c>
      <c r="J281" t="str">
        <f t="shared" si="9"/>
        <v>50475-00032</v>
      </c>
    </row>
    <row r="282" spans="1:10" ht="21" hidden="1" customHeight="1">
      <c r="A282" s="353" t="s">
        <v>953</v>
      </c>
      <c r="B282" s="354" t="s">
        <v>954</v>
      </c>
      <c r="C282" s="354" t="s">
        <v>955</v>
      </c>
      <c r="D282" s="354" t="s">
        <v>902</v>
      </c>
      <c r="E282" s="354" t="s">
        <v>903</v>
      </c>
      <c r="F282" s="354" t="s">
        <v>964</v>
      </c>
      <c r="G282" s="354" t="s">
        <v>965</v>
      </c>
      <c r="H282" s="354">
        <v>11</v>
      </c>
      <c r="I282" s="354">
        <f t="shared" si="8"/>
        <v>46</v>
      </c>
      <c r="J282" t="str">
        <f t="shared" si="9"/>
        <v>50475-00032</v>
      </c>
    </row>
    <row r="283" spans="1:10" ht="21" hidden="1" customHeight="1">
      <c r="A283" s="353" t="s">
        <v>966</v>
      </c>
      <c r="B283" s="354" t="s">
        <v>967</v>
      </c>
      <c r="C283" s="354" t="s">
        <v>968</v>
      </c>
      <c r="D283" s="354" t="s">
        <v>422</v>
      </c>
      <c r="E283" s="354" t="s">
        <v>423</v>
      </c>
      <c r="F283" s="354" t="s">
        <v>969</v>
      </c>
      <c r="G283" s="354" t="s">
        <v>970</v>
      </c>
      <c r="H283" s="354">
        <v>26</v>
      </c>
      <c r="I283" s="354">
        <f t="shared" si="8"/>
        <v>78</v>
      </c>
      <c r="J283" t="str">
        <f t="shared" si="9"/>
        <v>50321-00001</v>
      </c>
    </row>
    <row r="284" spans="1:10" ht="21" hidden="1" customHeight="1">
      <c r="A284" s="353" t="s">
        <v>966</v>
      </c>
      <c r="B284" s="354" t="s">
        <v>967</v>
      </c>
      <c r="C284" s="354" t="s">
        <v>968</v>
      </c>
      <c r="D284" s="354" t="s">
        <v>422</v>
      </c>
      <c r="E284" s="354" t="s">
        <v>423</v>
      </c>
      <c r="F284" s="354" t="s">
        <v>971</v>
      </c>
      <c r="G284" s="354" t="s">
        <v>972</v>
      </c>
      <c r="H284" s="354">
        <v>36</v>
      </c>
      <c r="I284" s="354">
        <f t="shared" si="8"/>
        <v>102</v>
      </c>
      <c r="J284" t="str">
        <f t="shared" si="9"/>
        <v>50321-00001</v>
      </c>
    </row>
    <row r="285" spans="1:10" ht="21" hidden="1" customHeight="1">
      <c r="A285" s="353" t="s">
        <v>966</v>
      </c>
      <c r="B285" s="354" t="s">
        <v>967</v>
      </c>
      <c r="C285" s="354" t="s">
        <v>968</v>
      </c>
      <c r="D285" s="354" t="s">
        <v>422</v>
      </c>
      <c r="E285" s="354" t="s">
        <v>423</v>
      </c>
      <c r="F285" s="354" t="s">
        <v>973</v>
      </c>
      <c r="G285" s="354" t="s">
        <v>974</v>
      </c>
      <c r="H285" s="354">
        <v>32</v>
      </c>
      <c r="I285" s="354">
        <f t="shared" si="8"/>
        <v>94</v>
      </c>
      <c r="J285" t="str">
        <f t="shared" si="9"/>
        <v>50321-00001</v>
      </c>
    </row>
    <row r="286" spans="1:10" ht="21" hidden="1" customHeight="1">
      <c r="A286" s="353" t="s">
        <v>966</v>
      </c>
      <c r="B286" s="354" t="s">
        <v>967</v>
      </c>
      <c r="C286" s="354" t="s">
        <v>968</v>
      </c>
      <c r="D286" s="354" t="s">
        <v>422</v>
      </c>
      <c r="E286" s="354" t="s">
        <v>423</v>
      </c>
      <c r="F286" s="354" t="s">
        <v>975</v>
      </c>
      <c r="G286" s="354" t="s">
        <v>976</v>
      </c>
      <c r="H286" s="354">
        <v>30</v>
      </c>
      <c r="I286" s="354">
        <f t="shared" si="8"/>
        <v>88</v>
      </c>
      <c r="J286" t="str">
        <f t="shared" si="9"/>
        <v>50321-00001</v>
      </c>
    </row>
    <row r="287" spans="1:10" ht="21" hidden="1" customHeight="1">
      <c r="A287" s="353" t="s">
        <v>966</v>
      </c>
      <c r="B287" s="354" t="s">
        <v>967</v>
      </c>
      <c r="C287" s="354" t="s">
        <v>968</v>
      </c>
      <c r="D287" s="354" t="s">
        <v>422</v>
      </c>
      <c r="E287" s="354" t="s">
        <v>423</v>
      </c>
      <c r="F287" s="354" t="s">
        <v>977</v>
      </c>
      <c r="G287" s="354" t="s">
        <v>978</v>
      </c>
      <c r="H287" s="354">
        <v>7</v>
      </c>
      <c r="I287" s="354">
        <f t="shared" si="8"/>
        <v>36</v>
      </c>
      <c r="J287" t="str">
        <f t="shared" si="9"/>
        <v>50321-00001</v>
      </c>
    </row>
    <row r="288" spans="1:10" ht="21" hidden="1" customHeight="1">
      <c r="A288" s="353" t="s">
        <v>966</v>
      </c>
      <c r="B288" s="354" t="s">
        <v>967</v>
      </c>
      <c r="C288" s="354" t="s">
        <v>968</v>
      </c>
      <c r="D288" s="354" t="s">
        <v>614</v>
      </c>
      <c r="E288" s="354" t="s">
        <v>615</v>
      </c>
      <c r="F288" s="354" t="s">
        <v>979</v>
      </c>
      <c r="G288" s="354" t="s">
        <v>980</v>
      </c>
      <c r="H288" s="354">
        <v>38</v>
      </c>
      <c r="I288" s="354">
        <f t="shared" si="8"/>
        <v>106</v>
      </c>
      <c r="J288" t="str">
        <f t="shared" si="9"/>
        <v>50321-06537</v>
      </c>
    </row>
    <row r="289" spans="1:10" ht="21" hidden="1" customHeight="1">
      <c r="A289" s="353" t="s">
        <v>966</v>
      </c>
      <c r="B289" s="354" t="s">
        <v>967</v>
      </c>
      <c r="C289" s="354" t="s">
        <v>968</v>
      </c>
      <c r="D289" s="354" t="s">
        <v>614</v>
      </c>
      <c r="E289" s="354" t="s">
        <v>615</v>
      </c>
      <c r="F289" s="354" t="s">
        <v>981</v>
      </c>
      <c r="G289" s="354" t="s">
        <v>982</v>
      </c>
      <c r="H289" s="354">
        <v>71</v>
      </c>
      <c r="I289" s="354">
        <f t="shared" si="8"/>
        <v>182</v>
      </c>
      <c r="J289" t="str">
        <f t="shared" si="9"/>
        <v>50321-06537</v>
      </c>
    </row>
    <row r="290" spans="1:10" ht="21" hidden="1" customHeight="1">
      <c r="A290" s="353" t="s">
        <v>966</v>
      </c>
      <c r="B290" s="354" t="s">
        <v>967</v>
      </c>
      <c r="C290" s="354" t="s">
        <v>968</v>
      </c>
      <c r="D290" s="354" t="s">
        <v>614</v>
      </c>
      <c r="E290" s="354" t="s">
        <v>615</v>
      </c>
      <c r="F290" s="354" t="s">
        <v>983</v>
      </c>
      <c r="G290" s="354" t="s">
        <v>984</v>
      </c>
      <c r="H290" s="354">
        <v>70</v>
      </c>
      <c r="I290" s="354">
        <f t="shared" si="8"/>
        <v>180</v>
      </c>
      <c r="J290" t="str">
        <f t="shared" si="9"/>
        <v>50321-06537</v>
      </c>
    </row>
    <row r="291" spans="1:10" ht="21" hidden="1" customHeight="1">
      <c r="A291" s="353" t="s">
        <v>966</v>
      </c>
      <c r="B291" s="354" t="s">
        <v>967</v>
      </c>
      <c r="C291" s="354" t="s">
        <v>968</v>
      </c>
      <c r="D291" s="354" t="s">
        <v>614</v>
      </c>
      <c r="E291" s="354" t="s">
        <v>615</v>
      </c>
      <c r="F291" s="354" t="s">
        <v>985</v>
      </c>
      <c r="G291" s="354" t="s">
        <v>986</v>
      </c>
      <c r="H291" s="354">
        <v>43</v>
      </c>
      <c r="I291" s="354">
        <f t="shared" si="8"/>
        <v>116</v>
      </c>
      <c r="J291" t="str">
        <f t="shared" si="9"/>
        <v>50321-06537</v>
      </c>
    </row>
    <row r="292" spans="1:10" ht="21" hidden="1" customHeight="1">
      <c r="A292" s="353" t="s">
        <v>966</v>
      </c>
      <c r="B292" s="354" t="s">
        <v>967</v>
      </c>
      <c r="C292" s="354" t="s">
        <v>968</v>
      </c>
      <c r="D292" s="354" t="s">
        <v>614</v>
      </c>
      <c r="E292" s="354" t="s">
        <v>615</v>
      </c>
      <c r="F292" s="354" t="s">
        <v>987</v>
      </c>
      <c r="G292" s="354" t="s">
        <v>988</v>
      </c>
      <c r="H292" s="354">
        <v>7</v>
      </c>
      <c r="I292" s="354">
        <f t="shared" si="8"/>
        <v>36</v>
      </c>
      <c r="J292" t="str">
        <f t="shared" si="9"/>
        <v>50321-06537</v>
      </c>
    </row>
    <row r="293" spans="1:10" ht="21" hidden="1" customHeight="1">
      <c r="A293" s="353" t="s">
        <v>989</v>
      </c>
      <c r="B293" s="354" t="s">
        <v>990</v>
      </c>
      <c r="C293" s="354" t="s">
        <v>991</v>
      </c>
      <c r="D293" s="354" t="s">
        <v>287</v>
      </c>
      <c r="E293" s="354" t="s">
        <v>288</v>
      </c>
      <c r="F293" s="354" t="s">
        <v>992</v>
      </c>
      <c r="G293" s="354" t="s">
        <v>993</v>
      </c>
      <c r="H293" s="354">
        <v>45</v>
      </c>
      <c r="I293" s="354">
        <f t="shared" si="8"/>
        <v>122</v>
      </c>
      <c r="J293" t="str">
        <f t="shared" si="9"/>
        <v>50381-05977</v>
      </c>
    </row>
    <row r="294" spans="1:10" ht="21" hidden="1" customHeight="1">
      <c r="A294" s="353" t="s">
        <v>989</v>
      </c>
      <c r="B294" s="354" t="s">
        <v>990</v>
      </c>
      <c r="C294" s="354" t="s">
        <v>991</v>
      </c>
      <c r="D294" s="354" t="s">
        <v>287</v>
      </c>
      <c r="E294" s="354" t="s">
        <v>288</v>
      </c>
      <c r="F294" s="354" t="s">
        <v>994</v>
      </c>
      <c r="G294" s="354" t="s">
        <v>995</v>
      </c>
      <c r="H294" s="354">
        <v>84</v>
      </c>
      <c r="I294" s="354">
        <f t="shared" si="8"/>
        <v>212</v>
      </c>
      <c r="J294" t="str">
        <f t="shared" si="9"/>
        <v>50381-05977</v>
      </c>
    </row>
    <row r="295" spans="1:10" ht="21" hidden="1" customHeight="1">
      <c r="A295" s="353" t="s">
        <v>989</v>
      </c>
      <c r="B295" s="354" t="s">
        <v>990</v>
      </c>
      <c r="C295" s="354" t="s">
        <v>991</v>
      </c>
      <c r="D295" s="354" t="s">
        <v>287</v>
      </c>
      <c r="E295" s="354" t="s">
        <v>288</v>
      </c>
      <c r="F295" s="354" t="s">
        <v>996</v>
      </c>
      <c r="G295" s="354" t="s">
        <v>997</v>
      </c>
      <c r="H295" s="354">
        <v>93</v>
      </c>
      <c r="I295" s="354">
        <f t="shared" si="8"/>
        <v>230</v>
      </c>
      <c r="J295" t="str">
        <f t="shared" si="9"/>
        <v>50381-05977</v>
      </c>
    </row>
    <row r="296" spans="1:10" ht="21" hidden="1" customHeight="1">
      <c r="A296" s="353" t="s">
        <v>989</v>
      </c>
      <c r="B296" s="354" t="s">
        <v>990</v>
      </c>
      <c r="C296" s="354" t="s">
        <v>991</v>
      </c>
      <c r="D296" s="354" t="s">
        <v>287</v>
      </c>
      <c r="E296" s="354" t="s">
        <v>288</v>
      </c>
      <c r="F296" s="354" t="s">
        <v>998</v>
      </c>
      <c r="G296" s="354" t="s">
        <v>999</v>
      </c>
      <c r="H296" s="354">
        <v>53</v>
      </c>
      <c r="I296" s="354">
        <f t="shared" si="8"/>
        <v>140</v>
      </c>
      <c r="J296" t="str">
        <f t="shared" si="9"/>
        <v>50381-05977</v>
      </c>
    </row>
    <row r="297" spans="1:10" ht="21" hidden="1" customHeight="1">
      <c r="A297" s="353" t="s">
        <v>989</v>
      </c>
      <c r="B297" s="354" t="s">
        <v>990</v>
      </c>
      <c r="C297" s="354" t="s">
        <v>991</v>
      </c>
      <c r="D297" s="354" t="s">
        <v>287</v>
      </c>
      <c r="E297" s="354" t="s">
        <v>288</v>
      </c>
      <c r="F297" s="354" t="s">
        <v>1000</v>
      </c>
      <c r="G297" s="354" t="s">
        <v>1001</v>
      </c>
      <c r="H297" s="354">
        <v>21</v>
      </c>
      <c r="I297" s="354">
        <f t="shared" si="8"/>
        <v>68</v>
      </c>
      <c r="J297" t="str">
        <f t="shared" si="9"/>
        <v>50381-05977</v>
      </c>
    </row>
    <row r="298" spans="1:10" ht="21" hidden="1" customHeight="1">
      <c r="A298" s="353" t="s">
        <v>989</v>
      </c>
      <c r="B298" s="354" t="s">
        <v>990</v>
      </c>
      <c r="C298" s="354" t="s">
        <v>991</v>
      </c>
      <c r="D298" s="354" t="s">
        <v>394</v>
      </c>
      <c r="E298" s="354" t="s">
        <v>395</v>
      </c>
      <c r="F298" s="354" t="s">
        <v>1002</v>
      </c>
      <c r="G298" s="354" t="s">
        <v>1003</v>
      </c>
      <c r="H298" s="354">
        <v>32</v>
      </c>
      <c r="I298" s="354">
        <f t="shared" si="8"/>
        <v>94</v>
      </c>
      <c r="J298" t="str">
        <f t="shared" si="9"/>
        <v>50381-01898</v>
      </c>
    </row>
    <row r="299" spans="1:10" ht="21" hidden="1" customHeight="1">
      <c r="A299" s="353" t="s">
        <v>989</v>
      </c>
      <c r="B299" s="354" t="s">
        <v>990</v>
      </c>
      <c r="C299" s="354" t="s">
        <v>991</v>
      </c>
      <c r="D299" s="354" t="s">
        <v>394</v>
      </c>
      <c r="E299" s="354" t="s">
        <v>395</v>
      </c>
      <c r="F299" s="354" t="s">
        <v>1004</v>
      </c>
      <c r="G299" s="354" t="s">
        <v>1005</v>
      </c>
      <c r="H299" s="354">
        <v>49</v>
      </c>
      <c r="I299" s="354">
        <f t="shared" si="8"/>
        <v>132</v>
      </c>
      <c r="J299" t="str">
        <f t="shared" si="9"/>
        <v>50381-01898</v>
      </c>
    </row>
    <row r="300" spans="1:10" ht="21" hidden="1" customHeight="1">
      <c r="A300" s="353" t="s">
        <v>989</v>
      </c>
      <c r="B300" s="354" t="s">
        <v>990</v>
      </c>
      <c r="C300" s="354" t="s">
        <v>991</v>
      </c>
      <c r="D300" s="354" t="s">
        <v>394</v>
      </c>
      <c r="E300" s="354" t="s">
        <v>395</v>
      </c>
      <c r="F300" s="354" t="s">
        <v>1006</v>
      </c>
      <c r="G300" s="354" t="s">
        <v>1007</v>
      </c>
      <c r="H300" s="354">
        <v>60</v>
      </c>
      <c r="I300" s="354">
        <f t="shared" si="8"/>
        <v>156</v>
      </c>
      <c r="J300" t="str">
        <f t="shared" si="9"/>
        <v>50381-01898</v>
      </c>
    </row>
    <row r="301" spans="1:10" ht="21" hidden="1" customHeight="1">
      <c r="A301" s="353" t="s">
        <v>989</v>
      </c>
      <c r="B301" s="354" t="s">
        <v>990</v>
      </c>
      <c r="C301" s="354" t="s">
        <v>991</v>
      </c>
      <c r="D301" s="354" t="s">
        <v>394</v>
      </c>
      <c r="E301" s="354" t="s">
        <v>395</v>
      </c>
      <c r="F301" s="354" t="s">
        <v>1008</v>
      </c>
      <c r="G301" s="354" t="s">
        <v>1009</v>
      </c>
      <c r="H301" s="354">
        <v>33</v>
      </c>
      <c r="I301" s="354">
        <f t="shared" si="8"/>
        <v>96</v>
      </c>
      <c r="J301" t="str">
        <f t="shared" si="9"/>
        <v>50381-01898</v>
      </c>
    </row>
    <row r="302" spans="1:10" ht="21" hidden="1" customHeight="1">
      <c r="A302" s="353" t="s">
        <v>989</v>
      </c>
      <c r="B302" s="354" t="s">
        <v>990</v>
      </c>
      <c r="C302" s="354" t="s">
        <v>991</v>
      </c>
      <c r="D302" s="354" t="s">
        <v>394</v>
      </c>
      <c r="E302" s="354" t="s">
        <v>395</v>
      </c>
      <c r="F302" s="354" t="s">
        <v>1010</v>
      </c>
      <c r="G302" s="354" t="s">
        <v>1011</v>
      </c>
      <c r="H302" s="354">
        <v>14</v>
      </c>
      <c r="I302" s="354">
        <f t="shared" si="8"/>
        <v>52</v>
      </c>
      <c r="J302" t="str">
        <f t="shared" si="9"/>
        <v>50381-01898</v>
      </c>
    </row>
    <row r="303" spans="1:10" ht="21" hidden="1" customHeight="1">
      <c r="A303" s="353" t="s">
        <v>1012</v>
      </c>
      <c r="B303" s="354" t="s">
        <v>1013</v>
      </c>
      <c r="C303" s="354" t="s">
        <v>1014</v>
      </c>
      <c r="D303" s="354" t="s">
        <v>287</v>
      </c>
      <c r="E303" s="354" t="s">
        <v>288</v>
      </c>
      <c r="F303" s="354" t="s">
        <v>1015</v>
      </c>
      <c r="G303" s="354" t="s">
        <v>1016</v>
      </c>
      <c r="H303" s="354">
        <v>59</v>
      </c>
      <c r="I303" s="354">
        <f t="shared" si="8"/>
        <v>154</v>
      </c>
      <c r="J303" t="str">
        <f t="shared" si="9"/>
        <v>50435-05977</v>
      </c>
    </row>
    <row r="304" spans="1:10" ht="21" hidden="1" customHeight="1">
      <c r="A304" s="353" t="s">
        <v>1012</v>
      </c>
      <c r="B304" s="354" t="s">
        <v>1013</v>
      </c>
      <c r="C304" s="354" t="s">
        <v>1014</v>
      </c>
      <c r="D304" s="354" t="s">
        <v>287</v>
      </c>
      <c r="E304" s="354" t="s">
        <v>288</v>
      </c>
      <c r="F304" s="354" t="s">
        <v>1017</v>
      </c>
      <c r="G304" s="354" t="s">
        <v>1018</v>
      </c>
      <c r="H304" s="354">
        <v>105</v>
      </c>
      <c r="I304" s="354">
        <f t="shared" si="8"/>
        <v>258</v>
      </c>
      <c r="J304" t="str">
        <f t="shared" si="9"/>
        <v>50435-05977</v>
      </c>
    </row>
    <row r="305" spans="1:10" ht="21" hidden="1" customHeight="1">
      <c r="A305" s="353" t="s">
        <v>1012</v>
      </c>
      <c r="B305" s="354" t="s">
        <v>1013</v>
      </c>
      <c r="C305" s="354" t="s">
        <v>1014</v>
      </c>
      <c r="D305" s="354" t="s">
        <v>287</v>
      </c>
      <c r="E305" s="354" t="s">
        <v>288</v>
      </c>
      <c r="F305" s="354" t="s">
        <v>1019</v>
      </c>
      <c r="G305" s="354" t="s">
        <v>1020</v>
      </c>
      <c r="H305" s="354">
        <v>114</v>
      </c>
      <c r="I305" s="354">
        <f t="shared" si="8"/>
        <v>278</v>
      </c>
      <c r="J305" t="str">
        <f t="shared" si="9"/>
        <v>50435-05977</v>
      </c>
    </row>
    <row r="306" spans="1:10" ht="21" hidden="1" customHeight="1">
      <c r="A306" s="353" t="s">
        <v>1012</v>
      </c>
      <c r="B306" s="354" t="s">
        <v>1013</v>
      </c>
      <c r="C306" s="354" t="s">
        <v>1014</v>
      </c>
      <c r="D306" s="354" t="s">
        <v>287</v>
      </c>
      <c r="E306" s="354" t="s">
        <v>288</v>
      </c>
      <c r="F306" s="354" t="s">
        <v>1021</v>
      </c>
      <c r="G306" s="354" t="s">
        <v>1022</v>
      </c>
      <c r="H306" s="354">
        <v>64</v>
      </c>
      <c r="I306" s="354">
        <f t="shared" si="8"/>
        <v>164</v>
      </c>
      <c r="J306" t="str">
        <f t="shared" si="9"/>
        <v>50435-05977</v>
      </c>
    </row>
    <row r="307" spans="1:10" ht="21" hidden="1" customHeight="1">
      <c r="A307" s="353" t="s">
        <v>1012</v>
      </c>
      <c r="B307" s="354" t="s">
        <v>1013</v>
      </c>
      <c r="C307" s="354" t="s">
        <v>1014</v>
      </c>
      <c r="D307" s="354" t="s">
        <v>287</v>
      </c>
      <c r="E307" s="354" t="s">
        <v>288</v>
      </c>
      <c r="F307" s="354" t="s">
        <v>1023</v>
      </c>
      <c r="G307" s="354" t="s">
        <v>1024</v>
      </c>
      <c r="H307" s="354">
        <v>25</v>
      </c>
      <c r="I307" s="354">
        <f t="shared" si="8"/>
        <v>76</v>
      </c>
      <c r="J307" t="str">
        <f t="shared" si="9"/>
        <v>50435-05977</v>
      </c>
    </row>
    <row r="308" spans="1:10" ht="21" hidden="1" customHeight="1">
      <c r="A308" s="353" t="s">
        <v>1025</v>
      </c>
      <c r="B308" s="354" t="s">
        <v>1026</v>
      </c>
      <c r="C308" s="354" t="s">
        <v>1027</v>
      </c>
      <c r="D308" s="354" t="s">
        <v>422</v>
      </c>
      <c r="E308" s="354" t="s">
        <v>423</v>
      </c>
      <c r="F308" s="354" t="s">
        <v>1028</v>
      </c>
      <c r="G308" s="354" t="s">
        <v>1029</v>
      </c>
      <c r="H308" s="354">
        <v>23</v>
      </c>
      <c r="I308" s="354">
        <f t="shared" si="8"/>
        <v>72</v>
      </c>
      <c r="J308" t="str">
        <f t="shared" si="9"/>
        <v>50437-00001</v>
      </c>
    </row>
    <row r="309" spans="1:10" ht="21" hidden="1" customHeight="1">
      <c r="A309" s="353" t="s">
        <v>1025</v>
      </c>
      <c r="B309" s="354" t="s">
        <v>1026</v>
      </c>
      <c r="C309" s="354" t="s">
        <v>1027</v>
      </c>
      <c r="D309" s="354" t="s">
        <v>422</v>
      </c>
      <c r="E309" s="354" t="s">
        <v>423</v>
      </c>
      <c r="F309" s="354" t="s">
        <v>1030</v>
      </c>
      <c r="G309" s="354" t="s">
        <v>1031</v>
      </c>
      <c r="H309" s="354">
        <v>40</v>
      </c>
      <c r="I309" s="354">
        <f t="shared" si="8"/>
        <v>110</v>
      </c>
      <c r="J309" t="str">
        <f t="shared" si="9"/>
        <v>50437-00001</v>
      </c>
    </row>
    <row r="310" spans="1:10" ht="21" hidden="1" customHeight="1">
      <c r="A310" s="353" t="s">
        <v>1025</v>
      </c>
      <c r="B310" s="354" t="s">
        <v>1026</v>
      </c>
      <c r="C310" s="354" t="s">
        <v>1027</v>
      </c>
      <c r="D310" s="354" t="s">
        <v>422</v>
      </c>
      <c r="E310" s="354" t="s">
        <v>423</v>
      </c>
      <c r="F310" s="354" t="s">
        <v>1032</v>
      </c>
      <c r="G310" s="354" t="s">
        <v>1033</v>
      </c>
      <c r="H310" s="354">
        <v>51</v>
      </c>
      <c r="I310" s="354">
        <f t="shared" si="8"/>
        <v>136</v>
      </c>
      <c r="J310" t="str">
        <f t="shared" si="9"/>
        <v>50437-00001</v>
      </c>
    </row>
    <row r="311" spans="1:10" ht="21" hidden="1" customHeight="1">
      <c r="A311" s="353" t="s">
        <v>1025</v>
      </c>
      <c r="B311" s="354" t="s">
        <v>1026</v>
      </c>
      <c r="C311" s="354" t="s">
        <v>1027</v>
      </c>
      <c r="D311" s="354" t="s">
        <v>422</v>
      </c>
      <c r="E311" s="354" t="s">
        <v>423</v>
      </c>
      <c r="F311" s="354" t="s">
        <v>1034</v>
      </c>
      <c r="G311" s="354" t="s">
        <v>1035</v>
      </c>
      <c r="H311" s="354">
        <v>34</v>
      </c>
      <c r="I311" s="354">
        <f t="shared" si="8"/>
        <v>98</v>
      </c>
      <c r="J311" t="str">
        <f t="shared" si="9"/>
        <v>50437-00001</v>
      </c>
    </row>
    <row r="312" spans="1:10" ht="21" hidden="1" customHeight="1">
      <c r="A312" s="353" t="s">
        <v>1025</v>
      </c>
      <c r="B312" s="354" t="s">
        <v>1026</v>
      </c>
      <c r="C312" s="354" t="s">
        <v>1027</v>
      </c>
      <c r="D312" s="354" t="s">
        <v>422</v>
      </c>
      <c r="E312" s="354" t="s">
        <v>423</v>
      </c>
      <c r="F312" s="354" t="s">
        <v>1036</v>
      </c>
      <c r="G312" s="354" t="s">
        <v>1037</v>
      </c>
      <c r="H312" s="354">
        <v>14</v>
      </c>
      <c r="I312" s="354">
        <f t="shared" si="8"/>
        <v>52</v>
      </c>
      <c r="J312" t="str">
        <f t="shared" si="9"/>
        <v>50437-00001</v>
      </c>
    </row>
    <row r="313" spans="1:10" ht="21" hidden="1" customHeight="1">
      <c r="A313" s="353" t="s">
        <v>1025</v>
      </c>
      <c r="B313" s="354" t="s">
        <v>1026</v>
      </c>
      <c r="C313" s="354" t="s">
        <v>1027</v>
      </c>
      <c r="D313" s="354" t="s">
        <v>287</v>
      </c>
      <c r="E313" s="354" t="s">
        <v>288</v>
      </c>
      <c r="F313" s="354" t="s">
        <v>1038</v>
      </c>
      <c r="G313" s="354" t="s">
        <v>1039</v>
      </c>
      <c r="H313" s="354">
        <v>18</v>
      </c>
      <c r="I313" s="354">
        <f t="shared" si="8"/>
        <v>60</v>
      </c>
      <c r="J313" t="str">
        <f t="shared" si="9"/>
        <v>50437-05977</v>
      </c>
    </row>
    <row r="314" spans="1:10" ht="21" hidden="1" customHeight="1">
      <c r="A314" s="353" t="s">
        <v>1025</v>
      </c>
      <c r="B314" s="354" t="s">
        <v>1026</v>
      </c>
      <c r="C314" s="354" t="s">
        <v>1027</v>
      </c>
      <c r="D314" s="354" t="s">
        <v>287</v>
      </c>
      <c r="E314" s="354" t="s">
        <v>288</v>
      </c>
      <c r="F314" s="354" t="s">
        <v>1040</v>
      </c>
      <c r="G314" s="354" t="s">
        <v>1041</v>
      </c>
      <c r="H314" s="354">
        <v>27</v>
      </c>
      <c r="I314" s="354">
        <f t="shared" si="8"/>
        <v>80</v>
      </c>
      <c r="J314" t="str">
        <f t="shared" si="9"/>
        <v>50437-05977</v>
      </c>
    </row>
    <row r="315" spans="1:10" ht="21" hidden="1" customHeight="1">
      <c r="A315" s="353" t="s">
        <v>1025</v>
      </c>
      <c r="B315" s="354" t="s">
        <v>1026</v>
      </c>
      <c r="C315" s="354" t="s">
        <v>1027</v>
      </c>
      <c r="D315" s="354" t="s">
        <v>287</v>
      </c>
      <c r="E315" s="354" t="s">
        <v>288</v>
      </c>
      <c r="F315" s="354" t="s">
        <v>1042</v>
      </c>
      <c r="G315" s="354" t="s">
        <v>1043</v>
      </c>
      <c r="H315" s="354">
        <v>34</v>
      </c>
      <c r="I315" s="354">
        <f t="shared" si="8"/>
        <v>98</v>
      </c>
      <c r="J315" t="str">
        <f t="shared" si="9"/>
        <v>50437-05977</v>
      </c>
    </row>
    <row r="316" spans="1:10" ht="21" hidden="1" customHeight="1">
      <c r="A316" s="353" t="s">
        <v>1025</v>
      </c>
      <c r="B316" s="354" t="s">
        <v>1026</v>
      </c>
      <c r="C316" s="354" t="s">
        <v>1027</v>
      </c>
      <c r="D316" s="354" t="s">
        <v>287</v>
      </c>
      <c r="E316" s="354" t="s">
        <v>288</v>
      </c>
      <c r="F316" s="354" t="s">
        <v>1044</v>
      </c>
      <c r="G316" s="354" t="s">
        <v>1045</v>
      </c>
      <c r="H316" s="354">
        <v>22</v>
      </c>
      <c r="I316" s="354">
        <f t="shared" si="8"/>
        <v>70</v>
      </c>
      <c r="J316" t="str">
        <f t="shared" si="9"/>
        <v>50437-05977</v>
      </c>
    </row>
    <row r="317" spans="1:10" ht="21" hidden="1" customHeight="1">
      <c r="A317" s="353" t="s">
        <v>1025</v>
      </c>
      <c r="B317" s="354" t="s">
        <v>1026</v>
      </c>
      <c r="C317" s="354" t="s">
        <v>1027</v>
      </c>
      <c r="D317" s="354" t="s">
        <v>287</v>
      </c>
      <c r="E317" s="354" t="s">
        <v>288</v>
      </c>
      <c r="F317" s="354" t="s">
        <v>1046</v>
      </c>
      <c r="G317" s="354" t="s">
        <v>1047</v>
      </c>
      <c r="H317" s="354">
        <v>9</v>
      </c>
      <c r="I317" s="354">
        <f t="shared" si="8"/>
        <v>40</v>
      </c>
      <c r="J317" t="str">
        <f t="shared" si="9"/>
        <v>50437-05977</v>
      </c>
    </row>
    <row r="318" spans="1:10" ht="21" hidden="1" customHeight="1">
      <c r="A318" s="353" t="s">
        <v>1048</v>
      </c>
      <c r="B318" s="354" t="s">
        <v>1049</v>
      </c>
      <c r="C318" s="354" t="s">
        <v>1050</v>
      </c>
      <c r="D318" s="354" t="s">
        <v>422</v>
      </c>
      <c r="E318" s="354" t="s">
        <v>423</v>
      </c>
      <c r="F318" s="354" t="s">
        <v>1051</v>
      </c>
      <c r="G318" s="354" t="s">
        <v>1052</v>
      </c>
      <c r="H318" s="354">
        <v>19</v>
      </c>
      <c r="I318" s="354">
        <f t="shared" si="8"/>
        <v>64</v>
      </c>
      <c r="J318" t="str">
        <f t="shared" si="9"/>
        <v>50441-00001</v>
      </c>
    </row>
    <row r="319" spans="1:10" ht="21" hidden="1" customHeight="1">
      <c r="A319" s="353" t="s">
        <v>1048</v>
      </c>
      <c r="B319" s="354" t="s">
        <v>1049</v>
      </c>
      <c r="C319" s="354" t="s">
        <v>1050</v>
      </c>
      <c r="D319" s="354" t="s">
        <v>422</v>
      </c>
      <c r="E319" s="354" t="s">
        <v>423</v>
      </c>
      <c r="F319" s="354" t="s">
        <v>1053</v>
      </c>
      <c r="G319" s="354" t="s">
        <v>1054</v>
      </c>
      <c r="H319" s="354">
        <v>54</v>
      </c>
      <c r="I319" s="354">
        <f t="shared" si="8"/>
        <v>142</v>
      </c>
      <c r="J319" t="str">
        <f t="shared" si="9"/>
        <v>50441-00001</v>
      </c>
    </row>
    <row r="320" spans="1:10" ht="21" hidden="1" customHeight="1">
      <c r="A320" s="353" t="s">
        <v>1048</v>
      </c>
      <c r="B320" s="354" t="s">
        <v>1049</v>
      </c>
      <c r="C320" s="354" t="s">
        <v>1050</v>
      </c>
      <c r="D320" s="354" t="s">
        <v>422</v>
      </c>
      <c r="E320" s="354" t="s">
        <v>423</v>
      </c>
      <c r="F320" s="354" t="s">
        <v>1055</v>
      </c>
      <c r="G320" s="354" t="s">
        <v>1056</v>
      </c>
      <c r="H320" s="354">
        <v>32</v>
      </c>
      <c r="I320" s="354">
        <f t="shared" si="8"/>
        <v>94</v>
      </c>
      <c r="J320" t="str">
        <f t="shared" si="9"/>
        <v>50441-00001</v>
      </c>
    </row>
    <row r="321" spans="1:10" ht="21" hidden="1" customHeight="1">
      <c r="A321" s="353" t="s">
        <v>1048</v>
      </c>
      <c r="B321" s="354" t="s">
        <v>1049</v>
      </c>
      <c r="C321" s="354" t="s">
        <v>1050</v>
      </c>
      <c r="D321" s="354" t="s">
        <v>422</v>
      </c>
      <c r="E321" s="354" t="s">
        <v>423</v>
      </c>
      <c r="F321" s="354" t="s">
        <v>1057</v>
      </c>
      <c r="G321" s="354" t="s">
        <v>1058</v>
      </c>
      <c r="H321" s="354">
        <v>26</v>
      </c>
      <c r="I321" s="354">
        <f t="shared" si="8"/>
        <v>78</v>
      </c>
      <c r="J321" t="str">
        <f t="shared" si="9"/>
        <v>50441-00001</v>
      </c>
    </row>
    <row r="322" spans="1:10" ht="21" hidden="1" customHeight="1">
      <c r="A322" s="353" t="s">
        <v>1048</v>
      </c>
      <c r="B322" s="354" t="s">
        <v>1049</v>
      </c>
      <c r="C322" s="354" t="s">
        <v>1050</v>
      </c>
      <c r="D322" s="354" t="s">
        <v>422</v>
      </c>
      <c r="E322" s="354" t="s">
        <v>423</v>
      </c>
      <c r="F322" s="354" t="s">
        <v>1059</v>
      </c>
      <c r="G322" s="354" t="s">
        <v>1060</v>
      </c>
      <c r="H322" s="354">
        <v>19</v>
      </c>
      <c r="I322" s="354">
        <f t="shared" si="8"/>
        <v>64</v>
      </c>
      <c r="J322" t="str">
        <f t="shared" si="9"/>
        <v>50441-00001</v>
      </c>
    </row>
    <row r="323" spans="1:10" ht="21" hidden="1" customHeight="1">
      <c r="A323" s="353" t="s">
        <v>1061</v>
      </c>
      <c r="B323" s="354" t="s">
        <v>1062</v>
      </c>
      <c r="C323" s="354" t="s">
        <v>1063</v>
      </c>
      <c r="D323" s="354" t="s">
        <v>287</v>
      </c>
      <c r="E323" s="354" t="s">
        <v>288</v>
      </c>
      <c r="F323" s="354" t="s">
        <v>1064</v>
      </c>
      <c r="G323" s="354" t="s">
        <v>1065</v>
      </c>
      <c r="H323" s="354">
        <v>23</v>
      </c>
      <c r="I323" s="354">
        <f t="shared" si="8"/>
        <v>72</v>
      </c>
      <c r="J323" t="str">
        <f t="shared" si="9"/>
        <v>50442-05977</v>
      </c>
    </row>
    <row r="324" spans="1:10" ht="21" hidden="1" customHeight="1">
      <c r="A324" s="353" t="s">
        <v>1061</v>
      </c>
      <c r="B324" s="354" t="s">
        <v>1062</v>
      </c>
      <c r="C324" s="354" t="s">
        <v>1063</v>
      </c>
      <c r="D324" s="354" t="s">
        <v>287</v>
      </c>
      <c r="E324" s="354" t="s">
        <v>288</v>
      </c>
      <c r="F324" s="354" t="s">
        <v>1066</v>
      </c>
      <c r="G324" s="354" t="s">
        <v>1067</v>
      </c>
      <c r="H324" s="354">
        <v>57</v>
      </c>
      <c r="I324" s="354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353" t="s">
        <v>1061</v>
      </c>
      <c r="B325" s="354" t="s">
        <v>1062</v>
      </c>
      <c r="C325" s="354" t="s">
        <v>1063</v>
      </c>
      <c r="D325" s="354" t="s">
        <v>287</v>
      </c>
      <c r="E325" s="354" t="s">
        <v>288</v>
      </c>
      <c r="F325" s="354" t="s">
        <v>1068</v>
      </c>
      <c r="G325" s="354" t="s">
        <v>1069</v>
      </c>
      <c r="H325" s="354">
        <v>48</v>
      </c>
      <c r="I325" s="354">
        <f t="shared" si="10"/>
        <v>130</v>
      </c>
      <c r="J325" t="str">
        <f t="shared" si="11"/>
        <v>50442-05977</v>
      </c>
    </row>
    <row r="326" spans="1:10" ht="21" hidden="1" customHeight="1">
      <c r="A326" s="353" t="s">
        <v>1061</v>
      </c>
      <c r="B326" s="354" t="s">
        <v>1062</v>
      </c>
      <c r="C326" s="354" t="s">
        <v>1063</v>
      </c>
      <c r="D326" s="354" t="s">
        <v>287</v>
      </c>
      <c r="E326" s="354" t="s">
        <v>288</v>
      </c>
      <c r="F326" s="354" t="s">
        <v>1070</v>
      </c>
      <c r="G326" s="354" t="s">
        <v>1071</v>
      </c>
      <c r="H326" s="354">
        <v>32</v>
      </c>
      <c r="I326" s="354">
        <f t="shared" si="10"/>
        <v>94</v>
      </c>
      <c r="J326" t="str">
        <f t="shared" si="11"/>
        <v>50442-05977</v>
      </c>
    </row>
    <row r="327" spans="1:10" ht="21" hidden="1" customHeight="1">
      <c r="A327" s="353" t="s">
        <v>1061</v>
      </c>
      <c r="B327" s="354" t="s">
        <v>1062</v>
      </c>
      <c r="C327" s="354" t="s">
        <v>1063</v>
      </c>
      <c r="D327" s="354" t="s">
        <v>287</v>
      </c>
      <c r="E327" s="354" t="s">
        <v>288</v>
      </c>
      <c r="F327" s="354" t="s">
        <v>1072</v>
      </c>
      <c r="G327" s="354" t="s">
        <v>1073</v>
      </c>
      <c r="H327" s="354">
        <v>18</v>
      </c>
      <c r="I327" s="354">
        <f t="shared" si="10"/>
        <v>60</v>
      </c>
      <c r="J327" t="str">
        <f t="shared" si="11"/>
        <v>50442-05977</v>
      </c>
    </row>
    <row r="328" spans="1:10" ht="21" hidden="1" customHeight="1">
      <c r="A328" s="353" t="s">
        <v>1074</v>
      </c>
      <c r="B328" s="354" t="s">
        <v>1075</v>
      </c>
      <c r="C328" s="354" t="s">
        <v>1076</v>
      </c>
      <c r="D328" s="354" t="s">
        <v>682</v>
      </c>
      <c r="E328" s="354" t="s">
        <v>683</v>
      </c>
      <c r="F328" s="354" t="s">
        <v>1077</v>
      </c>
      <c r="G328" s="354" t="s">
        <v>1078</v>
      </c>
      <c r="H328" s="354">
        <v>6</v>
      </c>
      <c r="I328" s="354">
        <f t="shared" si="10"/>
        <v>32</v>
      </c>
      <c r="J328" t="str">
        <f t="shared" si="11"/>
        <v>50516-06531</v>
      </c>
    </row>
    <row r="329" spans="1:10" ht="21" hidden="1" customHeight="1">
      <c r="A329" s="353" t="s">
        <v>1074</v>
      </c>
      <c r="B329" s="354" t="s">
        <v>1075</v>
      </c>
      <c r="C329" s="354" t="s">
        <v>1076</v>
      </c>
      <c r="D329" s="354" t="s">
        <v>682</v>
      </c>
      <c r="E329" s="354" t="s">
        <v>683</v>
      </c>
      <c r="F329" s="354" t="s">
        <v>1079</v>
      </c>
      <c r="G329" s="354" t="s">
        <v>1080</v>
      </c>
      <c r="H329" s="354">
        <v>54</v>
      </c>
      <c r="I329" s="354">
        <f t="shared" si="10"/>
        <v>142</v>
      </c>
      <c r="J329" t="str">
        <f t="shared" si="11"/>
        <v>50516-06531</v>
      </c>
    </row>
    <row r="330" spans="1:10" ht="21" hidden="1" customHeight="1">
      <c r="A330" s="353" t="s">
        <v>1074</v>
      </c>
      <c r="B330" s="354" t="s">
        <v>1075</v>
      </c>
      <c r="C330" s="354" t="s">
        <v>1076</v>
      </c>
      <c r="D330" s="354" t="s">
        <v>682</v>
      </c>
      <c r="E330" s="354" t="s">
        <v>683</v>
      </c>
      <c r="F330" s="354" t="s">
        <v>1081</v>
      </c>
      <c r="G330" s="354" t="s">
        <v>1082</v>
      </c>
      <c r="H330" s="354">
        <v>50</v>
      </c>
      <c r="I330" s="354">
        <f t="shared" si="10"/>
        <v>134</v>
      </c>
      <c r="J330" t="str">
        <f t="shared" si="11"/>
        <v>50516-06531</v>
      </c>
    </row>
    <row r="331" spans="1:10" ht="21" hidden="1" customHeight="1">
      <c r="A331" s="353" t="s">
        <v>1074</v>
      </c>
      <c r="B331" s="354" t="s">
        <v>1075</v>
      </c>
      <c r="C331" s="354" t="s">
        <v>1076</v>
      </c>
      <c r="D331" s="354" t="s">
        <v>682</v>
      </c>
      <c r="E331" s="354" t="s">
        <v>683</v>
      </c>
      <c r="F331" s="354" t="s">
        <v>1083</v>
      </c>
      <c r="G331" s="354" t="s">
        <v>1084</v>
      </c>
      <c r="H331" s="354">
        <v>64</v>
      </c>
      <c r="I331" s="354">
        <f t="shared" si="10"/>
        <v>164</v>
      </c>
      <c r="J331" t="str">
        <f t="shared" si="11"/>
        <v>50516-06531</v>
      </c>
    </row>
    <row r="332" spans="1:10" ht="21" hidden="1" customHeight="1">
      <c r="A332" s="353" t="s">
        <v>1074</v>
      </c>
      <c r="B332" s="354" t="s">
        <v>1075</v>
      </c>
      <c r="C332" s="354" t="s">
        <v>1076</v>
      </c>
      <c r="D332" s="354" t="s">
        <v>682</v>
      </c>
      <c r="E332" s="354" t="s">
        <v>683</v>
      </c>
      <c r="F332" s="354" t="s">
        <v>1085</v>
      </c>
      <c r="G332" s="354" t="s">
        <v>1086</v>
      </c>
      <c r="H332" s="354">
        <v>10</v>
      </c>
      <c r="I332" s="354">
        <f t="shared" si="10"/>
        <v>44</v>
      </c>
      <c r="J332" t="str">
        <f t="shared" si="11"/>
        <v>50516-06531</v>
      </c>
    </row>
    <row r="333" spans="1:10" ht="21" hidden="1" customHeight="1">
      <c r="A333" s="353" t="s">
        <v>1087</v>
      </c>
      <c r="B333" s="354" t="s">
        <v>1088</v>
      </c>
      <c r="C333" s="354" t="s">
        <v>1089</v>
      </c>
      <c r="D333" s="354" t="s">
        <v>682</v>
      </c>
      <c r="E333" s="354" t="s">
        <v>683</v>
      </c>
      <c r="F333" s="354" t="s">
        <v>1090</v>
      </c>
      <c r="G333" s="354" t="s">
        <v>1091</v>
      </c>
      <c r="H333" s="354">
        <v>39</v>
      </c>
      <c r="I333" s="354">
        <f t="shared" si="10"/>
        <v>108</v>
      </c>
      <c r="J333" t="str">
        <f t="shared" si="11"/>
        <v>50518-06531</v>
      </c>
    </row>
    <row r="334" spans="1:10" ht="21" hidden="1" customHeight="1">
      <c r="A334" s="353" t="s">
        <v>1087</v>
      </c>
      <c r="B334" s="354" t="s">
        <v>1088</v>
      </c>
      <c r="C334" s="354" t="s">
        <v>1089</v>
      </c>
      <c r="D334" s="354" t="s">
        <v>682</v>
      </c>
      <c r="E334" s="354" t="s">
        <v>683</v>
      </c>
      <c r="F334" s="354" t="s">
        <v>1092</v>
      </c>
      <c r="G334" s="354" t="s">
        <v>1093</v>
      </c>
      <c r="H334" s="354">
        <v>88</v>
      </c>
      <c r="I334" s="354">
        <f t="shared" si="10"/>
        <v>220</v>
      </c>
      <c r="J334" t="str">
        <f t="shared" si="11"/>
        <v>50518-06531</v>
      </c>
    </row>
    <row r="335" spans="1:10" ht="21" hidden="1" customHeight="1">
      <c r="A335" s="353" t="s">
        <v>1087</v>
      </c>
      <c r="B335" s="354" t="s">
        <v>1088</v>
      </c>
      <c r="C335" s="354" t="s">
        <v>1089</v>
      </c>
      <c r="D335" s="354" t="s">
        <v>682</v>
      </c>
      <c r="E335" s="354" t="s">
        <v>683</v>
      </c>
      <c r="F335" s="354" t="s">
        <v>1094</v>
      </c>
      <c r="G335" s="354" t="s">
        <v>1095</v>
      </c>
      <c r="H335" s="354">
        <v>84</v>
      </c>
      <c r="I335" s="354">
        <f t="shared" si="10"/>
        <v>212</v>
      </c>
      <c r="J335" t="str">
        <f t="shared" si="11"/>
        <v>50518-06531</v>
      </c>
    </row>
    <row r="336" spans="1:10" ht="21" hidden="1" customHeight="1">
      <c r="A336" s="353" t="s">
        <v>1087</v>
      </c>
      <c r="B336" s="354" t="s">
        <v>1088</v>
      </c>
      <c r="C336" s="354" t="s">
        <v>1089</v>
      </c>
      <c r="D336" s="354" t="s">
        <v>682</v>
      </c>
      <c r="E336" s="354" t="s">
        <v>683</v>
      </c>
      <c r="F336" s="354" t="s">
        <v>1096</v>
      </c>
      <c r="G336" s="354" t="s">
        <v>1097</v>
      </c>
      <c r="H336" s="354">
        <v>60</v>
      </c>
      <c r="I336" s="354">
        <f t="shared" si="10"/>
        <v>156</v>
      </c>
      <c r="J336" t="str">
        <f t="shared" si="11"/>
        <v>50518-06531</v>
      </c>
    </row>
    <row r="337" spans="1:10" ht="21" hidden="1" customHeight="1">
      <c r="A337" s="353" t="s">
        <v>1087</v>
      </c>
      <c r="B337" s="354" t="s">
        <v>1088</v>
      </c>
      <c r="C337" s="354" t="s">
        <v>1089</v>
      </c>
      <c r="D337" s="354" t="s">
        <v>682</v>
      </c>
      <c r="E337" s="354" t="s">
        <v>683</v>
      </c>
      <c r="F337" s="354" t="s">
        <v>1098</v>
      </c>
      <c r="G337" s="354" t="s">
        <v>1099</v>
      </c>
      <c r="H337" s="354">
        <v>15</v>
      </c>
      <c r="I337" s="354">
        <f t="shared" si="10"/>
        <v>54</v>
      </c>
      <c r="J337" t="str">
        <f t="shared" si="11"/>
        <v>50518-06531</v>
      </c>
    </row>
    <row r="338" spans="1:10" ht="21" hidden="1" customHeight="1">
      <c r="A338" s="353" t="s">
        <v>1100</v>
      </c>
      <c r="B338" s="354" t="s">
        <v>1101</v>
      </c>
      <c r="C338" s="354" t="s">
        <v>1102</v>
      </c>
      <c r="D338" s="354" t="s">
        <v>343</v>
      </c>
      <c r="E338" s="354" t="s">
        <v>344</v>
      </c>
      <c r="F338" s="354" t="s">
        <v>1103</v>
      </c>
      <c r="G338" s="354" t="s">
        <v>1104</v>
      </c>
      <c r="H338" s="354">
        <v>35</v>
      </c>
      <c r="I338" s="354">
        <f t="shared" si="10"/>
        <v>100</v>
      </c>
      <c r="J338" t="str">
        <f t="shared" si="11"/>
        <v>50412-06113</v>
      </c>
    </row>
    <row r="339" spans="1:10" ht="21" hidden="1" customHeight="1">
      <c r="A339" s="353" t="s">
        <v>1100</v>
      </c>
      <c r="B339" s="354" t="s">
        <v>1101</v>
      </c>
      <c r="C339" s="354" t="s">
        <v>1102</v>
      </c>
      <c r="D339" s="354" t="s">
        <v>343</v>
      </c>
      <c r="E339" s="354" t="s">
        <v>344</v>
      </c>
      <c r="F339" s="354" t="s">
        <v>1105</v>
      </c>
      <c r="G339" s="354" t="s">
        <v>1106</v>
      </c>
      <c r="H339" s="354">
        <v>105</v>
      </c>
      <c r="I339" s="354">
        <f t="shared" si="10"/>
        <v>258</v>
      </c>
      <c r="J339" t="str">
        <f t="shared" si="11"/>
        <v>50412-06113</v>
      </c>
    </row>
    <row r="340" spans="1:10" ht="21" hidden="1" customHeight="1">
      <c r="A340" s="353" t="s">
        <v>1100</v>
      </c>
      <c r="B340" s="354" t="s">
        <v>1101</v>
      </c>
      <c r="C340" s="354" t="s">
        <v>1102</v>
      </c>
      <c r="D340" s="354" t="s">
        <v>343</v>
      </c>
      <c r="E340" s="354" t="s">
        <v>344</v>
      </c>
      <c r="F340" s="354" t="s">
        <v>1107</v>
      </c>
      <c r="G340" s="354" t="s">
        <v>1108</v>
      </c>
      <c r="H340" s="354">
        <v>112</v>
      </c>
      <c r="I340" s="354">
        <f t="shared" si="10"/>
        <v>274</v>
      </c>
      <c r="J340" t="str">
        <f t="shared" si="11"/>
        <v>50412-06113</v>
      </c>
    </row>
    <row r="341" spans="1:10" ht="21" hidden="1" customHeight="1">
      <c r="A341" s="353" t="s">
        <v>1100</v>
      </c>
      <c r="B341" s="354" t="s">
        <v>1101</v>
      </c>
      <c r="C341" s="354" t="s">
        <v>1102</v>
      </c>
      <c r="D341" s="354" t="s">
        <v>343</v>
      </c>
      <c r="E341" s="354" t="s">
        <v>344</v>
      </c>
      <c r="F341" s="354" t="s">
        <v>1109</v>
      </c>
      <c r="G341" s="354" t="s">
        <v>1110</v>
      </c>
      <c r="H341" s="354">
        <v>54</v>
      </c>
      <c r="I341" s="354">
        <f t="shared" si="10"/>
        <v>142</v>
      </c>
      <c r="J341" t="str">
        <f t="shared" si="11"/>
        <v>50412-06113</v>
      </c>
    </row>
    <row r="342" spans="1:10" ht="21" hidden="1" customHeight="1">
      <c r="A342" s="353" t="s">
        <v>1100</v>
      </c>
      <c r="B342" s="354" t="s">
        <v>1101</v>
      </c>
      <c r="C342" s="354" t="s">
        <v>1102</v>
      </c>
      <c r="D342" s="354" t="s">
        <v>343</v>
      </c>
      <c r="E342" s="354" t="s">
        <v>344</v>
      </c>
      <c r="F342" s="354" t="s">
        <v>1111</v>
      </c>
      <c r="G342" s="354" t="s">
        <v>1112</v>
      </c>
      <c r="H342" s="354">
        <v>47</v>
      </c>
      <c r="I342" s="354">
        <f t="shared" si="10"/>
        <v>128</v>
      </c>
      <c r="J342" t="str">
        <f t="shared" si="11"/>
        <v>50412-06113</v>
      </c>
    </row>
    <row r="343" spans="1:10" ht="21" hidden="1" customHeight="1">
      <c r="A343" s="353" t="s">
        <v>1113</v>
      </c>
      <c r="B343" s="354" t="s">
        <v>1114</v>
      </c>
      <c r="C343" s="354" t="s">
        <v>1115</v>
      </c>
      <c r="D343" s="354" t="s">
        <v>682</v>
      </c>
      <c r="E343" s="354" t="s">
        <v>683</v>
      </c>
      <c r="F343" s="354" t="s">
        <v>1116</v>
      </c>
      <c r="G343" s="354" t="s">
        <v>1117</v>
      </c>
      <c r="H343" s="354">
        <v>113</v>
      </c>
      <c r="I343" s="354">
        <f t="shared" si="10"/>
        <v>276</v>
      </c>
      <c r="J343" t="str">
        <f t="shared" si="11"/>
        <v>50668-06531</v>
      </c>
    </row>
    <row r="344" spans="1:10" ht="21" hidden="1" customHeight="1">
      <c r="A344" s="353" t="s">
        <v>1113</v>
      </c>
      <c r="B344" s="354" t="s">
        <v>1114</v>
      </c>
      <c r="C344" s="354" t="s">
        <v>1115</v>
      </c>
      <c r="D344" s="354" t="s">
        <v>682</v>
      </c>
      <c r="E344" s="354" t="s">
        <v>683</v>
      </c>
      <c r="F344" s="354" t="s">
        <v>1118</v>
      </c>
      <c r="G344" s="354" t="s">
        <v>1119</v>
      </c>
      <c r="H344" s="354">
        <v>183</v>
      </c>
      <c r="I344" s="354">
        <f t="shared" si="10"/>
        <v>436</v>
      </c>
      <c r="J344" t="str">
        <f t="shared" si="11"/>
        <v>50668-06531</v>
      </c>
    </row>
    <row r="345" spans="1:10" ht="21" hidden="1" customHeight="1">
      <c r="A345" s="353" t="s">
        <v>1113</v>
      </c>
      <c r="B345" s="354" t="s">
        <v>1114</v>
      </c>
      <c r="C345" s="354" t="s">
        <v>1115</v>
      </c>
      <c r="D345" s="354" t="s">
        <v>682</v>
      </c>
      <c r="E345" s="354" t="s">
        <v>683</v>
      </c>
      <c r="F345" s="354" t="s">
        <v>1120</v>
      </c>
      <c r="G345" s="354" t="s">
        <v>1121</v>
      </c>
      <c r="H345" s="354">
        <v>237</v>
      </c>
      <c r="I345" s="354">
        <f t="shared" si="10"/>
        <v>558</v>
      </c>
      <c r="J345" t="str">
        <f t="shared" si="11"/>
        <v>50668-06531</v>
      </c>
    </row>
    <row r="346" spans="1:10" ht="21" hidden="1" customHeight="1">
      <c r="A346" s="353" t="s">
        <v>1113</v>
      </c>
      <c r="B346" s="354" t="s">
        <v>1114</v>
      </c>
      <c r="C346" s="354" t="s">
        <v>1115</v>
      </c>
      <c r="D346" s="354" t="s">
        <v>682</v>
      </c>
      <c r="E346" s="354" t="s">
        <v>683</v>
      </c>
      <c r="F346" s="354" t="s">
        <v>1122</v>
      </c>
      <c r="G346" s="354" t="s">
        <v>1123</v>
      </c>
      <c r="H346" s="354">
        <v>74</v>
      </c>
      <c r="I346" s="354">
        <f t="shared" si="10"/>
        <v>188</v>
      </c>
      <c r="J346" t="str">
        <f t="shared" si="11"/>
        <v>50668-06531</v>
      </c>
    </row>
    <row r="347" spans="1:10" ht="21" hidden="1" customHeight="1">
      <c r="A347" s="353" t="s">
        <v>1113</v>
      </c>
      <c r="B347" s="354" t="s">
        <v>1114</v>
      </c>
      <c r="C347" s="354" t="s">
        <v>1115</v>
      </c>
      <c r="D347" s="354" t="s">
        <v>682</v>
      </c>
      <c r="E347" s="354" t="s">
        <v>683</v>
      </c>
      <c r="F347" s="354" t="s">
        <v>1124</v>
      </c>
      <c r="G347" s="354" t="s">
        <v>1125</v>
      </c>
      <c r="H347" s="354">
        <v>87</v>
      </c>
      <c r="I347" s="354">
        <f t="shared" si="10"/>
        <v>218</v>
      </c>
      <c r="J347" t="str">
        <f t="shared" si="11"/>
        <v>50668-06531</v>
      </c>
    </row>
    <row r="348" spans="1:10" ht="21" hidden="1" customHeight="1">
      <c r="A348" s="353" t="s">
        <v>1126</v>
      </c>
      <c r="B348" s="354" t="s">
        <v>1127</v>
      </c>
      <c r="C348" s="354" t="s">
        <v>1128</v>
      </c>
      <c r="D348" s="354" t="s">
        <v>1129</v>
      </c>
      <c r="E348" s="354" t="s">
        <v>1130</v>
      </c>
      <c r="F348" s="354" t="s">
        <v>1131</v>
      </c>
      <c r="G348" s="354" t="s">
        <v>1132</v>
      </c>
      <c r="H348" s="354">
        <v>198</v>
      </c>
      <c r="I348" s="354">
        <f t="shared" si="10"/>
        <v>470</v>
      </c>
      <c r="J348" t="str">
        <f t="shared" si="11"/>
        <v>50639-05456</v>
      </c>
    </row>
    <row r="349" spans="1:10" ht="21" hidden="1" customHeight="1">
      <c r="A349" s="353" t="s">
        <v>1126</v>
      </c>
      <c r="B349" s="354" t="s">
        <v>1127</v>
      </c>
      <c r="C349" s="354" t="s">
        <v>1128</v>
      </c>
      <c r="D349" s="354" t="s">
        <v>1129</v>
      </c>
      <c r="E349" s="354" t="s">
        <v>1130</v>
      </c>
      <c r="F349" s="354" t="s">
        <v>1133</v>
      </c>
      <c r="G349" s="354" t="s">
        <v>1134</v>
      </c>
      <c r="H349" s="354">
        <v>213</v>
      </c>
      <c r="I349" s="354">
        <f t="shared" si="10"/>
        <v>504</v>
      </c>
      <c r="J349" t="str">
        <f t="shared" si="11"/>
        <v>50639-05456</v>
      </c>
    </row>
    <row r="350" spans="1:10" ht="21" hidden="1" customHeight="1">
      <c r="A350" s="353" t="s">
        <v>1126</v>
      </c>
      <c r="B350" s="354" t="s">
        <v>1127</v>
      </c>
      <c r="C350" s="354" t="s">
        <v>1128</v>
      </c>
      <c r="D350" s="354" t="s">
        <v>1129</v>
      </c>
      <c r="E350" s="354" t="s">
        <v>1130</v>
      </c>
      <c r="F350" s="354" t="s">
        <v>1135</v>
      </c>
      <c r="G350" s="354" t="s">
        <v>1136</v>
      </c>
      <c r="H350" s="354">
        <v>153</v>
      </c>
      <c r="I350" s="354">
        <f t="shared" si="10"/>
        <v>366</v>
      </c>
      <c r="J350" t="str">
        <f t="shared" si="11"/>
        <v>50639-05456</v>
      </c>
    </row>
    <row r="351" spans="1:10" ht="21" hidden="1" customHeight="1">
      <c r="A351" s="353" t="s">
        <v>1126</v>
      </c>
      <c r="B351" s="354" t="s">
        <v>1127</v>
      </c>
      <c r="C351" s="354" t="s">
        <v>1128</v>
      </c>
      <c r="D351" s="354" t="s">
        <v>1129</v>
      </c>
      <c r="E351" s="354" t="s">
        <v>1130</v>
      </c>
      <c r="F351" s="354" t="s">
        <v>1137</v>
      </c>
      <c r="G351" s="354" t="s">
        <v>1138</v>
      </c>
      <c r="H351" s="354">
        <v>72</v>
      </c>
      <c r="I351" s="354">
        <f t="shared" si="10"/>
        <v>184</v>
      </c>
      <c r="J351" t="str">
        <f t="shared" si="11"/>
        <v>50639-05456</v>
      </c>
    </row>
    <row r="352" spans="1:10" ht="21" hidden="1" customHeight="1">
      <c r="A352" s="353" t="s">
        <v>1126</v>
      </c>
      <c r="B352" s="354" t="s">
        <v>1127</v>
      </c>
      <c r="C352" s="354" t="s">
        <v>1128</v>
      </c>
      <c r="D352" s="354" t="s">
        <v>1129</v>
      </c>
      <c r="E352" s="354" t="s">
        <v>1130</v>
      </c>
      <c r="F352" s="354" t="s">
        <v>1139</v>
      </c>
      <c r="G352" s="354" t="s">
        <v>1140</v>
      </c>
      <c r="H352" s="354">
        <v>102</v>
      </c>
      <c r="I352" s="354">
        <f t="shared" si="10"/>
        <v>252</v>
      </c>
      <c r="J352" t="str">
        <f t="shared" si="11"/>
        <v>50639-05456</v>
      </c>
    </row>
    <row r="353" spans="1:10" ht="21" hidden="1" customHeight="1">
      <c r="A353" s="353" t="s">
        <v>1141</v>
      </c>
      <c r="B353" s="354" t="s">
        <v>1142</v>
      </c>
      <c r="C353" s="354" t="s">
        <v>1143</v>
      </c>
      <c r="D353" s="354" t="s">
        <v>682</v>
      </c>
      <c r="E353" s="354" t="s">
        <v>683</v>
      </c>
      <c r="F353" s="354" t="s">
        <v>1144</v>
      </c>
      <c r="G353" s="354" t="s">
        <v>1145</v>
      </c>
      <c r="H353" s="354">
        <v>89</v>
      </c>
      <c r="I353" s="354">
        <f t="shared" si="10"/>
        <v>222</v>
      </c>
      <c r="J353" t="str">
        <f t="shared" si="11"/>
        <v>50417-06531</v>
      </c>
    </row>
    <row r="354" spans="1:10" ht="21" hidden="1" customHeight="1">
      <c r="A354" s="353" t="s">
        <v>1141</v>
      </c>
      <c r="B354" s="354" t="s">
        <v>1142</v>
      </c>
      <c r="C354" s="354" t="s">
        <v>1143</v>
      </c>
      <c r="D354" s="354" t="s">
        <v>682</v>
      </c>
      <c r="E354" s="354" t="s">
        <v>683</v>
      </c>
      <c r="F354" s="354" t="s">
        <v>1146</v>
      </c>
      <c r="G354" s="354" t="s">
        <v>1147</v>
      </c>
      <c r="H354" s="354">
        <v>157</v>
      </c>
      <c r="I354" s="354">
        <f t="shared" si="10"/>
        <v>376</v>
      </c>
      <c r="J354" t="str">
        <f t="shared" si="11"/>
        <v>50417-06531</v>
      </c>
    </row>
    <row r="355" spans="1:10" ht="21" hidden="1" customHeight="1">
      <c r="A355" s="353" t="s">
        <v>1141</v>
      </c>
      <c r="B355" s="354" t="s">
        <v>1142</v>
      </c>
      <c r="C355" s="354" t="s">
        <v>1143</v>
      </c>
      <c r="D355" s="354" t="s">
        <v>682</v>
      </c>
      <c r="E355" s="354" t="s">
        <v>683</v>
      </c>
      <c r="F355" s="354" t="s">
        <v>1148</v>
      </c>
      <c r="G355" s="354" t="s">
        <v>1149</v>
      </c>
      <c r="H355" s="354">
        <v>190</v>
      </c>
      <c r="I355" s="354">
        <f t="shared" si="10"/>
        <v>450</v>
      </c>
      <c r="J355" t="str">
        <f t="shared" si="11"/>
        <v>50417-06531</v>
      </c>
    </row>
    <row r="356" spans="1:10" ht="21" hidden="1" customHeight="1">
      <c r="A356" s="353" t="s">
        <v>1141</v>
      </c>
      <c r="B356" s="354" t="s">
        <v>1142</v>
      </c>
      <c r="C356" s="354" t="s">
        <v>1143</v>
      </c>
      <c r="D356" s="354" t="s">
        <v>682</v>
      </c>
      <c r="E356" s="354" t="s">
        <v>683</v>
      </c>
      <c r="F356" s="354" t="s">
        <v>1150</v>
      </c>
      <c r="G356" s="354" t="s">
        <v>1151</v>
      </c>
      <c r="H356" s="354">
        <v>78</v>
      </c>
      <c r="I356" s="354">
        <f t="shared" si="10"/>
        <v>196</v>
      </c>
      <c r="J356" t="str">
        <f t="shared" si="11"/>
        <v>50417-06531</v>
      </c>
    </row>
    <row r="357" spans="1:10" ht="21" hidden="1" customHeight="1">
      <c r="A357" s="353" t="s">
        <v>1141</v>
      </c>
      <c r="B357" s="354" t="s">
        <v>1142</v>
      </c>
      <c r="C357" s="354" t="s">
        <v>1143</v>
      </c>
      <c r="D357" s="354" t="s">
        <v>682</v>
      </c>
      <c r="E357" s="354" t="s">
        <v>683</v>
      </c>
      <c r="F357" s="354" t="s">
        <v>1152</v>
      </c>
      <c r="G357" s="354" t="s">
        <v>1153</v>
      </c>
      <c r="H357" s="354">
        <v>63</v>
      </c>
      <c r="I357" s="354">
        <f t="shared" si="10"/>
        <v>162</v>
      </c>
      <c r="J357" t="str">
        <f t="shared" si="11"/>
        <v>50417-06531</v>
      </c>
    </row>
    <row r="358" spans="1:10" ht="21" hidden="1" customHeight="1">
      <c r="A358" s="353" t="s">
        <v>1154</v>
      </c>
      <c r="B358" s="354" t="s">
        <v>1155</v>
      </c>
      <c r="C358" s="354" t="s">
        <v>1156</v>
      </c>
      <c r="D358" s="354" t="s">
        <v>1157</v>
      </c>
      <c r="E358" s="354" t="s">
        <v>1158</v>
      </c>
      <c r="F358" s="354" t="s">
        <v>1159</v>
      </c>
      <c r="G358" s="354" t="s">
        <v>1160</v>
      </c>
      <c r="H358" s="354">
        <v>10</v>
      </c>
      <c r="I358" s="354">
        <f t="shared" si="10"/>
        <v>44</v>
      </c>
      <c r="J358" t="str">
        <f t="shared" si="11"/>
        <v>50418-06515</v>
      </c>
    </row>
    <row r="359" spans="1:10" ht="21" hidden="1" customHeight="1">
      <c r="A359" s="353" t="s">
        <v>1154</v>
      </c>
      <c r="B359" s="354" t="s">
        <v>1155</v>
      </c>
      <c r="C359" s="354" t="s">
        <v>1156</v>
      </c>
      <c r="D359" s="354" t="s">
        <v>1157</v>
      </c>
      <c r="E359" s="354" t="s">
        <v>1158</v>
      </c>
      <c r="F359" s="354" t="s">
        <v>1161</v>
      </c>
      <c r="G359" s="354" t="s">
        <v>1162</v>
      </c>
      <c r="H359" s="354">
        <v>96</v>
      </c>
      <c r="I359" s="354">
        <f t="shared" si="10"/>
        <v>238</v>
      </c>
      <c r="J359" t="str">
        <f t="shared" si="11"/>
        <v>50418-06515</v>
      </c>
    </row>
    <row r="360" spans="1:10" ht="21" hidden="1" customHeight="1">
      <c r="A360" s="353" t="s">
        <v>1154</v>
      </c>
      <c r="B360" s="354" t="s">
        <v>1155</v>
      </c>
      <c r="C360" s="354" t="s">
        <v>1156</v>
      </c>
      <c r="D360" s="354" t="s">
        <v>1157</v>
      </c>
      <c r="E360" s="354" t="s">
        <v>1158</v>
      </c>
      <c r="F360" s="354" t="s">
        <v>1163</v>
      </c>
      <c r="G360" s="354" t="s">
        <v>1164</v>
      </c>
      <c r="H360" s="354">
        <v>103</v>
      </c>
      <c r="I360" s="354">
        <f t="shared" si="10"/>
        <v>254</v>
      </c>
      <c r="J360" t="str">
        <f t="shared" si="11"/>
        <v>50418-06515</v>
      </c>
    </row>
    <row r="361" spans="1:10" ht="21" hidden="1" customHeight="1">
      <c r="A361" s="353" t="s">
        <v>1154</v>
      </c>
      <c r="B361" s="354" t="s">
        <v>1155</v>
      </c>
      <c r="C361" s="354" t="s">
        <v>1156</v>
      </c>
      <c r="D361" s="354" t="s">
        <v>1157</v>
      </c>
      <c r="E361" s="354" t="s">
        <v>1158</v>
      </c>
      <c r="F361" s="354" t="s">
        <v>1165</v>
      </c>
      <c r="G361" s="354" t="s">
        <v>1166</v>
      </c>
      <c r="H361" s="354">
        <v>80</v>
      </c>
      <c r="I361" s="354">
        <f t="shared" si="10"/>
        <v>200</v>
      </c>
      <c r="J361" t="str">
        <f t="shared" si="11"/>
        <v>50418-06515</v>
      </c>
    </row>
    <row r="362" spans="1:10" ht="21" hidden="1" customHeight="1">
      <c r="A362" s="353" t="s">
        <v>1154</v>
      </c>
      <c r="B362" s="354" t="s">
        <v>1155</v>
      </c>
      <c r="C362" s="354" t="s">
        <v>1156</v>
      </c>
      <c r="D362" s="354" t="s">
        <v>1157</v>
      </c>
      <c r="E362" s="354" t="s">
        <v>1158</v>
      </c>
      <c r="F362" s="354" t="s">
        <v>1167</v>
      </c>
      <c r="G362" s="354" t="s">
        <v>1168</v>
      </c>
      <c r="H362" s="354">
        <v>49</v>
      </c>
      <c r="I362" s="354">
        <f t="shared" si="10"/>
        <v>132</v>
      </c>
      <c r="J362" t="str">
        <f t="shared" si="11"/>
        <v>50418-06515</v>
      </c>
    </row>
    <row r="363" spans="1:10" s="361" customFormat="1" ht="15.75" hidden="1">
      <c r="A363" s="358"/>
      <c r="B363" s="358"/>
      <c r="C363" s="358"/>
      <c r="D363" s="358"/>
      <c r="E363" s="358"/>
      <c r="F363" s="358"/>
      <c r="G363" s="358"/>
      <c r="H363" s="359">
        <f>SUM(H3:H362)</f>
        <v>13927</v>
      </c>
      <c r="I363" s="360">
        <f>SUM(I3:I362)</f>
        <v>38804</v>
      </c>
    </row>
    <row r="367" spans="1:10">
      <c r="H367" s="362"/>
    </row>
  </sheetData>
  <autoFilter ref="A2:K363" xr:uid="{A38459CD-0726-4A58-B438-43C9123499CB}">
    <filterColumn colId="0">
      <filters>
        <filter val="H06-ST126W"/>
      </filters>
    </filterColumn>
  </autoFilter>
  <mergeCells count="1">
    <mergeCell ref="B1:I1"/>
  </mergeCells>
  <pageMargins left="0.2" right="0.2" top="0.75" bottom="0.75" header="0.3" footer="0.3"/>
  <pageSetup paperSize="9" scale="53" fitToHeight="0" orientation="portrait" r:id="rId1"/>
  <rowBreaks count="1" manualBreakCount="1">
    <brk id="27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45425D-4512-4863-8C45-87CEAB257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B6477D-B17C-493F-895F-450F9A9ED2C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CC8E95C-42C6-4DB9-AC23-148DFCA9A5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2. TRIM CARD</vt:lpstr>
      <vt:lpstr>PICTURE</vt:lpstr>
      <vt:lpstr>MER.QT-04.BM4</vt:lpstr>
      <vt:lpstr>L=4%,W=3%</vt:lpstr>
      <vt:lpstr>DETAIL (SS25-S1-CITY PACK)</vt:lpstr>
      <vt:lpstr>'1. CUTTING DOCKET'!Print_Area</vt:lpstr>
      <vt:lpstr>'2. TRIM CARD'!Print_Area</vt:lpstr>
      <vt:lpstr>'DETAIL (SS25-S1-CITY PACK)'!Print_Area</vt:lpstr>
      <vt:lpstr>'MER.QT-04.BM4'!Print_Area</vt:lpstr>
      <vt:lpstr>PICTURE!Print_Area</vt:lpstr>
      <vt:lpstr>'1. CUTTING DOCKET'!Print_Titles</vt:lpstr>
      <vt:lpstr>'2. TRIM CARD'!Print_Titles</vt:lpstr>
      <vt:lpstr>'DETAIL (SS25-S1-CITY PACK)'!Print_Titles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2024-10-05T05:36:24Z</cp:lastPrinted>
  <dcterms:created xsi:type="dcterms:W3CDTF">2016-05-06T01:47:29Z</dcterms:created>
  <dcterms:modified xsi:type="dcterms:W3CDTF">2024-10-05T05:41:01Z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