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3/SMS/FLEECE/MEN/"/>
    </mc:Choice>
  </mc:AlternateContent>
  <xr:revisionPtr revIDLastSave="89" documentId="13_ncr:1_{92E70B90-5A18-423D-A2BF-5F5325ACCCD7}" xr6:coauthVersionLast="47" xr6:coauthVersionMax="47" xr10:uidLastSave="{778F3B9D-C57A-405A-B322-C1D088538804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MEN'S-CREWNECK-TANG 4% CD-18-01" sheetId="26" r:id="rId4"/>
    <sheet name="2. TRIM CARD (GREY)" sheetId="17" state="hidden" r:id="rId5"/>
    <sheet name="3. ĐỊNH VỊ HÌNH IN.THÊU" sheetId="7" state="hidden" r:id="rId6"/>
    <sheet name="MER.QT-04.BM4" sheetId="21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DOCKET'!$A$1:$Q$83</definedName>
    <definedName name="_xlnm.Print_Area" localSheetId="2">'2. TRIM CARD'!$A$1:$B$48</definedName>
    <definedName name="_xlnm.Print_Area" localSheetId="4">'2. TRIM CARD (GREY)'!$A$1:$E$39</definedName>
    <definedName name="_xlnm.Print_Area" localSheetId="1">GREY!$A$1:$P$169</definedName>
    <definedName name="_xlnm.Print_Area" localSheetId="3">'MEN''S-CREWNECK-TANG 4% CD-18-01'!$A$1:$O$36</definedName>
    <definedName name="_xlnm.Print_Area" localSheetId="6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A29" i="22"/>
  <c r="B47" i="22"/>
  <c r="B33" i="22"/>
  <c r="B35" i="22" s="1"/>
  <c r="J20" i="1" l="1"/>
  <c r="J22" i="1" s="1"/>
  <c r="A26" i="1"/>
  <c r="H33" i="1" s="1"/>
  <c r="C13" i="21"/>
  <c r="B5" i="22"/>
  <c r="B6" i="22" s="1"/>
  <c r="B9" i="22" s="1"/>
  <c r="B15" i="22" s="1"/>
  <c r="D8" i="21"/>
  <c r="A19" i="22"/>
  <c r="A9" i="22"/>
  <c r="B4" i="22"/>
  <c r="B3" i="22"/>
  <c r="A24" i="22"/>
  <c r="A22" i="22"/>
  <c r="A17" i="22"/>
  <c r="A14" i="22"/>
  <c r="A13" i="22"/>
  <c r="A12" i="22"/>
  <c r="A11" i="22"/>
  <c r="B7" i="22"/>
  <c r="A4" i="22"/>
  <c r="A3" i="22"/>
  <c r="B2" i="22"/>
  <c r="A2" i="22"/>
  <c r="I32" i="1"/>
  <c r="I33" i="1"/>
  <c r="I34" i="1"/>
  <c r="I35" i="1"/>
  <c r="B27" i="1"/>
  <c r="D19" i="1"/>
  <c r="D20" i="1"/>
  <c r="H48" i="1" s="1"/>
  <c r="B53" i="1"/>
  <c r="H35" i="1"/>
  <c r="F35" i="1" s="1"/>
  <c r="C53" i="1"/>
  <c r="I31" i="1"/>
  <c r="I40" i="1"/>
  <c r="C76" i="1"/>
  <c r="I45" i="1"/>
  <c r="I44" i="1"/>
  <c r="I43" i="1"/>
  <c r="I42" i="1"/>
  <c r="I41" i="1"/>
  <c r="I39" i="1"/>
  <c r="I38" i="1"/>
  <c r="H22" i="1"/>
  <c r="I20" i="1"/>
  <c r="E82" i="1" s="1"/>
  <c r="H4" i="1"/>
  <c r="G22" i="1"/>
  <c r="D82" i="1"/>
  <c r="C82" i="1"/>
  <c r="K22" i="1"/>
  <c r="H82" i="1" s="1"/>
  <c r="L44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6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B76" i="1"/>
  <c r="H38" i="1"/>
  <c r="B15" i="17"/>
  <c r="H31" i="1" l="1"/>
  <c r="F31" i="1" s="1"/>
  <c r="I22" i="1"/>
  <c r="H40" i="1"/>
  <c r="H44" i="1"/>
  <c r="H46" i="1"/>
  <c r="H41" i="1"/>
  <c r="H43" i="1"/>
  <c r="H47" i="1"/>
  <c r="H39" i="1"/>
  <c r="H42" i="1"/>
  <c r="Q20" i="1"/>
  <c r="G27" i="1" s="1"/>
  <c r="I27" i="1" s="1"/>
  <c r="B5" i="17"/>
  <c r="B66" i="1"/>
  <c r="H45" i="1"/>
  <c r="I82" i="1"/>
  <c r="K39" i="1"/>
  <c r="M39" i="1" s="1"/>
  <c r="O39" i="1" s="1"/>
  <c r="K38" i="1"/>
  <c r="M38" i="1" s="1"/>
  <c r="O38" i="1" s="1"/>
  <c r="Q22" i="1"/>
  <c r="H34" i="1"/>
  <c r="E27" i="1"/>
  <c r="E28" i="1" s="1"/>
  <c r="H32" i="1"/>
  <c r="G28" i="1" l="1"/>
  <c r="I28" i="1" s="1"/>
  <c r="J28" i="1" s="1"/>
  <c r="M28" i="1" s="1"/>
  <c r="K43" i="1"/>
  <c r="M43" i="1" s="1"/>
  <c r="O43" i="1" s="1"/>
  <c r="K46" i="1"/>
  <c r="M46" i="1" s="1"/>
  <c r="O46" i="1" s="1"/>
  <c r="K40" i="1"/>
  <c r="M40" i="1" s="1"/>
  <c r="O40" i="1" s="1"/>
  <c r="K34" i="1"/>
  <c r="M34" i="1" s="1"/>
  <c r="O34" i="1" s="1"/>
  <c r="K32" i="1"/>
  <c r="M32" i="1" s="1"/>
  <c r="O32" i="1" s="1"/>
  <c r="K45" i="1"/>
  <c r="M45" i="1" s="1"/>
  <c r="O45" i="1" s="1"/>
  <c r="K33" i="1"/>
  <c r="M33" i="1" s="1"/>
  <c r="O33" i="1" s="1"/>
  <c r="K48" i="1"/>
  <c r="M48" i="1" s="1"/>
  <c r="K35" i="1"/>
  <c r="M35" i="1" s="1"/>
  <c r="O35" i="1" s="1"/>
  <c r="K44" i="1"/>
  <c r="M44" i="1" s="1"/>
  <c r="O44" i="1" s="1"/>
  <c r="K42" i="1"/>
  <c r="M42" i="1" s="1"/>
  <c r="O42" i="1" s="1"/>
  <c r="K41" i="1"/>
  <c r="M41" i="1" s="1"/>
  <c r="O41" i="1" s="1"/>
  <c r="K47" i="1"/>
  <c r="M47" i="1" s="1"/>
  <c r="O47" i="1" s="1"/>
  <c r="K31" i="1"/>
  <c r="M31" i="1" s="1"/>
  <c r="O31" i="1" s="1"/>
  <c r="J27" i="1"/>
  <c r="M27" i="1" s="1"/>
</calcChain>
</file>

<file path=xl/sharedStrings.xml><?xml version="1.0" encoding="utf-8"?>
<sst xmlns="http://schemas.openxmlformats.org/spreadsheetml/2006/main" count="1002" uniqueCount="445">
  <si>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</si>
  <si>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</si>
  <si>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</si>
  <si>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</si>
  <si>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</si>
  <si>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</si>
  <si>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</si>
  <si>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</si>
  <si>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</si>
  <si>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</si>
  <si>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</si>
  <si>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</si>
  <si>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</si>
  <si>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</si>
  <si>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</si>
  <si>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</si>
  <si>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</si>
  <si>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</si>
  <si>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</si>
  <si>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</si>
  <si>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</si>
  <si>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</si>
  <si>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</si>
  <si>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</si>
  <si>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</si>
  <si>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</si>
  <si>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</si>
  <si>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</si>
  <si>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</si>
  <si>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</si>
  <si>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</si>
  <si>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</si>
  <si>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</si>
  <si>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</si>
  <si>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</si>
  <si>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</si>
  <si>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</si>
  <si>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</si>
  <si>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</si>
  <si>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</si>
  <si>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</si>
  <si>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</si>
  <si>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</si>
  <si>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</si>
  <si>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</si>
  <si>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</si>
  <si>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</si>
  <si>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</si>
  <si>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</si>
  <si>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</si>
  <si>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</si>
  <si>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</si>
  <si>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</si>
  <si>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</si>
  <si>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</si>
  <si>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</si>
  <si>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</si>
  <si>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</si>
  <si>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</si>
  <si>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</si>
  <si>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</si>
  <si>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</si>
  <si>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</si>
  <si>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</si>
  <si>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</si>
  <si>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</si>
  <si>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</si>
  <si>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</si>
  <si>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</si>
  <si>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</si>
  <si>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</si>
  <si>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</si>
  <si>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</si>
  <si>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</si>
  <si>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</si>
  <si>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</si>
  <si>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</si>
  <si>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</si>
  <si>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</si>
  <si>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</si>
  <si>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</si>
  <si>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</si>
  <si>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</si>
  <si>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</si>
  <si>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</si>
  <si>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</si>
  <si>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</si>
  <si>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</si>
  <si>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</si>
  <si>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</si>
  <si>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</si>
  <si>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</si>
  <si>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</si>
  <si>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</si>
  <si>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</si>
  <si>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</si>
  <si>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</si>
  <si>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</si>
  <si>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</si>
  <si>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</si>
  <si>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</si>
  <si>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</si>
  <si>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</si>
  <si>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</si>
  <si>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</si>
  <si>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</si>
  <si>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</si>
  <si>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</si>
  <si>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</si>
  <si>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</si>
  <si>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</si>
  <si>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</si>
  <si>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</si>
  <si>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</si>
  <si>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</si>
  <si>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</si>
  <si>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</si>
  <si>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</si>
  <si>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</si>
  <si>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</si>
  <si>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</si>
  <si>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</si>
  <si>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</si>
  <si>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</si>
  <si>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</si>
  <si>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</si>
  <si>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</si>
  <si>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</si>
  <si>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</si>
  <si>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</si>
  <si>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</si>
  <si>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</si>
  <si>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</si>
  <si>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</si>
  <si>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</si>
  <si>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</si>
  <si>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</si>
  <si>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</si>
  <si>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</si>
  <si>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</si>
  <si>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</si>
  <si>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</si>
  <si>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</si>
  <si>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</si>
  <si>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</si>
  <si>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</si>
  <si>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</si>
  <si>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</si>
  <si>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</si>
  <si>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</si>
  <si>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</si>
  <si>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</si>
  <si>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</si>
  <si>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</si>
  <si>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</si>
  <si>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</si>
  <si>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</si>
  <si>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</si>
  <si>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</si>
  <si>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</si>
  <si>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</si>
  <si>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</si>
  <si>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</si>
  <si>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</si>
  <si>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</si>
  <si>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</si>
  <si>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</si>
  <si>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</si>
  <si>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</si>
  <si>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</si>
  <si>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</si>
  <si>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</si>
  <si>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</si>
  <si>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</si>
  <si>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</si>
  <si>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</si>
  <si>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</si>
  <si>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</si>
  <si>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</si>
  <si>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</si>
  <si>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</si>
  <si>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</si>
  <si>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</si>
  <si>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</si>
  <si>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</si>
  <si>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</si>
  <si>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</si>
  <si>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</si>
  <si>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</si>
  <si>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</si>
  <si>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</si>
  <si>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</si>
  <si>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</si>
  <si>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</si>
  <si>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</si>
  <si>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</si>
  <si>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</si>
  <si>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</si>
  <si>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</si>
  <si>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</si>
  <si>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</si>
  <si>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</si>
  <si>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</si>
  <si>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</si>
  <si>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</si>
  <si>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</si>
  <si>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</si>
  <si>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</si>
  <si>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</si>
  <si>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</si>
  <si>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</si>
  <si>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HERSCHEL</t>
  </si>
  <si>
    <t>NHÃN DỆT BẰNG VẢI 38MM*71MM 
(NHÃN CHÍNH-PHÂN THEO TỪNG SIZE)
CODE: HSC-ML-0047(MENS)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</si>
  <si>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</si>
  <si>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</si>
  <si>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</si>
  <si>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/>
  </si>
  <si>
    <t>BRUSHED FLEECE 100% COTTON (30/1+8/1) HEAVY WASHING_350GSM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</si>
  <si>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</si>
  <si>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</si>
  <si>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</si>
  <si>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VÒNG KHỦY TAY</t>
  </si>
  <si>
    <t>H06  SS25  S2604</t>
  </si>
  <si>
    <t xml:space="preserve">SS25 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</si>
  <si>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</si>
  <si>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</si>
  <si>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</si>
  <si>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</si>
  <si>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</si>
  <si>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</si>
  <si>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</si>
  <si>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THÔNG TIN ĐỊNH VỊ HÌNH IN</t>
  </si>
  <si>
    <t>THẺ BÀI + SIZE STICKER</t>
  </si>
  <si>
    <t>POLY BAG LỚN</t>
  </si>
  <si>
    <t>GIẤY CHỐNG ẨM A3</t>
  </si>
  <si>
    <t>CUSTOMER</t>
  </si>
  <si>
    <t>Pattern-Marker
&amp; Cutting</t>
  </si>
  <si>
    <t>Outsource</t>
  </si>
  <si>
    <t>QA/QC
(CFA)</t>
  </si>
  <si>
    <t>BO CỔ, BO LAI, BO TAY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</si>
  <si>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</si>
  <si>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CHỈ MAY CHÍNH+VẮT SỔ</t>
  </si>
  <si>
    <t>TO BẢN RIB CỔ</t>
  </si>
  <si>
    <t>RỘNG VAI</t>
  </si>
  <si>
    <t>XUÔI VAI</t>
  </si>
  <si>
    <t>SS25</t>
  </si>
  <si>
    <t>CREW NECK</t>
  </si>
  <si>
    <t>RIB 2X2 COTTON SPANDEX 400GSM</t>
  </si>
  <si>
    <t>NHÃN THÀNH PHẦN 100% COTTON
KÍCH THƯỚC: 82.2 *20 MM
CODE: CC-054</t>
  </si>
  <si>
    <t>DUYỆT CHẤT LƯỢNG, HIỆU ỨNG, HANFEEL SAU WASH NHƯ ÁO MẪU PHOTOSHOOT MÃ H06-CR27M-DYE, MÀU ABBEY STONE CHUYỂN CÙNG TÁC NGHIỆP</t>
  </si>
  <si>
    <t>Men's Crewneck</t>
  </si>
  <si>
    <t>CODE</t>
  </si>
  <si>
    <t>DESCRIPTION</t>
  </si>
  <si>
    <t>TOL+/-</t>
  </si>
  <si>
    <t>GRADE RULE</t>
  </si>
  <si>
    <t>MINIMUM NECK STRETCH - MEN</t>
  </si>
  <si>
    <t>NECK WIDTH HSP SEAM TO SEAM</t>
  </si>
  <si>
    <t>RỘNG CỔ DG MAY TỚI DG MAY</t>
  </si>
  <si>
    <t>FRONT NECK DROP FROM HSP (EXCL NKBD)</t>
  </si>
  <si>
    <t>HẠ CỔ TRƯỚC- KO GỒM RIB</t>
  </si>
  <si>
    <t>BACK NECK DROP FROM HSP (EXCL NKBD)</t>
  </si>
  <si>
    <t>HẠ CỔ SAU- KO GỒM RIB</t>
  </si>
  <si>
    <t>COLLAR CIRCUMFERENCE AT EDGE</t>
  </si>
  <si>
    <t>VÒNG CỔ TẠI MÉP</t>
  </si>
  <si>
    <t>NECK TRIM HEIGHT</t>
  </si>
  <si>
    <t>SHOULDER WIDTH - SET IN</t>
  </si>
  <si>
    <t>BACK NECK TAPE LENGTH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</si>
  <si>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</si>
  <si>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</si>
  <si>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</si>
  <si>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</si>
  <si>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</si>
  <si>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</t>
  </si>
  <si>
    <t>SHOULDER SLOPE (FOR REF.)</t>
  </si>
  <si>
    <t>SHOULDER SEAM FORWARD (FOR REF. AT LSP ONLY, 0" AT HSP)</t>
  </si>
  <si>
    <t xml:space="preserve">CHỒM VAI </t>
  </si>
  <si>
    <t>FRONT LENGTH (HSP TO HEM) - ABOVE LOW HIP</t>
  </si>
  <si>
    <t>DÀI THÂN TRƯỚC TỪ ĐỈNH VAI</t>
  </si>
  <si>
    <t>FRONT LENGTH AT CF - ABOVE LOW HIP</t>
  </si>
  <si>
    <t>BACK LENGTH AT CB - ABOVE LOW HIP</t>
  </si>
  <si>
    <t>CHEST CIRCUMFERENCE  1" BELOW ARMHOLE</t>
  </si>
  <si>
    <t>VÒNG NGỰC 1" TỪ DƯỚI NÁCH</t>
  </si>
  <si>
    <t>BOTTOM HEM CIRCUMFERENCE (RELAXED) RIB</t>
  </si>
  <si>
    <t>VÒNG LAI ĐO ÊM TẠI RIB</t>
  </si>
  <si>
    <t>BOTTOM HEM CIRCUMFERENCE AT JOIN SEAM</t>
  </si>
  <si>
    <t>VÒNG LAI ĐO TẠI DG RÁP BO (ĐO CĂNG)</t>
  </si>
  <si>
    <t>BODY CIRCUMFERENCE 1" ABOVE TRIM/RIB</t>
  </si>
  <si>
    <t>BOTTOM TRIM/RIB HEIGHT</t>
  </si>
  <si>
    <t>TO BẢN RIB LAI</t>
  </si>
  <si>
    <t>CB SLEEVE LENGTH - LONG SLV</t>
  </si>
  <si>
    <t>DÀI TAY TỪ GIỮA CỔ SAU ĐO 3 ĐIỂM</t>
  </si>
  <si>
    <t>BICEP CIRCUMFERENCE 1" FROM UNDERARM</t>
  </si>
  <si>
    <t>VÒNG BẮP TAY 1" TỪ DƯỚI NÁCH</t>
  </si>
  <si>
    <t>ELBOW POSTION FROM UNDERARM</t>
  </si>
  <si>
    <t>VỊ TRÍ ĐO KHỦY TAY TỪ DƯỚI NÁCH</t>
  </si>
  <si>
    <t>ELBOW CIRCUMFERENCE</t>
  </si>
  <si>
    <t>CUFF CIRCUMFERENCE RIB (RELAXED)</t>
  </si>
  <si>
    <t>VÒNG CỬA TAY TẠI RIB ĐO ÊM</t>
  </si>
  <si>
    <t>CUFF CIRCUMFERENCE AT JOIN SEAM</t>
  </si>
  <si>
    <t>VÒNG CỬA TAY  (ĐO CĂNG)</t>
  </si>
  <si>
    <t>SLEEVE CIRCUMFERENCE 1" UP FROM JOIN SEAM</t>
  </si>
  <si>
    <t>CUFF HEIGHT</t>
  </si>
  <si>
    <t>TO BẢN RIB TAY</t>
  </si>
  <si>
    <t>CẬP NHẬT THÔNG SỐ DÀI TAY</t>
  </si>
  <si>
    <t>Herschel Supply Co.</t>
  </si>
  <si>
    <t>Graded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</si>
  <si>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</si>
  <si>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</si>
  <si>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</si>
  <si>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</si>
  <si>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</si>
  <si>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</si>
  <si>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</si>
  <si>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</si>
  <si>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S1</t>
  </si>
  <si>
    <t>Developer:</t>
  </si>
  <si>
    <t>S (TS sau khi add %)</t>
  </si>
  <si>
    <t>M (TS sau khi add %)</t>
  </si>
  <si>
    <t>L(TS sau khi add %)</t>
  </si>
  <si>
    <t>XL (TS sau khi add %)</t>
  </si>
  <si>
    <t>XXL (TS sau khi add %)</t>
  </si>
  <si>
    <t>UA'S COMMENTS</t>
  </si>
  <si>
    <r>
      <rPr>
        <strike/>
        <sz val="11"/>
        <color theme="1"/>
        <rFont val="Muli"/>
      </rPr>
      <t>A</t>
    </r>
  </si>
  <si>
    <t>B</t>
  </si>
  <si>
    <t>1/4</t>
  </si>
  <si>
    <t>7 3/4</t>
  </si>
  <si>
    <t>8 1/4</t>
  </si>
  <si>
    <t>8 1/2</t>
  </si>
  <si>
    <t>8 3/4</t>
  </si>
  <si>
    <t>C</t>
  </si>
  <si>
    <t>1/8</t>
  </si>
  <si>
    <t>D</t>
  </si>
  <si>
    <t>E</t>
  </si>
  <si>
    <t>1/2</t>
  </si>
  <si>
    <t>F</t>
  </si>
  <si>
    <t>7/8</t>
  </si>
  <si>
    <t>G</t>
  </si>
  <si>
    <t>5/8</t>
  </si>
  <si>
    <t>18 7/8</t>
  </si>
  <si>
    <t>19 1/2</t>
  </si>
  <si>
    <t>20 1/8</t>
  </si>
  <si>
    <t>20 3/4</t>
  </si>
  <si>
    <t>21 3/8</t>
  </si>
  <si>
    <t>H</t>
  </si>
  <si>
    <t>I</t>
  </si>
  <si>
    <t>17 3/8</t>
  </si>
  <si>
    <t>18 5/8</t>
  </si>
  <si>
    <t>19 1/4</t>
  </si>
  <si>
    <t>19 7/8</t>
  </si>
  <si>
    <t>J</t>
  </si>
  <si>
    <t>18 3/8</t>
  </si>
  <si>
    <t>19 5/8</t>
  </si>
  <si>
    <t>20 1/4</t>
  </si>
  <si>
    <t>20 7/8</t>
  </si>
  <si>
    <t>K</t>
  </si>
  <si>
    <t>1 3/4</t>
  </si>
  <si>
    <t>N</t>
  </si>
  <si>
    <t>O</t>
  </si>
  <si>
    <t>P</t>
  </si>
  <si>
    <t>Q</t>
  </si>
  <si>
    <t>2 1/2</t>
  </si>
  <si>
    <t>46 1/2</t>
  </si>
  <si>
    <t>51 1/2</t>
  </si>
  <si>
    <t>56 1/2</t>
  </si>
  <si>
    <t>R</t>
  </si>
  <si>
    <t>36 1/2</t>
  </si>
  <si>
    <t>41 1/2</t>
  </si>
  <si>
    <t>45 1/2</t>
  </si>
  <si>
    <t>50 1/2</t>
  </si>
  <si>
    <t>T</t>
  </si>
  <si>
    <t>U</t>
  </si>
  <si>
    <t>V</t>
  </si>
  <si>
    <t>W</t>
  </si>
  <si>
    <t>20 3/8</t>
  </si>
  <si>
    <t>21 5/8</t>
  </si>
  <si>
    <t>22 1/4</t>
  </si>
  <si>
    <t>22 7/8</t>
  </si>
  <si>
    <t>X</t>
  </si>
  <si>
    <t>Y</t>
  </si>
  <si>
    <t>15 1/2</t>
  </si>
  <si>
    <t>16 1/2</t>
  </si>
  <si>
    <t>Z</t>
  </si>
  <si>
    <t>AA</t>
  </si>
  <si>
    <t>10 3/4</t>
  </si>
  <si>
    <t>11 1/4</t>
  </si>
  <si>
    <t>11 1/2</t>
  </si>
  <si>
    <t>11 3/4</t>
  </si>
  <si>
    <t>AB</t>
  </si>
  <si>
    <t>AC</t>
  </si>
  <si>
    <t>BLANC DE BLANC</t>
  </si>
  <si>
    <t>DUYỆT MÀU SẮC + CHẤT LƯỢNG HÌNH IN THEO S/O MÃ H06-CR35M, MÀU BLANC DE BLANC CHUYỂN CHO NHÀ IN</t>
  </si>
  <si>
    <t>KHÔNG WASH</t>
  </si>
  <si>
    <t>W: 20CM</t>
  </si>
  <si>
    <t>KÍCH THƯỚC HÌNH IN THÂN SAU: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</si>
  <si>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CANH GIỮA THÂN TRƯỚC, TỪ ĐƯỜNG TRA CỔ ĐẾN ĐỈNH HÌNH IN THÂN TRƯỚC</t>
    </r>
  </si>
  <si>
    <t>8CM</t>
  </si>
  <si>
    <t>W: 4CM x H: 2.6CM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</si>
  <si>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TỪ ĐỈNH VAI ĐẾN ĐỈNH HÌNH IN BÊN PHẢI THÂN SAU</t>
    </r>
  </si>
  <si>
    <t>37CM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</si>
  <si>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TỪ SƯỜN ÁO BÊN PHẢI ĐẾN CẠNH  HÌNH IN</t>
    </r>
  </si>
  <si>
    <t>14CM</t>
  </si>
  <si>
    <t xml:space="preserve">NỀN TRẮNG CHỮ ĐEN </t>
  </si>
  <si>
    <t>THAM KHẢO CÁCH MAY THEO ÁO MẪU H06-CR27M-DYE CHUYỂN CÙNG TÁC NGHIỆP</t>
  </si>
  <si>
    <t>H06-CR39M</t>
  </si>
  <si>
    <t>PENNAT CREW MEN'S</t>
  </si>
  <si>
    <t>S3</t>
  </si>
  <si>
    <t>VINTAGE WHITE</t>
  </si>
  <si>
    <t>KÍCH THƯỚC HÌNH THÊU THÂN TRƯỚC</t>
  </si>
  <si>
    <r>
      <rPr>
        <b/>
        <sz val="24"/>
        <rFont val="Muli"/>
      </rPr>
      <t xml:space="preserve">ĐỊNH VỊ HÌNH THÊU THÂN TRƯỚC: </t>
    </r>
    <r>
      <rPr>
        <sz val="24"/>
        <rFont val="Muli"/>
      </rPr>
      <t>TỪ ĐỈNH VAI ĐẾN ĐỈNH HÌNH THÊU THÂN TRƯỚC BÊN TRÁI</t>
    </r>
  </si>
  <si>
    <t>THÊU CON PATCH BÁN THÀNH PHẨM THÂN TRƯỚC TRÁI</t>
  </si>
  <si>
    <t>6"</t>
  </si>
  <si>
    <t>2.5"</t>
  </si>
  <si>
    <t>MER: LÀI/ TIÊN - 204</t>
  </si>
  <si>
    <t>TÁC NGHIỆP MAY MẪU SMS: THAM KHẢO CÁCH MAY THEO ÁO MẪU PHOTOSHOOT CHUYỂN KÈM TÁC NGHIỆP</t>
  </si>
  <si>
    <t>W: 10CM x H: 6.2CM</t>
  </si>
  <si>
    <r>
      <rPr>
        <b/>
        <sz val="24"/>
        <rFont val="Muli"/>
      </rPr>
      <t xml:space="preserve">ĐỊNH VỊ HÌNH THÊU THÂN TRƯỚC: </t>
    </r>
    <r>
      <rPr>
        <sz val="24"/>
        <rFont val="Muli"/>
      </rPr>
      <t>TỪ ĐƯỜNG GIỮA TRƯỚC ĐẾN CẠNH HÌNH THÊU</t>
    </r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</si>
  <si>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</si>
  <si>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</si>
  <si>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</si>
  <si>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</si>
  <si>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</si>
  <si>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</si>
  <si>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</si>
  <si>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</si>
  <si>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</si>
  <si>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</si>
  <si>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H06-0522</t>
  </si>
  <si>
    <t>H06-0523</t>
  </si>
  <si>
    <t>H06-0524</t>
  </si>
  <si>
    <t>3 7/8</t>
  </si>
  <si>
    <t>4 1/8</t>
  </si>
  <si>
    <t>4 1/4</t>
  </si>
  <si>
    <t>4 3/8</t>
  </si>
  <si>
    <t>12 1/4</t>
  </si>
  <si>
    <t>12 1/2</t>
  </si>
  <si>
    <t>12 3/4</t>
  </si>
  <si>
    <t>27 1/2</t>
  </si>
  <si>
    <t>28 1/2</t>
  </si>
  <si>
    <t>34 7/8</t>
  </si>
  <si>
    <t>DUYỆT CHẤT LƯỢNG + MÀU SẮC HÌNH THÊU THEO TÀI LIỆU</t>
  </si>
  <si>
    <t>DỰ KIẾN 20/6</t>
  </si>
  <si>
    <t>HSSS25S0502001T00K</t>
  </si>
  <si>
    <t>HSSS25S0502002T00K</t>
  </si>
  <si>
    <t>DỰ KIẾN 3/7</t>
  </si>
  <si>
    <t>BE7416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</si>
</sst>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0.000"/>
    <numFmt numFmtId="178" formatCode="yyyy\-mmm\-dd;@"/>
    <numFmt numFmtId="179" formatCode="#\ ?/2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1"/>
      <color theme="1"/>
      <name val="Muli"/>
    </font>
    <font>
      <sz val="11"/>
      <color rgb="FF000000"/>
      <name val="Muli"/>
    </font>
    <font>
      <b/>
      <sz val="12"/>
      <color theme="1"/>
      <name val="Muli"/>
    </font>
    <font>
      <strike/>
      <sz val="11"/>
      <color theme="1"/>
      <name val="Muli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3" fillId="0" borderId="0"/>
    <xf numFmtId="0" fontId="93" fillId="0" borderId="0"/>
  </cellStyleXfs>
  <cellXfs count="59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4" fillId="2" borderId="3" xfId="0" applyFont="1" applyFill="1" applyBorder="1" applyAlignment="1">
      <alignment horizontal="left" vertical="center"/>
    </xf>
    <xf numFmtId="0" fontId="94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96" fillId="2" borderId="0" xfId="0" applyFont="1" applyFill="1" applyAlignment="1">
      <alignment vertical="center"/>
    </xf>
    <xf numFmtId="1" fontId="97" fillId="0" borderId="42" xfId="1" applyNumberFormat="1" applyFont="1" applyBorder="1" applyAlignment="1">
      <alignment horizontal="center" vertical="center" wrapText="1"/>
    </xf>
    <xf numFmtId="177" fontId="49" fillId="2" borderId="42" xfId="0" applyNumberFormat="1" applyFont="1" applyFill="1" applyBorder="1" applyAlignment="1">
      <alignment horizontal="center" vertical="center"/>
    </xf>
    <xf numFmtId="0" fontId="98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99" fillId="9" borderId="42" xfId="0" applyFont="1" applyFill="1" applyBorder="1" applyAlignment="1">
      <alignment vertical="center"/>
    </xf>
    <xf numFmtId="0" fontId="100" fillId="0" borderId="42" xfId="0" applyFont="1" applyBorder="1" applyAlignment="1">
      <alignment horizontal="center"/>
    </xf>
    <xf numFmtId="0" fontId="100" fillId="0" borderId="42" xfId="0" quotePrefix="1" applyFont="1" applyBorder="1" applyAlignment="1">
      <alignment horizontal="center"/>
    </xf>
    <xf numFmtId="16" fontId="100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3" fillId="2" borderId="0" xfId="0" applyFont="1" applyFill="1" applyAlignment="1">
      <alignment vertical="center"/>
    </xf>
    <xf numFmtId="0" fontId="39" fillId="3" borderId="43" xfId="0" applyFont="1" applyFill="1" applyBorder="1" applyAlignment="1">
      <alignment vertical="center"/>
    </xf>
    <xf numFmtId="0" fontId="39" fillId="3" borderId="40" xfId="0" applyFont="1" applyFill="1" applyBorder="1" applyAlignment="1">
      <alignment vertical="center"/>
    </xf>
    <xf numFmtId="0" fontId="39" fillId="3" borderId="41" xfId="0" applyFont="1" applyFill="1" applyBorder="1" applyAlignment="1">
      <alignment vertical="center"/>
    </xf>
    <xf numFmtId="0" fontId="107" fillId="0" borderId="0" xfId="129" applyFont="1" applyAlignment="1">
      <alignment horizontal="left" vertical="top"/>
    </xf>
    <xf numFmtId="0" fontId="106" fillId="0" borderId="67" xfId="129" applyFont="1" applyBorder="1" applyAlignment="1">
      <alignment horizontal="left" vertical="top" wrapText="1"/>
    </xf>
    <xf numFmtId="0" fontId="106" fillId="0" borderId="68" xfId="129" applyFont="1" applyBorder="1" applyAlignment="1">
      <alignment horizontal="left" vertical="top" wrapText="1"/>
    </xf>
    <xf numFmtId="0" fontId="106" fillId="0" borderId="68" xfId="129" applyFont="1" applyBorder="1" applyAlignment="1">
      <alignment horizontal="center" vertical="top" wrapText="1"/>
    </xf>
    <xf numFmtId="0" fontId="106" fillId="0" borderId="68" xfId="129" applyFont="1" applyBorder="1" applyAlignment="1">
      <alignment horizontal="center" wrapText="1"/>
    </xf>
    <xf numFmtId="178" fontId="106" fillId="0" borderId="68" xfId="129" applyNumberFormat="1" applyFont="1" applyBorder="1" applyAlignment="1">
      <alignment horizontal="center" vertical="top" shrinkToFit="1"/>
    </xf>
    <xf numFmtId="0" fontId="106" fillId="0" borderId="69" xfId="129" applyFont="1" applyBorder="1" applyAlignment="1">
      <alignment horizontal="center" wrapText="1"/>
    </xf>
    <xf numFmtId="0" fontId="106" fillId="0" borderId="70" xfId="129" applyFont="1" applyBorder="1" applyAlignment="1">
      <alignment horizontal="left" vertical="top" wrapText="1"/>
    </xf>
    <xf numFmtId="1" fontId="106" fillId="0" borderId="0" xfId="129" applyNumberFormat="1" applyFont="1" applyAlignment="1">
      <alignment horizontal="left" vertical="top" indent="5" shrinkToFit="1"/>
    </xf>
    <xf numFmtId="0" fontId="106" fillId="0" borderId="0" xfId="129" applyFont="1" applyAlignment="1">
      <alignment horizontal="center" vertical="top" wrapText="1"/>
    </xf>
    <xf numFmtId="0" fontId="106" fillId="0" borderId="0" xfId="129" applyFont="1" applyAlignment="1">
      <alignment horizontal="center" wrapText="1"/>
    </xf>
    <xf numFmtId="0" fontId="106" fillId="0" borderId="71" xfId="129" applyFont="1" applyBorder="1" applyAlignment="1">
      <alignment horizontal="center" wrapText="1"/>
    </xf>
    <xf numFmtId="0" fontId="106" fillId="0" borderId="72" xfId="129" applyFont="1" applyBorder="1" applyAlignment="1">
      <alignment horizontal="left" vertical="top" wrapText="1"/>
    </xf>
    <xf numFmtId="0" fontId="106" fillId="0" borderId="73" xfId="129" applyFont="1" applyBorder="1" applyAlignment="1">
      <alignment horizontal="left" vertical="top" wrapText="1"/>
    </xf>
    <xf numFmtId="0" fontId="106" fillId="0" borderId="73" xfId="129" applyFont="1" applyBorder="1" applyAlignment="1">
      <alignment horizontal="center" vertical="top" wrapText="1"/>
    </xf>
    <xf numFmtId="0" fontId="106" fillId="0" borderId="73" xfId="129" applyFont="1" applyBorder="1" applyAlignment="1">
      <alignment horizontal="center" wrapText="1"/>
    </xf>
    <xf numFmtId="0" fontId="106" fillId="0" borderId="74" xfId="129" applyFont="1" applyBorder="1" applyAlignment="1">
      <alignment horizontal="center" wrapText="1"/>
    </xf>
    <xf numFmtId="0" fontId="108" fillId="0" borderId="75" xfId="129" applyFont="1" applyBorder="1" applyAlignment="1">
      <alignment horizontal="center" vertical="center" wrapText="1"/>
    </xf>
    <xf numFmtId="0" fontId="36" fillId="0" borderId="75" xfId="129" applyFont="1" applyBorder="1" applyAlignment="1">
      <alignment horizontal="center" vertical="top" wrapText="1"/>
    </xf>
    <xf numFmtId="0" fontId="36" fillId="0" borderId="75" xfId="129" applyFont="1" applyBorder="1" applyAlignment="1">
      <alignment horizontal="left" vertical="top" wrapText="1"/>
    </xf>
    <xf numFmtId="0" fontId="36" fillId="0" borderId="75" xfId="129" applyFont="1" applyBorder="1" applyAlignment="1">
      <alignment horizontal="center" wrapText="1"/>
    </xf>
    <xf numFmtId="1" fontId="109" fillId="0" borderId="75" xfId="129" applyNumberFormat="1" applyFont="1" applyBorder="1" applyAlignment="1">
      <alignment horizontal="center" vertical="top" shrinkToFit="1"/>
    </xf>
    <xf numFmtId="0" fontId="36" fillId="0" borderId="64" xfId="129" applyFont="1" applyBorder="1" applyAlignment="1">
      <alignment horizontal="center" wrapText="1"/>
    </xf>
    <xf numFmtId="12" fontId="36" fillId="0" borderId="75" xfId="129" applyNumberFormat="1" applyFont="1" applyBorder="1" applyAlignment="1">
      <alignment horizontal="center" vertical="top" wrapText="1"/>
    </xf>
    <xf numFmtId="12" fontId="36" fillId="0" borderId="75" xfId="129" applyNumberFormat="1" applyFont="1" applyBorder="1" applyAlignment="1">
      <alignment horizontal="center" vertical="top" shrinkToFit="1"/>
    </xf>
    <xf numFmtId="12" fontId="36" fillId="0" borderId="64" xfId="129" applyNumberFormat="1" applyFont="1" applyBorder="1" applyAlignment="1">
      <alignment horizontal="center" vertical="top" wrapText="1"/>
    </xf>
    <xf numFmtId="12" fontId="36" fillId="0" borderId="64" xfId="129" applyNumberFormat="1" applyFont="1" applyBorder="1" applyAlignment="1">
      <alignment horizontal="center" vertical="top" shrinkToFit="1"/>
    </xf>
    <xf numFmtId="0" fontId="106" fillId="0" borderId="0" xfId="129" applyFont="1" applyAlignment="1">
      <alignment horizontal="left" vertical="top"/>
    </xf>
    <xf numFmtId="0" fontId="36" fillId="0" borderId="0" xfId="129" applyFont="1" applyAlignment="1">
      <alignment horizontal="left" vertical="top"/>
    </xf>
    <xf numFmtId="0" fontId="36" fillId="0" borderId="0" xfId="129" applyFont="1" applyAlignment="1">
      <alignment horizontal="center" vertical="top"/>
    </xf>
    <xf numFmtId="0" fontId="107" fillId="0" borderId="0" xfId="129" applyFont="1" applyAlignment="1">
      <alignment horizontal="center" vertical="top"/>
    </xf>
    <xf numFmtId="0" fontId="43" fillId="12" borderId="43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3" xfId="2" applyFont="1" applyBorder="1" applyAlignment="1">
      <alignment vertical="center" wrapText="1"/>
    </xf>
    <xf numFmtId="0" fontId="108" fillId="0" borderId="64" xfId="129" applyFont="1" applyBorder="1" applyAlignment="1">
      <alignment horizontal="center" vertical="center" wrapText="1"/>
    </xf>
    <xf numFmtId="0" fontId="108" fillId="47" borderId="75" xfId="129" applyFont="1" applyFill="1" applyBorder="1" applyAlignment="1">
      <alignment horizontal="center" vertical="center" wrapText="1"/>
    </xf>
    <xf numFmtId="12" fontId="108" fillId="0" borderId="42" xfId="129" applyNumberFormat="1" applyFont="1" applyBorder="1" applyAlignment="1">
      <alignment horizontal="center" vertical="center" wrapText="1"/>
    </xf>
    <xf numFmtId="0" fontId="36" fillId="0" borderId="42" xfId="129" applyFont="1" applyBorder="1" applyAlignment="1">
      <alignment horizontal="left" vertical="top"/>
    </xf>
    <xf numFmtId="179" fontId="36" fillId="0" borderId="64" xfId="129" applyNumberFormat="1" applyFont="1" applyBorder="1" applyAlignment="1">
      <alignment horizontal="center" vertical="top" wrapText="1"/>
    </xf>
    <xf numFmtId="0" fontId="106" fillId="0" borderId="42" xfId="129" applyFont="1" applyBorder="1" applyAlignment="1">
      <alignment horizontal="left" vertical="top"/>
    </xf>
    <xf numFmtId="1" fontId="41" fillId="0" borderId="43" xfId="2" applyNumberFormat="1" applyFont="1" applyBorder="1" applyAlignment="1">
      <alignment horizontal="center" vertical="center" wrapText="1"/>
    </xf>
    <xf numFmtId="0" fontId="98" fillId="2" borderId="0" xfId="0" applyFont="1" applyFill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0" fontId="39" fillId="3" borderId="43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2" fillId="0" borderId="23" xfId="0" applyFont="1" applyBorder="1" applyAlignment="1">
      <alignment horizontal="center" vertical="center" wrapText="1"/>
    </xf>
    <xf numFmtId="0" fontId="102" fillId="0" borderId="24" xfId="0" applyFont="1" applyBorder="1" applyAlignment="1">
      <alignment horizontal="center" vertical="center" wrapText="1"/>
    </xf>
    <xf numFmtId="0" fontId="102" fillId="0" borderId="25" xfId="0" applyFont="1" applyBorder="1" applyAlignment="1">
      <alignment horizontal="center" vertical="center" wrapText="1"/>
    </xf>
    <xf numFmtId="0" fontId="102" fillId="0" borderId="26" xfId="0" applyFont="1" applyBorder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102" fillId="0" borderId="27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28" xfId="0" applyFont="1" applyBorder="1" applyAlignment="1">
      <alignment horizontal="center" vertical="center" wrapText="1"/>
    </xf>
    <xf numFmtId="0" fontId="10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0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104" fillId="0" borderId="0" xfId="0" quotePrefix="1" applyFont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51" borderId="43" xfId="0" applyFont="1" applyFill="1" applyBorder="1" applyAlignment="1">
      <alignment horizontal="center" vertical="center" wrapText="1"/>
    </xf>
    <xf numFmtId="0" fontId="27" fillId="51" borderId="40" xfId="0" applyFont="1" applyFill="1" applyBorder="1" applyAlignment="1">
      <alignment horizontal="center" vertical="center" wrapText="1"/>
    </xf>
    <xf numFmtId="0" fontId="27" fillId="51" borderId="29" xfId="0" applyFont="1" applyFill="1" applyBorder="1" applyAlignment="1">
      <alignment horizontal="center" vertical="center" wrapText="1"/>
    </xf>
    <xf numFmtId="0" fontId="27" fillId="51" borderId="30" xfId="0" applyFont="1" applyFill="1" applyBorder="1" applyAlignment="1">
      <alignment horizontal="center" vertical="center" wrapText="1"/>
    </xf>
    <xf numFmtId="0" fontId="27" fillId="51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43" xfId="0" applyFont="1" applyBorder="1" applyAlignment="1">
      <alignment horizontal="center" wrapText="1"/>
    </xf>
    <xf numFmtId="0" fontId="38" fillId="0" borderId="4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12" fontId="92" fillId="0" borderId="43" xfId="0" quotePrefix="1" applyNumberFormat="1" applyFont="1" applyBorder="1" applyAlignment="1">
      <alignment horizontal="center" vertical="center" wrapText="1"/>
    </xf>
    <xf numFmtId="12" fontId="92" fillId="0" borderId="40" xfId="0" quotePrefix="1" applyNumberFormat="1" applyFont="1" applyBorder="1" applyAlignment="1">
      <alignment horizontal="center" vertical="center" wrapText="1"/>
    </xf>
    <xf numFmtId="12" fontId="92" fillId="0" borderId="41" xfId="0" quotePrefix="1" applyNumberFormat="1" applyFont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92" fillId="50" borderId="43" xfId="0" quotePrefix="1" applyNumberFormat="1" applyFont="1" applyFill="1" applyBorder="1" applyAlignment="1">
      <alignment horizontal="center" vertical="center" wrapText="1"/>
    </xf>
    <xf numFmtId="12" fontId="92" fillId="50" borderId="40" xfId="0" quotePrefix="1" applyNumberFormat="1" applyFont="1" applyFill="1" applyBorder="1" applyAlignment="1">
      <alignment horizontal="center" vertical="center" wrapText="1"/>
    </xf>
    <xf numFmtId="12" fontId="92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1" fillId="2" borderId="45" xfId="0" applyFont="1" applyFill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40" fillId="5" borderId="39" xfId="2" applyFont="1" applyFill="1" applyBorder="1" applyAlignment="1">
      <alignment horizontal="left" vertical="center" wrapText="1"/>
    </xf>
    <xf numFmtId="0" fontId="40" fillId="5" borderId="10" xfId="2" applyFont="1" applyFill="1" applyBorder="1" applyAlignment="1">
      <alignment horizontal="left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106" fillId="0" borderId="64" xfId="129" applyFont="1" applyBorder="1" applyAlignment="1">
      <alignment horizontal="center" vertical="top" wrapText="1"/>
    </xf>
    <xf numFmtId="0" fontId="106" fillId="0" borderId="65" xfId="129" applyFont="1" applyBorder="1" applyAlignment="1">
      <alignment horizontal="center" vertical="top" wrapText="1"/>
    </xf>
    <xf numFmtId="0" fontId="106" fillId="0" borderId="66" xfId="129" applyFont="1" applyBorder="1" applyAlignment="1">
      <alignment horizontal="center" vertical="top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vertical="center" wrapText="1"/>
    </xf>
    <xf numFmtId="0" fontId="101" fillId="0" borderId="59" xfId="59" applyFont="1" applyBorder="1" applyAlignment="1">
      <alignment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 2" xfId="129" xr:uid="{5E8BF6A1-5676-4171-9FAC-67D75BD66978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6.emf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35.em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11" Type="http://schemas.openxmlformats.org/officeDocument/2006/relationships/image" Target="../media/image6.emf"/><Relationship Id="rId5" Type="http://schemas.openxmlformats.org/officeDocument/2006/relationships/image" Target="../media/image29.pn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111126</xdr:colOff>
      <xdr:row>4</xdr:row>
      <xdr:rowOff>539751</xdr:rowOff>
    </xdr:from>
    <xdr:to>
      <xdr:col>16</xdr:col>
      <xdr:colOff>1315548</xdr:colOff>
      <xdr:row>7</xdr:row>
      <xdr:rowOff>619125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12187-8BAA-5CB3-2B5E-DF59AE105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35626" y="2476501"/>
          <a:ext cx="3601547" cy="2270124"/>
        </a:xfrm>
        <a:prstGeom prst="rect">
          <a:avLst/>
        </a:prstGeom>
      </xdr:spPr>
    </xdr:pic>
    <xdr:clientData/>
  </xdr:twoCellAnchor>
  <xdr:twoCellAnchor editAs="oneCell">
    <xdr:from>
      <xdr:col>10</xdr:col>
      <xdr:colOff>492125</xdr:colOff>
      <xdr:row>64</xdr:row>
      <xdr:rowOff>619125</xdr:rowOff>
    </xdr:from>
    <xdr:to>
      <xdr:col>15</xdr:col>
      <xdr:colOff>93200</xdr:colOff>
      <xdr:row>69</xdr:row>
      <xdr:rowOff>825500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381575-BE37-009F-0308-DCEB5C213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22500" y="35575875"/>
          <a:ext cx="5268450" cy="3190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22</xdr:row>
      <xdr:rowOff>63500</xdr:rowOff>
    </xdr:from>
    <xdr:to>
      <xdr:col>1</xdr:col>
      <xdr:colOff>8112129</xdr:colOff>
      <xdr:row>22</xdr:row>
      <xdr:rowOff>2413000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8FC8E-ED59-4CFC-AA59-716AA3E0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3340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4017571</xdr:colOff>
      <xdr:row>17</xdr:row>
      <xdr:rowOff>158750</xdr:rowOff>
    </xdr:from>
    <xdr:to>
      <xdr:col>1</xdr:col>
      <xdr:colOff>7000875</xdr:colOff>
      <xdr:row>17</xdr:row>
      <xdr:rowOff>3784898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61801-C087-4AC4-A0B9-46B165E0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4821" y="16938625"/>
          <a:ext cx="2983304" cy="3626148"/>
        </a:xfrm>
        <a:prstGeom prst="rect">
          <a:avLst/>
        </a:prstGeom>
      </xdr:spPr>
    </xdr:pic>
    <xdr:clientData/>
  </xdr:twoCellAnchor>
  <xdr:twoCellAnchor>
    <xdr:from>
      <xdr:col>1</xdr:col>
      <xdr:colOff>2682875</xdr:colOff>
      <xdr:row>19</xdr:row>
      <xdr:rowOff>63500</xdr:rowOff>
    </xdr:from>
    <xdr:to>
      <xdr:col>1</xdr:col>
      <xdr:colOff>9207500</xdr:colOff>
      <xdr:row>20</xdr:row>
      <xdr:rowOff>15875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49651-C8E9-456C-B022-99B0F2A7E2F1}"/>
            </a:ext>
          </a:extLst>
        </xdr:cNvPr>
        <xdr:cNvGrpSpPr/>
      </xdr:nvGrpSpPr>
      <xdr:grpSpPr>
        <a:xfrm>
          <a:off x="9890125" y="22780625"/>
          <a:ext cx="6524625" cy="5159375"/>
          <a:chOff x="7207250" y="25082500"/>
          <a:chExt cx="14545922" cy="9011173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6C0770C-9829-B395-B47A-050B72CB4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EF4D31B-00FB-1046-809B-288C0297F3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D30401E-A355-E4B7-99CB-77FA665C50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52E1038-20DE-0FB9-6B0B-728DC8EF4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4513876" y="25144274"/>
            <a:ext cx="2415593" cy="8882406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48F8F82-2581-C99A-E28E-AB0A3F9986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6909969" y="25125271"/>
            <a:ext cx="2482586" cy="8916074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7011BEAB-96AA-DA6F-B448-407D6DC4C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9268540" y="25140172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6477000</xdr:colOff>
      <xdr:row>0</xdr:row>
      <xdr:rowOff>76646</xdr:rowOff>
    </xdr:from>
    <xdr:to>
      <xdr:col>1</xdr:col>
      <xdr:colOff>9576286</xdr:colOff>
      <xdr:row>3</xdr:row>
      <xdr:rowOff>364363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45E37B-37A6-4797-BFB1-3FE49CFF2D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438" r="7927"/>
        <a:stretch/>
      </xdr:blipFill>
      <xdr:spPr>
        <a:xfrm>
          <a:off x="13684250" y="76646"/>
          <a:ext cx="3099286" cy="2097467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35</xdr:row>
      <xdr:rowOff>283255</xdr:rowOff>
    </xdr:from>
    <xdr:ext cx="2936874" cy="166937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3441D9C-CEC5-4BCB-9513-2839EFAB0623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3365500</xdr:colOff>
      <xdr:row>27</xdr:row>
      <xdr:rowOff>111125</xdr:rowOff>
    </xdr:from>
    <xdr:to>
      <xdr:col>1</xdr:col>
      <xdr:colOff>5033345</xdr:colOff>
      <xdr:row>27</xdr:row>
      <xdr:rowOff>3966076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DF0292A-2EE7-47D7-80C6-66CD09E4C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572750" y="35433000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5459427</xdr:colOff>
      <xdr:row>27</xdr:row>
      <xdr:rowOff>141085</xdr:rowOff>
    </xdr:from>
    <xdr:to>
      <xdr:col>1</xdr:col>
      <xdr:colOff>7026171</xdr:colOff>
      <xdr:row>27</xdr:row>
      <xdr:rowOff>3991707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AF80CC3-9D0E-45C1-9A29-384046EF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666677" y="3546296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4794249</xdr:colOff>
      <xdr:row>29</xdr:row>
      <xdr:rowOff>388081</xdr:rowOff>
    </xdr:from>
    <xdr:to>
      <xdr:col>1</xdr:col>
      <xdr:colOff>5635625</xdr:colOff>
      <xdr:row>29</xdr:row>
      <xdr:rowOff>2282280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786E78A-CD60-4686-B475-47787C86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001499" y="40599456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4175124</xdr:colOff>
      <xdr:row>31</xdr:row>
      <xdr:rowOff>149956</xdr:rowOff>
    </xdr:from>
    <xdr:to>
      <xdr:col>1</xdr:col>
      <xdr:colOff>7321091</xdr:colOff>
      <xdr:row>31</xdr:row>
      <xdr:rowOff>2181955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BA40CD4-42E1-414B-A137-4EA547DE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382374" y="44076081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3889374</xdr:colOff>
      <xdr:row>33</xdr:row>
      <xdr:rowOff>165831</xdr:rowOff>
    </xdr:from>
    <xdr:to>
      <xdr:col>1</xdr:col>
      <xdr:colOff>6286499</xdr:colOff>
      <xdr:row>33</xdr:row>
      <xdr:rowOff>2666504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8C30988-87C8-4753-ADF6-8F771655D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096624" y="47552706"/>
          <a:ext cx="2397125" cy="2500673"/>
        </a:xfrm>
        <a:prstGeom prst="rect">
          <a:avLst/>
        </a:prstGeom>
      </xdr:spPr>
    </xdr:pic>
    <xdr:clientData/>
  </xdr:twoCellAnchor>
  <xdr:twoCellAnchor editAs="oneCell">
    <xdr:from>
      <xdr:col>1</xdr:col>
      <xdr:colOff>4032249</xdr:colOff>
      <xdr:row>41</xdr:row>
      <xdr:rowOff>308706</xdr:rowOff>
    </xdr:from>
    <xdr:to>
      <xdr:col>1</xdr:col>
      <xdr:colOff>5651499</xdr:colOff>
      <xdr:row>41</xdr:row>
      <xdr:rowOff>1908905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85C61F1-6378-44BE-90AF-83AD60DFE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239499" y="57649206"/>
          <a:ext cx="1619250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5873749</xdr:colOff>
      <xdr:row>27</xdr:row>
      <xdr:rowOff>2118456</xdr:rowOff>
    </xdr:from>
    <xdr:to>
      <xdr:col>1</xdr:col>
      <xdr:colOff>6619874</xdr:colOff>
      <xdr:row>27</xdr:row>
      <xdr:rowOff>2984417</xdr:rowOff>
    </xdr:to>
    <xdr:pic>
      <xdr:nvPicPr>
        <xdr:cNvPr id="26" name="Picture 25" descr="Garment size and color code labels for retail clothing, fabric safe stickers">
          <a:extLst>
            <a:ext uri="{FF2B5EF4-FFF2-40B4-BE49-F238E27FC236}">
              <a16:creationId xmlns:a16="http://schemas.microsoft.com/office/drawing/2014/main" id="{8BBB4994-0E78-4DDB-8A2A-01B5EFE5C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080999" y="3744033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4M-DYE_PIGMENT%20DYE%20CLASSIC%20HOODIE%20MEN'S_ABBEY%20STONE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4M-DYE_PIGMENT%20DYE%20CLASSIC%20HOODIE%20MEN'S_ABBEY%20STONE.XLSX?554ECE29" TargetMode="External"/><Relationship Id="rId1" Type="http://schemas.openxmlformats.org/officeDocument/2006/relationships/externalLinkPath" Target="file:///\\554ECE29\H06-HD34M-DYE_PIGMENT%20DYE%20CLASSIC%20HOODIE%20MEN'S_ABBEY%20ST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27">
          <cell r="B27" t="str">
            <v>BRUSHED FLEECE 100% COTTON (30/1+8/1) HEAVY WASHING_350GSM</v>
          </cell>
        </row>
        <row r="33">
          <cell r="B33" t="str">
            <v>NHÃN DỆT BẰNG VẢI 38MM*71MM 
(NHÃN CHÍNH-PHÂN THEO TỪNG SIZE)
CODE: HSC-ML-0047(MENS)</v>
          </cell>
        </row>
        <row r="35">
          <cell r="B35" t="str">
            <v>NHÃN HSCO SATIN
CODE: HSC-ML-0002</v>
          </cell>
        </row>
        <row r="41">
          <cell r="B41" t="str">
            <v>DÂY TAPE XƯƠNG CÁ 1CM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5"/>
  <sheetViews>
    <sheetView tabSelected="1" view="pageBreakPreview" topLeftCell="A20" zoomScale="40" zoomScaleNormal="10" zoomScaleSheetLayoutView="40" zoomScalePageLayoutView="25" workbookViewId="0">
      <selection activeCell="W24" sqref="W24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6" t="s">
        <v>73</v>
      </c>
      <c r="O1" s="356" t="s">
        <v>73</v>
      </c>
      <c r="P1" s="357" t="s">
        <v>74</v>
      </c>
      <c r="Q1" s="357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6" t="s">
        <v>75</v>
      </c>
      <c r="O2" s="356" t="s">
        <v>75</v>
      </c>
      <c r="P2" s="358" t="s">
        <v>76</v>
      </c>
      <c r="Q2" s="358"/>
    </row>
    <row r="3" spans="1:25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356" t="s">
        <v>77</v>
      </c>
      <c r="O3" s="356" t="s">
        <v>77</v>
      </c>
      <c r="P3" s="359" t="s">
        <v>79</v>
      </c>
      <c r="Q3" s="357"/>
    </row>
    <row r="4" spans="1:25" s="2" customFormat="1" ht="33" customHeight="1" thickBot="1">
      <c r="B4" s="3" t="s">
        <v>412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363" t="s">
        <v>413</v>
      </c>
      <c r="H5" s="364"/>
      <c r="I5" s="364"/>
      <c r="J5" s="364"/>
      <c r="K5" s="364"/>
      <c r="L5" s="364"/>
      <c r="M5" s="365"/>
    </row>
    <row r="6" spans="1:25" s="7" customFormat="1" ht="58" customHeight="1">
      <c r="B6" s="8" t="s">
        <v>43</v>
      </c>
      <c r="C6" s="8"/>
      <c r="D6" s="9" t="s">
        <v>222</v>
      </c>
      <c r="E6" s="11"/>
      <c r="F6" s="8"/>
      <c r="G6" s="366"/>
      <c r="H6" s="367"/>
      <c r="I6" s="367"/>
      <c r="J6" s="367"/>
      <c r="K6" s="367"/>
      <c r="L6" s="367"/>
      <c r="M6" s="368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403</v>
      </c>
      <c r="E7" s="9"/>
      <c r="F7" s="8"/>
      <c r="G7" s="366"/>
      <c r="H7" s="367"/>
      <c r="I7" s="367"/>
      <c r="J7" s="367"/>
      <c r="K7" s="367"/>
      <c r="L7" s="367"/>
      <c r="M7" s="368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62" t="s">
        <v>404</v>
      </c>
      <c r="E8" s="362"/>
      <c r="F8" s="362"/>
      <c r="G8" s="369"/>
      <c r="H8" s="370"/>
      <c r="I8" s="370"/>
      <c r="J8" s="370"/>
      <c r="K8" s="370"/>
      <c r="L8" s="370"/>
      <c r="M8" s="371"/>
      <c r="N8" s="10"/>
      <c r="O8" s="10"/>
      <c r="P8" s="10"/>
      <c r="Q8" s="10"/>
      <c r="Y8" s="278"/>
    </row>
    <row r="9" spans="1:25" s="12" customFormat="1" ht="48.65" customHeight="1">
      <c r="B9" s="13" t="s">
        <v>1</v>
      </c>
      <c r="C9" s="13"/>
      <c r="D9" s="153" t="s">
        <v>223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246</v>
      </c>
      <c r="E10" s="18"/>
      <c r="F10" s="18"/>
      <c r="G10" s="19"/>
      <c r="H10" s="18"/>
      <c r="I10" s="20"/>
      <c r="J10" s="203" t="s">
        <v>46</v>
      </c>
      <c r="K10" s="20"/>
      <c r="L10" s="204"/>
      <c r="M10" s="20" t="s">
        <v>405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374"/>
      <c r="E11" s="375"/>
      <c r="F11" s="375"/>
      <c r="G11" s="22"/>
      <c r="H11" s="23"/>
      <c r="I11" s="20"/>
      <c r="J11" s="203" t="s">
        <v>4</v>
      </c>
      <c r="K11" s="20"/>
      <c r="L11" s="204"/>
      <c r="M11" s="372" t="s">
        <v>217</v>
      </c>
      <c r="N11" s="372"/>
      <c r="O11" s="372"/>
      <c r="P11" s="372"/>
      <c r="Q11" s="372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3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376"/>
      <c r="C13" s="376"/>
      <c r="D13" s="376"/>
      <c r="E13" s="376"/>
      <c r="F13" s="376"/>
      <c r="G13" s="25"/>
      <c r="H13" s="26"/>
      <c r="I13" s="20"/>
      <c r="J13" s="203" t="s">
        <v>6</v>
      </c>
      <c r="K13" s="20"/>
      <c r="L13" s="204"/>
      <c r="M13" s="21"/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3" t="s">
        <v>8</v>
      </c>
      <c r="K14" s="20"/>
      <c r="L14" s="204"/>
      <c r="M14" s="21" t="s">
        <v>211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8" customFormat="1" ht="60" customHeight="1">
      <c r="B17" s="215"/>
      <c r="C17" s="216" t="s">
        <v>72</v>
      </c>
      <c r="D17" s="216" t="s">
        <v>9</v>
      </c>
      <c r="E17" s="279"/>
      <c r="F17" s="217" t="s">
        <v>56</v>
      </c>
      <c r="G17" s="217" t="s">
        <v>181</v>
      </c>
      <c r="H17" s="217" t="s">
        <v>60</v>
      </c>
      <c r="I17" s="217" t="s">
        <v>10</v>
      </c>
      <c r="J17" s="217" t="s">
        <v>57</v>
      </c>
      <c r="K17" s="217" t="s">
        <v>58</v>
      </c>
      <c r="L17" s="217" t="s">
        <v>59</v>
      </c>
      <c r="M17" s="217"/>
      <c r="N17" s="217"/>
      <c r="O17" s="217"/>
      <c r="P17" s="279"/>
      <c r="Q17" s="280" t="s">
        <v>11</v>
      </c>
    </row>
    <row r="18" spans="1:17" s="218" customFormat="1" ht="104" customHeight="1">
      <c r="B18" s="219" t="s">
        <v>12</v>
      </c>
      <c r="C18" s="269"/>
      <c r="D18" s="275" t="s">
        <v>406</v>
      </c>
      <c r="E18" s="220"/>
      <c r="F18" s="221"/>
      <c r="G18" s="221"/>
      <c r="H18" s="221"/>
      <c r="I18" s="221">
        <v>27</v>
      </c>
      <c r="J18" s="221">
        <v>1</v>
      </c>
      <c r="K18" s="221"/>
      <c r="L18" s="221"/>
      <c r="M18" s="221"/>
      <c r="N18" s="221"/>
      <c r="O18" s="221"/>
      <c r="P18" s="221"/>
      <c r="Q18" s="222">
        <f>SUM(E18:P18)</f>
        <v>28</v>
      </c>
    </row>
    <row r="19" spans="1:17" s="218" customFormat="1" ht="104" customHeight="1">
      <c r="B19" s="219" t="s">
        <v>63</v>
      </c>
      <c r="C19" s="269"/>
      <c r="D19" s="275" t="str">
        <f>D18</f>
        <v>VINTAGE WHITE</v>
      </c>
      <c r="E19" s="220"/>
      <c r="F19" s="221"/>
      <c r="G19" s="221"/>
      <c r="H19" s="221"/>
      <c r="I19" s="221">
        <v>3</v>
      </c>
      <c r="J19" s="221">
        <v>1</v>
      </c>
      <c r="K19" s="221"/>
      <c r="L19" s="223"/>
      <c r="M19" s="223"/>
      <c r="N19" s="223"/>
      <c r="O19" s="223"/>
      <c r="P19" s="223"/>
      <c r="Q19" s="222">
        <f>SUM(E19:P19)</f>
        <v>4</v>
      </c>
    </row>
    <row r="20" spans="1:17" s="228" customFormat="1" ht="104" customHeight="1">
      <c r="B20" s="224" t="s">
        <v>13</v>
      </c>
      <c r="C20" s="270"/>
      <c r="D20" s="276" t="str">
        <f>D18</f>
        <v>VINTAGE WHITE</v>
      </c>
      <c r="E20" s="225"/>
      <c r="F20" s="226"/>
      <c r="G20" s="226"/>
      <c r="H20" s="226"/>
      <c r="I20" s="226">
        <f t="shared" ref="I20:J20" si="0">SUM(I18:I19)</f>
        <v>30</v>
      </c>
      <c r="J20" s="226">
        <f t="shared" si="0"/>
        <v>2</v>
      </c>
      <c r="K20" s="226"/>
      <c r="L20" s="227"/>
      <c r="M20" s="226"/>
      <c r="N20" s="226"/>
      <c r="O20" s="226"/>
      <c r="P20" s="226"/>
      <c r="Q20" s="226">
        <f>SUM(Q18:Q19)</f>
        <v>32</v>
      </c>
    </row>
    <row r="21" spans="1:17" s="218" customFormat="1" ht="39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5" customHeight="1">
      <c r="B22" s="234" t="s">
        <v>121</v>
      </c>
      <c r="C22" s="235"/>
      <c r="D22" s="234"/>
      <c r="E22" s="236"/>
      <c r="F22" s="237"/>
      <c r="G22" s="237">
        <f t="shared" ref="G22:K22" si="1">G20</f>
        <v>0</v>
      </c>
      <c r="H22" s="237">
        <f t="shared" si="1"/>
        <v>0</v>
      </c>
      <c r="I22" s="237">
        <f t="shared" si="1"/>
        <v>30</v>
      </c>
      <c r="J22" s="237">
        <f t="shared" si="1"/>
        <v>2</v>
      </c>
      <c r="K22" s="237">
        <f t="shared" si="1"/>
        <v>0</v>
      </c>
      <c r="L22" s="237"/>
      <c r="M22" s="237"/>
      <c r="N22" s="237"/>
      <c r="O22" s="237"/>
      <c r="P22" s="237"/>
      <c r="Q22" s="237">
        <f>Q20</f>
        <v>32</v>
      </c>
    </row>
    <row r="23" spans="1:17" s="105" customFormat="1" ht="20.25" customHeight="1">
      <c r="B23" s="106"/>
      <c r="C23" s="107"/>
      <c r="D23" s="373" t="s">
        <v>182</v>
      </c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</row>
    <row r="24" spans="1:17" s="1" customFormat="1" ht="55" customHeight="1">
      <c r="B24" s="295" t="s">
        <v>14</v>
      </c>
      <c r="C24" s="32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</row>
    <row r="25" spans="1:17" s="33" customFormat="1" ht="159" customHeight="1">
      <c r="A25" s="361" t="s">
        <v>15</v>
      </c>
      <c r="B25" s="361"/>
      <c r="C25" s="361"/>
      <c r="D25" s="208" t="s">
        <v>16</v>
      </c>
      <c r="E25" s="208" t="s">
        <v>17</v>
      </c>
      <c r="F25" s="208" t="s">
        <v>18</v>
      </c>
      <c r="G25" s="207" t="s">
        <v>19</v>
      </c>
      <c r="H25" s="207" t="s">
        <v>20</v>
      </c>
      <c r="I25" s="207" t="s">
        <v>34</v>
      </c>
      <c r="J25" s="207" t="s">
        <v>180</v>
      </c>
      <c r="K25" s="207" t="s">
        <v>178</v>
      </c>
      <c r="L25" s="207" t="s">
        <v>179</v>
      </c>
      <c r="M25" s="207" t="s">
        <v>36</v>
      </c>
      <c r="N25" s="360" t="s">
        <v>51</v>
      </c>
      <c r="O25" s="360"/>
      <c r="P25" s="360"/>
      <c r="Q25" s="360"/>
    </row>
    <row r="26" spans="1:17" s="43" customFormat="1" ht="54.5" customHeight="1">
      <c r="A26" s="377" t="str">
        <f>$D$18</f>
        <v>VINTAGE WHITE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</row>
    <row r="27" spans="1:17" s="2" customFormat="1" ht="212" customHeight="1">
      <c r="A27" s="261">
        <v>1</v>
      </c>
      <c r="B27" s="378" t="str">
        <f>$M$11</f>
        <v>BRUSHED FLEECE 100% COTTON (30/1+8/1) HEAVY WASHING_350GSM</v>
      </c>
      <c r="C27" s="378"/>
      <c r="D27" s="262" t="s">
        <v>113</v>
      </c>
      <c r="E27" s="262" t="str">
        <f>A26</f>
        <v>VINTAGE WHITE</v>
      </c>
      <c r="F27" s="261" t="s">
        <v>10</v>
      </c>
      <c r="G27" s="263">
        <f>$Q$20</f>
        <v>32</v>
      </c>
      <c r="H27" s="264">
        <v>1.2</v>
      </c>
      <c r="I27" s="265">
        <f>H27*G27</f>
        <v>38.4</v>
      </c>
      <c r="J27" s="266">
        <f>(I27*6.8%+(I27/50)*0.5)</f>
        <v>2.9952000000000001</v>
      </c>
      <c r="K27" s="266">
        <v>3</v>
      </c>
      <c r="L27" s="266">
        <v>0</v>
      </c>
      <c r="M27" s="267">
        <f>ROUNDUP(SUM(I27:L27),0)</f>
        <v>45</v>
      </c>
      <c r="N27" s="379" t="s">
        <v>441</v>
      </c>
      <c r="O27" s="379"/>
      <c r="P27" s="379"/>
      <c r="Q27" s="379"/>
    </row>
    <row r="28" spans="1:17" s="2" customFormat="1" ht="188.5" customHeight="1">
      <c r="A28" s="261">
        <v>2</v>
      </c>
      <c r="B28" s="378" t="s">
        <v>247</v>
      </c>
      <c r="C28" s="378"/>
      <c r="D28" s="262" t="s">
        <v>239</v>
      </c>
      <c r="E28" s="262" t="str">
        <f>E27</f>
        <v>VINTAGE WHITE</v>
      </c>
      <c r="F28" s="261" t="s">
        <v>10</v>
      </c>
      <c r="G28" s="263">
        <f>$Q$20</f>
        <v>32</v>
      </c>
      <c r="H28" s="264">
        <v>0.27</v>
      </c>
      <c r="I28" s="265">
        <f>H28*G28</f>
        <v>8.64</v>
      </c>
      <c r="J28" s="266">
        <f>(I28*3.6%+(I28/50)*0.5)</f>
        <v>0.39744000000000002</v>
      </c>
      <c r="K28" s="266">
        <v>0</v>
      </c>
      <c r="L28" s="266">
        <v>0</v>
      </c>
      <c r="M28" s="267">
        <f>ROUNDUP(SUM(I28:L28),0)</f>
        <v>10</v>
      </c>
      <c r="N28" s="379" t="s">
        <v>442</v>
      </c>
      <c r="O28" s="379"/>
      <c r="P28" s="379"/>
      <c r="Q28" s="379"/>
    </row>
    <row r="29" spans="1:17" s="34" customFormat="1" ht="56" customHeight="1" thickBot="1">
      <c r="B29" s="295" t="s">
        <v>21</v>
      </c>
      <c r="C29" s="35"/>
      <c r="D29" s="35"/>
      <c r="E29" s="35"/>
      <c r="G29" s="36"/>
      <c r="Q29" s="37"/>
    </row>
    <row r="30" spans="1:17" s="51" customFormat="1" ht="94.5" customHeight="1">
      <c r="A30" s="382" t="s">
        <v>22</v>
      </c>
      <c r="B30" s="383"/>
      <c r="C30" s="383"/>
      <c r="D30" s="383"/>
      <c r="E30" s="384"/>
      <c r="F30" s="271" t="s">
        <v>47</v>
      </c>
      <c r="G30" s="271" t="s">
        <v>23</v>
      </c>
      <c r="H30" s="385" t="s">
        <v>42</v>
      </c>
      <c r="I30" s="386"/>
      <c r="J30" s="273" t="s">
        <v>18</v>
      </c>
      <c r="K30" s="271" t="s">
        <v>48</v>
      </c>
      <c r="L30" s="271" t="s">
        <v>24</v>
      </c>
      <c r="M30" s="272" t="s">
        <v>25</v>
      </c>
      <c r="N30" s="272" t="s">
        <v>26</v>
      </c>
      <c r="O30" s="272" t="s">
        <v>27</v>
      </c>
      <c r="P30" s="380" t="s">
        <v>28</v>
      </c>
      <c r="Q30" s="381"/>
    </row>
    <row r="31" spans="1:17" s="12" customFormat="1" ht="74" customHeight="1">
      <c r="A31" s="209">
        <v>1</v>
      </c>
      <c r="B31" s="387" t="s">
        <v>206</v>
      </c>
      <c r="C31" s="388"/>
      <c r="D31" s="388"/>
      <c r="E31" s="388"/>
      <c r="F31" s="283" t="str">
        <f>H31</f>
        <v>VINTAGE WHITE</v>
      </c>
      <c r="G31" s="281"/>
      <c r="H31" s="345" t="str">
        <f>$A$26</f>
        <v>VINTAGE WHITE</v>
      </c>
      <c r="I31" s="345" t="e">
        <f>#REF!</f>
        <v>#REF!</v>
      </c>
      <c r="J31" s="205" t="s">
        <v>29</v>
      </c>
      <c r="K31" s="205">
        <f t="shared" ref="K31:K35" si="2">$Q$20</f>
        <v>32</v>
      </c>
      <c r="L31" s="284">
        <v>6.5000000000000002E-2</v>
      </c>
      <c r="M31" s="210">
        <f>ROUNDUP(K31*L31,0)</f>
        <v>3</v>
      </c>
      <c r="N31" s="210"/>
      <c r="O31" s="206">
        <f>M31</f>
        <v>3</v>
      </c>
      <c r="P31" s="351"/>
      <c r="Q31" s="352"/>
    </row>
    <row r="32" spans="1:17" s="43" customFormat="1" ht="109" customHeight="1">
      <c r="A32" s="209">
        <v>2</v>
      </c>
      <c r="B32" s="387" t="s">
        <v>212</v>
      </c>
      <c r="C32" s="388"/>
      <c r="D32" s="388"/>
      <c r="E32" s="388"/>
      <c r="F32" s="283" t="s">
        <v>89</v>
      </c>
      <c r="G32" s="274" t="s">
        <v>89</v>
      </c>
      <c r="H32" s="345" t="str">
        <f t="shared" ref="H32:H35" si="3">$A$26</f>
        <v>VINTAGE WHITE</v>
      </c>
      <c r="I32" s="345" t="e">
        <f>#REF!</f>
        <v>#REF!</v>
      </c>
      <c r="J32" s="205" t="s">
        <v>30</v>
      </c>
      <c r="K32" s="205">
        <f t="shared" si="2"/>
        <v>32</v>
      </c>
      <c r="L32" s="211">
        <v>1</v>
      </c>
      <c r="M32" s="205">
        <f t="shared" ref="M32" si="4">L32*K32</f>
        <v>32</v>
      </c>
      <c r="N32" s="210"/>
      <c r="O32" s="206">
        <f t="shared" ref="O32" si="5">M32+N32</f>
        <v>32</v>
      </c>
      <c r="P32" s="351"/>
      <c r="Q32" s="352"/>
    </row>
    <row r="33" spans="1:17" s="43" customFormat="1" ht="107.5" customHeight="1">
      <c r="A33" s="209">
        <v>3</v>
      </c>
      <c r="B33" s="387" t="s">
        <v>248</v>
      </c>
      <c r="C33" s="388"/>
      <c r="D33" s="388"/>
      <c r="E33" s="388"/>
      <c r="F33" s="283" t="s">
        <v>89</v>
      </c>
      <c r="G33" s="274" t="s">
        <v>89</v>
      </c>
      <c r="H33" s="345" t="str">
        <f t="shared" si="3"/>
        <v>VINTAGE WHITE</v>
      </c>
      <c r="I33" s="345" t="e">
        <f>#REF!</f>
        <v>#REF!</v>
      </c>
      <c r="J33" s="205" t="s">
        <v>30</v>
      </c>
      <c r="K33" s="205">
        <f t="shared" si="2"/>
        <v>32</v>
      </c>
      <c r="L33" s="211">
        <v>1</v>
      </c>
      <c r="M33" s="205">
        <f t="shared" ref="M33" si="6">L33*K33</f>
        <v>32</v>
      </c>
      <c r="N33" s="210"/>
      <c r="O33" s="206">
        <f t="shared" ref="O33" si="7">M33+N33</f>
        <v>32</v>
      </c>
      <c r="P33" s="351"/>
      <c r="Q33" s="352"/>
    </row>
    <row r="34" spans="1:17" s="43" customFormat="1" ht="101.5" customHeight="1">
      <c r="A34" s="209">
        <v>4</v>
      </c>
      <c r="B34" s="387" t="s">
        <v>213</v>
      </c>
      <c r="C34" s="388"/>
      <c r="D34" s="388"/>
      <c r="E34" s="388"/>
      <c r="F34" s="283" t="s">
        <v>89</v>
      </c>
      <c r="G34" s="274" t="s">
        <v>89</v>
      </c>
      <c r="H34" s="345" t="str">
        <f t="shared" si="3"/>
        <v>VINTAGE WHITE</v>
      </c>
      <c r="I34" s="345" t="e">
        <f>#REF!</f>
        <v>#REF!</v>
      </c>
      <c r="J34" s="205" t="s">
        <v>30</v>
      </c>
      <c r="K34" s="205">
        <f t="shared" si="2"/>
        <v>32</v>
      </c>
      <c r="L34" s="211">
        <v>1</v>
      </c>
      <c r="M34" s="205">
        <f t="shared" ref="M34" si="8">L34*K34</f>
        <v>32</v>
      </c>
      <c r="N34" s="210"/>
      <c r="O34" s="206">
        <f t="shared" ref="O34" si="9">M34+N34</f>
        <v>32</v>
      </c>
      <c r="P34" s="351"/>
      <c r="Q34" s="352"/>
    </row>
    <row r="35" spans="1:17" s="43" customFormat="1" ht="69" customHeight="1">
      <c r="A35" s="209">
        <v>5</v>
      </c>
      <c r="B35" s="387" t="s">
        <v>218</v>
      </c>
      <c r="C35" s="388"/>
      <c r="D35" s="388"/>
      <c r="E35" s="388"/>
      <c r="F35" s="283" t="str">
        <f>H35</f>
        <v>VINTAGE WHITE</v>
      </c>
      <c r="G35" s="283" t="s">
        <v>406</v>
      </c>
      <c r="H35" s="345" t="str">
        <f t="shared" si="3"/>
        <v>VINTAGE WHITE</v>
      </c>
      <c r="I35" s="345" t="e">
        <f>#REF!</f>
        <v>#REF!</v>
      </c>
      <c r="J35" s="205" t="s">
        <v>10</v>
      </c>
      <c r="K35" s="205">
        <f t="shared" si="2"/>
        <v>32</v>
      </c>
      <c r="L35" s="211">
        <v>0.35</v>
      </c>
      <c r="M35" s="205">
        <f t="shared" ref="M35" si="10">L35*K35</f>
        <v>11.2</v>
      </c>
      <c r="N35" s="210"/>
      <c r="O35" s="206">
        <f t="shared" ref="O35" si="11">M35+N35</f>
        <v>11.2</v>
      </c>
      <c r="P35" s="351"/>
      <c r="Q35" s="352"/>
    </row>
    <row r="36" spans="1:17" s="34" customFormat="1" ht="44" customHeight="1">
      <c r="B36" s="282" t="s">
        <v>65</v>
      </c>
      <c r="C36" s="35"/>
      <c r="D36" s="35"/>
      <c r="E36" s="35"/>
      <c r="G36" s="36"/>
      <c r="Q36" s="37"/>
    </row>
    <row r="37" spans="1:17" s="51" customFormat="1" ht="97" customHeight="1">
      <c r="A37" s="361" t="s">
        <v>22</v>
      </c>
      <c r="B37" s="361"/>
      <c r="C37" s="361"/>
      <c r="D37" s="361"/>
      <c r="E37" s="361"/>
      <c r="F37" s="207" t="s">
        <v>47</v>
      </c>
      <c r="G37" s="207" t="s">
        <v>23</v>
      </c>
      <c r="H37" s="360" t="s">
        <v>42</v>
      </c>
      <c r="I37" s="360"/>
      <c r="J37" s="208" t="s">
        <v>18</v>
      </c>
      <c r="K37" s="207" t="s">
        <v>48</v>
      </c>
      <c r="L37" s="207" t="s">
        <v>24</v>
      </c>
      <c r="M37" s="207" t="s">
        <v>25</v>
      </c>
      <c r="N37" s="207" t="s">
        <v>26</v>
      </c>
      <c r="O37" s="207" t="s">
        <v>27</v>
      </c>
      <c r="P37" s="360" t="s">
        <v>28</v>
      </c>
      <c r="Q37" s="360"/>
    </row>
    <row r="38" spans="1:17" s="257" customFormat="1" ht="97.5" customHeight="1">
      <c r="A38" s="255">
        <v>1</v>
      </c>
      <c r="B38" s="346" t="s">
        <v>232</v>
      </c>
      <c r="C38" s="347"/>
      <c r="D38" s="347"/>
      <c r="E38" s="348"/>
      <c r="F38" s="283" t="s">
        <v>89</v>
      </c>
      <c r="G38" s="256" t="s">
        <v>89</v>
      </c>
      <c r="H38" s="345" t="str">
        <f t="shared" ref="H38:H48" si="12">$D$20</f>
        <v>VINTAGE WHITE</v>
      </c>
      <c r="I38" s="345" t="e">
        <f>#REF!</f>
        <v>#REF!</v>
      </c>
      <c r="J38" s="205" t="s">
        <v>30</v>
      </c>
      <c r="K38" s="205">
        <f>$Q$20</f>
        <v>32</v>
      </c>
      <c r="L38" s="211">
        <v>1</v>
      </c>
      <c r="M38" s="205">
        <f>L38*K38</f>
        <v>32</v>
      </c>
      <c r="N38" s="210"/>
      <c r="O38" s="206">
        <f>M38</f>
        <v>32</v>
      </c>
      <c r="P38" s="351" t="s">
        <v>426</v>
      </c>
      <c r="Q38" s="352"/>
    </row>
    <row r="39" spans="1:17" s="257" customFormat="1" ht="65.5" customHeight="1">
      <c r="A39" s="255">
        <v>2</v>
      </c>
      <c r="B39" s="346" t="s">
        <v>224</v>
      </c>
      <c r="C39" s="347"/>
      <c r="D39" s="347"/>
      <c r="E39" s="348"/>
      <c r="F39" s="283" t="s">
        <v>39</v>
      </c>
      <c r="G39" s="283" t="s">
        <v>39</v>
      </c>
      <c r="H39" s="345" t="str">
        <f t="shared" si="12"/>
        <v>VINTAGE WHITE</v>
      </c>
      <c r="I39" s="345" t="e">
        <f>#REF!</f>
        <v>#REF!</v>
      </c>
      <c r="J39" s="205" t="s">
        <v>30</v>
      </c>
      <c r="K39" s="205">
        <f t="shared" ref="K39" si="13">$Q$20</f>
        <v>32</v>
      </c>
      <c r="L39" s="211">
        <v>1</v>
      </c>
      <c r="M39" s="205">
        <f t="shared" ref="M39" si="14">L39*K39</f>
        <v>32</v>
      </c>
      <c r="N39" s="210"/>
      <c r="O39" s="206">
        <f t="shared" ref="O39" si="15">N39+M39</f>
        <v>32</v>
      </c>
      <c r="P39" s="355"/>
      <c r="Q39" s="355"/>
    </row>
    <row r="40" spans="1:17" s="257" customFormat="1" ht="97.5" customHeight="1">
      <c r="A40" s="255">
        <v>3</v>
      </c>
      <c r="B40" s="346" t="s">
        <v>225</v>
      </c>
      <c r="C40" s="347"/>
      <c r="D40" s="347"/>
      <c r="E40" s="348"/>
      <c r="F40" s="283" t="s">
        <v>89</v>
      </c>
      <c r="G40" s="283" t="s">
        <v>89</v>
      </c>
      <c r="H40" s="345" t="str">
        <f t="shared" si="12"/>
        <v>VINTAGE WHITE</v>
      </c>
      <c r="I40" s="345" t="e">
        <f>#REF!</f>
        <v>#REF!</v>
      </c>
      <c r="J40" s="205" t="s">
        <v>30</v>
      </c>
      <c r="K40" s="205">
        <f t="shared" ref="K40:K41" si="16">$Q$20</f>
        <v>32</v>
      </c>
      <c r="L40" s="211">
        <v>1</v>
      </c>
      <c r="M40" s="205">
        <f t="shared" ref="M40" si="17">L40*K40</f>
        <v>32</v>
      </c>
      <c r="N40" s="210"/>
      <c r="O40" s="206">
        <f t="shared" ref="O40" si="18">N40+M40</f>
        <v>32</v>
      </c>
      <c r="P40" s="355" t="s">
        <v>427</v>
      </c>
      <c r="Q40" s="443"/>
    </row>
    <row r="41" spans="1:17" s="257" customFormat="1" ht="100" customHeight="1">
      <c r="A41" s="255">
        <v>4</v>
      </c>
      <c r="B41" s="346" t="s">
        <v>226</v>
      </c>
      <c r="C41" s="347"/>
      <c r="D41" s="347"/>
      <c r="E41" s="348"/>
      <c r="F41" s="283" t="s">
        <v>89</v>
      </c>
      <c r="G41" s="283" t="s">
        <v>89</v>
      </c>
      <c r="H41" s="345" t="str">
        <f t="shared" si="12"/>
        <v>VINTAGE WHITE</v>
      </c>
      <c r="I41" s="345" t="e">
        <f>#REF!</f>
        <v>#REF!</v>
      </c>
      <c r="J41" s="205" t="s">
        <v>30</v>
      </c>
      <c r="K41" s="205">
        <f t="shared" si="16"/>
        <v>32</v>
      </c>
      <c r="L41" s="211">
        <v>1</v>
      </c>
      <c r="M41" s="205">
        <f t="shared" ref="M41" si="19">L41*K41</f>
        <v>32</v>
      </c>
      <c r="N41" s="210"/>
      <c r="O41" s="206">
        <f t="shared" ref="O41" si="20">N41+M41</f>
        <v>32</v>
      </c>
      <c r="P41" s="355" t="s">
        <v>427</v>
      </c>
      <c r="Q41" s="443"/>
    </row>
    <row r="42" spans="1:17" s="12" customFormat="1" ht="100.5" customHeight="1">
      <c r="A42" s="255">
        <v>5</v>
      </c>
      <c r="B42" s="346" t="s">
        <v>227</v>
      </c>
      <c r="C42" s="347"/>
      <c r="D42" s="347"/>
      <c r="E42" s="348"/>
      <c r="F42" s="283" t="s">
        <v>89</v>
      </c>
      <c r="G42" s="283" t="s">
        <v>89</v>
      </c>
      <c r="H42" s="345" t="str">
        <f t="shared" si="12"/>
        <v>VINTAGE WHITE</v>
      </c>
      <c r="I42" s="345" t="e">
        <f>#REF!</f>
        <v>#REF!</v>
      </c>
      <c r="J42" s="205" t="s">
        <v>30</v>
      </c>
      <c r="K42" s="205">
        <f t="shared" ref="K42" si="21">$Q$20</f>
        <v>32</v>
      </c>
      <c r="L42" s="211">
        <v>2</v>
      </c>
      <c r="M42" s="205">
        <f t="shared" ref="M42" si="22">L42*K42</f>
        <v>64</v>
      </c>
      <c r="N42" s="210"/>
      <c r="O42" s="206">
        <f>N42+M42</f>
        <v>64</v>
      </c>
      <c r="P42" s="351" t="s">
        <v>428</v>
      </c>
      <c r="Q42" s="352"/>
    </row>
    <row r="43" spans="1:17" s="12" customFormat="1" ht="50.5" customHeight="1">
      <c r="A43" s="255">
        <v>6</v>
      </c>
      <c r="B43" s="346" t="s">
        <v>233</v>
      </c>
      <c r="C43" s="347"/>
      <c r="D43" s="347"/>
      <c r="E43" s="348"/>
      <c r="F43" s="283" t="s">
        <v>92</v>
      </c>
      <c r="G43" s="283" t="s">
        <v>92</v>
      </c>
      <c r="H43" s="345" t="str">
        <f t="shared" si="12"/>
        <v>VINTAGE WHITE</v>
      </c>
      <c r="I43" s="345" t="e">
        <f>#REF!</f>
        <v>#REF!</v>
      </c>
      <c r="J43" s="205" t="s">
        <v>30</v>
      </c>
      <c r="K43" s="205">
        <f t="shared" ref="K43" si="23">$Q$20</f>
        <v>32</v>
      </c>
      <c r="L43" s="211">
        <v>1</v>
      </c>
      <c r="M43" s="205">
        <f t="shared" ref="M43" si="24">L43*K43</f>
        <v>32</v>
      </c>
      <c r="N43" s="210"/>
      <c r="O43" s="206">
        <f t="shared" ref="O43" si="25">N43+M43</f>
        <v>32</v>
      </c>
      <c r="P43" s="351"/>
      <c r="Q43" s="352"/>
    </row>
    <row r="44" spans="1:17" s="12" customFormat="1" ht="35" customHeight="1">
      <c r="A44" s="255">
        <v>7</v>
      </c>
      <c r="B44" s="346" t="s">
        <v>228</v>
      </c>
      <c r="C44" s="347"/>
      <c r="D44" s="347"/>
      <c r="E44" s="348"/>
      <c r="F44" s="283" t="s">
        <v>92</v>
      </c>
      <c r="G44" s="283" t="s">
        <v>92</v>
      </c>
      <c r="H44" s="345" t="str">
        <f t="shared" si="12"/>
        <v>VINTAGE WHITE</v>
      </c>
      <c r="I44" s="345" t="e">
        <f>#REF!</f>
        <v>#REF!</v>
      </c>
      <c r="J44" s="205" t="s">
        <v>30</v>
      </c>
      <c r="K44" s="205">
        <f t="shared" ref="K44" si="26">$Q$20</f>
        <v>32</v>
      </c>
      <c r="L44" s="211">
        <f>1/50</f>
        <v>0.02</v>
      </c>
      <c r="M44" s="205">
        <f t="shared" ref="M44" si="27">L44*K44</f>
        <v>0.64</v>
      </c>
      <c r="N44" s="210"/>
      <c r="O44" s="206">
        <f t="shared" ref="O44" si="28">N44+M44</f>
        <v>0.64</v>
      </c>
      <c r="P44" s="355"/>
      <c r="Q44" s="355"/>
    </row>
    <row r="45" spans="1:17" s="12" customFormat="1" ht="41.5" customHeight="1">
      <c r="A45" s="255">
        <v>8</v>
      </c>
      <c r="B45" s="296" t="s">
        <v>229</v>
      </c>
      <c r="C45" s="297"/>
      <c r="D45" s="297"/>
      <c r="E45" s="298"/>
      <c r="F45" s="283" t="s">
        <v>55</v>
      </c>
      <c r="G45" s="283" t="s">
        <v>55</v>
      </c>
      <c r="H45" s="345" t="str">
        <f t="shared" si="12"/>
        <v>VINTAGE WHITE</v>
      </c>
      <c r="I45" s="345" t="e">
        <f>#REF!</f>
        <v>#REF!</v>
      </c>
      <c r="J45" s="205" t="s">
        <v>30</v>
      </c>
      <c r="K45" s="205">
        <f t="shared" ref="K45" si="29">$Q$20</f>
        <v>32</v>
      </c>
      <c r="L45" s="211">
        <v>2</v>
      </c>
      <c r="M45" s="205">
        <f>L45*K45</f>
        <v>64</v>
      </c>
      <c r="N45" s="210"/>
      <c r="O45" s="206">
        <f t="shared" ref="O45" si="30">N45+M45</f>
        <v>64</v>
      </c>
      <c r="P45" s="355"/>
      <c r="Q45" s="355"/>
    </row>
    <row r="46" spans="1:17" s="12" customFormat="1" ht="44.5" customHeight="1">
      <c r="A46" s="255">
        <v>9</v>
      </c>
      <c r="B46" s="296" t="s">
        <v>234</v>
      </c>
      <c r="C46" s="297"/>
      <c r="D46" s="297"/>
      <c r="E46" s="298"/>
      <c r="F46" s="283" t="s">
        <v>55</v>
      </c>
      <c r="G46" s="283" t="s">
        <v>55</v>
      </c>
      <c r="H46" s="349" t="str">
        <f t="shared" si="12"/>
        <v>VINTAGE WHITE</v>
      </c>
      <c r="I46" s="350"/>
      <c r="J46" s="205" t="s">
        <v>30</v>
      </c>
      <c r="K46" s="205">
        <f t="shared" ref="K46:K48" si="31">$Q$20</f>
        <v>32</v>
      </c>
      <c r="L46" s="211">
        <v>1</v>
      </c>
      <c r="M46" s="205">
        <f t="shared" ref="M46:M48" si="32">L46*K46</f>
        <v>32</v>
      </c>
      <c r="N46" s="205"/>
      <c r="O46" s="206">
        <f>M46</f>
        <v>32</v>
      </c>
      <c r="P46" s="353"/>
      <c r="Q46" s="354"/>
    </row>
    <row r="47" spans="1:17" s="12" customFormat="1" ht="39.5" customHeight="1">
      <c r="A47" s="255">
        <v>10</v>
      </c>
      <c r="B47" s="296" t="s">
        <v>230</v>
      </c>
      <c r="C47" s="297"/>
      <c r="D47" s="297"/>
      <c r="E47" s="298"/>
      <c r="F47" s="283" t="s">
        <v>55</v>
      </c>
      <c r="G47" s="283" t="s">
        <v>55</v>
      </c>
      <c r="H47" s="349" t="str">
        <f t="shared" si="12"/>
        <v>VINTAGE WHITE</v>
      </c>
      <c r="I47" s="350"/>
      <c r="J47" s="205" t="s">
        <v>30</v>
      </c>
      <c r="K47" s="205">
        <f t="shared" si="31"/>
        <v>32</v>
      </c>
      <c r="L47" s="211">
        <v>0.04</v>
      </c>
      <c r="M47" s="205">
        <f t="shared" si="32"/>
        <v>1.28</v>
      </c>
      <c r="N47" s="205"/>
      <c r="O47" s="206">
        <f>M47</f>
        <v>1.28</v>
      </c>
      <c r="P47" s="353"/>
      <c r="Q47" s="354"/>
    </row>
    <row r="48" spans="1:17" s="12" customFormat="1" ht="39" customHeight="1">
      <c r="A48" s="209">
        <v>11</v>
      </c>
      <c r="B48" s="296" t="s">
        <v>200</v>
      </c>
      <c r="C48" s="297"/>
      <c r="D48" s="297"/>
      <c r="E48" s="298"/>
      <c r="F48" s="283" t="s">
        <v>55</v>
      </c>
      <c r="G48" s="283" t="s">
        <v>55</v>
      </c>
      <c r="H48" s="349" t="str">
        <f t="shared" si="12"/>
        <v>VINTAGE WHITE</v>
      </c>
      <c r="I48" s="350"/>
      <c r="J48" s="205" t="s">
        <v>30</v>
      </c>
      <c r="K48" s="205">
        <f t="shared" si="31"/>
        <v>32</v>
      </c>
      <c r="L48" s="211">
        <v>0.1</v>
      </c>
      <c r="M48" s="205">
        <f t="shared" si="32"/>
        <v>3.2</v>
      </c>
      <c r="N48" s="205"/>
      <c r="O48" s="206">
        <v>4</v>
      </c>
      <c r="P48" s="353"/>
      <c r="Q48" s="354"/>
    </row>
    <row r="49" spans="1:17" s="12" customFormat="1" ht="50.5" customHeight="1">
      <c r="B49" s="285" t="s">
        <v>66</v>
      </c>
      <c r="C49" s="76"/>
      <c r="D49" s="77"/>
      <c r="E49" s="77"/>
      <c r="F49" s="77"/>
      <c r="G49" s="78"/>
      <c r="H49" s="77"/>
      <c r="I49" s="77"/>
      <c r="J49" s="344" t="s">
        <v>31</v>
      </c>
      <c r="K49" s="344"/>
      <c r="L49" s="344"/>
      <c r="M49" s="344"/>
      <c r="N49" s="344"/>
      <c r="O49" s="42"/>
      <c r="P49" s="42"/>
      <c r="Q49" s="43"/>
    </row>
    <row r="50" spans="1:17" s="88" customFormat="1" ht="35.5" customHeight="1">
      <c r="A50" s="88">
        <v>1</v>
      </c>
      <c r="B50" s="254" t="s">
        <v>207</v>
      </c>
      <c r="C50" s="3" t="s">
        <v>154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hidden="1" customHeight="1">
      <c r="A51" s="88"/>
      <c r="B51" s="435" t="s">
        <v>49</v>
      </c>
      <c r="C51" s="436"/>
      <c r="D51" s="436"/>
      <c r="E51" s="436"/>
      <c r="F51" s="436"/>
      <c r="G51" s="436"/>
      <c r="H51" s="436"/>
      <c r="I51" s="437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47.5" hidden="1" customHeight="1">
      <c r="A52" s="88"/>
      <c r="B52" s="438" t="s">
        <v>42</v>
      </c>
      <c r="C52" s="439"/>
      <c r="D52" s="440" t="s">
        <v>54</v>
      </c>
      <c r="E52" s="441"/>
      <c r="F52" s="441"/>
      <c r="G52" s="441"/>
      <c r="H52" s="441"/>
      <c r="I52" s="442"/>
      <c r="J52" s="44"/>
      <c r="K52" s="44"/>
      <c r="L52" s="44"/>
      <c r="M52" s="44"/>
      <c r="N52" s="44"/>
      <c r="O52" s="44"/>
      <c r="P52" s="44"/>
      <c r="Q52" s="44"/>
    </row>
    <row r="53" spans="1:17" s="12" customFormat="1" ht="80" hidden="1" customHeight="1">
      <c r="A53" s="88"/>
      <c r="B53" s="427" t="str">
        <f>$D$18</f>
        <v>VINTAGE WHITE</v>
      </c>
      <c r="C53" s="427" t="e">
        <f>#REF!</f>
        <v>#REF!</v>
      </c>
      <c r="D53" s="428" t="s">
        <v>390</v>
      </c>
      <c r="E53" s="429"/>
      <c r="F53" s="429"/>
      <c r="G53" s="429"/>
      <c r="H53" s="429"/>
      <c r="I53" s="430"/>
      <c r="J53" s="44"/>
      <c r="K53" s="44"/>
      <c r="L53" s="44"/>
      <c r="M53" s="44"/>
      <c r="N53" s="44"/>
      <c r="O53" s="44"/>
    </row>
    <row r="54" spans="1:17" s="12" customFormat="1" ht="17.5" customHeight="1"/>
    <row r="55" spans="1:17" s="12" customFormat="1" ht="32.5" hidden="1" customHeight="1">
      <c r="A55" s="88"/>
      <c r="B55" s="431" t="s">
        <v>231</v>
      </c>
      <c r="C55" s="432"/>
      <c r="D55" s="433"/>
      <c r="E55" s="433"/>
      <c r="F55" s="433"/>
      <c r="G55" s="433"/>
      <c r="H55" s="433"/>
      <c r="I55" s="434"/>
      <c r="J55" s="44"/>
      <c r="K55" s="44"/>
      <c r="L55" s="44"/>
    </row>
    <row r="56" spans="1:17" s="12" customFormat="1" ht="35.5" hidden="1" customHeight="1">
      <c r="A56" s="88"/>
      <c r="B56" s="414"/>
      <c r="C56" s="415"/>
      <c r="D56" s="258" t="s">
        <v>181</v>
      </c>
      <c r="E56" s="258" t="s">
        <v>60</v>
      </c>
      <c r="F56" s="258" t="s">
        <v>10</v>
      </c>
      <c r="G56" s="258" t="s">
        <v>57</v>
      </c>
      <c r="H56" s="258" t="s">
        <v>58</v>
      </c>
      <c r="I56" s="258" t="s">
        <v>59</v>
      </c>
      <c r="J56" s="44"/>
    </row>
    <row r="57" spans="1:17" s="12" customFormat="1" ht="81.5" hidden="1" customHeight="1">
      <c r="A57" s="88"/>
      <c r="B57" s="420" t="s">
        <v>205</v>
      </c>
      <c r="C57" s="420"/>
      <c r="D57" s="421" t="s">
        <v>392</v>
      </c>
      <c r="E57" s="422"/>
      <c r="F57" s="422"/>
      <c r="G57" s="422"/>
      <c r="H57" s="422"/>
      <c r="I57" s="423"/>
      <c r="J57" s="44"/>
    </row>
    <row r="58" spans="1:17" s="12" customFormat="1" ht="209.5" hidden="1" customHeight="1">
      <c r="A58" s="88"/>
      <c r="B58" s="424" t="s">
        <v>394</v>
      </c>
      <c r="C58" s="425"/>
      <c r="D58" s="421" t="s">
        <v>395</v>
      </c>
      <c r="E58" s="422"/>
      <c r="F58" s="422"/>
      <c r="G58" s="422"/>
      <c r="H58" s="422"/>
      <c r="I58" s="423"/>
      <c r="J58" s="44"/>
    </row>
    <row r="59" spans="1:17" s="12" customFormat="1" ht="72.5" hidden="1" customHeight="1">
      <c r="A59" s="88"/>
      <c r="B59" s="420" t="s">
        <v>393</v>
      </c>
      <c r="C59" s="420"/>
      <c r="D59" s="421" t="s">
        <v>396</v>
      </c>
      <c r="E59" s="422"/>
      <c r="F59" s="422"/>
      <c r="G59" s="422"/>
      <c r="H59" s="422"/>
      <c r="I59" s="423"/>
      <c r="J59" s="44"/>
    </row>
    <row r="60" spans="1:17" s="12" customFormat="1" ht="174.5" hidden="1" customHeight="1">
      <c r="A60" s="88"/>
      <c r="B60" s="424" t="s">
        <v>397</v>
      </c>
      <c r="C60" s="425"/>
      <c r="D60" s="421" t="s">
        <v>398</v>
      </c>
      <c r="E60" s="422"/>
      <c r="F60" s="422"/>
      <c r="G60" s="422"/>
      <c r="H60" s="422"/>
      <c r="I60" s="423"/>
      <c r="J60" s="44"/>
    </row>
    <row r="61" spans="1:17" s="12" customFormat="1" ht="173.5" hidden="1" customHeight="1">
      <c r="A61" s="88"/>
      <c r="B61" s="424" t="s">
        <v>399</v>
      </c>
      <c r="C61" s="425"/>
      <c r="D61" s="421" t="s">
        <v>400</v>
      </c>
      <c r="E61" s="422"/>
      <c r="F61" s="422"/>
      <c r="G61" s="422"/>
      <c r="H61" s="422"/>
      <c r="I61" s="423"/>
      <c r="J61" s="44"/>
    </row>
    <row r="62" spans="1:17" s="12" customFormat="1" ht="7.5" customHeight="1">
      <c r="A62" s="88"/>
      <c r="B62" s="88"/>
      <c r="C62" s="88"/>
      <c r="D62" s="88"/>
      <c r="E62" s="88"/>
      <c r="F62" s="88"/>
      <c r="G62" s="88"/>
      <c r="H62" s="88"/>
      <c r="I62" s="88"/>
      <c r="J62" s="44"/>
      <c r="K62" s="44"/>
      <c r="L62" s="44"/>
      <c r="M62" s="44"/>
      <c r="N62" s="44"/>
      <c r="O62" s="44"/>
      <c r="P62" s="44"/>
      <c r="Q62" s="44"/>
    </row>
    <row r="63" spans="1:17" s="88" customFormat="1" ht="45.5" customHeight="1">
      <c r="A63" s="13">
        <v>2</v>
      </c>
      <c r="B63" s="254" t="s">
        <v>209</v>
      </c>
      <c r="C63" s="426" t="s">
        <v>409</v>
      </c>
      <c r="D63" s="426"/>
      <c r="E63" s="426"/>
      <c r="F63" s="426"/>
      <c r="G63" s="426"/>
      <c r="H63" s="426"/>
      <c r="I63" s="426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28">
      <c r="A64" s="88"/>
      <c r="B64" s="391" t="s">
        <v>49</v>
      </c>
      <c r="C64" s="392"/>
      <c r="D64" s="392"/>
      <c r="E64" s="392"/>
      <c r="F64" s="392"/>
      <c r="G64" s="392"/>
      <c r="H64" s="392"/>
      <c r="I64" s="395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63" customHeight="1">
      <c r="A65" s="88"/>
      <c r="B65" s="397" t="s">
        <v>42</v>
      </c>
      <c r="C65" s="398"/>
      <c r="D65" s="399" t="s">
        <v>69</v>
      </c>
      <c r="E65" s="400"/>
      <c r="F65" s="400"/>
      <c r="G65" s="400"/>
      <c r="H65" s="400"/>
      <c r="I65" s="401"/>
      <c r="J65" s="44"/>
      <c r="K65" s="44"/>
      <c r="L65" s="44"/>
      <c r="M65" s="44"/>
      <c r="N65" s="44"/>
      <c r="O65" s="44"/>
      <c r="P65" s="44"/>
      <c r="Q65" s="44"/>
    </row>
    <row r="66" spans="1:17" s="12" customFormat="1" ht="72" customHeight="1">
      <c r="A66" s="88"/>
      <c r="B66" s="396" t="str">
        <f>$D$20</f>
        <v>VINTAGE WHITE</v>
      </c>
      <c r="C66" s="396" t="e">
        <f>#REF!</f>
        <v>#REF!</v>
      </c>
      <c r="D66" s="402" t="s">
        <v>439</v>
      </c>
      <c r="E66" s="403"/>
      <c r="F66" s="403"/>
      <c r="G66" s="403"/>
      <c r="H66" s="403"/>
      <c r="I66" s="404"/>
      <c r="J66" s="44"/>
      <c r="K66" s="44"/>
      <c r="L66" s="44"/>
      <c r="M66" s="44"/>
      <c r="N66" s="44"/>
      <c r="O66" s="44"/>
    </row>
    <row r="67" spans="1:17" s="12" customFormat="1" ht="29.15" customHeight="1">
      <c r="A67" s="88"/>
      <c r="B67" s="212"/>
      <c r="C67" s="213"/>
      <c r="D67" s="214"/>
      <c r="E67" s="201"/>
      <c r="F67" s="201"/>
      <c r="G67" s="201"/>
      <c r="H67" s="201"/>
      <c r="I67" s="202"/>
      <c r="J67" s="44"/>
      <c r="K67" s="44"/>
      <c r="L67" s="44"/>
      <c r="M67" s="44"/>
      <c r="N67" s="44"/>
      <c r="O67" s="44"/>
    </row>
    <row r="68" spans="1:17" s="12" customFormat="1" ht="28">
      <c r="A68" s="88"/>
      <c r="B68" s="391" t="s">
        <v>70</v>
      </c>
      <c r="C68" s="392"/>
      <c r="D68" s="393"/>
      <c r="E68" s="393"/>
      <c r="F68" s="393"/>
      <c r="G68" s="393"/>
      <c r="H68" s="393"/>
      <c r="I68" s="394"/>
      <c r="J68" s="44"/>
      <c r="K68" s="44"/>
      <c r="L68" s="44"/>
    </row>
    <row r="69" spans="1:17" s="12" customFormat="1" ht="43.5" customHeight="1">
      <c r="A69" s="88"/>
      <c r="B69" s="414"/>
      <c r="C69" s="415"/>
      <c r="D69" s="258" t="s">
        <v>181</v>
      </c>
      <c r="E69" s="258" t="s">
        <v>60</v>
      </c>
      <c r="F69" s="258" t="s">
        <v>10</v>
      </c>
      <c r="G69" s="258" t="s">
        <v>57</v>
      </c>
      <c r="H69" s="258" t="s">
        <v>58</v>
      </c>
      <c r="I69" s="258" t="s">
        <v>59</v>
      </c>
      <c r="J69" s="44"/>
    </row>
    <row r="70" spans="1:17" s="12" customFormat="1" ht="85" customHeight="1">
      <c r="A70" s="88"/>
      <c r="B70" s="416" t="s">
        <v>407</v>
      </c>
      <c r="C70" s="416"/>
      <c r="D70" s="417" t="s">
        <v>414</v>
      </c>
      <c r="E70" s="418"/>
      <c r="F70" s="418"/>
      <c r="G70" s="418"/>
      <c r="H70" s="418"/>
      <c r="I70" s="419"/>
      <c r="J70" s="44"/>
    </row>
    <row r="71" spans="1:17" s="12" customFormat="1" ht="190" customHeight="1">
      <c r="A71" s="88"/>
      <c r="B71" s="416" t="s">
        <v>408</v>
      </c>
      <c r="C71" s="416"/>
      <c r="D71" s="417" t="s">
        <v>410</v>
      </c>
      <c r="E71" s="418"/>
      <c r="F71" s="418"/>
      <c r="G71" s="418"/>
      <c r="H71" s="418"/>
      <c r="I71" s="419"/>
      <c r="J71" s="44"/>
    </row>
    <row r="72" spans="1:17" s="12" customFormat="1" ht="146" customHeight="1">
      <c r="A72" s="88"/>
      <c r="B72" s="416" t="s">
        <v>415</v>
      </c>
      <c r="C72" s="416"/>
      <c r="D72" s="417" t="s">
        <v>411</v>
      </c>
      <c r="E72" s="418"/>
      <c r="F72" s="418"/>
      <c r="G72" s="418"/>
      <c r="H72" s="418"/>
      <c r="I72" s="419"/>
      <c r="J72" s="44"/>
    </row>
    <row r="73" spans="1:17" s="12" customFormat="1" ht="11" customHeight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38.5" customHeight="1">
      <c r="A74" s="13">
        <v>3</v>
      </c>
      <c r="B74" s="254" t="s">
        <v>210</v>
      </c>
      <c r="C74" s="99" t="s">
        <v>391</v>
      </c>
      <c r="D74" s="15"/>
      <c r="E74" s="15"/>
      <c r="F74" s="1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36.65" hidden="1" customHeight="1">
      <c r="A75" s="88"/>
      <c r="B75" s="405" t="s">
        <v>42</v>
      </c>
      <c r="C75" s="406"/>
      <c r="D75" s="407" t="s">
        <v>204</v>
      </c>
      <c r="E75" s="408"/>
      <c r="F75" s="408"/>
      <c r="G75" s="408"/>
      <c r="H75" s="408"/>
      <c r="I75" s="409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24.5" hidden="1" customHeight="1">
      <c r="A76" s="88"/>
      <c r="B76" s="410" t="str">
        <f>$D$20</f>
        <v>VINTAGE WHITE</v>
      </c>
      <c r="C76" s="410" t="e">
        <f>#REF!</f>
        <v>#REF!</v>
      </c>
      <c r="D76" s="411" t="s">
        <v>249</v>
      </c>
      <c r="E76" s="412"/>
      <c r="F76" s="412"/>
      <c r="G76" s="412"/>
      <c r="H76" s="412"/>
      <c r="I76" s="413"/>
      <c r="J76" s="44"/>
    </row>
    <row r="77" spans="1:17" s="12" customFormat="1" ht="39" customHeight="1">
      <c r="B77" s="390" t="s">
        <v>78</v>
      </c>
      <c r="C77" s="390"/>
      <c r="D77" s="390"/>
      <c r="E77" s="390"/>
      <c r="G77" s="44"/>
      <c r="N77" s="43"/>
      <c r="O77" s="42"/>
      <c r="P77" s="42"/>
      <c r="Q77" s="43"/>
    </row>
    <row r="78" spans="1:17" s="12" customFormat="1" ht="35.25" customHeight="1">
      <c r="A78" s="88">
        <v>1</v>
      </c>
      <c r="B78" s="94" t="s">
        <v>201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2</v>
      </c>
      <c r="B79" s="94" t="s">
        <v>202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3</v>
      </c>
      <c r="B80" s="94" t="s">
        <v>203</v>
      </c>
      <c r="C80" s="88"/>
      <c r="D80" s="88"/>
      <c r="G80" s="44"/>
      <c r="N80" s="43"/>
      <c r="O80" s="42"/>
      <c r="P80" s="42"/>
      <c r="Q80" s="43"/>
    </row>
    <row r="81" spans="1:17" s="15" customFormat="1" ht="41" customHeight="1">
      <c r="A81" s="13"/>
      <c r="B81" s="259" t="s">
        <v>61</v>
      </c>
      <c r="C81" s="260" t="s">
        <v>181</v>
      </c>
      <c r="D81" s="260" t="s">
        <v>60</v>
      </c>
      <c r="E81" s="260" t="s">
        <v>10</v>
      </c>
      <c r="F81" s="260" t="s">
        <v>57</v>
      </c>
      <c r="G81" s="260" t="s">
        <v>58</v>
      </c>
      <c r="H81" s="260" t="s">
        <v>59</v>
      </c>
      <c r="I81" s="260" t="s">
        <v>11</v>
      </c>
      <c r="M81" s="47"/>
      <c r="N81" s="48"/>
      <c r="O81" s="48"/>
      <c r="P81" s="47"/>
    </row>
    <row r="82" spans="1:17" s="15" customFormat="1" ht="41" customHeight="1">
      <c r="A82" s="13"/>
      <c r="B82" s="259" t="s">
        <v>62</v>
      </c>
      <c r="C82" s="206">
        <f>F22</f>
        <v>0</v>
      </c>
      <c r="D82" s="206">
        <f t="shared" ref="D82:H82" si="33">G22</f>
        <v>0</v>
      </c>
      <c r="E82" s="206">
        <f>I20</f>
        <v>30</v>
      </c>
      <c r="F82" s="206">
        <f>J20</f>
        <v>2</v>
      </c>
      <c r="G82" s="206">
        <v>0</v>
      </c>
      <c r="H82" s="206">
        <f t="shared" si="33"/>
        <v>0</v>
      </c>
      <c r="I82" s="206">
        <f>SUM(C82:H82)</f>
        <v>32</v>
      </c>
      <c r="M82" s="47"/>
      <c r="N82" s="48"/>
      <c r="O82" s="48"/>
      <c r="P82" s="47"/>
    </row>
    <row r="83" spans="1:17" s="95" customFormat="1" ht="159" customHeight="1">
      <c r="A83" s="389" t="s">
        <v>240</v>
      </c>
      <c r="B83" s="389"/>
      <c r="C83" s="389"/>
      <c r="D83" s="389"/>
      <c r="E83" s="389"/>
      <c r="F83" s="389"/>
      <c r="G83" s="389"/>
      <c r="H83" s="389"/>
      <c r="I83" s="389"/>
      <c r="J83" s="389"/>
      <c r="K83" s="389"/>
      <c r="L83" s="389"/>
      <c r="M83" s="389"/>
      <c r="N83" s="389"/>
      <c r="O83" s="389"/>
      <c r="P83" s="389"/>
      <c r="Q83" s="389"/>
    </row>
    <row r="84" spans="1:17" s="95" customFormat="1" ht="133" customHeight="1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7">
    <mergeCell ref="P33:Q33"/>
    <mergeCell ref="H35:I35"/>
    <mergeCell ref="B42:E42"/>
    <mergeCell ref="H42:I42"/>
    <mergeCell ref="P42:Q42"/>
    <mergeCell ref="B43:E43"/>
    <mergeCell ref="H37:I37"/>
    <mergeCell ref="H43:I43"/>
    <mergeCell ref="P43:Q43"/>
    <mergeCell ref="P39:Q39"/>
    <mergeCell ref="B41:E41"/>
    <mergeCell ref="H41:I41"/>
    <mergeCell ref="P41:Q41"/>
    <mergeCell ref="A37:E37"/>
    <mergeCell ref="P37:Q37"/>
    <mergeCell ref="B40:E40"/>
    <mergeCell ref="B35:E35"/>
    <mergeCell ref="P35:Q35"/>
    <mergeCell ref="B34:E34"/>
    <mergeCell ref="H34:I34"/>
    <mergeCell ref="P34:Q34"/>
    <mergeCell ref="P40:Q40"/>
    <mergeCell ref="B59:C59"/>
    <mergeCell ref="D59:I59"/>
    <mergeCell ref="B60:C60"/>
    <mergeCell ref="D60:I60"/>
    <mergeCell ref="D61:I61"/>
    <mergeCell ref="B61:C61"/>
    <mergeCell ref="C63:I63"/>
    <mergeCell ref="B33:E33"/>
    <mergeCell ref="H33:I33"/>
    <mergeCell ref="B56:C56"/>
    <mergeCell ref="B57:C57"/>
    <mergeCell ref="D57:I57"/>
    <mergeCell ref="B58:C58"/>
    <mergeCell ref="D58:I58"/>
    <mergeCell ref="B53:C53"/>
    <mergeCell ref="D53:I53"/>
    <mergeCell ref="B55:I55"/>
    <mergeCell ref="B38:E38"/>
    <mergeCell ref="H38:I38"/>
    <mergeCell ref="B51:I51"/>
    <mergeCell ref="B52:C52"/>
    <mergeCell ref="D52:I52"/>
    <mergeCell ref="H46:I46"/>
    <mergeCell ref="H44:I44"/>
    <mergeCell ref="A83:Q83"/>
    <mergeCell ref="B77:E77"/>
    <mergeCell ref="B68:I68"/>
    <mergeCell ref="B64:I64"/>
    <mergeCell ref="B66:C66"/>
    <mergeCell ref="B65:C65"/>
    <mergeCell ref="D65:I65"/>
    <mergeCell ref="D66:I66"/>
    <mergeCell ref="B75:C75"/>
    <mergeCell ref="D75:I75"/>
    <mergeCell ref="B76:C76"/>
    <mergeCell ref="D76:I76"/>
    <mergeCell ref="B69:C69"/>
    <mergeCell ref="B70:C70"/>
    <mergeCell ref="D70:I70"/>
    <mergeCell ref="B71:C71"/>
    <mergeCell ref="D71:I71"/>
    <mergeCell ref="B72:C72"/>
    <mergeCell ref="D72:I72"/>
    <mergeCell ref="A26:Q26"/>
    <mergeCell ref="B27:C27"/>
    <mergeCell ref="N27:Q27"/>
    <mergeCell ref="B28:C28"/>
    <mergeCell ref="N28:Q28"/>
    <mergeCell ref="P30:Q30"/>
    <mergeCell ref="H32:I32"/>
    <mergeCell ref="A30:E30"/>
    <mergeCell ref="H30:I30"/>
    <mergeCell ref="B31:E31"/>
    <mergeCell ref="H31:I31"/>
    <mergeCell ref="P31:Q31"/>
    <mergeCell ref="B32:E32"/>
    <mergeCell ref="P32:Q32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J49:N49"/>
    <mergeCell ref="H40:I40"/>
    <mergeCell ref="B44:E44"/>
    <mergeCell ref="H45:I45"/>
    <mergeCell ref="H47:I47"/>
    <mergeCell ref="H48:I48"/>
    <mergeCell ref="P38:Q38"/>
    <mergeCell ref="B39:E39"/>
    <mergeCell ref="H39:I39"/>
    <mergeCell ref="P46:Q46"/>
    <mergeCell ref="P44:Q44"/>
    <mergeCell ref="P45:Q45"/>
    <mergeCell ref="P47:Q47"/>
    <mergeCell ref="P48:Q48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8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6" t="s">
        <v>73</v>
      </c>
      <c r="N1" s="356" t="s">
        <v>73</v>
      </c>
      <c r="O1" s="357" t="s">
        <v>74</v>
      </c>
      <c r="P1" s="35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6" t="s">
        <v>75</v>
      </c>
      <c r="N2" s="356" t="s">
        <v>75</v>
      </c>
      <c r="O2" s="358" t="s">
        <v>76</v>
      </c>
      <c r="P2" s="35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6" t="s">
        <v>77</v>
      </c>
      <c r="N3" s="356" t="s">
        <v>77</v>
      </c>
      <c r="O3" s="359" t="s">
        <v>79</v>
      </c>
      <c r="P3" s="35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44" t="s">
        <v>139</v>
      </c>
      <c r="H5" s="445"/>
      <c r="I5" s="445"/>
      <c r="J5" s="445"/>
      <c r="K5" s="445"/>
      <c r="L5" s="446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47"/>
      <c r="H6" s="448"/>
      <c r="I6" s="448"/>
      <c r="J6" s="448"/>
      <c r="K6" s="448"/>
      <c r="L6" s="449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47"/>
      <c r="H7" s="448"/>
      <c r="I7" s="448"/>
      <c r="J7" s="448"/>
      <c r="K7" s="448"/>
      <c r="L7" s="449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2" t="s">
        <v>142</v>
      </c>
      <c r="E8" s="362"/>
      <c r="F8" s="362"/>
      <c r="G8" s="450"/>
      <c r="H8" s="451"/>
      <c r="I8" s="451"/>
      <c r="J8" s="451"/>
      <c r="K8" s="451"/>
      <c r="L8" s="452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74">
        <v>44964</v>
      </c>
      <c r="E11" s="375"/>
      <c r="F11" s="375"/>
      <c r="G11" s="22"/>
      <c r="H11" s="23"/>
      <c r="I11" s="20"/>
      <c r="J11" s="20" t="s">
        <v>4</v>
      </c>
      <c r="K11" s="20"/>
      <c r="L11" s="453" t="s">
        <v>128</v>
      </c>
      <c r="M11" s="453"/>
      <c r="N11" s="453"/>
      <c r="O11" s="453"/>
      <c r="P11" s="453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76"/>
      <c r="C13" s="376"/>
      <c r="D13" s="376"/>
      <c r="E13" s="376"/>
      <c r="F13" s="376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62" t="s">
        <v>147</v>
      </c>
      <c r="E28" s="462"/>
      <c r="F28" s="46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62" t="str">
        <f>+D28</f>
        <v>WASHED BURGUNDY</v>
      </c>
      <c r="E29" s="462"/>
      <c r="F29" s="46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63" t="str">
        <f>+D29</f>
        <v>WASHED BURGUNDY</v>
      </c>
      <c r="E30" s="463"/>
      <c r="F30" s="46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64" t="s">
        <v>130</v>
      </c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O43" s="464"/>
      <c r="P43" s="464"/>
    </row>
    <row r="44" spans="1:16" s="1" customFormat="1" ht="59.15" customHeight="1" thickBot="1">
      <c r="B44" s="75" t="s">
        <v>14</v>
      </c>
      <c r="C44" s="32"/>
      <c r="D44" s="465"/>
      <c r="E44" s="465"/>
      <c r="F44" s="465"/>
      <c r="G44" s="465"/>
      <c r="H44" s="465"/>
      <c r="I44" s="465"/>
      <c r="J44" s="465"/>
      <c r="K44" s="465"/>
      <c r="L44" s="465"/>
      <c r="M44" s="465"/>
      <c r="N44" s="465"/>
      <c r="O44" s="465"/>
      <c r="P44" s="465"/>
    </row>
    <row r="45" spans="1:16" s="33" customFormat="1" ht="100.5" thickBot="1">
      <c r="A45" s="466" t="s">
        <v>15</v>
      </c>
      <c r="B45" s="467"/>
      <c r="C45" s="467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68" t="s">
        <v>51</v>
      </c>
      <c r="N45" s="469"/>
      <c r="O45" s="469"/>
      <c r="P45" s="470"/>
    </row>
    <row r="46" spans="1:16" s="43" customFormat="1" ht="45.75" hidden="1" customHeight="1">
      <c r="A46" s="454" t="str">
        <f>D18</f>
        <v>BLACK</v>
      </c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6"/>
    </row>
    <row r="47" spans="1:16" s="139" customFormat="1" ht="120" hidden="1" customHeight="1">
      <c r="A47" s="115">
        <v>1</v>
      </c>
      <c r="B47" s="457" t="str">
        <f>$L$11</f>
        <v>100% DRY COTTON FLEECE 410GSM</v>
      </c>
      <c r="C47" s="457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58"/>
      <c r="N47" s="459"/>
      <c r="O47" s="459"/>
      <c r="P47" s="460"/>
    </row>
    <row r="48" spans="1:16" s="139" customFormat="1" ht="89.25" hidden="1" customHeight="1">
      <c r="A48" s="144">
        <v>2</v>
      </c>
      <c r="B48" s="457" t="s">
        <v>149</v>
      </c>
      <c r="C48" s="457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58"/>
      <c r="N48" s="459"/>
      <c r="O48" s="459"/>
      <c r="P48" s="460"/>
    </row>
    <row r="49" spans="1:16" s="139" customFormat="1" ht="129" hidden="1" customHeight="1">
      <c r="A49" s="115">
        <v>3</v>
      </c>
      <c r="B49" s="461" t="s">
        <v>126</v>
      </c>
      <c r="C49" s="461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58"/>
      <c r="N49" s="459"/>
      <c r="O49" s="459"/>
      <c r="P49" s="460"/>
    </row>
    <row r="50" spans="1:16" s="43" customFormat="1" ht="51.75" customHeight="1">
      <c r="A50" s="471" t="str">
        <f>D23</f>
        <v>GREY HEATHER</v>
      </c>
      <c r="B50" s="472"/>
      <c r="C50" s="472"/>
      <c r="D50" s="472"/>
      <c r="E50" s="472"/>
      <c r="F50" s="472"/>
      <c r="G50" s="472"/>
      <c r="H50" s="472"/>
      <c r="I50" s="472"/>
      <c r="J50" s="472"/>
      <c r="K50" s="472"/>
      <c r="L50" s="472"/>
      <c r="M50" s="472"/>
      <c r="N50" s="472"/>
      <c r="O50" s="472"/>
      <c r="P50" s="473"/>
    </row>
    <row r="51" spans="1:16" s="139" customFormat="1" ht="186.75" customHeight="1">
      <c r="A51" s="115">
        <v>1</v>
      </c>
      <c r="B51" s="457" t="str">
        <f>$L$11</f>
        <v>100% DRY COTTON FLEECE 410GSM</v>
      </c>
      <c r="C51" s="457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58" t="s">
        <v>177</v>
      </c>
      <c r="N51" s="459"/>
      <c r="O51" s="459"/>
      <c r="P51" s="460"/>
    </row>
    <row r="52" spans="1:16" s="139" customFormat="1" ht="186.75" customHeight="1">
      <c r="A52" s="144">
        <v>2</v>
      </c>
      <c r="B52" s="457" t="s">
        <v>149</v>
      </c>
      <c r="C52" s="457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58" t="s">
        <v>168</v>
      </c>
      <c r="N52" s="459"/>
      <c r="O52" s="459"/>
      <c r="P52" s="460"/>
    </row>
    <row r="53" spans="1:16" s="139" customFormat="1" ht="186.75" customHeight="1">
      <c r="A53" s="115">
        <v>3</v>
      </c>
      <c r="B53" s="461" t="s">
        <v>126</v>
      </c>
      <c r="C53" s="461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58" t="s">
        <v>169</v>
      </c>
      <c r="N53" s="459"/>
      <c r="O53" s="459"/>
      <c r="P53" s="460"/>
    </row>
    <row r="54" spans="1:16" s="43" customFormat="1" ht="51.75" hidden="1" customHeight="1">
      <c r="A54" s="471" t="str">
        <f>D28</f>
        <v>WASHED BURGUNDY</v>
      </c>
      <c r="B54" s="472"/>
      <c r="C54" s="472"/>
      <c r="D54" s="472"/>
      <c r="E54" s="472"/>
      <c r="F54" s="472"/>
      <c r="G54" s="472"/>
      <c r="H54" s="472"/>
      <c r="I54" s="472"/>
      <c r="J54" s="472"/>
      <c r="K54" s="472"/>
      <c r="L54" s="472"/>
      <c r="M54" s="472"/>
      <c r="N54" s="472"/>
      <c r="O54" s="472"/>
      <c r="P54" s="473"/>
    </row>
    <row r="55" spans="1:16" s="139" customFormat="1" ht="96.75" hidden="1" customHeight="1">
      <c r="A55" s="115">
        <v>1</v>
      </c>
      <c r="B55" s="457" t="str">
        <f>$L$11</f>
        <v>100% DRY COTTON FLEECE 410GSM</v>
      </c>
      <c r="C55" s="457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58"/>
      <c r="N55" s="459"/>
      <c r="O55" s="459"/>
      <c r="P55" s="460"/>
    </row>
    <row r="56" spans="1:16" s="139" customFormat="1" ht="70.5" hidden="1" customHeight="1">
      <c r="A56" s="144">
        <v>2</v>
      </c>
      <c r="B56" s="457" t="s">
        <v>149</v>
      </c>
      <c r="C56" s="457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58"/>
      <c r="N56" s="459"/>
      <c r="O56" s="459"/>
      <c r="P56" s="460"/>
    </row>
    <row r="57" spans="1:16" s="139" customFormat="1" ht="125.25" hidden="1" customHeight="1">
      <c r="A57" s="115">
        <v>3</v>
      </c>
      <c r="B57" s="461" t="s">
        <v>126</v>
      </c>
      <c r="C57" s="461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58"/>
      <c r="N57" s="459"/>
      <c r="O57" s="459"/>
      <c r="P57" s="460"/>
    </row>
    <row r="58" spans="1:16" s="43" customFormat="1" ht="51.75" hidden="1" customHeight="1">
      <c r="A58" s="471" t="str">
        <f>D33</f>
        <v>LIME</v>
      </c>
      <c r="B58" s="472"/>
      <c r="C58" s="472"/>
      <c r="D58" s="472"/>
      <c r="E58" s="472"/>
      <c r="F58" s="472"/>
      <c r="G58" s="472"/>
      <c r="H58" s="472"/>
      <c r="I58" s="472"/>
      <c r="J58" s="472"/>
      <c r="K58" s="472"/>
      <c r="L58" s="472"/>
      <c r="M58" s="472"/>
      <c r="N58" s="472"/>
      <c r="O58" s="472"/>
      <c r="P58" s="473"/>
    </row>
    <row r="59" spans="1:16" s="139" customFormat="1" ht="96.75" hidden="1" customHeight="1">
      <c r="A59" s="115">
        <v>1</v>
      </c>
      <c r="B59" s="457" t="str">
        <f>$L$11</f>
        <v>100% DRY COTTON FLEECE 410GSM</v>
      </c>
      <c r="C59" s="457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58"/>
      <c r="N59" s="459"/>
      <c r="O59" s="459"/>
      <c r="P59" s="460"/>
    </row>
    <row r="60" spans="1:16" s="139" customFormat="1" ht="70.5" hidden="1" customHeight="1">
      <c r="A60" s="144">
        <v>2</v>
      </c>
      <c r="B60" s="457" t="s">
        <v>149</v>
      </c>
      <c r="C60" s="457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58"/>
      <c r="N60" s="459"/>
      <c r="O60" s="459"/>
      <c r="P60" s="460"/>
    </row>
    <row r="61" spans="1:16" s="139" customFormat="1" ht="125.25" hidden="1" customHeight="1">
      <c r="A61" s="115">
        <v>3</v>
      </c>
      <c r="B61" s="461" t="s">
        <v>126</v>
      </c>
      <c r="C61" s="461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58"/>
      <c r="N61" s="459"/>
      <c r="O61" s="459"/>
      <c r="P61" s="460"/>
    </row>
    <row r="62" spans="1:16" s="43" customFormat="1" ht="21.75" customHeight="1">
      <c r="A62" s="471"/>
      <c r="B62" s="472"/>
      <c r="C62" s="472"/>
      <c r="D62" s="472"/>
      <c r="E62" s="472"/>
      <c r="F62" s="472"/>
      <c r="G62" s="472"/>
      <c r="H62" s="472"/>
      <c r="I62" s="472"/>
      <c r="J62" s="472"/>
      <c r="K62" s="472"/>
      <c r="L62" s="472"/>
      <c r="M62" s="472"/>
      <c r="N62" s="472"/>
      <c r="O62" s="472"/>
      <c r="P62" s="473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82" t="s">
        <v>22</v>
      </c>
      <c r="B64" s="474"/>
      <c r="C64" s="474"/>
      <c r="D64" s="474"/>
      <c r="E64" s="475"/>
      <c r="F64" s="72" t="s">
        <v>47</v>
      </c>
      <c r="G64" s="72" t="s">
        <v>23</v>
      </c>
      <c r="H64" s="476" t="s">
        <v>42</v>
      </c>
      <c r="I64" s="477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8" t="s">
        <v>41</v>
      </c>
      <c r="C65" s="478"/>
      <c r="D65" s="478"/>
      <c r="E65" s="478"/>
      <c r="F65" s="82" t="str">
        <f>H65</f>
        <v>BLACK</v>
      </c>
      <c r="G65" s="112"/>
      <c r="H65" s="479" t="str">
        <f>$D$18</f>
        <v>BLACK</v>
      </c>
      <c r="I65" s="480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8" t="s">
        <v>41</v>
      </c>
      <c r="C66" s="478"/>
      <c r="D66" s="478"/>
      <c r="E66" s="478"/>
      <c r="F66" s="82" t="str">
        <f t="shared" ref="F66:F68" si="18">H66</f>
        <v>GREY HEATHER</v>
      </c>
      <c r="G66" s="112" t="s">
        <v>176</v>
      </c>
      <c r="H66" s="479" t="str">
        <f>$D$23</f>
        <v>GREY HEATHER</v>
      </c>
      <c r="I66" s="480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8" t="s">
        <v>41</v>
      </c>
      <c r="C67" s="478"/>
      <c r="D67" s="478"/>
      <c r="E67" s="478"/>
      <c r="F67" s="82" t="str">
        <f t="shared" si="18"/>
        <v>WASHED BURGUNDY</v>
      </c>
      <c r="G67" s="112"/>
      <c r="H67" s="479" t="str">
        <f>$D$28</f>
        <v>WASHED BURGUNDY</v>
      </c>
      <c r="I67" s="480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8" t="s">
        <v>41</v>
      </c>
      <c r="C68" s="478"/>
      <c r="D68" s="478"/>
      <c r="E68" s="478"/>
      <c r="F68" s="82" t="str">
        <f t="shared" si="18"/>
        <v>LIME</v>
      </c>
      <c r="G68" s="112"/>
      <c r="H68" s="479" t="str">
        <f>$D$33</f>
        <v>LIME</v>
      </c>
      <c r="I68" s="480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8" t="s">
        <v>123</v>
      </c>
      <c r="C69" s="478"/>
      <c r="D69" s="478"/>
      <c r="E69" s="478"/>
      <c r="F69" s="481" t="s">
        <v>39</v>
      </c>
      <c r="G69" s="485" t="s">
        <v>131</v>
      </c>
      <c r="H69" s="489" t="str">
        <f t="shared" ref="H69" si="19">$D$18</f>
        <v>BLACK</v>
      </c>
      <c r="I69" s="49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8" t="s">
        <v>123</v>
      </c>
      <c r="C70" s="478"/>
      <c r="D70" s="478"/>
      <c r="E70" s="478"/>
      <c r="F70" s="482" t="s">
        <v>39</v>
      </c>
      <c r="G70" s="486" t="s">
        <v>131</v>
      </c>
      <c r="H70" s="345" t="str">
        <f t="shared" ref="H70" si="21">$D$23</f>
        <v>GREY HEATHER</v>
      </c>
      <c r="I70" s="345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8" t="s">
        <v>123</v>
      </c>
      <c r="C71" s="478"/>
      <c r="D71" s="478"/>
      <c r="E71" s="478"/>
      <c r="F71" s="483" t="s">
        <v>39</v>
      </c>
      <c r="G71" s="487" t="s">
        <v>131</v>
      </c>
      <c r="H71" s="491" t="str">
        <f t="shared" ref="H71" si="23">$D$28</f>
        <v>WASHED BURGUNDY</v>
      </c>
      <c r="I71" s="492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8" t="s">
        <v>123</v>
      </c>
      <c r="C72" s="478"/>
      <c r="D72" s="478"/>
      <c r="E72" s="478"/>
      <c r="F72" s="484" t="s">
        <v>39</v>
      </c>
      <c r="G72" s="488" t="s">
        <v>131</v>
      </c>
      <c r="H72" s="479" t="str">
        <f t="shared" ref="H72" si="25">$D$33</f>
        <v>LIME</v>
      </c>
      <c r="I72" s="480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93" t="s">
        <v>151</v>
      </c>
      <c r="C73" s="478"/>
      <c r="D73" s="478"/>
      <c r="E73" s="478"/>
      <c r="F73" s="481" t="s">
        <v>107</v>
      </c>
      <c r="G73" s="485" t="s">
        <v>152</v>
      </c>
      <c r="H73" s="489" t="str">
        <f t="shared" ref="H73" si="27">$D$18</f>
        <v>BLACK</v>
      </c>
      <c r="I73" s="49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93" t="s">
        <v>151</v>
      </c>
      <c r="C74" s="478"/>
      <c r="D74" s="478"/>
      <c r="E74" s="478"/>
      <c r="F74" s="482"/>
      <c r="G74" s="486"/>
      <c r="H74" s="345" t="str">
        <f t="shared" ref="H74" si="30">$D$23</f>
        <v>GREY HEATHER</v>
      </c>
      <c r="I74" s="345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93" t="s">
        <v>151</v>
      </c>
      <c r="C75" s="478"/>
      <c r="D75" s="478"/>
      <c r="E75" s="478"/>
      <c r="F75" s="483"/>
      <c r="G75" s="487"/>
      <c r="H75" s="491" t="str">
        <f t="shared" ref="H75" si="32">$D$28</f>
        <v>WASHED BURGUNDY</v>
      </c>
      <c r="I75" s="492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93" t="s">
        <v>151</v>
      </c>
      <c r="C76" s="478"/>
      <c r="D76" s="478"/>
      <c r="E76" s="478"/>
      <c r="F76" s="484"/>
      <c r="G76" s="488"/>
      <c r="H76" s="479" t="str">
        <f t="shared" ref="H76" si="34">$D$33</f>
        <v>LIME</v>
      </c>
      <c r="I76" s="480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93" t="s">
        <v>85</v>
      </c>
      <c r="C77" s="478"/>
      <c r="D77" s="478"/>
      <c r="E77" s="478"/>
      <c r="F77" s="481" t="s">
        <v>107</v>
      </c>
      <c r="G77" s="485" t="s">
        <v>86</v>
      </c>
      <c r="H77" s="489" t="str">
        <f t="shared" ref="H77" si="36">$D$18</f>
        <v>BLACK</v>
      </c>
      <c r="I77" s="49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93" t="s">
        <v>85</v>
      </c>
      <c r="C78" s="478"/>
      <c r="D78" s="478"/>
      <c r="E78" s="478"/>
      <c r="F78" s="482"/>
      <c r="G78" s="486"/>
      <c r="H78" s="345" t="str">
        <f t="shared" ref="H78" si="38">$D$23</f>
        <v>GREY HEATHER</v>
      </c>
      <c r="I78" s="345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93" t="s">
        <v>85</v>
      </c>
      <c r="C79" s="478"/>
      <c r="D79" s="478"/>
      <c r="E79" s="478"/>
      <c r="F79" s="483"/>
      <c r="G79" s="487"/>
      <c r="H79" s="491" t="str">
        <f t="shared" ref="H79" si="40">$D$28</f>
        <v>WASHED BURGUNDY</v>
      </c>
      <c r="I79" s="492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93" t="s">
        <v>85</v>
      </c>
      <c r="C80" s="478"/>
      <c r="D80" s="478"/>
      <c r="E80" s="478"/>
      <c r="F80" s="484"/>
      <c r="G80" s="488"/>
      <c r="H80" s="479" t="str">
        <f t="shared" ref="H80" si="42">$D$33</f>
        <v>LIME</v>
      </c>
      <c r="I80" s="480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93" t="s">
        <v>114</v>
      </c>
      <c r="C81" s="478"/>
      <c r="D81" s="478"/>
      <c r="E81" s="478"/>
      <c r="F81" s="481" t="s">
        <v>89</v>
      </c>
      <c r="G81" s="485"/>
      <c r="H81" s="489" t="str">
        <f t="shared" ref="H81" si="44">$D$18</f>
        <v>BLACK</v>
      </c>
      <c r="I81" s="49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93" t="s">
        <v>114</v>
      </c>
      <c r="C82" s="478"/>
      <c r="D82" s="478"/>
      <c r="E82" s="478"/>
      <c r="F82" s="482"/>
      <c r="G82" s="486"/>
      <c r="H82" s="345" t="str">
        <f t="shared" ref="H82" si="46">$D$23</f>
        <v>GREY HEATHER</v>
      </c>
      <c r="I82" s="345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93" t="s">
        <v>114</v>
      </c>
      <c r="C83" s="478"/>
      <c r="D83" s="478"/>
      <c r="E83" s="478"/>
      <c r="F83" s="483"/>
      <c r="G83" s="487"/>
      <c r="H83" s="491" t="str">
        <f t="shared" ref="H83" si="48">$D$28</f>
        <v>WASHED BURGUNDY</v>
      </c>
      <c r="I83" s="492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93" t="s">
        <v>114</v>
      </c>
      <c r="C84" s="478"/>
      <c r="D84" s="478"/>
      <c r="E84" s="478"/>
      <c r="F84" s="484"/>
      <c r="G84" s="488"/>
      <c r="H84" s="479" t="str">
        <f t="shared" ref="H84" si="50">$D$33</f>
        <v>LIME</v>
      </c>
      <c r="I84" s="480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8" t="s">
        <v>87</v>
      </c>
      <c r="C85" s="478"/>
      <c r="D85" s="478"/>
      <c r="E85" s="478"/>
      <c r="F85" s="481" t="s">
        <v>108</v>
      </c>
      <c r="G85" s="485" t="s">
        <v>88</v>
      </c>
      <c r="H85" s="489" t="str">
        <f t="shared" ref="H85" si="52">$D$18</f>
        <v>BLACK</v>
      </c>
      <c r="I85" s="49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8" t="s">
        <v>87</v>
      </c>
      <c r="C86" s="478"/>
      <c r="D86" s="478"/>
      <c r="E86" s="478"/>
      <c r="F86" s="482"/>
      <c r="G86" s="486"/>
      <c r="H86" s="345" t="str">
        <f t="shared" ref="H86" si="55">$D$23</f>
        <v>GREY HEATHER</v>
      </c>
      <c r="I86" s="345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8" t="s">
        <v>87</v>
      </c>
      <c r="C87" s="478"/>
      <c r="D87" s="478"/>
      <c r="E87" s="478"/>
      <c r="F87" s="483"/>
      <c r="G87" s="487"/>
      <c r="H87" s="491" t="str">
        <f t="shared" ref="H87" si="57">$D$28</f>
        <v>WASHED BURGUNDY</v>
      </c>
      <c r="I87" s="492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8" t="s">
        <v>87</v>
      </c>
      <c r="C88" s="478"/>
      <c r="D88" s="478"/>
      <c r="E88" s="478"/>
      <c r="F88" s="484"/>
      <c r="G88" s="488"/>
      <c r="H88" s="479" t="str">
        <f t="shared" ref="H88" si="59">$D$33</f>
        <v>LIME</v>
      </c>
      <c r="I88" s="480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82" t="s">
        <v>22</v>
      </c>
      <c r="B90" s="474"/>
      <c r="C90" s="474"/>
      <c r="D90" s="474"/>
      <c r="E90" s="475"/>
      <c r="F90" s="72" t="s">
        <v>47</v>
      </c>
      <c r="G90" s="72" t="s">
        <v>23</v>
      </c>
      <c r="H90" s="476" t="s">
        <v>42</v>
      </c>
      <c r="I90" s="477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93" t="s">
        <v>132</v>
      </c>
      <c r="C91" s="478"/>
      <c r="D91" s="478"/>
      <c r="E91" s="478"/>
      <c r="F91" s="481" t="s">
        <v>89</v>
      </c>
      <c r="G91" s="485" t="s">
        <v>118</v>
      </c>
      <c r="H91" s="479" t="str">
        <f t="shared" ref="H91" si="61">$D$18</f>
        <v>BLACK</v>
      </c>
      <c r="I91" s="480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93" t="s">
        <v>132</v>
      </c>
      <c r="C92" s="478"/>
      <c r="D92" s="478"/>
      <c r="E92" s="478"/>
      <c r="F92" s="483"/>
      <c r="G92" s="487"/>
      <c r="H92" s="479" t="str">
        <f t="shared" ref="H92" si="66">$D$23</f>
        <v>GREY HEATHER</v>
      </c>
      <c r="I92" s="480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93" t="s">
        <v>132</v>
      </c>
      <c r="C93" s="478"/>
      <c r="D93" s="478"/>
      <c r="E93" s="478"/>
      <c r="F93" s="483"/>
      <c r="G93" s="487"/>
      <c r="H93" s="479" t="str">
        <f t="shared" ref="H93" si="68">$D$28</f>
        <v>WASHED BURGUNDY</v>
      </c>
      <c r="I93" s="480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93" t="s">
        <v>132</v>
      </c>
      <c r="C94" s="478"/>
      <c r="D94" s="478"/>
      <c r="E94" s="478"/>
      <c r="F94" s="484"/>
      <c r="G94" s="488"/>
      <c r="H94" s="479" t="str">
        <f t="shared" ref="H94" si="70">$D$33</f>
        <v>LIME</v>
      </c>
      <c r="I94" s="480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94" t="s">
        <v>133</v>
      </c>
      <c r="C95" s="495"/>
      <c r="D95" s="495"/>
      <c r="E95" s="496"/>
      <c r="F95" s="481" t="s">
        <v>89</v>
      </c>
      <c r="G95" s="485" t="s">
        <v>118</v>
      </c>
      <c r="H95" s="479" t="str">
        <f t="shared" ref="H95:H123" si="72">$D$18</f>
        <v>BLACK</v>
      </c>
      <c r="I95" s="480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94" t="s">
        <v>133</v>
      </c>
      <c r="C96" s="495"/>
      <c r="D96" s="495"/>
      <c r="E96" s="496"/>
      <c r="F96" s="483"/>
      <c r="G96" s="487"/>
      <c r="H96" s="479" t="str">
        <f t="shared" ref="H96:H124" si="73">$D$23</f>
        <v>GREY HEATHER</v>
      </c>
      <c r="I96" s="480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94" t="s">
        <v>133</v>
      </c>
      <c r="C97" s="495"/>
      <c r="D97" s="495"/>
      <c r="E97" s="496"/>
      <c r="F97" s="483"/>
      <c r="G97" s="487"/>
      <c r="H97" s="479" t="str">
        <f t="shared" ref="H97:H121" si="74">$D$28</f>
        <v>WASHED BURGUNDY</v>
      </c>
      <c r="I97" s="480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94" t="s">
        <v>133</v>
      </c>
      <c r="C98" s="495"/>
      <c r="D98" s="495"/>
      <c r="E98" s="496"/>
      <c r="F98" s="484"/>
      <c r="G98" s="488"/>
      <c r="H98" s="479" t="str">
        <f t="shared" ref="H98:H122" si="76">$D$33</f>
        <v>LIME</v>
      </c>
      <c r="I98" s="480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94" t="s">
        <v>153</v>
      </c>
      <c r="C99" s="495"/>
      <c r="D99" s="495"/>
      <c r="E99" s="496"/>
      <c r="F99" s="481" t="s">
        <v>91</v>
      </c>
      <c r="G99" s="485" t="s">
        <v>174</v>
      </c>
      <c r="H99" s="479" t="str">
        <f t="shared" si="72"/>
        <v>BLACK</v>
      </c>
      <c r="I99" s="480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94" t="s">
        <v>153</v>
      </c>
      <c r="C100" s="495"/>
      <c r="D100" s="495"/>
      <c r="E100" s="496"/>
      <c r="F100" s="483"/>
      <c r="G100" s="487"/>
      <c r="H100" s="479" t="str">
        <f t="shared" si="73"/>
        <v>GREY HEATHER</v>
      </c>
      <c r="I100" s="480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94" t="s">
        <v>153</v>
      </c>
      <c r="C101" s="495"/>
      <c r="D101" s="495"/>
      <c r="E101" s="496"/>
      <c r="F101" s="483"/>
      <c r="G101" s="487"/>
      <c r="H101" s="479" t="str">
        <f t="shared" si="74"/>
        <v>WASHED BURGUNDY</v>
      </c>
      <c r="I101" s="480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94" t="s">
        <v>153</v>
      </c>
      <c r="C102" s="495"/>
      <c r="D102" s="495"/>
      <c r="E102" s="496"/>
      <c r="F102" s="484"/>
      <c r="G102" s="488"/>
      <c r="H102" s="479" t="str">
        <f t="shared" si="76"/>
        <v>LIME</v>
      </c>
      <c r="I102" s="480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94" t="s">
        <v>116</v>
      </c>
      <c r="C103" s="495"/>
      <c r="D103" s="495"/>
      <c r="E103" s="496"/>
      <c r="F103" s="82" t="s">
        <v>92</v>
      </c>
      <c r="G103" s="82"/>
      <c r="H103" s="479" t="str">
        <f t="shared" si="72"/>
        <v>BLACK</v>
      </c>
      <c r="I103" s="480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94" t="s">
        <v>116</v>
      </c>
      <c r="C104" s="495"/>
      <c r="D104" s="495"/>
      <c r="E104" s="496"/>
      <c r="F104" s="82" t="s">
        <v>92</v>
      </c>
      <c r="G104" s="82"/>
      <c r="H104" s="479" t="str">
        <f t="shared" si="73"/>
        <v>GREY HEATHER</v>
      </c>
      <c r="I104" s="480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94" t="s">
        <v>116</v>
      </c>
      <c r="C105" s="495"/>
      <c r="D105" s="495"/>
      <c r="E105" s="496"/>
      <c r="F105" s="82" t="s">
        <v>92</v>
      </c>
      <c r="G105" s="82"/>
      <c r="H105" s="479" t="str">
        <f t="shared" si="74"/>
        <v>WASHED BURGUNDY</v>
      </c>
      <c r="I105" s="480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94" t="s">
        <v>116</v>
      </c>
      <c r="C106" s="495"/>
      <c r="D106" s="495"/>
      <c r="E106" s="496"/>
      <c r="F106" s="82" t="s">
        <v>92</v>
      </c>
      <c r="G106" s="82"/>
      <c r="H106" s="479" t="str">
        <f t="shared" si="76"/>
        <v>LIME</v>
      </c>
      <c r="I106" s="480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93" t="s">
        <v>93</v>
      </c>
      <c r="C107" s="478"/>
      <c r="D107" s="478"/>
      <c r="E107" s="478"/>
      <c r="F107" s="82" t="s">
        <v>55</v>
      </c>
      <c r="G107" s="82"/>
      <c r="H107" s="479" t="str">
        <f t="shared" si="72"/>
        <v>BLACK</v>
      </c>
      <c r="I107" s="480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93" t="s">
        <v>93</v>
      </c>
      <c r="C108" s="478"/>
      <c r="D108" s="478"/>
      <c r="E108" s="478"/>
      <c r="F108" s="82" t="s">
        <v>55</v>
      </c>
      <c r="G108" s="82"/>
      <c r="H108" s="479" t="str">
        <f t="shared" si="73"/>
        <v>GREY HEATHER</v>
      </c>
      <c r="I108" s="480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93" t="s">
        <v>93</v>
      </c>
      <c r="C109" s="478"/>
      <c r="D109" s="478"/>
      <c r="E109" s="478"/>
      <c r="F109" s="82" t="s">
        <v>55</v>
      </c>
      <c r="G109" s="82"/>
      <c r="H109" s="479" t="str">
        <f t="shared" si="74"/>
        <v>WASHED BURGUNDY</v>
      </c>
      <c r="I109" s="480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93" t="s">
        <v>93</v>
      </c>
      <c r="C110" s="478"/>
      <c r="D110" s="478"/>
      <c r="E110" s="478"/>
      <c r="F110" s="82" t="s">
        <v>55</v>
      </c>
      <c r="G110" s="82"/>
      <c r="H110" s="479" t="str">
        <f t="shared" si="76"/>
        <v>LIME</v>
      </c>
      <c r="I110" s="480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93" t="s">
        <v>94</v>
      </c>
      <c r="C111" s="478"/>
      <c r="D111" s="478"/>
      <c r="E111" s="478"/>
      <c r="F111" s="82" t="s">
        <v>55</v>
      </c>
      <c r="G111" s="82"/>
      <c r="H111" s="479" t="str">
        <f t="shared" si="72"/>
        <v>BLACK</v>
      </c>
      <c r="I111" s="480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93" t="s">
        <v>94</v>
      </c>
      <c r="C112" s="478"/>
      <c r="D112" s="478"/>
      <c r="E112" s="478"/>
      <c r="F112" s="82" t="s">
        <v>55</v>
      </c>
      <c r="G112" s="82"/>
      <c r="H112" s="479" t="str">
        <f t="shared" si="73"/>
        <v>GREY HEATHER</v>
      </c>
      <c r="I112" s="480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93" t="s">
        <v>94</v>
      </c>
      <c r="C113" s="478"/>
      <c r="D113" s="478"/>
      <c r="E113" s="478"/>
      <c r="F113" s="82" t="s">
        <v>55</v>
      </c>
      <c r="G113" s="82"/>
      <c r="H113" s="479" t="str">
        <f t="shared" si="74"/>
        <v>WASHED BURGUNDY</v>
      </c>
      <c r="I113" s="480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93" t="s">
        <v>94</v>
      </c>
      <c r="C114" s="478"/>
      <c r="D114" s="478"/>
      <c r="E114" s="478"/>
      <c r="F114" s="82" t="s">
        <v>55</v>
      </c>
      <c r="G114" s="82"/>
      <c r="H114" s="479" t="str">
        <f t="shared" si="76"/>
        <v>LIME</v>
      </c>
      <c r="I114" s="480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93" t="s">
        <v>95</v>
      </c>
      <c r="C115" s="478"/>
      <c r="D115" s="478"/>
      <c r="E115" s="478"/>
      <c r="F115" s="82" t="s">
        <v>92</v>
      </c>
      <c r="G115" s="82"/>
      <c r="H115" s="479" t="str">
        <f t="shared" si="72"/>
        <v>BLACK</v>
      </c>
      <c r="I115" s="480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93" t="s">
        <v>95</v>
      </c>
      <c r="C116" s="478"/>
      <c r="D116" s="478"/>
      <c r="E116" s="478"/>
      <c r="F116" s="82" t="s">
        <v>92</v>
      </c>
      <c r="G116" s="82"/>
      <c r="H116" s="479" t="str">
        <f t="shared" si="73"/>
        <v>GREY HEATHER</v>
      </c>
      <c r="I116" s="480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93" t="s">
        <v>95</v>
      </c>
      <c r="C117" s="478"/>
      <c r="D117" s="478"/>
      <c r="E117" s="478"/>
      <c r="F117" s="82" t="s">
        <v>92</v>
      </c>
      <c r="G117" s="82"/>
      <c r="H117" s="479" t="str">
        <f t="shared" si="74"/>
        <v>WASHED BURGUNDY</v>
      </c>
      <c r="I117" s="480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93" t="s">
        <v>95</v>
      </c>
      <c r="C118" s="478"/>
      <c r="D118" s="478"/>
      <c r="E118" s="478"/>
      <c r="F118" s="82" t="s">
        <v>92</v>
      </c>
      <c r="G118" s="82"/>
      <c r="H118" s="479" t="str">
        <f t="shared" si="76"/>
        <v>LIME</v>
      </c>
      <c r="I118" s="480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94" t="s">
        <v>96</v>
      </c>
      <c r="C119" s="495"/>
      <c r="D119" s="495"/>
      <c r="E119" s="496"/>
      <c r="F119" s="82" t="s">
        <v>38</v>
      </c>
      <c r="G119" s="82"/>
      <c r="H119" s="479" t="str">
        <f t="shared" si="72"/>
        <v>BLACK</v>
      </c>
      <c r="I119" s="480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93" t="s">
        <v>96</v>
      </c>
      <c r="C120" s="478"/>
      <c r="D120" s="478"/>
      <c r="E120" s="478"/>
      <c r="F120" s="82" t="s">
        <v>38</v>
      </c>
      <c r="G120" s="82"/>
      <c r="H120" s="479" t="str">
        <f t="shared" si="73"/>
        <v>GREY HEATHER</v>
      </c>
      <c r="I120" s="480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93" t="s">
        <v>96</v>
      </c>
      <c r="C121" s="478"/>
      <c r="D121" s="478"/>
      <c r="E121" s="478"/>
      <c r="F121" s="82" t="s">
        <v>38</v>
      </c>
      <c r="G121" s="82"/>
      <c r="H121" s="479" t="str">
        <f t="shared" si="74"/>
        <v>WASHED BURGUNDY</v>
      </c>
      <c r="I121" s="480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93" t="s">
        <v>96</v>
      </c>
      <c r="C122" s="478"/>
      <c r="D122" s="478"/>
      <c r="E122" s="478"/>
      <c r="F122" s="82" t="s">
        <v>38</v>
      </c>
      <c r="G122" s="82"/>
      <c r="H122" s="479" t="str">
        <f t="shared" si="76"/>
        <v>LIME</v>
      </c>
      <c r="I122" s="480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93" t="s">
        <v>97</v>
      </c>
      <c r="C123" s="478"/>
      <c r="D123" s="478"/>
      <c r="E123" s="478"/>
      <c r="F123" s="82" t="s">
        <v>92</v>
      </c>
      <c r="G123" s="82"/>
      <c r="H123" s="479" t="str">
        <f t="shared" si="72"/>
        <v>BLACK</v>
      </c>
      <c r="I123" s="480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94" t="s">
        <v>97</v>
      </c>
      <c r="C124" s="495"/>
      <c r="D124" s="495"/>
      <c r="E124" s="496"/>
      <c r="F124" s="82" t="s">
        <v>92</v>
      </c>
      <c r="G124" s="82"/>
      <c r="H124" s="479" t="str">
        <f t="shared" si="73"/>
        <v>GREY HEATHER</v>
      </c>
      <c r="I124" s="480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94" t="s">
        <v>97</v>
      </c>
      <c r="C125" s="495"/>
      <c r="D125" s="495"/>
      <c r="E125" s="496"/>
      <c r="F125" s="82" t="s">
        <v>92</v>
      </c>
      <c r="G125" s="82"/>
      <c r="H125" s="479" t="str">
        <f>$D$28</f>
        <v>WASHED BURGUNDY</v>
      </c>
      <c r="I125" s="480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94" t="s">
        <v>97</v>
      </c>
      <c r="C126" s="495"/>
      <c r="D126" s="495"/>
      <c r="E126" s="496"/>
      <c r="F126" s="82" t="s">
        <v>92</v>
      </c>
      <c r="G126" s="82"/>
      <c r="H126" s="479" t="str">
        <f>$D$33</f>
        <v>LIME</v>
      </c>
      <c r="I126" s="480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93" t="s">
        <v>110</v>
      </c>
      <c r="C127" s="478"/>
      <c r="D127" s="478"/>
      <c r="E127" s="478"/>
      <c r="F127" s="497" t="s">
        <v>111</v>
      </c>
      <c r="G127" s="82"/>
      <c r="H127" s="498" t="s">
        <v>134</v>
      </c>
      <c r="I127" s="480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93" t="s">
        <v>110</v>
      </c>
      <c r="C128" s="478"/>
      <c r="D128" s="478"/>
      <c r="E128" s="478"/>
      <c r="F128" s="497"/>
      <c r="G128" s="82"/>
      <c r="H128" s="498" t="s">
        <v>135</v>
      </c>
      <c r="I128" s="480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93" t="s">
        <v>110</v>
      </c>
      <c r="C129" s="478"/>
      <c r="D129" s="478"/>
      <c r="E129" s="478"/>
      <c r="F129" s="497"/>
      <c r="G129" s="82"/>
      <c r="H129" s="498" t="s">
        <v>136</v>
      </c>
      <c r="I129" s="480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93" t="s">
        <v>110</v>
      </c>
      <c r="C130" s="478"/>
      <c r="D130" s="478"/>
      <c r="E130" s="478"/>
      <c r="F130" s="497"/>
      <c r="G130" s="82"/>
      <c r="H130" s="498">
        <v>41</v>
      </c>
      <c r="I130" s="480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93" t="s">
        <v>110</v>
      </c>
      <c r="C131" s="478"/>
      <c r="D131" s="478"/>
      <c r="E131" s="478"/>
      <c r="F131" s="497"/>
      <c r="G131" s="82"/>
      <c r="H131" s="479">
        <v>42</v>
      </c>
      <c r="I131" s="480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90" t="s">
        <v>31</v>
      </c>
      <c r="K133" s="390"/>
      <c r="L133" s="390"/>
      <c r="M133" s="390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99" t="s">
        <v>49</v>
      </c>
      <c r="C135" s="500"/>
      <c r="D135" s="500"/>
      <c r="E135" s="500"/>
      <c r="F135" s="500"/>
      <c r="G135" s="500"/>
      <c r="H135" s="500"/>
      <c r="I135" s="50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502" t="s">
        <v>99</v>
      </c>
      <c r="E136" s="502"/>
      <c r="F136" s="502" t="s">
        <v>54</v>
      </c>
      <c r="G136" s="502"/>
      <c r="H136" s="502"/>
      <c r="I136" s="50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03" t="s">
        <v>122</v>
      </c>
      <c r="D137" s="505" t="s">
        <v>124</v>
      </c>
      <c r="E137" s="506"/>
      <c r="F137" s="507" t="s">
        <v>137</v>
      </c>
      <c r="G137" s="507"/>
      <c r="H137" s="507"/>
      <c r="I137" s="507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04"/>
      <c r="D138" s="508" t="s">
        <v>125</v>
      </c>
      <c r="E138" s="509"/>
      <c r="F138" s="507" t="s">
        <v>138</v>
      </c>
      <c r="G138" s="507"/>
      <c r="H138" s="507"/>
      <c r="I138" s="507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99"/>
      <c r="C140" s="500"/>
      <c r="D140" s="510"/>
      <c r="E140" s="510"/>
      <c r="F140" s="510"/>
      <c r="G140" s="510"/>
      <c r="H140" s="510"/>
      <c r="I140" s="511"/>
      <c r="J140" s="44"/>
      <c r="K140" s="44"/>
    </row>
    <row r="141" spans="1:16" s="12" customFormat="1" ht="28" hidden="1">
      <c r="A141" s="88"/>
      <c r="B141" s="494"/>
      <c r="C141" s="49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12" t="s">
        <v>119</v>
      </c>
      <c r="C142" s="512"/>
      <c r="D142" s="100"/>
      <c r="E142" s="100">
        <v>2.2000000000000002</v>
      </c>
      <c r="F142" s="513">
        <v>3</v>
      </c>
      <c r="G142" s="514"/>
      <c r="H142" s="514"/>
      <c r="I142" s="515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16" t="s">
        <v>155</v>
      </c>
      <c r="D144" s="516"/>
      <c r="E144" s="516"/>
      <c r="F144" s="516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99" t="s">
        <v>49</v>
      </c>
      <c r="C145" s="500"/>
      <c r="D145" s="500"/>
      <c r="E145" s="500"/>
      <c r="F145" s="500"/>
      <c r="G145" s="500"/>
      <c r="H145" s="500"/>
      <c r="I145" s="50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99" t="s">
        <v>69</v>
      </c>
      <c r="F146" s="400"/>
      <c r="G146" s="400"/>
      <c r="H146" s="400"/>
      <c r="I146" s="401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02" t="s">
        <v>161</v>
      </c>
      <c r="F147" s="403"/>
      <c r="G147" s="403"/>
      <c r="H147" s="403"/>
      <c r="I147" s="404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02" t="s">
        <v>171</v>
      </c>
      <c r="F148" s="403"/>
      <c r="G148" s="403"/>
      <c r="H148" s="403"/>
      <c r="I148" s="404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02" t="s">
        <v>161</v>
      </c>
      <c r="F149" s="403"/>
      <c r="G149" s="403"/>
      <c r="H149" s="403"/>
      <c r="I149" s="404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02" t="s">
        <v>161</v>
      </c>
      <c r="F150" s="403"/>
      <c r="G150" s="403"/>
      <c r="H150" s="403"/>
      <c r="I150" s="404"/>
      <c r="J150" s="44"/>
      <c r="K150" s="44"/>
      <c r="L150" s="44"/>
      <c r="M150" s="44"/>
      <c r="N150" s="44"/>
    </row>
    <row r="151" spans="1:16" s="12" customFormat="1" ht="28">
      <c r="A151" s="88"/>
      <c r="B151" s="499" t="s">
        <v>70</v>
      </c>
      <c r="C151" s="500"/>
      <c r="D151" s="510"/>
      <c r="E151" s="510"/>
      <c r="F151" s="510"/>
      <c r="G151" s="510"/>
      <c r="H151" s="510"/>
      <c r="I151" s="511"/>
      <c r="J151" s="44"/>
      <c r="K151" s="44"/>
    </row>
    <row r="152" spans="1:16" s="12" customFormat="1" ht="56.25" customHeight="1">
      <c r="A152" s="88"/>
      <c r="B152" s="494"/>
      <c r="C152" s="49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29" t="s">
        <v>162</v>
      </c>
      <c r="C153" s="530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31" t="s">
        <v>163</v>
      </c>
      <c r="C154" s="532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33" t="s">
        <v>71</v>
      </c>
      <c r="D157" s="534"/>
      <c r="E157" s="534"/>
      <c r="F157" s="534"/>
      <c r="G157" s="534"/>
      <c r="H157" s="534"/>
      <c r="I157" s="535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08" t="s">
        <v>164</v>
      </c>
      <c r="D158" s="517"/>
      <c r="E158" s="517"/>
      <c r="F158" s="517"/>
      <c r="G158" s="517"/>
      <c r="H158" s="517"/>
      <c r="I158" s="509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08" t="s">
        <v>165</v>
      </c>
      <c r="D159" s="517"/>
      <c r="E159" s="517"/>
      <c r="F159" s="517"/>
      <c r="G159" s="517"/>
      <c r="H159" s="517"/>
      <c r="I159" s="509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18" t="s">
        <v>164</v>
      </c>
      <c r="D160" s="519"/>
      <c r="E160" s="519"/>
      <c r="F160" s="519"/>
      <c r="G160" s="519"/>
      <c r="H160" s="519"/>
      <c r="I160" s="520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21"/>
      <c r="D161" s="522"/>
      <c r="E161" s="522"/>
      <c r="F161" s="522"/>
      <c r="G161" s="522"/>
      <c r="H161" s="522"/>
      <c r="I161" s="523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24"/>
      <c r="D162" s="525"/>
      <c r="E162" s="525"/>
      <c r="F162" s="525"/>
      <c r="G162" s="525"/>
      <c r="H162" s="525"/>
      <c r="I162" s="526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90" t="s">
        <v>78</v>
      </c>
      <c r="C164" s="390"/>
      <c r="D164" s="390"/>
      <c r="E164" s="390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27"/>
      <c r="B170" s="528"/>
      <c r="C170" s="528"/>
      <c r="D170" s="528"/>
      <c r="E170" s="528"/>
      <c r="F170" s="528"/>
      <c r="G170" s="528"/>
      <c r="H170" s="528"/>
      <c r="I170" s="528"/>
      <c r="J170" s="528"/>
      <c r="K170" s="528"/>
      <c r="L170" s="528"/>
      <c r="M170" s="528"/>
      <c r="N170" s="528"/>
      <c r="O170" s="528"/>
      <c r="P170" s="528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C664-7576-401F-B48E-05DD96613387}">
  <sheetPr>
    <pageSetUpPr fitToPage="1"/>
  </sheetPr>
  <dimension ref="A1:B48"/>
  <sheetViews>
    <sheetView view="pageBreakPreview" topLeftCell="A9" zoomScale="40" zoomScaleNormal="40" zoomScaleSheetLayoutView="40" zoomScalePageLayoutView="25" workbookViewId="0">
      <selection activeCell="K15" sqref="K15"/>
    </sheetView>
  </sheetViews>
  <sheetFormatPr defaultColWidth="9.1796875" defaultRowHeight="20"/>
  <cols>
    <col min="1" max="1" width="103.1796875" style="67" customWidth="1"/>
    <col min="2" max="2" width="160.5429687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DOCKET'!D7</f>
        <v>H06-CR39M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DOCKET'!D8</f>
        <v>PENNAT CREW MEN'S</v>
      </c>
    </row>
    <row r="5" spans="1:2" s="58" customFormat="1" ht="76" customHeight="1">
      <c r="A5" s="199"/>
      <c r="B5" s="330" t="str">
        <f>'1. CUTTING DOCKET'!$D$18</f>
        <v>VINTAGE WHITE</v>
      </c>
    </row>
    <row r="6" spans="1:2" s="62" customFormat="1" ht="69.75" customHeight="1">
      <c r="A6" s="161" t="s">
        <v>32</v>
      </c>
      <c r="B6" s="331" t="str">
        <f>B5</f>
        <v>VINTAGE WHITE</v>
      </c>
    </row>
    <row r="7" spans="1:2" s="62" customFormat="1" ht="93" customHeight="1">
      <c r="A7" s="200" t="s">
        <v>33</v>
      </c>
      <c r="B7" s="331" t="str">
        <f>'[11]1. CUTTING DOCKET'!$B$27</f>
        <v>BRUSHED FLEECE 100% COTTON (30/1+8/1) HEAVY WASHING_350GSM</v>
      </c>
    </row>
    <row r="8" spans="1:2" s="62" customFormat="1" ht="254" customHeight="1">
      <c r="A8" s="162" t="s">
        <v>32</v>
      </c>
      <c r="B8" s="332" t="s">
        <v>443</v>
      </c>
    </row>
    <row r="9" spans="1:2" s="62" customFormat="1" ht="94.5" customHeight="1">
      <c r="A9" s="161" t="str">
        <f>'1. CUTTING DOCKET'!B28</f>
        <v>RIB 2X2 COTTON SPANDEX 400GSM</v>
      </c>
      <c r="B9" s="331" t="str">
        <f>B6</f>
        <v>VINTAGE WHITE</v>
      </c>
    </row>
    <row r="10" spans="1:2" s="62" customFormat="1" ht="254" customHeight="1">
      <c r="A10" s="162" t="s">
        <v>208</v>
      </c>
      <c r="B10" s="332" t="s">
        <v>443</v>
      </c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50" customHeight="1">
      <c r="A15" s="161" t="s">
        <v>206</v>
      </c>
      <c r="B15" s="333" t="str">
        <f>B9</f>
        <v>VINTAGE WHITE</v>
      </c>
    </row>
    <row r="16" spans="1:2" s="62" customFormat="1" ht="117.5" customHeight="1">
      <c r="A16" s="277" t="s">
        <v>241</v>
      </c>
      <c r="B16" s="334" t="s">
        <v>444</v>
      </c>
    </row>
    <row r="17" spans="1:2" s="62" customFormat="1" ht="133" customHeight="1">
      <c r="A17" s="286" t="str">
        <f>'[11]1. CUTTING DOCKET'!$B$33</f>
        <v>NHÃN DỆT BẰNG VẢI 38MM*71MM 
(NHÃN CHÍNH-PHÂN THEO TỪNG SIZE)
CODE: HSC-ML-0047(MENS)</v>
      </c>
      <c r="B17" s="333" t="s">
        <v>89</v>
      </c>
    </row>
    <row r="18" spans="1:2" s="62" customFormat="1" ht="316" customHeight="1">
      <c r="A18" s="287" t="s">
        <v>214</v>
      </c>
      <c r="B18" s="335"/>
    </row>
    <row r="19" spans="1:2" s="62" customFormat="1" ht="151.5" customHeight="1">
      <c r="A19" s="286" t="str">
        <f>'1. CUTTING DOCKET'!B33</f>
        <v>NHÃN THÀNH PHẦN 100% COTTON
KÍCH THƯỚC: 82.2 *20 MM
CODE: CC-054</v>
      </c>
      <c r="B19" s="333" t="s">
        <v>401</v>
      </c>
    </row>
    <row r="20" spans="1:2" s="62" customFormat="1" ht="409.5" customHeight="1">
      <c r="A20" s="538" t="s">
        <v>219</v>
      </c>
      <c r="B20" s="540"/>
    </row>
    <row r="21" spans="1:2" s="62" customFormat="1" ht="4" customHeight="1">
      <c r="A21" s="539"/>
      <c r="B21" s="541"/>
    </row>
    <row r="22" spans="1:2" s="62" customFormat="1" ht="83" customHeight="1">
      <c r="A22" s="286" t="str">
        <f>'[11]1. CUTTING DOCKET'!$B$35</f>
        <v>NHÃN HSCO SATIN
CODE: HSC-ML-0002</v>
      </c>
      <c r="B22" s="333" t="s">
        <v>89</v>
      </c>
    </row>
    <row r="23" spans="1:2" s="62" customFormat="1" ht="196" customHeight="1">
      <c r="A23" s="287" t="s">
        <v>215</v>
      </c>
      <c r="B23" s="335"/>
    </row>
    <row r="24" spans="1:2" s="62" customFormat="1" ht="52.5" customHeight="1">
      <c r="A24" s="286" t="str">
        <f>'[11]1. CUTTING DOCKET'!$B$41</f>
        <v>DÂY TAPE XƯƠNG CÁ 1CM</v>
      </c>
      <c r="B24" s="333" t="s">
        <v>389</v>
      </c>
    </row>
    <row r="25" spans="1:2" s="62" customFormat="1" ht="122" customHeight="1">
      <c r="A25" s="288" t="s">
        <v>220</v>
      </c>
      <c r="B25" s="343" t="s">
        <v>440</v>
      </c>
    </row>
    <row r="26" spans="1:2" s="62" customFormat="1" ht="53" customHeight="1">
      <c r="A26" s="536" t="s">
        <v>232</v>
      </c>
      <c r="B26" s="333" t="s">
        <v>89</v>
      </c>
    </row>
    <row r="27" spans="1:2" s="62" customFormat="1" ht="58" customHeight="1">
      <c r="A27" s="537"/>
      <c r="B27" s="161" t="s">
        <v>416</v>
      </c>
    </row>
    <row r="28" spans="1:2" s="62" customFormat="1" ht="332" customHeight="1">
      <c r="A28" s="288" t="s">
        <v>417</v>
      </c>
      <c r="B28" s="332"/>
    </row>
    <row r="29" spans="1:2" s="62" customFormat="1" ht="90" customHeight="1">
      <c r="A29" s="286" t="str">
        <f>'1. CUTTING DOCKET'!B39</f>
        <v>ĐẠN BẮN TREO THẺ BÀI</v>
      </c>
      <c r="B29" s="333" t="s">
        <v>39</v>
      </c>
    </row>
    <row r="30" spans="1:2" s="62" customFormat="1" ht="202.5" customHeight="1">
      <c r="A30" s="288" t="s">
        <v>418</v>
      </c>
      <c r="B30" s="336"/>
    </row>
    <row r="31" spans="1:2" s="62" customFormat="1" ht="90" customHeight="1">
      <c r="A31" s="286" t="s">
        <v>225</v>
      </c>
      <c r="B31" s="333" t="s">
        <v>89</v>
      </c>
    </row>
    <row r="32" spans="1:2" s="62" customFormat="1" ht="185.5" customHeight="1">
      <c r="A32" s="288" t="s">
        <v>419</v>
      </c>
      <c r="B32" s="336"/>
    </row>
    <row r="33" spans="1:2" s="62" customFormat="1" ht="88" customHeight="1">
      <c r="A33" s="286" t="s">
        <v>226</v>
      </c>
      <c r="B33" s="333" t="str">
        <f>B31</f>
        <v>NỀN TRẮNG CHỮ ĐEN</v>
      </c>
    </row>
    <row r="34" spans="1:2" s="62" customFormat="1" ht="221.5" customHeight="1">
      <c r="A34" s="288" t="s">
        <v>420</v>
      </c>
      <c r="B34" s="336"/>
    </row>
    <row r="35" spans="1:2" s="62" customFormat="1" ht="80" customHeight="1">
      <c r="A35" s="286" t="s">
        <v>227</v>
      </c>
      <c r="B35" s="333" t="str">
        <f>B33</f>
        <v>NỀN TRẮNG CHỮ ĐEN</v>
      </c>
    </row>
    <row r="36" spans="1:2" s="62" customFormat="1" ht="173.5" customHeight="1">
      <c r="A36" s="288" t="s">
        <v>421</v>
      </c>
      <c r="B36" s="336"/>
    </row>
    <row r="37" spans="1:2" s="62" customFormat="1" ht="51" customHeight="1">
      <c r="A37" s="286" t="s">
        <v>233</v>
      </c>
      <c r="B37" s="333" t="s">
        <v>92</v>
      </c>
    </row>
    <row r="38" spans="1:2" s="62" customFormat="1" ht="96" customHeight="1">
      <c r="A38" s="288" t="s">
        <v>422</v>
      </c>
      <c r="B38" s="336"/>
    </row>
    <row r="39" spans="1:2" s="62" customFormat="1" ht="35">
      <c r="A39" s="286" t="s">
        <v>228</v>
      </c>
      <c r="B39" s="333" t="s">
        <v>92</v>
      </c>
    </row>
    <row r="40" spans="1:2" s="62" customFormat="1" ht="72.5" customHeight="1">
      <c r="A40" s="288" t="s">
        <v>423</v>
      </c>
      <c r="B40" s="336"/>
    </row>
    <row r="41" spans="1:2" s="62" customFormat="1" ht="54" customHeight="1">
      <c r="A41" s="286" t="s">
        <v>229</v>
      </c>
      <c r="B41" s="333" t="s">
        <v>92</v>
      </c>
    </row>
    <row r="42" spans="1:2" s="62" customFormat="1" ht="167.5" customHeight="1">
      <c r="A42" s="288" t="s">
        <v>424</v>
      </c>
      <c r="B42" s="332"/>
    </row>
    <row r="43" spans="1:2" s="62" customFormat="1" ht="55" customHeight="1">
      <c r="A43" s="286" t="s">
        <v>234</v>
      </c>
      <c r="B43" s="333" t="s">
        <v>92</v>
      </c>
    </row>
    <row r="44" spans="1:2" s="62" customFormat="1" ht="104.5" customHeight="1">
      <c r="A44" s="288" t="s">
        <v>424</v>
      </c>
      <c r="B44" s="332"/>
    </row>
    <row r="45" spans="1:2" s="62" customFormat="1" ht="51.5" customHeight="1">
      <c r="A45" s="286" t="s">
        <v>230</v>
      </c>
      <c r="B45" s="333" t="s">
        <v>55</v>
      </c>
    </row>
    <row r="46" spans="1:2" s="62" customFormat="1" ht="104.5" customHeight="1">
      <c r="A46" s="288" t="s">
        <v>425</v>
      </c>
      <c r="B46" s="332"/>
    </row>
    <row r="47" spans="1:2" s="62" customFormat="1" ht="46" customHeight="1">
      <c r="A47" s="286" t="s">
        <v>200</v>
      </c>
      <c r="B47" s="333" t="str">
        <f>B45</f>
        <v>NATURAL</v>
      </c>
    </row>
    <row r="48" spans="1:2" s="62" customFormat="1" ht="104.5" customHeight="1">
      <c r="A48" s="288" t="s">
        <v>423</v>
      </c>
      <c r="B48" s="336"/>
    </row>
  </sheetData>
  <mergeCells count="3">
    <mergeCell ref="A26:A27"/>
    <mergeCell ref="A20:A21"/>
    <mergeCell ref="B20:B21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8" max="2" man="1"/>
    <brk id="28" max="1" man="1"/>
    <brk id="42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B7E8-2021-40EE-B178-1B6B0CBA0A5D}">
  <sheetPr>
    <tabColor rgb="FFFF0000"/>
  </sheetPr>
  <dimension ref="A1:P36"/>
  <sheetViews>
    <sheetView view="pageBreakPreview" topLeftCell="A16" zoomScale="70" zoomScaleNormal="71" zoomScaleSheetLayoutView="70" workbookViewId="0">
      <selection activeCell="P8" sqref="P8"/>
    </sheetView>
  </sheetViews>
  <sheetFormatPr defaultColWidth="8.453125" defaultRowHeight="14"/>
  <cols>
    <col min="1" max="1" width="15" style="299" customWidth="1"/>
    <col min="2" max="2" width="61.1796875" style="299" customWidth="1"/>
    <col min="3" max="3" width="35.1796875" style="299" customWidth="1"/>
    <col min="4" max="4" width="12.90625" style="299" customWidth="1"/>
    <col min="5" max="5" width="13" style="329" customWidth="1"/>
    <col min="6" max="6" width="11.36328125" style="329" hidden="1" customWidth="1"/>
    <col min="7" max="7" width="11.36328125" style="329" customWidth="1"/>
    <col min="8" max="8" width="11.36328125" style="329" hidden="1" customWidth="1"/>
    <col min="9" max="9" width="11.36328125" style="329" customWidth="1"/>
    <col min="10" max="10" width="11.36328125" style="329" hidden="1" customWidth="1"/>
    <col min="11" max="11" width="11.36328125" style="329" customWidth="1"/>
    <col min="12" max="12" width="11.36328125" style="329" hidden="1" customWidth="1"/>
    <col min="13" max="13" width="11.36328125" style="329" customWidth="1"/>
    <col min="14" max="14" width="11.36328125" style="329" hidden="1" customWidth="1"/>
    <col min="15" max="15" width="11.36328125" style="329" customWidth="1"/>
    <col min="16" max="16" width="33.453125" style="299" bestFit="1" customWidth="1"/>
    <col min="17" max="16384" width="8.453125" style="299"/>
  </cols>
  <sheetData>
    <row r="1" spans="1:16" ht="16.5" customHeight="1">
      <c r="A1" s="542" t="s">
        <v>304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4"/>
      <c r="P1" s="327"/>
    </row>
    <row r="2" spans="1:16" ht="16.5" customHeight="1">
      <c r="A2" s="542" t="s">
        <v>305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4"/>
      <c r="P2" s="327"/>
    </row>
    <row r="3" spans="1:16" ht="16.5" customHeight="1">
      <c r="A3" s="300" t="s">
        <v>306</v>
      </c>
      <c r="B3" s="301" t="s">
        <v>250</v>
      </c>
      <c r="C3" s="301"/>
      <c r="D3" s="301"/>
      <c r="E3" s="302" t="s">
        <v>307</v>
      </c>
      <c r="F3" s="303"/>
      <c r="G3" s="303"/>
      <c r="H3" s="303"/>
      <c r="I3" s="303"/>
      <c r="J3" s="302" t="s">
        <v>308</v>
      </c>
      <c r="K3" s="302"/>
      <c r="L3" s="304">
        <v>45086</v>
      </c>
      <c r="M3" s="304"/>
      <c r="N3" s="304"/>
      <c r="O3" s="305"/>
      <c r="P3" s="327"/>
    </row>
    <row r="4" spans="1:16" ht="16.5" customHeight="1">
      <c r="A4" s="306" t="s">
        <v>309</v>
      </c>
      <c r="B4" s="307">
        <v>50287</v>
      </c>
      <c r="C4" s="307"/>
      <c r="D4" s="307"/>
      <c r="E4" s="308" t="s">
        <v>310</v>
      </c>
      <c r="F4" s="309"/>
      <c r="G4" s="309"/>
      <c r="H4" s="309"/>
      <c r="I4" s="309"/>
      <c r="J4" s="308" t="s">
        <v>311</v>
      </c>
      <c r="K4" s="308"/>
      <c r="L4" s="308" t="s">
        <v>312</v>
      </c>
      <c r="M4" s="308"/>
      <c r="N4" s="308"/>
      <c r="O4" s="310"/>
      <c r="P4" s="327"/>
    </row>
    <row r="5" spans="1:16" ht="16.5" customHeight="1">
      <c r="A5" s="311" t="s">
        <v>313</v>
      </c>
      <c r="B5" s="312" t="s">
        <v>314</v>
      </c>
      <c r="C5" s="312"/>
      <c r="D5" s="312"/>
      <c r="E5" s="313" t="s">
        <v>315</v>
      </c>
      <c r="F5" s="314"/>
      <c r="G5" s="314"/>
      <c r="H5" s="314"/>
      <c r="I5" s="314"/>
      <c r="J5" s="314"/>
      <c r="K5" s="314"/>
      <c r="L5" s="314"/>
      <c r="M5" s="314"/>
      <c r="N5" s="314"/>
      <c r="O5" s="315"/>
      <c r="P5" s="327"/>
    </row>
    <row r="6" spans="1:16" ht="49.5" customHeight="1">
      <c r="A6" s="316" t="s">
        <v>251</v>
      </c>
      <c r="B6" s="316" t="s">
        <v>252</v>
      </c>
      <c r="C6" s="316" t="s">
        <v>216</v>
      </c>
      <c r="D6" s="316" t="s">
        <v>253</v>
      </c>
      <c r="E6" s="316" t="s">
        <v>254</v>
      </c>
      <c r="F6" s="316" t="s">
        <v>60</v>
      </c>
      <c r="G6" s="338" t="s">
        <v>316</v>
      </c>
      <c r="H6" s="316" t="s">
        <v>10</v>
      </c>
      <c r="I6" s="338" t="s">
        <v>317</v>
      </c>
      <c r="J6" s="316" t="s">
        <v>57</v>
      </c>
      <c r="K6" s="338" t="s">
        <v>318</v>
      </c>
      <c r="L6" s="316" t="s">
        <v>58</v>
      </c>
      <c r="M6" s="338" t="s">
        <v>319</v>
      </c>
      <c r="N6" s="337" t="s">
        <v>59</v>
      </c>
      <c r="O6" s="338" t="s">
        <v>320</v>
      </c>
      <c r="P6" s="339" t="s">
        <v>321</v>
      </c>
    </row>
    <row r="7" spans="1:16" ht="21.65" customHeight="1">
      <c r="A7" s="317" t="s">
        <v>322</v>
      </c>
      <c r="B7" s="318" t="s">
        <v>255</v>
      </c>
      <c r="C7" s="318" t="s">
        <v>216</v>
      </c>
      <c r="D7" s="322"/>
      <c r="E7" s="319"/>
      <c r="F7" s="319"/>
      <c r="G7" s="319"/>
      <c r="H7" s="320">
        <v>24</v>
      </c>
      <c r="I7" s="320"/>
      <c r="J7" s="319"/>
      <c r="K7" s="319"/>
      <c r="L7" s="319"/>
      <c r="M7" s="321"/>
      <c r="N7" s="321"/>
      <c r="O7" s="321"/>
      <c r="P7" s="340"/>
    </row>
    <row r="8" spans="1:16" ht="21.65" customHeight="1">
      <c r="A8" s="317" t="s">
        <v>323</v>
      </c>
      <c r="B8" s="318" t="s">
        <v>256</v>
      </c>
      <c r="C8" s="318" t="s">
        <v>257</v>
      </c>
      <c r="D8" s="322">
        <v>0.25</v>
      </c>
      <c r="E8" s="322" t="s">
        <v>324</v>
      </c>
      <c r="F8" s="322" t="s">
        <v>325</v>
      </c>
      <c r="G8" s="322" t="s">
        <v>325</v>
      </c>
      <c r="H8" s="323">
        <v>8</v>
      </c>
      <c r="I8" s="323">
        <v>8</v>
      </c>
      <c r="J8" s="322" t="s">
        <v>326</v>
      </c>
      <c r="K8" s="322" t="s">
        <v>326</v>
      </c>
      <c r="L8" s="322" t="s">
        <v>327</v>
      </c>
      <c r="M8" s="322" t="s">
        <v>327</v>
      </c>
      <c r="N8" s="324" t="s">
        <v>328</v>
      </c>
      <c r="O8" s="324" t="s">
        <v>328</v>
      </c>
      <c r="P8" s="340"/>
    </row>
    <row r="9" spans="1:16" ht="21.65" customHeight="1">
      <c r="A9" s="317" t="s">
        <v>329</v>
      </c>
      <c r="B9" s="318" t="s">
        <v>258</v>
      </c>
      <c r="C9" s="318" t="s">
        <v>259</v>
      </c>
      <c r="D9" s="322">
        <v>0.125</v>
      </c>
      <c r="E9" s="322" t="s">
        <v>330</v>
      </c>
      <c r="F9" s="322" t="s">
        <v>429</v>
      </c>
      <c r="G9" s="322">
        <v>4</v>
      </c>
      <c r="H9" s="323">
        <v>4</v>
      </c>
      <c r="I9" s="323">
        <v>4.125</v>
      </c>
      <c r="J9" s="322" t="s">
        <v>430</v>
      </c>
      <c r="K9" s="322">
        <v>4.25</v>
      </c>
      <c r="L9" s="322" t="s">
        <v>431</v>
      </c>
      <c r="M9" s="322">
        <v>4.375</v>
      </c>
      <c r="N9" s="324" t="s">
        <v>432</v>
      </c>
      <c r="O9" s="341">
        <v>4.5</v>
      </c>
      <c r="P9" s="340"/>
    </row>
    <row r="10" spans="1:16" ht="21.65" customHeight="1">
      <c r="A10" s="317" t="s">
        <v>331</v>
      </c>
      <c r="B10" s="318" t="s">
        <v>260</v>
      </c>
      <c r="C10" s="318" t="s">
        <v>261</v>
      </c>
      <c r="D10" s="322">
        <v>0.125</v>
      </c>
      <c r="E10" s="323">
        <v>0</v>
      </c>
      <c r="F10" s="323">
        <v>1</v>
      </c>
      <c r="G10" s="323">
        <v>1</v>
      </c>
      <c r="H10" s="323">
        <v>1</v>
      </c>
      <c r="I10" s="323">
        <v>1</v>
      </c>
      <c r="J10" s="323">
        <v>1</v>
      </c>
      <c r="K10" s="323">
        <v>1</v>
      </c>
      <c r="L10" s="323">
        <v>1</v>
      </c>
      <c r="M10" s="323">
        <v>1</v>
      </c>
      <c r="N10" s="325">
        <v>1</v>
      </c>
      <c r="O10" s="325">
        <v>1</v>
      </c>
      <c r="P10" s="340"/>
    </row>
    <row r="11" spans="1:16" ht="21.65" hidden="1" customHeight="1">
      <c r="A11" s="317" t="s">
        <v>332</v>
      </c>
      <c r="B11" s="318" t="s">
        <v>262</v>
      </c>
      <c r="C11" s="318" t="s">
        <v>263</v>
      </c>
      <c r="D11" s="322">
        <v>0.375</v>
      </c>
      <c r="E11" s="322" t="s">
        <v>333</v>
      </c>
      <c r="F11" s="322"/>
      <c r="G11" s="322"/>
      <c r="H11" s="323">
        <v>0</v>
      </c>
      <c r="I11" s="323">
        <v>0</v>
      </c>
      <c r="J11" s="322"/>
      <c r="K11" s="322"/>
      <c r="L11" s="323"/>
      <c r="M11" s="323"/>
      <c r="N11" s="324"/>
      <c r="O11" s="324"/>
      <c r="P11" s="340"/>
    </row>
    <row r="12" spans="1:16" ht="21.65" customHeight="1">
      <c r="A12" s="317" t="s">
        <v>334</v>
      </c>
      <c r="B12" s="318" t="s">
        <v>264</v>
      </c>
      <c r="C12" s="318" t="s">
        <v>242</v>
      </c>
      <c r="D12" s="322">
        <v>0.125</v>
      </c>
      <c r="E12" s="323">
        <v>0</v>
      </c>
      <c r="F12" s="322" t="s">
        <v>335</v>
      </c>
      <c r="G12" s="322" t="s">
        <v>335</v>
      </c>
      <c r="H12" s="322" t="s">
        <v>335</v>
      </c>
      <c r="I12" s="322" t="s">
        <v>335</v>
      </c>
      <c r="J12" s="322" t="s">
        <v>335</v>
      </c>
      <c r="K12" s="322" t="s">
        <v>335</v>
      </c>
      <c r="L12" s="322" t="s">
        <v>335</v>
      </c>
      <c r="M12" s="322" t="s">
        <v>335</v>
      </c>
      <c r="N12" s="324" t="s">
        <v>335</v>
      </c>
      <c r="O12" s="324" t="s">
        <v>335</v>
      </c>
      <c r="P12" s="340"/>
    </row>
    <row r="13" spans="1:16" ht="21.65" customHeight="1">
      <c r="A13" s="317" t="s">
        <v>336</v>
      </c>
      <c r="B13" s="318" t="s">
        <v>265</v>
      </c>
      <c r="C13" s="318" t="s">
        <v>243</v>
      </c>
      <c r="D13" s="322">
        <v>0.375</v>
      </c>
      <c r="E13" s="322" t="s">
        <v>337</v>
      </c>
      <c r="F13" s="322" t="s">
        <v>338</v>
      </c>
      <c r="G13" s="322" t="s">
        <v>338</v>
      </c>
      <c r="H13" s="322" t="s">
        <v>339</v>
      </c>
      <c r="I13" s="322" t="s">
        <v>339</v>
      </c>
      <c r="J13" s="322" t="s">
        <v>340</v>
      </c>
      <c r="K13" s="322" t="s">
        <v>340</v>
      </c>
      <c r="L13" s="322" t="s">
        <v>341</v>
      </c>
      <c r="M13" s="322" t="s">
        <v>341</v>
      </c>
      <c r="N13" s="324" t="s">
        <v>342</v>
      </c>
      <c r="O13" s="324" t="s">
        <v>342</v>
      </c>
      <c r="P13" s="340"/>
    </row>
    <row r="14" spans="1:16" ht="21.65" hidden="1" customHeight="1">
      <c r="A14" s="317" t="s">
        <v>343</v>
      </c>
      <c r="B14" s="318" t="s">
        <v>266</v>
      </c>
      <c r="C14" s="318"/>
      <c r="D14" s="322">
        <v>0.375</v>
      </c>
      <c r="E14" s="323">
        <v>0</v>
      </c>
      <c r="F14" s="323">
        <v>0</v>
      </c>
      <c r="G14" s="323">
        <v>0</v>
      </c>
      <c r="H14" s="323">
        <v>0</v>
      </c>
      <c r="I14" s="323">
        <v>0</v>
      </c>
      <c r="J14" s="323">
        <v>0</v>
      </c>
      <c r="K14" s="323">
        <v>0</v>
      </c>
      <c r="L14" s="323">
        <v>0</v>
      </c>
      <c r="M14" s="323">
        <v>0</v>
      </c>
      <c r="N14" s="325">
        <v>0</v>
      </c>
      <c r="O14" s="325">
        <v>0</v>
      </c>
      <c r="P14" s="340"/>
    </row>
    <row r="15" spans="1:16" ht="21.65" customHeight="1">
      <c r="A15" s="317" t="s">
        <v>344</v>
      </c>
      <c r="B15" s="318" t="s">
        <v>267</v>
      </c>
      <c r="C15" s="318" t="s">
        <v>268</v>
      </c>
      <c r="D15" s="322">
        <v>0.375</v>
      </c>
      <c r="E15" s="322" t="s">
        <v>337</v>
      </c>
      <c r="F15" s="322" t="s">
        <v>345</v>
      </c>
      <c r="G15" s="322" t="s">
        <v>345</v>
      </c>
      <c r="H15" s="323">
        <v>18</v>
      </c>
      <c r="I15" s="323">
        <v>18</v>
      </c>
      <c r="J15" s="322" t="s">
        <v>346</v>
      </c>
      <c r="K15" s="322" t="s">
        <v>346</v>
      </c>
      <c r="L15" s="322" t="s">
        <v>347</v>
      </c>
      <c r="M15" s="322" t="s">
        <v>347</v>
      </c>
      <c r="N15" s="324" t="s">
        <v>348</v>
      </c>
      <c r="O15" s="324" t="s">
        <v>348</v>
      </c>
      <c r="P15" s="340"/>
    </row>
    <row r="16" spans="1:16" ht="21.65" customHeight="1">
      <c r="A16" s="317" t="s">
        <v>349</v>
      </c>
      <c r="B16" s="318" t="s">
        <v>269</v>
      </c>
      <c r="C16" s="318" t="s">
        <v>270</v>
      </c>
      <c r="D16" s="322">
        <v>0.375</v>
      </c>
      <c r="E16" s="322" t="s">
        <v>337</v>
      </c>
      <c r="F16" s="322" t="s">
        <v>350</v>
      </c>
      <c r="G16" s="322" t="s">
        <v>350</v>
      </c>
      <c r="H16" s="323">
        <v>19</v>
      </c>
      <c r="I16" s="323">
        <v>19</v>
      </c>
      <c r="J16" s="322" t="s">
        <v>351</v>
      </c>
      <c r="K16" s="322" t="s">
        <v>351</v>
      </c>
      <c r="L16" s="322" t="s">
        <v>352</v>
      </c>
      <c r="M16" s="322" t="s">
        <v>352</v>
      </c>
      <c r="N16" s="324" t="s">
        <v>353</v>
      </c>
      <c r="O16" s="324" t="s">
        <v>353</v>
      </c>
      <c r="P16" s="340"/>
    </row>
    <row r="17" spans="1:16" ht="21.65" customHeight="1">
      <c r="A17" s="317" t="s">
        <v>354</v>
      </c>
      <c r="B17" s="318" t="s">
        <v>271</v>
      </c>
      <c r="C17" s="318" t="s">
        <v>272</v>
      </c>
      <c r="D17" s="322">
        <v>0.25</v>
      </c>
      <c r="E17" s="322" t="s">
        <v>324</v>
      </c>
      <c r="F17" s="323">
        <v>12</v>
      </c>
      <c r="G17" s="323">
        <v>12.5</v>
      </c>
      <c r="H17" s="322" t="s">
        <v>433</v>
      </c>
      <c r="I17" s="322">
        <v>12.75</v>
      </c>
      <c r="J17" s="322" t="s">
        <v>434</v>
      </c>
      <c r="K17" s="322">
        <v>13</v>
      </c>
      <c r="L17" s="322" t="s">
        <v>435</v>
      </c>
      <c r="M17" s="322">
        <v>13.25</v>
      </c>
      <c r="N17" s="325">
        <v>13</v>
      </c>
      <c r="O17" s="325">
        <v>13.5</v>
      </c>
      <c r="P17" s="340"/>
    </row>
    <row r="18" spans="1:16" ht="21.65" customHeight="1">
      <c r="A18" s="317" t="s">
        <v>57</v>
      </c>
      <c r="B18" s="318" t="s">
        <v>273</v>
      </c>
      <c r="C18" s="318" t="s">
        <v>244</v>
      </c>
      <c r="D18" s="322">
        <v>0</v>
      </c>
      <c r="E18" s="323">
        <v>0</v>
      </c>
      <c r="F18" s="322" t="s">
        <v>355</v>
      </c>
      <c r="G18" s="322" t="s">
        <v>355</v>
      </c>
      <c r="H18" s="322" t="s">
        <v>355</v>
      </c>
      <c r="I18" s="322" t="s">
        <v>355</v>
      </c>
      <c r="J18" s="322" t="s">
        <v>355</v>
      </c>
      <c r="K18" s="322" t="s">
        <v>355</v>
      </c>
      <c r="L18" s="322" t="s">
        <v>355</v>
      </c>
      <c r="M18" s="322" t="s">
        <v>355</v>
      </c>
      <c r="N18" s="324" t="s">
        <v>355</v>
      </c>
      <c r="O18" s="324" t="s">
        <v>355</v>
      </c>
      <c r="P18" s="340"/>
    </row>
    <row r="19" spans="1:16" ht="21.65" customHeight="1">
      <c r="A19" s="317" t="s">
        <v>10</v>
      </c>
      <c r="B19" s="318" t="s">
        <v>274</v>
      </c>
      <c r="C19" s="318" t="s">
        <v>275</v>
      </c>
      <c r="D19" s="322">
        <v>0</v>
      </c>
      <c r="E19" s="323">
        <v>0</v>
      </c>
      <c r="F19" s="322" t="s">
        <v>333</v>
      </c>
      <c r="G19" s="322" t="s">
        <v>333</v>
      </c>
      <c r="H19" s="322" t="s">
        <v>333</v>
      </c>
      <c r="I19" s="322" t="s">
        <v>333</v>
      </c>
      <c r="J19" s="322" t="s">
        <v>333</v>
      </c>
      <c r="K19" s="322" t="s">
        <v>333</v>
      </c>
      <c r="L19" s="322" t="s">
        <v>333</v>
      </c>
      <c r="M19" s="322" t="s">
        <v>333</v>
      </c>
      <c r="N19" s="324" t="s">
        <v>333</v>
      </c>
      <c r="O19" s="324" t="s">
        <v>333</v>
      </c>
      <c r="P19" s="340"/>
    </row>
    <row r="20" spans="1:16" ht="21.65" customHeight="1">
      <c r="A20" s="317" t="s">
        <v>356</v>
      </c>
      <c r="B20" s="318" t="s">
        <v>276</v>
      </c>
      <c r="C20" s="318" t="s">
        <v>277</v>
      </c>
      <c r="D20" s="322">
        <v>0.375</v>
      </c>
      <c r="E20" s="322" t="s">
        <v>333</v>
      </c>
      <c r="F20" s="323">
        <v>27</v>
      </c>
      <c r="G20" s="323">
        <v>28</v>
      </c>
      <c r="H20" s="322" t="s">
        <v>436</v>
      </c>
      <c r="I20" s="322">
        <v>28.5</v>
      </c>
      <c r="J20" s="323">
        <v>28</v>
      </c>
      <c r="K20" s="323">
        <v>29</v>
      </c>
      <c r="L20" s="322" t="s">
        <v>437</v>
      </c>
      <c r="M20" s="322">
        <v>29.5</v>
      </c>
      <c r="N20" s="325">
        <v>29</v>
      </c>
      <c r="O20" s="325">
        <v>30</v>
      </c>
      <c r="P20" s="342"/>
    </row>
    <row r="21" spans="1:16" ht="21.65" hidden="1" customHeight="1">
      <c r="A21" s="317" t="s">
        <v>357</v>
      </c>
      <c r="B21" s="318" t="s">
        <v>278</v>
      </c>
      <c r="C21" s="318" t="s">
        <v>216</v>
      </c>
      <c r="D21" s="322">
        <v>0.25</v>
      </c>
      <c r="E21" s="323">
        <v>0</v>
      </c>
      <c r="F21" s="323">
        <v>0</v>
      </c>
      <c r="G21" s="323">
        <v>0</v>
      </c>
      <c r="H21" s="323">
        <v>0</v>
      </c>
      <c r="I21" s="323">
        <v>0</v>
      </c>
      <c r="J21" s="323">
        <v>0</v>
      </c>
      <c r="K21" s="323">
        <v>0</v>
      </c>
      <c r="L21" s="323">
        <v>0</v>
      </c>
      <c r="M21" s="323">
        <v>0</v>
      </c>
      <c r="N21" s="325">
        <v>0</v>
      </c>
      <c r="O21" s="325">
        <v>0</v>
      </c>
      <c r="P21" s="340"/>
    </row>
    <row r="22" spans="1:16" ht="21.65" hidden="1" customHeight="1">
      <c r="A22" s="317" t="s">
        <v>358</v>
      </c>
      <c r="B22" s="318" t="s">
        <v>279</v>
      </c>
      <c r="C22" s="318" t="s">
        <v>216</v>
      </c>
      <c r="D22" s="322">
        <v>0.375</v>
      </c>
      <c r="E22" s="323">
        <v>0</v>
      </c>
      <c r="F22" s="323">
        <v>0</v>
      </c>
      <c r="G22" s="323">
        <v>0</v>
      </c>
      <c r="H22" s="323">
        <v>0</v>
      </c>
      <c r="I22" s="323">
        <v>0</v>
      </c>
      <c r="J22" s="323">
        <v>0</v>
      </c>
      <c r="K22" s="323">
        <v>0</v>
      </c>
      <c r="L22" s="323">
        <v>0</v>
      </c>
      <c r="M22" s="323">
        <v>0</v>
      </c>
      <c r="N22" s="325">
        <v>0</v>
      </c>
      <c r="O22" s="325">
        <v>0</v>
      </c>
      <c r="P22" s="340"/>
    </row>
    <row r="23" spans="1:16" ht="21.65" customHeight="1">
      <c r="A23" s="317" t="s">
        <v>359</v>
      </c>
      <c r="B23" s="318" t="s">
        <v>280</v>
      </c>
      <c r="C23" s="318" t="s">
        <v>281</v>
      </c>
      <c r="D23" s="322">
        <v>1</v>
      </c>
      <c r="E23" s="322" t="s">
        <v>360</v>
      </c>
      <c r="F23" s="322" t="s">
        <v>361</v>
      </c>
      <c r="G23" s="322" t="s">
        <v>361</v>
      </c>
      <c r="H23" s="323">
        <v>49</v>
      </c>
      <c r="I23" s="323">
        <v>49</v>
      </c>
      <c r="J23" s="322" t="s">
        <v>362</v>
      </c>
      <c r="K23" s="322" t="s">
        <v>362</v>
      </c>
      <c r="L23" s="323">
        <v>54</v>
      </c>
      <c r="M23" s="323">
        <v>54</v>
      </c>
      <c r="N23" s="324" t="s">
        <v>363</v>
      </c>
      <c r="O23" s="324" t="s">
        <v>363</v>
      </c>
      <c r="P23" s="340"/>
    </row>
    <row r="24" spans="1:16" ht="21.65" customHeight="1">
      <c r="A24" s="317" t="s">
        <v>364</v>
      </c>
      <c r="B24" s="318" t="s">
        <v>282</v>
      </c>
      <c r="C24" s="318" t="s">
        <v>283</v>
      </c>
      <c r="D24" s="322">
        <v>1</v>
      </c>
      <c r="E24" s="322" t="s">
        <v>360</v>
      </c>
      <c r="F24" s="322" t="s">
        <v>365</v>
      </c>
      <c r="G24" s="322" t="s">
        <v>365</v>
      </c>
      <c r="H24" s="323">
        <v>39</v>
      </c>
      <c r="I24" s="323">
        <v>39</v>
      </c>
      <c r="J24" s="322" t="s">
        <v>366</v>
      </c>
      <c r="K24" s="322" t="s">
        <v>366</v>
      </c>
      <c r="L24" s="323">
        <v>44</v>
      </c>
      <c r="M24" s="323">
        <v>44</v>
      </c>
      <c r="N24" s="324" t="s">
        <v>361</v>
      </c>
      <c r="O24" s="324" t="s">
        <v>361</v>
      </c>
      <c r="P24" s="340"/>
    </row>
    <row r="25" spans="1:16" ht="21.65" customHeight="1">
      <c r="A25" s="317" t="s">
        <v>60</v>
      </c>
      <c r="B25" s="318" t="s">
        <v>284</v>
      </c>
      <c r="C25" s="318" t="s">
        <v>285</v>
      </c>
      <c r="D25" s="322">
        <v>1</v>
      </c>
      <c r="E25" s="322" t="s">
        <v>360</v>
      </c>
      <c r="F25" s="323">
        <v>43</v>
      </c>
      <c r="G25" s="323">
        <v>43</v>
      </c>
      <c r="H25" s="322" t="s">
        <v>367</v>
      </c>
      <c r="I25" s="322" t="s">
        <v>367</v>
      </c>
      <c r="J25" s="323">
        <v>48</v>
      </c>
      <c r="K25" s="323">
        <v>48</v>
      </c>
      <c r="L25" s="322" t="s">
        <v>368</v>
      </c>
      <c r="M25" s="322" t="s">
        <v>368</v>
      </c>
      <c r="N25" s="325">
        <v>53</v>
      </c>
      <c r="O25" s="325">
        <v>53</v>
      </c>
      <c r="P25" s="340"/>
    </row>
    <row r="26" spans="1:16" ht="21.65" hidden="1" customHeight="1">
      <c r="A26" s="317" t="s">
        <v>369</v>
      </c>
      <c r="B26" s="318" t="s">
        <v>286</v>
      </c>
      <c r="C26" s="318" t="s">
        <v>216</v>
      </c>
      <c r="D26" s="322">
        <v>1</v>
      </c>
      <c r="E26" s="323">
        <v>0</v>
      </c>
      <c r="F26" s="323">
        <v>0</v>
      </c>
      <c r="G26" s="323">
        <v>0</v>
      </c>
      <c r="H26" s="323">
        <v>0</v>
      </c>
      <c r="I26" s="323">
        <v>0</v>
      </c>
      <c r="J26" s="323">
        <v>0</v>
      </c>
      <c r="K26" s="323">
        <v>0</v>
      </c>
      <c r="L26" s="323">
        <v>0</v>
      </c>
      <c r="M26" s="323">
        <v>0</v>
      </c>
      <c r="N26" s="325">
        <v>0</v>
      </c>
      <c r="O26" s="325">
        <v>0</v>
      </c>
      <c r="P26" s="340"/>
    </row>
    <row r="27" spans="1:16" ht="21.65" customHeight="1">
      <c r="A27" s="317" t="s">
        <v>370</v>
      </c>
      <c r="B27" s="318" t="s">
        <v>287</v>
      </c>
      <c r="C27" s="318" t="s">
        <v>288</v>
      </c>
      <c r="D27" s="322">
        <v>0.125</v>
      </c>
      <c r="E27" s="323">
        <v>0</v>
      </c>
      <c r="F27" s="323">
        <v>3</v>
      </c>
      <c r="G27" s="323">
        <v>3</v>
      </c>
      <c r="H27" s="323">
        <v>3</v>
      </c>
      <c r="I27" s="323">
        <v>3</v>
      </c>
      <c r="J27" s="323">
        <v>3</v>
      </c>
      <c r="K27" s="323">
        <v>3</v>
      </c>
      <c r="L27" s="323">
        <v>3</v>
      </c>
      <c r="M27" s="323">
        <v>3</v>
      </c>
      <c r="N27" s="325">
        <v>3</v>
      </c>
      <c r="O27" s="325">
        <v>3</v>
      </c>
      <c r="P27" s="340"/>
    </row>
    <row r="28" spans="1:16" ht="21.65" customHeight="1">
      <c r="A28" s="317" t="s">
        <v>371</v>
      </c>
      <c r="B28" s="318" t="s">
        <v>289</v>
      </c>
      <c r="C28" s="318" t="s">
        <v>290</v>
      </c>
      <c r="D28" s="322">
        <v>0.625</v>
      </c>
      <c r="E28" s="322">
        <v>0.875</v>
      </c>
      <c r="F28" s="322" t="s">
        <v>438</v>
      </c>
      <c r="G28" s="322">
        <v>35.875</v>
      </c>
      <c r="H28" s="322">
        <v>35.5</v>
      </c>
      <c r="I28" s="322">
        <v>36.5</v>
      </c>
      <c r="J28" s="322">
        <v>36.375</v>
      </c>
      <c r="K28" s="322">
        <v>37.375</v>
      </c>
      <c r="L28" s="322">
        <v>37.25</v>
      </c>
      <c r="M28" s="322">
        <v>38.25</v>
      </c>
      <c r="N28" s="324">
        <v>38.125</v>
      </c>
      <c r="O28" s="324">
        <v>39.125</v>
      </c>
      <c r="P28" s="342"/>
    </row>
    <row r="29" spans="1:16" ht="21.65" customHeight="1">
      <c r="A29" s="317" t="s">
        <v>372</v>
      </c>
      <c r="B29" s="318" t="s">
        <v>291</v>
      </c>
      <c r="C29" s="318" t="s">
        <v>292</v>
      </c>
      <c r="D29" s="322">
        <v>0.375</v>
      </c>
      <c r="E29" s="322" t="s">
        <v>337</v>
      </c>
      <c r="F29" s="322" t="s">
        <v>373</v>
      </c>
      <c r="G29" s="322" t="s">
        <v>373</v>
      </c>
      <c r="H29" s="323">
        <v>21</v>
      </c>
      <c r="I29" s="323">
        <v>21</v>
      </c>
      <c r="J29" s="322" t="s">
        <v>374</v>
      </c>
      <c r="K29" s="322" t="s">
        <v>374</v>
      </c>
      <c r="L29" s="322" t="s">
        <v>375</v>
      </c>
      <c r="M29" s="322" t="s">
        <v>375</v>
      </c>
      <c r="N29" s="324" t="s">
        <v>376</v>
      </c>
      <c r="O29" s="324" t="s">
        <v>376</v>
      </c>
      <c r="P29" s="340"/>
    </row>
    <row r="30" spans="1:16" ht="21.65" customHeight="1">
      <c r="A30" s="317" t="s">
        <v>377</v>
      </c>
      <c r="B30" s="318" t="s">
        <v>293</v>
      </c>
      <c r="C30" s="318" t="s">
        <v>294</v>
      </c>
      <c r="D30" s="322">
        <v>0</v>
      </c>
      <c r="E30" s="323">
        <v>0</v>
      </c>
      <c r="F30" s="323">
        <v>10</v>
      </c>
      <c r="G30" s="325">
        <v>10.375</v>
      </c>
      <c r="H30" s="323">
        <v>10</v>
      </c>
      <c r="I30" s="325">
        <v>10.375</v>
      </c>
      <c r="J30" s="323">
        <v>10</v>
      </c>
      <c r="K30" s="325">
        <v>10.375</v>
      </c>
      <c r="L30" s="323">
        <v>10</v>
      </c>
      <c r="M30" s="325">
        <v>10.375</v>
      </c>
      <c r="N30" s="325">
        <v>10</v>
      </c>
      <c r="O30" s="325">
        <v>10.375</v>
      </c>
      <c r="P30" s="340"/>
    </row>
    <row r="31" spans="1:16" ht="21.65" customHeight="1">
      <c r="A31" s="317" t="s">
        <v>378</v>
      </c>
      <c r="B31" s="318" t="s">
        <v>295</v>
      </c>
      <c r="C31" s="318" t="s">
        <v>221</v>
      </c>
      <c r="D31" s="322">
        <v>0.375</v>
      </c>
      <c r="E31" s="322" t="s">
        <v>333</v>
      </c>
      <c r="F31" s="323">
        <v>15</v>
      </c>
      <c r="G31" s="323">
        <v>15</v>
      </c>
      <c r="H31" s="322" t="s">
        <v>379</v>
      </c>
      <c r="I31" s="322" t="s">
        <v>379</v>
      </c>
      <c r="J31" s="323">
        <v>16</v>
      </c>
      <c r="K31" s="323">
        <v>16</v>
      </c>
      <c r="L31" s="322" t="s">
        <v>380</v>
      </c>
      <c r="M31" s="322" t="s">
        <v>380</v>
      </c>
      <c r="N31" s="325">
        <v>17</v>
      </c>
      <c r="O31" s="325">
        <v>17</v>
      </c>
      <c r="P31" s="340"/>
    </row>
    <row r="32" spans="1:16" ht="21.65" customHeight="1">
      <c r="A32" s="317" t="s">
        <v>381</v>
      </c>
      <c r="B32" s="318" t="s">
        <v>296</v>
      </c>
      <c r="C32" s="318" t="s">
        <v>297</v>
      </c>
      <c r="D32" s="322">
        <v>0.25</v>
      </c>
      <c r="E32" s="322" t="s">
        <v>324</v>
      </c>
      <c r="F32" s="322" t="s">
        <v>325</v>
      </c>
      <c r="G32" s="322" t="s">
        <v>325</v>
      </c>
      <c r="H32" s="323">
        <v>8</v>
      </c>
      <c r="I32" s="323">
        <v>8</v>
      </c>
      <c r="J32" s="322" t="s">
        <v>326</v>
      </c>
      <c r="K32" s="322" t="s">
        <v>326</v>
      </c>
      <c r="L32" s="322" t="s">
        <v>327</v>
      </c>
      <c r="M32" s="322" t="s">
        <v>327</v>
      </c>
      <c r="N32" s="324" t="s">
        <v>328</v>
      </c>
      <c r="O32" s="324" t="s">
        <v>328</v>
      </c>
      <c r="P32" s="340"/>
    </row>
    <row r="33" spans="1:16" ht="21.65" customHeight="1">
      <c r="A33" s="317" t="s">
        <v>382</v>
      </c>
      <c r="B33" s="318" t="s">
        <v>298</v>
      </c>
      <c r="C33" s="318" t="s">
        <v>299</v>
      </c>
      <c r="D33" s="322">
        <v>0.25</v>
      </c>
      <c r="E33" s="322" t="s">
        <v>324</v>
      </c>
      <c r="F33" s="322" t="s">
        <v>383</v>
      </c>
      <c r="G33" s="322" t="s">
        <v>383</v>
      </c>
      <c r="H33" s="323">
        <v>11</v>
      </c>
      <c r="I33" s="323">
        <v>11</v>
      </c>
      <c r="J33" s="322" t="s">
        <v>384</v>
      </c>
      <c r="K33" s="322" t="s">
        <v>384</v>
      </c>
      <c r="L33" s="322" t="s">
        <v>385</v>
      </c>
      <c r="M33" s="322" t="s">
        <v>385</v>
      </c>
      <c r="N33" s="324" t="s">
        <v>386</v>
      </c>
      <c r="O33" s="324" t="s">
        <v>386</v>
      </c>
      <c r="P33" s="340"/>
    </row>
    <row r="34" spans="1:16" ht="21.65" hidden="1" customHeight="1">
      <c r="A34" s="317" t="s">
        <v>387</v>
      </c>
      <c r="B34" s="318" t="s">
        <v>300</v>
      </c>
      <c r="C34" s="318" t="s">
        <v>216</v>
      </c>
      <c r="D34" s="322">
        <v>0.25</v>
      </c>
      <c r="E34" s="323">
        <v>0</v>
      </c>
      <c r="F34" s="323">
        <v>0</v>
      </c>
      <c r="G34" s="323">
        <v>0</v>
      </c>
      <c r="H34" s="323">
        <v>0</v>
      </c>
      <c r="I34" s="323">
        <v>0</v>
      </c>
      <c r="J34" s="323">
        <v>0</v>
      </c>
      <c r="K34" s="323">
        <v>0</v>
      </c>
      <c r="L34" s="323">
        <v>0</v>
      </c>
      <c r="M34" s="323">
        <v>0</v>
      </c>
      <c r="N34" s="325">
        <v>0</v>
      </c>
      <c r="O34" s="325">
        <v>0</v>
      </c>
      <c r="P34" s="340"/>
    </row>
    <row r="35" spans="1:16" ht="21.65" customHeight="1">
      <c r="A35" s="317" t="s">
        <v>388</v>
      </c>
      <c r="B35" s="318" t="s">
        <v>301</v>
      </c>
      <c r="C35" s="318" t="s">
        <v>302</v>
      </c>
      <c r="D35" s="322">
        <v>0.125</v>
      </c>
      <c r="E35" s="323">
        <v>0</v>
      </c>
      <c r="F35" s="323">
        <v>3</v>
      </c>
      <c r="G35" s="323">
        <v>3</v>
      </c>
      <c r="H35" s="323">
        <v>3</v>
      </c>
      <c r="I35" s="323">
        <v>3</v>
      </c>
      <c r="J35" s="323">
        <v>3</v>
      </c>
      <c r="K35" s="323">
        <v>3</v>
      </c>
      <c r="L35" s="323">
        <v>3</v>
      </c>
      <c r="M35" s="323">
        <v>3</v>
      </c>
      <c r="N35" s="325">
        <v>3</v>
      </c>
      <c r="O35" s="325">
        <v>3</v>
      </c>
      <c r="P35" s="340"/>
    </row>
    <row r="36" spans="1:16" ht="21.65" customHeight="1">
      <c r="A36" s="326" t="s">
        <v>303</v>
      </c>
      <c r="B36" s="327"/>
      <c r="C36" s="327"/>
      <c r="D36" s="327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7"/>
    </row>
  </sheetData>
  <mergeCells count="2">
    <mergeCell ref="A1:O1"/>
    <mergeCell ref="A2:O2"/>
  </mergeCells>
  <pageMargins left="0" right="0" top="0.75" bottom="0.75" header="0.3" footer="0.3"/>
  <pageSetup paperSize="9" scale="70" orientation="landscape" r:id="rId1"/>
  <colBreaks count="1" manualBreakCount="1">
    <brk id="15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H06-CR39M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PENNAT CREW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VINTAGE WHITE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48" t="str">
        <f>'1. CUTTING DOCKET'!M11</f>
        <v>BRUSHED FLEECE 100% COTTON (30/1+8/1) HEAVY WASHING_350GSM</v>
      </c>
      <c r="C7" s="549"/>
      <c r="D7" s="549"/>
      <c r="E7" s="550"/>
    </row>
    <row r="8" spans="1:12" s="62" customFormat="1" ht="409.6" customHeight="1">
      <c r="A8" s="64" t="e">
        <f>'1. CUTTING DOCKET'!#REF!</f>
        <v>#REF!</v>
      </c>
      <c r="B8" s="551"/>
      <c r="C8" s="552"/>
      <c r="D8" s="553"/>
      <c r="E8" s="55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55" t="e">
        <f>'1. CUTTING DOCKET'!#REF!</f>
        <v>#REF!</v>
      </c>
      <c r="C13" s="549"/>
      <c r="D13" s="55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51"/>
      <c r="C14" s="552"/>
      <c r="D14" s="55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57" t="e">
        <f>'1. CUTTING DOCKET'!#REF!</f>
        <v>#REF!</v>
      </c>
      <c r="C17" s="558"/>
      <c r="D17" s="559"/>
      <c r="E17" s="560"/>
    </row>
    <row r="18" spans="1:5" s="62" customFormat="1" ht="90" customHeight="1">
      <c r="A18" s="61" t="e">
        <f>'1. CUTTING DOCKET'!#REF!</f>
        <v>#REF!</v>
      </c>
      <c r="B18" s="545" t="e">
        <f>'1. CUTTING DOCKET'!#REF!</f>
        <v>#REF!</v>
      </c>
      <c r="C18" s="546"/>
      <c r="D18" s="546"/>
      <c r="E18" s="547"/>
    </row>
    <row r="19" spans="1:5" s="62" customFormat="1" ht="409.6" customHeight="1">
      <c r="A19" s="166" t="s">
        <v>166</v>
      </c>
      <c r="B19" s="563"/>
      <c r="C19" s="564"/>
      <c r="D19" s="565"/>
      <c r="E19" s="565"/>
    </row>
    <row r="20" spans="1:5" s="62" customFormat="1" ht="79.5" customHeight="1">
      <c r="A20" s="61" t="e">
        <f>'1. CUTTING DOCKET'!#REF!</f>
        <v>#REF!</v>
      </c>
      <c r="B20" s="545" t="e">
        <f>'1. CUTTING DOCKET'!#REF!</f>
        <v>#REF!</v>
      </c>
      <c r="C20" s="546"/>
      <c r="D20" s="546"/>
      <c r="E20" s="547"/>
    </row>
    <row r="21" spans="1:5" s="62" customFormat="1" ht="346.5" customHeight="1">
      <c r="A21" s="64" t="s">
        <v>117</v>
      </c>
      <c r="B21" s="566"/>
      <c r="C21" s="567"/>
      <c r="D21" s="568"/>
      <c r="E21" s="569"/>
    </row>
    <row r="22" spans="1:5" s="62" customFormat="1" ht="35">
      <c r="A22" s="61">
        <f>'1. CUTTING DOCKET'!B37</f>
        <v>0</v>
      </c>
      <c r="B22" s="561" t="str">
        <f>'1. CUTTING DOCKET'!F37</f>
        <v>MÀU PHỤ LIỆU</v>
      </c>
      <c r="C22" s="546"/>
      <c r="D22" s="562"/>
      <c r="E22" s="101"/>
    </row>
    <row r="23" spans="1:5" s="62" customFormat="1" ht="299.25" customHeight="1">
      <c r="A23" s="66" t="s">
        <v>100</v>
      </c>
      <c r="B23" s="570"/>
      <c r="C23" s="571"/>
      <c r="D23" s="572"/>
      <c r="E23" s="572"/>
    </row>
    <row r="24" spans="1:5" s="62" customFormat="1" ht="101.5" customHeight="1">
      <c r="A24" s="61" t="str">
        <f>'1. CUTTING DOCKET'!B36</f>
        <v>PHẦN C : PHỤ LIỆU ĐÓNG GÓI</v>
      </c>
      <c r="B24" s="561">
        <f>'1. CUTTING DOCKET'!F36</f>
        <v>0</v>
      </c>
      <c r="C24" s="546"/>
      <c r="D24" s="562"/>
      <c r="E24" s="101"/>
    </row>
    <row r="25" spans="1:5" s="62" customFormat="1" ht="362.25" customHeight="1">
      <c r="A25" s="66" t="s">
        <v>172</v>
      </c>
      <c r="B25" s="573" t="s">
        <v>173</v>
      </c>
      <c r="C25" s="574"/>
      <c r="D25" s="575"/>
      <c r="E25" s="113"/>
    </row>
    <row r="26" spans="1:5" s="62" customFormat="1" ht="109.5" customHeight="1">
      <c r="A26" s="61" t="s">
        <v>101</v>
      </c>
      <c r="B26" s="561" t="e">
        <f>'1. CUTTING DOCKET'!#REF!</f>
        <v>#REF!</v>
      </c>
      <c r="C26" s="546"/>
      <c r="D26" s="562"/>
      <c r="E26" s="102"/>
    </row>
    <row r="27" spans="1:5" s="62" customFormat="1" ht="282" customHeight="1">
      <c r="A27" s="66" t="s">
        <v>102</v>
      </c>
      <c r="B27" s="576" t="s">
        <v>167</v>
      </c>
      <c r="C27" s="577"/>
      <c r="D27" s="578"/>
      <c r="E27" s="578"/>
    </row>
    <row r="28" spans="1:5" s="62" customFormat="1" ht="93.65" customHeight="1">
      <c r="A28" s="61" t="e">
        <f>'1. CUTTING DOCKET'!#REF!</f>
        <v>#REF!</v>
      </c>
      <c r="B28" s="561" t="e">
        <f>'1. CUTTING DOCKET'!#REF!</f>
        <v>#REF!</v>
      </c>
      <c r="C28" s="546"/>
      <c r="D28" s="562"/>
      <c r="E28" s="102"/>
    </row>
    <row r="29" spans="1:5" s="62" customFormat="1" ht="273" customHeight="1">
      <c r="A29" s="64" t="s">
        <v>103</v>
      </c>
      <c r="B29" s="579"/>
      <c r="C29" s="580"/>
      <c r="D29" s="581"/>
      <c r="E29" s="581"/>
    </row>
    <row r="30" spans="1:5" s="62" customFormat="1" ht="95.25" customHeight="1">
      <c r="A30" s="61" t="str">
        <f>'1. CUTTING DOCKET'!B44</f>
        <v>POLY BAG THÙNG</v>
      </c>
      <c r="B30" s="561" t="str">
        <f>'1. CUTTING DOCKET'!F44</f>
        <v>CLEAR</v>
      </c>
      <c r="C30" s="546"/>
      <c r="D30" s="562"/>
      <c r="E30" s="102"/>
    </row>
    <row r="31" spans="1:5" s="62" customFormat="1" ht="324.75" customHeight="1">
      <c r="A31" s="64"/>
      <c r="B31" s="579"/>
      <c r="C31" s="580"/>
      <c r="D31" s="581"/>
      <c r="E31" s="581"/>
    </row>
    <row r="32" spans="1:5" s="62" customFormat="1" ht="119.5" customHeight="1">
      <c r="A32" s="61" t="s">
        <v>105</v>
      </c>
      <c r="B32" s="561" t="e">
        <f>'1. CUTTING DOCKET'!#REF!</f>
        <v>#REF!</v>
      </c>
      <c r="C32" s="546"/>
      <c r="D32" s="562"/>
      <c r="E32" s="102"/>
    </row>
    <row r="33" spans="1:9" s="62" customFormat="1" ht="287.25" customHeight="1">
      <c r="A33" s="64" t="s">
        <v>106</v>
      </c>
      <c r="B33" s="579"/>
      <c r="C33" s="580"/>
      <c r="D33" s="581"/>
      <c r="E33" s="581"/>
    </row>
    <row r="34" spans="1:9" s="62" customFormat="1" ht="71.5" customHeight="1">
      <c r="A34" s="61" t="s">
        <v>96</v>
      </c>
      <c r="B34" s="561" t="s">
        <v>38</v>
      </c>
      <c r="C34" s="546"/>
      <c r="D34" s="562"/>
      <c r="E34" s="102"/>
    </row>
    <row r="35" spans="1:9" s="62" customFormat="1" ht="87" customHeight="1">
      <c r="A35" s="64" t="s">
        <v>104</v>
      </c>
      <c r="B35" s="579"/>
      <c r="C35" s="580"/>
      <c r="D35" s="581"/>
      <c r="E35" s="581"/>
    </row>
    <row r="36" spans="1:9" s="62" customFormat="1" ht="63.65" customHeight="1">
      <c r="A36" s="61" t="s">
        <v>97</v>
      </c>
      <c r="B36" s="561" t="s">
        <v>92</v>
      </c>
      <c r="C36" s="546"/>
      <c r="D36" s="562"/>
      <c r="E36" s="102"/>
    </row>
    <row r="37" spans="1:9" s="62" customFormat="1" ht="97.5" customHeight="1">
      <c r="A37" s="64" t="s">
        <v>104</v>
      </c>
      <c r="B37" s="579"/>
      <c r="C37" s="580"/>
      <c r="D37" s="581"/>
      <c r="E37" s="581"/>
    </row>
    <row r="38" spans="1:9" s="62" customFormat="1" ht="97.5" customHeight="1">
      <c r="A38" s="98" t="e">
        <f>'1. CUTTING DOCKET'!#REF!</f>
        <v>#REF!</v>
      </c>
      <c r="B38" s="582" t="e">
        <f>'1. CUTTING DOCKET'!#REF!</f>
        <v>#REF!</v>
      </c>
      <c r="C38" s="583"/>
      <c r="D38" s="584"/>
      <c r="E38" s="103"/>
    </row>
    <row r="39" spans="1:9" s="62" customFormat="1" ht="221.5" customHeight="1">
      <c r="A39" s="64"/>
      <c r="B39" s="585"/>
      <c r="C39" s="586"/>
      <c r="D39" s="585"/>
      <c r="E39" s="585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zoomScale="85" zoomScaleNormal="85" zoomScaleSheetLayoutView="85" zoomScalePageLayoutView="70" workbookViewId="0">
      <selection activeCell="C16" sqref="C16:F16"/>
    </sheetView>
  </sheetViews>
  <sheetFormatPr defaultColWidth="9.90625" defaultRowHeight="15.5"/>
  <cols>
    <col min="1" max="1" width="5.453125" style="251" bestFit="1" customWidth="1"/>
    <col min="2" max="2" width="19.6328125" style="251" customWidth="1"/>
    <col min="3" max="3" width="10.54296875" style="251" customWidth="1"/>
    <col min="4" max="4" width="20" style="251" customWidth="1"/>
    <col min="5" max="5" width="2.36328125" style="251" customWidth="1"/>
    <col min="6" max="6" width="15.90625" style="251" customWidth="1"/>
    <col min="7" max="7" width="19.36328125" style="251" customWidth="1"/>
    <col min="8" max="8" width="45.54296875" style="251" customWidth="1"/>
    <col min="9" max="254" width="9.90625" style="251"/>
    <col min="255" max="255" width="3.90625" style="251" customWidth="1"/>
    <col min="256" max="257" width="9.54296875" style="251" customWidth="1"/>
    <col min="258" max="259" width="14.6328125" style="251" customWidth="1"/>
    <col min="260" max="260" width="0" style="251" hidden="1" customWidth="1"/>
    <col min="261" max="267" width="9.54296875" style="251" customWidth="1"/>
    <col min="268" max="510" width="9.90625" style="251"/>
    <col min="511" max="511" width="3.90625" style="251" customWidth="1"/>
    <col min="512" max="513" width="9.54296875" style="251" customWidth="1"/>
    <col min="514" max="515" width="14.6328125" style="251" customWidth="1"/>
    <col min="516" max="516" width="0" style="251" hidden="1" customWidth="1"/>
    <col min="517" max="523" width="9.54296875" style="251" customWidth="1"/>
    <col min="524" max="766" width="9.90625" style="251"/>
    <col min="767" max="767" width="3.90625" style="251" customWidth="1"/>
    <col min="768" max="769" width="9.54296875" style="251" customWidth="1"/>
    <col min="770" max="771" width="14.6328125" style="251" customWidth="1"/>
    <col min="772" max="772" width="0" style="251" hidden="1" customWidth="1"/>
    <col min="773" max="779" width="9.54296875" style="251" customWidth="1"/>
    <col min="780" max="1022" width="9.90625" style="251"/>
    <col min="1023" max="1023" width="3.90625" style="251" customWidth="1"/>
    <col min="1024" max="1025" width="9.54296875" style="251" customWidth="1"/>
    <col min="1026" max="1027" width="14.6328125" style="251" customWidth="1"/>
    <col min="1028" max="1028" width="0" style="251" hidden="1" customWidth="1"/>
    <col min="1029" max="1035" width="9.54296875" style="251" customWidth="1"/>
    <col min="1036" max="1278" width="9.90625" style="251"/>
    <col min="1279" max="1279" width="3.90625" style="251" customWidth="1"/>
    <col min="1280" max="1281" width="9.54296875" style="251" customWidth="1"/>
    <col min="1282" max="1283" width="14.6328125" style="251" customWidth="1"/>
    <col min="1284" max="1284" width="0" style="251" hidden="1" customWidth="1"/>
    <col min="1285" max="1291" width="9.54296875" style="251" customWidth="1"/>
    <col min="1292" max="1534" width="9.90625" style="251"/>
    <col min="1535" max="1535" width="3.90625" style="251" customWidth="1"/>
    <col min="1536" max="1537" width="9.54296875" style="251" customWidth="1"/>
    <col min="1538" max="1539" width="14.6328125" style="251" customWidth="1"/>
    <col min="1540" max="1540" width="0" style="251" hidden="1" customWidth="1"/>
    <col min="1541" max="1547" width="9.54296875" style="251" customWidth="1"/>
    <col min="1548" max="1790" width="9.90625" style="251"/>
    <col min="1791" max="1791" width="3.90625" style="251" customWidth="1"/>
    <col min="1792" max="1793" width="9.54296875" style="251" customWidth="1"/>
    <col min="1794" max="1795" width="14.6328125" style="251" customWidth="1"/>
    <col min="1796" max="1796" width="0" style="251" hidden="1" customWidth="1"/>
    <col min="1797" max="1803" width="9.54296875" style="251" customWidth="1"/>
    <col min="1804" max="2046" width="9.90625" style="251"/>
    <col min="2047" max="2047" width="3.90625" style="251" customWidth="1"/>
    <col min="2048" max="2049" width="9.54296875" style="251" customWidth="1"/>
    <col min="2050" max="2051" width="14.6328125" style="251" customWidth="1"/>
    <col min="2052" max="2052" width="0" style="251" hidden="1" customWidth="1"/>
    <col min="2053" max="2059" width="9.54296875" style="251" customWidth="1"/>
    <col min="2060" max="2302" width="9.90625" style="251"/>
    <col min="2303" max="2303" width="3.90625" style="251" customWidth="1"/>
    <col min="2304" max="2305" width="9.54296875" style="251" customWidth="1"/>
    <col min="2306" max="2307" width="14.6328125" style="251" customWidth="1"/>
    <col min="2308" max="2308" width="0" style="251" hidden="1" customWidth="1"/>
    <col min="2309" max="2315" width="9.54296875" style="251" customWidth="1"/>
    <col min="2316" max="2558" width="9.90625" style="251"/>
    <col min="2559" max="2559" width="3.90625" style="251" customWidth="1"/>
    <col min="2560" max="2561" width="9.54296875" style="251" customWidth="1"/>
    <col min="2562" max="2563" width="14.6328125" style="251" customWidth="1"/>
    <col min="2564" max="2564" width="0" style="251" hidden="1" customWidth="1"/>
    <col min="2565" max="2571" width="9.54296875" style="251" customWidth="1"/>
    <col min="2572" max="2814" width="9.90625" style="251"/>
    <col min="2815" max="2815" width="3.90625" style="251" customWidth="1"/>
    <col min="2816" max="2817" width="9.54296875" style="251" customWidth="1"/>
    <col min="2818" max="2819" width="14.6328125" style="251" customWidth="1"/>
    <col min="2820" max="2820" width="0" style="251" hidden="1" customWidth="1"/>
    <col min="2821" max="2827" width="9.54296875" style="251" customWidth="1"/>
    <col min="2828" max="3070" width="9.90625" style="251"/>
    <col min="3071" max="3071" width="3.90625" style="251" customWidth="1"/>
    <col min="3072" max="3073" width="9.54296875" style="251" customWidth="1"/>
    <col min="3074" max="3075" width="14.6328125" style="251" customWidth="1"/>
    <col min="3076" max="3076" width="0" style="251" hidden="1" customWidth="1"/>
    <col min="3077" max="3083" width="9.54296875" style="251" customWidth="1"/>
    <col min="3084" max="3326" width="9.90625" style="251"/>
    <col min="3327" max="3327" width="3.90625" style="251" customWidth="1"/>
    <col min="3328" max="3329" width="9.54296875" style="251" customWidth="1"/>
    <col min="3330" max="3331" width="14.6328125" style="251" customWidth="1"/>
    <col min="3332" max="3332" width="0" style="251" hidden="1" customWidth="1"/>
    <col min="3333" max="3339" width="9.54296875" style="251" customWidth="1"/>
    <col min="3340" max="3582" width="9.90625" style="251"/>
    <col min="3583" max="3583" width="3.90625" style="251" customWidth="1"/>
    <col min="3584" max="3585" width="9.54296875" style="251" customWidth="1"/>
    <col min="3586" max="3587" width="14.6328125" style="251" customWidth="1"/>
    <col min="3588" max="3588" width="0" style="251" hidden="1" customWidth="1"/>
    <col min="3589" max="3595" width="9.54296875" style="251" customWidth="1"/>
    <col min="3596" max="3838" width="9.90625" style="251"/>
    <col min="3839" max="3839" width="3.90625" style="251" customWidth="1"/>
    <col min="3840" max="3841" width="9.54296875" style="251" customWidth="1"/>
    <col min="3842" max="3843" width="14.6328125" style="251" customWidth="1"/>
    <col min="3844" max="3844" width="0" style="251" hidden="1" customWidth="1"/>
    <col min="3845" max="3851" width="9.54296875" style="251" customWidth="1"/>
    <col min="3852" max="4094" width="9.90625" style="251"/>
    <col min="4095" max="4095" width="3.90625" style="251" customWidth="1"/>
    <col min="4096" max="4097" width="9.54296875" style="251" customWidth="1"/>
    <col min="4098" max="4099" width="14.6328125" style="251" customWidth="1"/>
    <col min="4100" max="4100" width="0" style="251" hidden="1" customWidth="1"/>
    <col min="4101" max="4107" width="9.54296875" style="251" customWidth="1"/>
    <col min="4108" max="4350" width="9.90625" style="251"/>
    <col min="4351" max="4351" width="3.90625" style="251" customWidth="1"/>
    <col min="4352" max="4353" width="9.54296875" style="251" customWidth="1"/>
    <col min="4354" max="4355" width="14.6328125" style="251" customWidth="1"/>
    <col min="4356" max="4356" width="0" style="251" hidden="1" customWidth="1"/>
    <col min="4357" max="4363" width="9.54296875" style="251" customWidth="1"/>
    <col min="4364" max="4606" width="9.90625" style="251"/>
    <col min="4607" max="4607" width="3.90625" style="251" customWidth="1"/>
    <col min="4608" max="4609" width="9.54296875" style="251" customWidth="1"/>
    <col min="4610" max="4611" width="14.6328125" style="251" customWidth="1"/>
    <col min="4612" max="4612" width="0" style="251" hidden="1" customWidth="1"/>
    <col min="4613" max="4619" width="9.54296875" style="251" customWidth="1"/>
    <col min="4620" max="4862" width="9.90625" style="251"/>
    <col min="4863" max="4863" width="3.90625" style="251" customWidth="1"/>
    <col min="4864" max="4865" width="9.54296875" style="251" customWidth="1"/>
    <col min="4866" max="4867" width="14.6328125" style="251" customWidth="1"/>
    <col min="4868" max="4868" width="0" style="251" hidden="1" customWidth="1"/>
    <col min="4869" max="4875" width="9.54296875" style="251" customWidth="1"/>
    <col min="4876" max="5118" width="9.90625" style="251"/>
    <col min="5119" max="5119" width="3.90625" style="251" customWidth="1"/>
    <col min="5120" max="5121" width="9.54296875" style="251" customWidth="1"/>
    <col min="5122" max="5123" width="14.6328125" style="251" customWidth="1"/>
    <col min="5124" max="5124" width="0" style="251" hidden="1" customWidth="1"/>
    <col min="5125" max="5131" width="9.54296875" style="251" customWidth="1"/>
    <col min="5132" max="5374" width="9.90625" style="251"/>
    <col min="5375" max="5375" width="3.90625" style="251" customWidth="1"/>
    <col min="5376" max="5377" width="9.54296875" style="251" customWidth="1"/>
    <col min="5378" max="5379" width="14.6328125" style="251" customWidth="1"/>
    <col min="5380" max="5380" width="0" style="251" hidden="1" customWidth="1"/>
    <col min="5381" max="5387" width="9.54296875" style="251" customWidth="1"/>
    <col min="5388" max="5630" width="9.90625" style="251"/>
    <col min="5631" max="5631" width="3.90625" style="251" customWidth="1"/>
    <col min="5632" max="5633" width="9.54296875" style="251" customWidth="1"/>
    <col min="5634" max="5635" width="14.6328125" style="251" customWidth="1"/>
    <col min="5636" max="5636" width="0" style="251" hidden="1" customWidth="1"/>
    <col min="5637" max="5643" width="9.54296875" style="251" customWidth="1"/>
    <col min="5644" max="5886" width="9.90625" style="251"/>
    <col min="5887" max="5887" width="3.90625" style="251" customWidth="1"/>
    <col min="5888" max="5889" width="9.54296875" style="251" customWidth="1"/>
    <col min="5890" max="5891" width="14.6328125" style="251" customWidth="1"/>
    <col min="5892" max="5892" width="0" style="251" hidden="1" customWidth="1"/>
    <col min="5893" max="5899" width="9.54296875" style="251" customWidth="1"/>
    <col min="5900" max="6142" width="9.90625" style="251"/>
    <col min="6143" max="6143" width="3.90625" style="251" customWidth="1"/>
    <col min="6144" max="6145" width="9.54296875" style="251" customWidth="1"/>
    <col min="6146" max="6147" width="14.6328125" style="251" customWidth="1"/>
    <col min="6148" max="6148" width="0" style="251" hidden="1" customWidth="1"/>
    <col min="6149" max="6155" width="9.54296875" style="251" customWidth="1"/>
    <col min="6156" max="6398" width="9.90625" style="251"/>
    <col min="6399" max="6399" width="3.90625" style="251" customWidth="1"/>
    <col min="6400" max="6401" width="9.54296875" style="251" customWidth="1"/>
    <col min="6402" max="6403" width="14.6328125" style="251" customWidth="1"/>
    <col min="6404" max="6404" width="0" style="251" hidden="1" customWidth="1"/>
    <col min="6405" max="6411" width="9.54296875" style="251" customWidth="1"/>
    <col min="6412" max="6654" width="9.90625" style="251"/>
    <col min="6655" max="6655" width="3.90625" style="251" customWidth="1"/>
    <col min="6656" max="6657" width="9.54296875" style="251" customWidth="1"/>
    <col min="6658" max="6659" width="14.6328125" style="251" customWidth="1"/>
    <col min="6660" max="6660" width="0" style="251" hidden="1" customWidth="1"/>
    <col min="6661" max="6667" width="9.54296875" style="251" customWidth="1"/>
    <col min="6668" max="6910" width="9.90625" style="251"/>
    <col min="6911" max="6911" width="3.90625" style="251" customWidth="1"/>
    <col min="6912" max="6913" width="9.54296875" style="251" customWidth="1"/>
    <col min="6914" max="6915" width="14.6328125" style="251" customWidth="1"/>
    <col min="6916" max="6916" width="0" style="251" hidden="1" customWidth="1"/>
    <col min="6917" max="6923" width="9.54296875" style="251" customWidth="1"/>
    <col min="6924" max="7166" width="9.90625" style="251"/>
    <col min="7167" max="7167" width="3.90625" style="251" customWidth="1"/>
    <col min="7168" max="7169" width="9.54296875" style="251" customWidth="1"/>
    <col min="7170" max="7171" width="14.6328125" style="251" customWidth="1"/>
    <col min="7172" max="7172" width="0" style="251" hidden="1" customWidth="1"/>
    <col min="7173" max="7179" width="9.54296875" style="251" customWidth="1"/>
    <col min="7180" max="7422" width="9.90625" style="251"/>
    <col min="7423" max="7423" width="3.90625" style="251" customWidth="1"/>
    <col min="7424" max="7425" width="9.54296875" style="251" customWidth="1"/>
    <col min="7426" max="7427" width="14.6328125" style="251" customWidth="1"/>
    <col min="7428" max="7428" width="0" style="251" hidden="1" customWidth="1"/>
    <col min="7429" max="7435" width="9.54296875" style="251" customWidth="1"/>
    <col min="7436" max="7678" width="9.90625" style="251"/>
    <col min="7679" max="7679" width="3.90625" style="251" customWidth="1"/>
    <col min="7680" max="7681" width="9.54296875" style="251" customWidth="1"/>
    <col min="7682" max="7683" width="14.6328125" style="251" customWidth="1"/>
    <col min="7684" max="7684" width="0" style="251" hidden="1" customWidth="1"/>
    <col min="7685" max="7691" width="9.54296875" style="251" customWidth="1"/>
    <col min="7692" max="7934" width="9.90625" style="251"/>
    <col min="7935" max="7935" width="3.90625" style="251" customWidth="1"/>
    <col min="7936" max="7937" width="9.54296875" style="251" customWidth="1"/>
    <col min="7938" max="7939" width="14.6328125" style="251" customWidth="1"/>
    <col min="7940" max="7940" width="0" style="251" hidden="1" customWidth="1"/>
    <col min="7941" max="7947" width="9.54296875" style="251" customWidth="1"/>
    <col min="7948" max="8190" width="9.90625" style="251"/>
    <col min="8191" max="8191" width="3.90625" style="251" customWidth="1"/>
    <col min="8192" max="8193" width="9.54296875" style="251" customWidth="1"/>
    <col min="8194" max="8195" width="14.6328125" style="251" customWidth="1"/>
    <col min="8196" max="8196" width="0" style="251" hidden="1" customWidth="1"/>
    <col min="8197" max="8203" width="9.54296875" style="251" customWidth="1"/>
    <col min="8204" max="8446" width="9.90625" style="251"/>
    <col min="8447" max="8447" width="3.90625" style="251" customWidth="1"/>
    <col min="8448" max="8449" width="9.54296875" style="251" customWidth="1"/>
    <col min="8450" max="8451" width="14.6328125" style="251" customWidth="1"/>
    <col min="8452" max="8452" width="0" style="251" hidden="1" customWidth="1"/>
    <col min="8453" max="8459" width="9.54296875" style="251" customWidth="1"/>
    <col min="8460" max="8702" width="9.90625" style="251"/>
    <col min="8703" max="8703" width="3.90625" style="251" customWidth="1"/>
    <col min="8704" max="8705" width="9.54296875" style="251" customWidth="1"/>
    <col min="8706" max="8707" width="14.6328125" style="251" customWidth="1"/>
    <col min="8708" max="8708" width="0" style="251" hidden="1" customWidth="1"/>
    <col min="8709" max="8715" width="9.54296875" style="251" customWidth="1"/>
    <col min="8716" max="8958" width="9.90625" style="251"/>
    <col min="8959" max="8959" width="3.90625" style="251" customWidth="1"/>
    <col min="8960" max="8961" width="9.54296875" style="251" customWidth="1"/>
    <col min="8962" max="8963" width="14.6328125" style="251" customWidth="1"/>
    <col min="8964" max="8964" width="0" style="251" hidden="1" customWidth="1"/>
    <col min="8965" max="8971" width="9.54296875" style="251" customWidth="1"/>
    <col min="8972" max="9214" width="9.90625" style="251"/>
    <col min="9215" max="9215" width="3.90625" style="251" customWidth="1"/>
    <col min="9216" max="9217" width="9.54296875" style="251" customWidth="1"/>
    <col min="9218" max="9219" width="14.6328125" style="251" customWidth="1"/>
    <col min="9220" max="9220" width="0" style="251" hidden="1" customWidth="1"/>
    <col min="9221" max="9227" width="9.54296875" style="251" customWidth="1"/>
    <col min="9228" max="9470" width="9.90625" style="251"/>
    <col min="9471" max="9471" width="3.90625" style="251" customWidth="1"/>
    <col min="9472" max="9473" width="9.54296875" style="251" customWidth="1"/>
    <col min="9474" max="9475" width="14.6328125" style="251" customWidth="1"/>
    <col min="9476" max="9476" width="0" style="251" hidden="1" customWidth="1"/>
    <col min="9477" max="9483" width="9.54296875" style="251" customWidth="1"/>
    <col min="9484" max="9726" width="9.90625" style="251"/>
    <col min="9727" max="9727" width="3.90625" style="251" customWidth="1"/>
    <col min="9728" max="9729" width="9.54296875" style="251" customWidth="1"/>
    <col min="9730" max="9731" width="14.6328125" style="251" customWidth="1"/>
    <col min="9732" max="9732" width="0" style="251" hidden="1" customWidth="1"/>
    <col min="9733" max="9739" width="9.54296875" style="251" customWidth="1"/>
    <col min="9740" max="9982" width="9.90625" style="251"/>
    <col min="9983" max="9983" width="3.90625" style="251" customWidth="1"/>
    <col min="9984" max="9985" width="9.54296875" style="251" customWidth="1"/>
    <col min="9986" max="9987" width="14.6328125" style="251" customWidth="1"/>
    <col min="9988" max="9988" width="0" style="251" hidden="1" customWidth="1"/>
    <col min="9989" max="9995" width="9.54296875" style="251" customWidth="1"/>
    <col min="9996" max="10238" width="9.90625" style="251"/>
    <col min="10239" max="10239" width="3.90625" style="251" customWidth="1"/>
    <col min="10240" max="10241" width="9.54296875" style="251" customWidth="1"/>
    <col min="10242" max="10243" width="14.6328125" style="251" customWidth="1"/>
    <col min="10244" max="10244" width="0" style="251" hidden="1" customWidth="1"/>
    <col min="10245" max="10251" width="9.54296875" style="251" customWidth="1"/>
    <col min="10252" max="10494" width="9.90625" style="251"/>
    <col min="10495" max="10495" width="3.90625" style="251" customWidth="1"/>
    <col min="10496" max="10497" width="9.54296875" style="251" customWidth="1"/>
    <col min="10498" max="10499" width="14.6328125" style="251" customWidth="1"/>
    <col min="10500" max="10500" width="0" style="251" hidden="1" customWidth="1"/>
    <col min="10501" max="10507" width="9.54296875" style="251" customWidth="1"/>
    <col min="10508" max="10750" width="9.90625" style="251"/>
    <col min="10751" max="10751" width="3.90625" style="251" customWidth="1"/>
    <col min="10752" max="10753" width="9.54296875" style="251" customWidth="1"/>
    <col min="10754" max="10755" width="14.6328125" style="251" customWidth="1"/>
    <col min="10756" max="10756" width="0" style="251" hidden="1" customWidth="1"/>
    <col min="10757" max="10763" width="9.54296875" style="251" customWidth="1"/>
    <col min="10764" max="11006" width="9.90625" style="251"/>
    <col min="11007" max="11007" width="3.90625" style="251" customWidth="1"/>
    <col min="11008" max="11009" width="9.54296875" style="251" customWidth="1"/>
    <col min="11010" max="11011" width="14.6328125" style="251" customWidth="1"/>
    <col min="11012" max="11012" width="0" style="251" hidden="1" customWidth="1"/>
    <col min="11013" max="11019" width="9.54296875" style="251" customWidth="1"/>
    <col min="11020" max="11262" width="9.90625" style="251"/>
    <col min="11263" max="11263" width="3.90625" style="251" customWidth="1"/>
    <col min="11264" max="11265" width="9.54296875" style="251" customWidth="1"/>
    <col min="11266" max="11267" width="14.6328125" style="251" customWidth="1"/>
    <col min="11268" max="11268" width="0" style="251" hidden="1" customWidth="1"/>
    <col min="11269" max="11275" width="9.54296875" style="251" customWidth="1"/>
    <col min="11276" max="11518" width="9.90625" style="251"/>
    <col min="11519" max="11519" width="3.90625" style="251" customWidth="1"/>
    <col min="11520" max="11521" width="9.54296875" style="251" customWidth="1"/>
    <col min="11522" max="11523" width="14.6328125" style="251" customWidth="1"/>
    <col min="11524" max="11524" width="0" style="251" hidden="1" customWidth="1"/>
    <col min="11525" max="11531" width="9.54296875" style="251" customWidth="1"/>
    <col min="11532" max="11774" width="9.90625" style="251"/>
    <col min="11775" max="11775" width="3.90625" style="251" customWidth="1"/>
    <col min="11776" max="11777" width="9.54296875" style="251" customWidth="1"/>
    <col min="11778" max="11779" width="14.6328125" style="251" customWidth="1"/>
    <col min="11780" max="11780" width="0" style="251" hidden="1" customWidth="1"/>
    <col min="11781" max="11787" width="9.54296875" style="251" customWidth="1"/>
    <col min="11788" max="12030" width="9.90625" style="251"/>
    <col min="12031" max="12031" width="3.90625" style="251" customWidth="1"/>
    <col min="12032" max="12033" width="9.54296875" style="251" customWidth="1"/>
    <col min="12034" max="12035" width="14.6328125" style="251" customWidth="1"/>
    <col min="12036" max="12036" width="0" style="251" hidden="1" customWidth="1"/>
    <col min="12037" max="12043" width="9.54296875" style="251" customWidth="1"/>
    <col min="12044" max="12286" width="9.90625" style="251"/>
    <col min="12287" max="12287" width="3.90625" style="251" customWidth="1"/>
    <col min="12288" max="12289" width="9.54296875" style="251" customWidth="1"/>
    <col min="12290" max="12291" width="14.6328125" style="251" customWidth="1"/>
    <col min="12292" max="12292" width="0" style="251" hidden="1" customWidth="1"/>
    <col min="12293" max="12299" width="9.54296875" style="251" customWidth="1"/>
    <col min="12300" max="12542" width="9.90625" style="251"/>
    <col min="12543" max="12543" width="3.90625" style="251" customWidth="1"/>
    <col min="12544" max="12545" width="9.54296875" style="251" customWidth="1"/>
    <col min="12546" max="12547" width="14.6328125" style="251" customWidth="1"/>
    <col min="12548" max="12548" width="0" style="251" hidden="1" customWidth="1"/>
    <col min="12549" max="12555" width="9.54296875" style="251" customWidth="1"/>
    <col min="12556" max="12798" width="9.90625" style="251"/>
    <col min="12799" max="12799" width="3.90625" style="251" customWidth="1"/>
    <col min="12800" max="12801" width="9.54296875" style="251" customWidth="1"/>
    <col min="12802" max="12803" width="14.6328125" style="251" customWidth="1"/>
    <col min="12804" max="12804" width="0" style="251" hidden="1" customWidth="1"/>
    <col min="12805" max="12811" width="9.54296875" style="251" customWidth="1"/>
    <col min="12812" max="13054" width="9.90625" style="251"/>
    <col min="13055" max="13055" width="3.90625" style="251" customWidth="1"/>
    <col min="13056" max="13057" width="9.54296875" style="251" customWidth="1"/>
    <col min="13058" max="13059" width="14.6328125" style="251" customWidth="1"/>
    <col min="13060" max="13060" width="0" style="251" hidden="1" customWidth="1"/>
    <col min="13061" max="13067" width="9.54296875" style="251" customWidth="1"/>
    <col min="13068" max="13310" width="9.90625" style="251"/>
    <col min="13311" max="13311" width="3.90625" style="251" customWidth="1"/>
    <col min="13312" max="13313" width="9.54296875" style="251" customWidth="1"/>
    <col min="13314" max="13315" width="14.6328125" style="251" customWidth="1"/>
    <col min="13316" max="13316" width="0" style="251" hidden="1" customWidth="1"/>
    <col min="13317" max="13323" width="9.54296875" style="251" customWidth="1"/>
    <col min="13324" max="13566" width="9.90625" style="251"/>
    <col min="13567" max="13567" width="3.90625" style="251" customWidth="1"/>
    <col min="13568" max="13569" width="9.54296875" style="251" customWidth="1"/>
    <col min="13570" max="13571" width="14.6328125" style="251" customWidth="1"/>
    <col min="13572" max="13572" width="0" style="251" hidden="1" customWidth="1"/>
    <col min="13573" max="13579" width="9.54296875" style="251" customWidth="1"/>
    <col min="13580" max="13822" width="9.90625" style="251"/>
    <col min="13823" max="13823" width="3.90625" style="251" customWidth="1"/>
    <col min="13824" max="13825" width="9.54296875" style="251" customWidth="1"/>
    <col min="13826" max="13827" width="14.6328125" style="251" customWidth="1"/>
    <col min="13828" max="13828" width="0" style="251" hidden="1" customWidth="1"/>
    <col min="13829" max="13835" width="9.54296875" style="251" customWidth="1"/>
    <col min="13836" max="14078" width="9.90625" style="251"/>
    <col min="14079" max="14079" width="3.90625" style="251" customWidth="1"/>
    <col min="14080" max="14081" width="9.54296875" style="251" customWidth="1"/>
    <col min="14082" max="14083" width="14.6328125" style="251" customWidth="1"/>
    <col min="14084" max="14084" width="0" style="251" hidden="1" customWidth="1"/>
    <col min="14085" max="14091" width="9.54296875" style="251" customWidth="1"/>
    <col min="14092" max="14334" width="9.90625" style="251"/>
    <col min="14335" max="14335" width="3.90625" style="251" customWidth="1"/>
    <col min="14336" max="14337" width="9.54296875" style="251" customWidth="1"/>
    <col min="14338" max="14339" width="14.6328125" style="251" customWidth="1"/>
    <col min="14340" max="14340" width="0" style="251" hidden="1" customWidth="1"/>
    <col min="14341" max="14347" width="9.54296875" style="251" customWidth="1"/>
    <col min="14348" max="14590" width="9.90625" style="251"/>
    <col min="14591" max="14591" width="3.90625" style="251" customWidth="1"/>
    <col min="14592" max="14593" width="9.54296875" style="251" customWidth="1"/>
    <col min="14594" max="14595" width="14.6328125" style="251" customWidth="1"/>
    <col min="14596" max="14596" width="0" style="251" hidden="1" customWidth="1"/>
    <col min="14597" max="14603" width="9.54296875" style="251" customWidth="1"/>
    <col min="14604" max="14846" width="9.90625" style="251"/>
    <col min="14847" max="14847" width="3.90625" style="251" customWidth="1"/>
    <col min="14848" max="14849" width="9.54296875" style="251" customWidth="1"/>
    <col min="14850" max="14851" width="14.6328125" style="251" customWidth="1"/>
    <col min="14852" max="14852" width="0" style="251" hidden="1" customWidth="1"/>
    <col min="14853" max="14859" width="9.54296875" style="251" customWidth="1"/>
    <col min="14860" max="15102" width="9.90625" style="251"/>
    <col min="15103" max="15103" width="3.90625" style="251" customWidth="1"/>
    <col min="15104" max="15105" width="9.54296875" style="251" customWidth="1"/>
    <col min="15106" max="15107" width="14.6328125" style="251" customWidth="1"/>
    <col min="15108" max="15108" width="0" style="251" hidden="1" customWidth="1"/>
    <col min="15109" max="15115" width="9.54296875" style="251" customWidth="1"/>
    <col min="15116" max="15358" width="9.90625" style="251"/>
    <col min="15359" max="15359" width="3.90625" style="251" customWidth="1"/>
    <col min="15360" max="15361" width="9.54296875" style="251" customWidth="1"/>
    <col min="15362" max="15363" width="14.6328125" style="251" customWidth="1"/>
    <col min="15364" max="15364" width="0" style="251" hidden="1" customWidth="1"/>
    <col min="15365" max="15371" width="9.54296875" style="251" customWidth="1"/>
    <col min="15372" max="15614" width="9.90625" style="251"/>
    <col min="15615" max="15615" width="3.90625" style="251" customWidth="1"/>
    <col min="15616" max="15617" width="9.54296875" style="251" customWidth="1"/>
    <col min="15618" max="15619" width="14.6328125" style="251" customWidth="1"/>
    <col min="15620" max="15620" width="0" style="251" hidden="1" customWidth="1"/>
    <col min="15621" max="15627" width="9.54296875" style="251" customWidth="1"/>
    <col min="15628" max="15870" width="9.90625" style="251"/>
    <col min="15871" max="15871" width="3.90625" style="251" customWidth="1"/>
    <col min="15872" max="15873" width="9.54296875" style="251" customWidth="1"/>
    <col min="15874" max="15875" width="14.6328125" style="251" customWidth="1"/>
    <col min="15876" max="15876" width="0" style="251" hidden="1" customWidth="1"/>
    <col min="15877" max="15883" width="9.54296875" style="251" customWidth="1"/>
    <col min="15884" max="16126" width="9.90625" style="251"/>
    <col min="16127" max="16127" width="3.90625" style="251" customWidth="1"/>
    <col min="16128" max="16129" width="9.54296875" style="251" customWidth="1"/>
    <col min="16130" max="16131" width="14.6328125" style="251" customWidth="1"/>
    <col min="16132" max="16132" width="0" style="251" hidden="1" customWidth="1"/>
    <col min="16133" max="16139" width="9.54296875" style="251" customWidth="1"/>
    <col min="16140" max="16384" width="9.90625" style="251"/>
  </cols>
  <sheetData>
    <row r="1" spans="1:8" s="238" customFormat="1" ht="12.75" customHeight="1">
      <c r="B1"/>
      <c r="C1"/>
      <c r="D1"/>
      <c r="E1"/>
      <c r="F1" s="289" t="s">
        <v>73</v>
      </c>
      <c r="G1" s="290" t="s">
        <v>183</v>
      </c>
      <c r="H1"/>
    </row>
    <row r="2" spans="1:8" s="238" customFormat="1" ht="12.75" customHeight="1">
      <c r="B2"/>
      <c r="C2"/>
      <c r="D2"/>
      <c r="E2"/>
      <c r="F2" s="289" t="s">
        <v>75</v>
      </c>
      <c r="G2" s="291" t="s">
        <v>184</v>
      </c>
      <c r="H2"/>
    </row>
    <row r="3" spans="1:8" s="238" customFormat="1" ht="12.75" customHeight="1" thickBot="1">
      <c r="B3"/>
      <c r="C3"/>
      <c r="D3"/>
      <c r="E3"/>
      <c r="F3" s="289" t="s">
        <v>77</v>
      </c>
      <c r="G3" s="292" t="s">
        <v>185</v>
      </c>
      <c r="H3"/>
    </row>
    <row r="4" spans="1:8" s="238" customFormat="1" ht="17.25" customHeight="1" thickBot="1">
      <c r="A4" s="239"/>
      <c r="B4" s="588" t="s">
        <v>186</v>
      </c>
      <c r="C4" s="588"/>
      <c r="D4" s="241">
        <v>45309</v>
      </c>
      <c r="E4"/>
      <c r="F4"/>
      <c r="G4"/>
      <c r="H4"/>
    </row>
    <row r="5" spans="1:8" s="238" customFormat="1" ht="3.9" customHeight="1" thickBot="1">
      <c r="A5" s="239"/>
      <c r="B5" s="589"/>
      <c r="C5" s="589"/>
      <c r="D5" s="242"/>
      <c r="E5"/>
      <c r="F5" s="239"/>
      <c r="G5" s="239"/>
      <c r="H5"/>
    </row>
    <row r="6" spans="1:8" s="238" customFormat="1" ht="17.25" customHeight="1" thickBot="1">
      <c r="A6" s="239"/>
      <c r="B6" s="588" t="s">
        <v>235</v>
      </c>
      <c r="C6" s="588"/>
      <c r="D6" s="243" t="s">
        <v>211</v>
      </c>
      <c r="E6"/>
      <c r="F6" s="240" t="s">
        <v>187</v>
      </c>
      <c r="G6" s="243" t="s">
        <v>245</v>
      </c>
      <c r="H6"/>
    </row>
    <row r="7" spans="1:8" s="238" customFormat="1" ht="3.9" customHeight="1" thickBot="1">
      <c r="A7" s="239"/>
      <c r="B7" s="590"/>
      <c r="C7" s="590"/>
      <c r="D7" s="242"/>
      <c r="E7"/>
      <c r="F7" s="244"/>
      <c r="G7" s="245"/>
      <c r="H7"/>
    </row>
    <row r="8" spans="1:8" s="238" customFormat="1" ht="17.25" customHeight="1" thickBot="1">
      <c r="A8" s="239"/>
      <c r="B8" s="588" t="s">
        <v>188</v>
      </c>
      <c r="C8" s="588"/>
      <c r="D8" s="243" t="str">
        <f>'1. CUTTING DOCKET'!D7</f>
        <v>H06-CR39M</v>
      </c>
      <c r="E8" s="246"/>
      <c r="F8" s="240" t="s">
        <v>189</v>
      </c>
      <c r="G8" s="243" t="s">
        <v>246</v>
      </c>
      <c r="H8"/>
    </row>
    <row r="9" spans="1:8" s="238" customFormat="1" ht="9" customHeight="1" thickBot="1">
      <c r="B9" s="247"/>
      <c r="C9" s="247"/>
      <c r="D9" s="247"/>
      <c r="F9" s="247"/>
      <c r="G9" s="247"/>
    </row>
    <row r="10" spans="1:8" s="245" customFormat="1" ht="33.75" customHeight="1" thickBot="1">
      <c r="A10" s="248" t="s">
        <v>190</v>
      </c>
      <c r="B10" s="248" t="s">
        <v>191</v>
      </c>
      <c r="C10" s="587" t="s">
        <v>192</v>
      </c>
      <c r="D10" s="587"/>
      <c r="E10" s="587"/>
      <c r="F10" s="587"/>
      <c r="G10" s="249" t="s">
        <v>193</v>
      </c>
      <c r="H10" s="249" t="s">
        <v>194</v>
      </c>
    </row>
    <row r="11" spans="1:8" s="238" customFormat="1" ht="106.75" customHeight="1" thickBot="1">
      <c r="A11" s="593">
        <v>1</v>
      </c>
      <c r="B11" s="294" t="s">
        <v>236</v>
      </c>
      <c r="C11" s="594" t="s">
        <v>402</v>
      </c>
      <c r="D11" s="594"/>
      <c r="E11" s="594"/>
      <c r="F11" s="594"/>
      <c r="G11" s="593"/>
      <c r="H11" s="293"/>
    </row>
    <row r="12" spans="1:8" s="238" customFormat="1" ht="106.75" customHeight="1" thickBot="1">
      <c r="A12" s="593"/>
      <c r="B12" s="294" t="s">
        <v>195</v>
      </c>
      <c r="C12" s="595"/>
      <c r="D12" s="595"/>
      <c r="E12" s="595"/>
      <c r="F12" s="595"/>
      <c r="G12" s="593"/>
      <c r="H12" s="293"/>
    </row>
    <row r="13" spans="1:8" s="238" customFormat="1" ht="106.75" customHeight="1" thickBot="1">
      <c r="A13" s="293">
        <v>2</v>
      </c>
      <c r="B13" s="294" t="s">
        <v>196</v>
      </c>
      <c r="C13" s="591" t="str">
        <f>'1. CUTTING DOCKET'!$D$53</f>
        <v>DUYỆT MÀU SẮC + CHẤT LƯỢNG HÌNH IN THEO S/O MÃ H06-CR35M, MÀU BLANC DE BLANC CHUYỂN CHO NHÀ IN</v>
      </c>
      <c r="D13" s="591"/>
      <c r="E13" s="591"/>
      <c r="F13" s="591"/>
      <c r="G13" s="293"/>
      <c r="H13" s="293"/>
    </row>
    <row r="14" spans="1:8" s="238" customFormat="1" ht="106.75" customHeight="1" thickBot="1">
      <c r="A14" s="293">
        <v>3</v>
      </c>
      <c r="B14" s="294" t="s">
        <v>237</v>
      </c>
      <c r="C14" s="591"/>
      <c r="D14" s="591"/>
      <c r="E14" s="591"/>
      <c r="F14" s="591"/>
      <c r="G14" s="293"/>
      <c r="H14" s="293"/>
    </row>
    <row r="15" spans="1:8" s="238" customFormat="1" ht="106.75" customHeight="1" thickBot="1">
      <c r="A15" s="293">
        <v>4</v>
      </c>
      <c r="B15" s="294" t="s">
        <v>197</v>
      </c>
      <c r="C15" s="591"/>
      <c r="D15" s="591"/>
      <c r="E15" s="591"/>
      <c r="F15" s="591"/>
      <c r="G15" s="293"/>
      <c r="H15" s="293"/>
    </row>
    <row r="16" spans="1:8" s="238" customFormat="1" ht="106.75" customHeight="1" thickBot="1">
      <c r="A16" s="293">
        <v>5</v>
      </c>
      <c r="B16" s="294" t="s">
        <v>238</v>
      </c>
      <c r="C16" s="591"/>
      <c r="D16" s="591"/>
      <c r="E16" s="591"/>
      <c r="F16" s="591"/>
      <c r="G16" s="293"/>
      <c r="H16" s="293"/>
    </row>
    <row r="17" spans="1:8" ht="12" customHeight="1">
      <c r="A17" s="245"/>
      <c r="B17" s="245"/>
      <c r="C17" s="250"/>
      <c r="D17" s="250"/>
      <c r="E17" s="250"/>
      <c r="F17" s="250"/>
      <c r="G17" s="245"/>
      <c r="H17" s="245"/>
    </row>
    <row r="18" spans="1:8" ht="34.5" customHeight="1">
      <c r="A18" s="245"/>
      <c r="B18" s="592" t="s">
        <v>198</v>
      </c>
      <c r="C18" s="592"/>
      <c r="D18" s="592"/>
      <c r="E18" s="250"/>
      <c r="F18" s="250"/>
      <c r="G18" s="592" t="s">
        <v>199</v>
      </c>
      <c r="H18" s="592"/>
    </row>
    <row r="19" spans="1:8" ht="39.9" customHeight="1">
      <c r="A19" s="245"/>
      <c r="B19" s="252"/>
      <c r="C19" s="252"/>
      <c r="D19" s="252"/>
      <c r="E19" s="252"/>
      <c r="F19" s="238"/>
      <c r="G19" s="252"/>
      <c r="H19" s="252"/>
    </row>
    <row r="20" spans="1:8" ht="39.9" customHeight="1">
      <c r="A20" s="239"/>
      <c r="B20" s="253"/>
      <c r="C20" s="253"/>
      <c r="D20" s="253"/>
      <c r="E20" s="253"/>
      <c r="F20" s="253"/>
      <c r="G20" s="253"/>
      <c r="H20" s="253"/>
    </row>
    <row r="21" spans="1:8" ht="39.9" customHeight="1">
      <c r="A21" s="239"/>
      <c r="B21" s="253"/>
      <c r="C21" s="253"/>
      <c r="D21" s="253"/>
      <c r="E21" s="253"/>
      <c r="F21" s="253"/>
      <c r="G21" s="253"/>
      <c r="H21" s="253"/>
    </row>
    <row r="22" spans="1:8" ht="39.9" customHeight="1">
      <c r="A22" s="239"/>
      <c r="B22" s="253"/>
      <c r="C22" s="253"/>
      <c r="D22" s="253"/>
      <c r="E22" s="253"/>
      <c r="F22" s="253"/>
      <c r="G22" s="253"/>
      <c r="H22" s="253"/>
    </row>
    <row r="23" spans="1:8" ht="39.9" customHeight="1">
      <c r="A23" s="239"/>
      <c r="B23" s="253"/>
      <c r="C23" s="253"/>
      <c r="D23" s="253"/>
      <c r="E23" s="253"/>
      <c r="F23" s="253"/>
      <c r="G23" s="253"/>
      <c r="H23" s="253"/>
    </row>
    <row r="24" spans="1:8" ht="39.9" customHeight="1">
      <c r="A24" s="239"/>
      <c r="B24" s="253"/>
      <c r="C24" s="253"/>
      <c r="D24" s="253"/>
      <c r="E24" s="253"/>
      <c r="F24" s="253"/>
      <c r="G24" s="253"/>
      <c r="H24" s="253"/>
    </row>
    <row r="25" spans="1:8" ht="39.9" customHeight="1">
      <c r="A25" s="239"/>
      <c r="B25" s="253"/>
      <c r="C25" s="253"/>
      <c r="D25" s="253"/>
      <c r="E25" s="253"/>
      <c r="F25" s="253"/>
      <c r="G25" s="253"/>
      <c r="H25" s="253"/>
    </row>
    <row r="26" spans="1:8" ht="39.9" customHeight="1">
      <c r="A26" s="239"/>
      <c r="B26" s="253"/>
      <c r="C26" s="253"/>
      <c r="D26" s="253"/>
      <c r="E26" s="253"/>
      <c r="F26" s="253"/>
      <c r="G26" s="253"/>
      <c r="H26" s="253"/>
    </row>
    <row r="27" spans="1:8" ht="39.9" customHeight="1">
      <c r="A27" s="239"/>
      <c r="B27" s="253"/>
      <c r="C27" s="253"/>
      <c r="D27" s="253"/>
      <c r="E27" s="253"/>
      <c r="F27" s="253"/>
      <c r="G27" s="253"/>
      <c r="H27" s="253"/>
    </row>
    <row r="28" spans="1:8" ht="39.9" customHeight="1">
      <c r="A28" s="239"/>
      <c r="B28" s="253"/>
      <c r="C28" s="253"/>
      <c r="D28" s="253"/>
      <c r="E28" s="253"/>
      <c r="F28" s="253"/>
      <c r="G28" s="253"/>
      <c r="H28" s="253"/>
    </row>
    <row r="29" spans="1:8" ht="39.9" customHeight="1">
      <c r="A29" s="239"/>
      <c r="B29" s="253"/>
      <c r="C29" s="253"/>
      <c r="D29" s="253"/>
      <c r="E29" s="253"/>
      <c r="F29" s="253"/>
      <c r="G29" s="253"/>
      <c r="H29" s="253"/>
    </row>
    <row r="30" spans="1:8" ht="39.9" customHeight="1">
      <c r="A30" s="239"/>
      <c r="B30" s="253"/>
      <c r="C30" s="253"/>
      <c r="D30" s="253"/>
      <c r="E30" s="253"/>
      <c r="F30" s="253"/>
      <c r="G30" s="253"/>
      <c r="H30" s="253"/>
    </row>
    <row r="31" spans="1:8" ht="39.9" customHeight="1">
      <c r="A31" s="239"/>
      <c r="B31" s="253"/>
      <c r="C31" s="253"/>
      <c r="D31" s="253"/>
      <c r="E31" s="253"/>
      <c r="F31" s="253"/>
      <c r="G31" s="253"/>
      <c r="H31" s="253"/>
    </row>
    <row r="32" spans="1:8" ht="39.9" customHeight="1">
      <c r="A32" s="239"/>
      <c r="B32" s="253"/>
      <c r="C32" s="253"/>
      <c r="D32" s="253"/>
      <c r="E32" s="253"/>
      <c r="F32" s="253"/>
      <c r="G32" s="253"/>
      <c r="H32" s="253"/>
    </row>
    <row r="33" spans="1:8" ht="39.9" customHeight="1">
      <c r="A33" s="239"/>
      <c r="B33" s="253"/>
      <c r="C33" s="253"/>
      <c r="D33" s="253"/>
      <c r="E33" s="253"/>
      <c r="F33" s="253"/>
      <c r="G33" s="253"/>
      <c r="H33" s="253"/>
    </row>
    <row r="34" spans="1:8" ht="39.9" customHeight="1">
      <c r="A34" s="239"/>
      <c r="B34" s="253"/>
      <c r="C34" s="253"/>
      <c r="D34" s="253"/>
      <c r="E34" s="253"/>
      <c r="F34" s="253"/>
      <c r="G34" s="253"/>
      <c r="H34" s="253"/>
    </row>
    <row r="35" spans="1:8" ht="39.9" customHeight="1">
      <c r="A35" s="239"/>
      <c r="B35" s="253"/>
      <c r="C35" s="253"/>
      <c r="D35" s="253"/>
      <c r="E35" s="253"/>
      <c r="F35" s="253"/>
      <c r="G35" s="253"/>
      <c r="H35" s="253"/>
    </row>
    <row r="36" spans="1:8" ht="39.9" customHeight="1">
      <c r="A36" s="239"/>
      <c r="B36" s="253"/>
      <c r="C36" s="253"/>
      <c r="D36" s="253"/>
      <c r="E36" s="253"/>
      <c r="F36" s="253"/>
      <c r="G36" s="253"/>
      <c r="H36" s="253"/>
    </row>
    <row r="37" spans="1:8" ht="39.9" customHeight="1">
      <c r="A37" s="239"/>
      <c r="B37" s="253"/>
      <c r="C37" s="253"/>
      <c r="D37" s="253"/>
      <c r="E37" s="253"/>
      <c r="F37" s="253"/>
      <c r="G37" s="253"/>
      <c r="H37" s="253"/>
    </row>
    <row r="38" spans="1:8" ht="39.9" customHeight="1">
      <c r="A38" s="239"/>
      <c r="B38" s="253"/>
      <c r="C38" s="253"/>
      <c r="D38" s="253"/>
      <c r="E38" s="253"/>
      <c r="F38" s="253"/>
      <c r="G38" s="253"/>
      <c r="H38" s="253"/>
    </row>
    <row r="39" spans="1:8" ht="39.9" customHeight="1">
      <c r="A39" s="239"/>
      <c r="B39" s="253"/>
      <c r="C39" s="253"/>
      <c r="D39" s="253"/>
      <c r="E39" s="253"/>
      <c r="F39" s="253"/>
      <c r="G39" s="253"/>
      <c r="H39" s="253"/>
    </row>
    <row r="40" spans="1:8" ht="39.9" customHeight="1">
      <c r="A40" s="239"/>
      <c r="B40" s="253"/>
      <c r="C40" s="253"/>
      <c r="D40" s="253"/>
      <c r="E40" s="253"/>
      <c r="F40" s="253"/>
      <c r="G40" s="253"/>
      <c r="H40" s="253"/>
    </row>
    <row r="41" spans="1:8" ht="39.9" customHeight="1">
      <c r="A41" s="239"/>
      <c r="B41" s="253"/>
      <c r="C41" s="253"/>
      <c r="D41" s="253"/>
      <c r="E41" s="253"/>
      <c r="F41" s="253"/>
      <c r="G41" s="253"/>
      <c r="H41" s="253"/>
    </row>
    <row r="42" spans="1:8" ht="39.9" customHeight="1">
      <c r="A42" s="239"/>
      <c r="B42" s="253"/>
      <c r="C42" s="253"/>
      <c r="D42" s="253"/>
      <c r="E42" s="253"/>
      <c r="F42" s="253"/>
      <c r="G42" s="253"/>
      <c r="H42" s="253"/>
    </row>
    <row r="43" spans="1:8" ht="39.9" customHeight="1">
      <c r="A43" s="239"/>
      <c r="B43" s="253"/>
      <c r="C43" s="253"/>
      <c r="D43" s="253"/>
      <c r="E43" s="253"/>
      <c r="F43" s="253"/>
      <c r="G43" s="253"/>
      <c r="H43" s="253"/>
    </row>
    <row r="44" spans="1:8" ht="39.9" customHeight="1">
      <c r="A44" s="239"/>
      <c r="B44" s="253"/>
      <c r="C44" s="253"/>
      <c r="D44" s="253"/>
      <c r="E44" s="253"/>
      <c r="F44" s="253"/>
      <c r="G44" s="253"/>
      <c r="H44" s="253"/>
    </row>
    <row r="45" spans="1:8" ht="39.9" customHeight="1">
      <c r="A45" s="239"/>
      <c r="B45" s="253"/>
      <c r="C45" s="253"/>
      <c r="D45" s="253"/>
      <c r="E45" s="253"/>
      <c r="F45" s="253"/>
      <c r="G45" s="253"/>
      <c r="H45" s="253"/>
    </row>
    <row r="46" spans="1:8" ht="39.9" customHeight="1">
      <c r="A46" s="239"/>
      <c r="B46" s="253"/>
      <c r="C46" s="253"/>
      <c r="D46" s="253"/>
      <c r="E46" s="253"/>
      <c r="F46" s="253"/>
      <c r="G46" s="253"/>
      <c r="H46" s="253"/>
    </row>
    <row r="47" spans="1:8" ht="39.9" customHeight="1">
      <c r="A47" s="239"/>
      <c r="B47" s="253"/>
      <c r="C47" s="253"/>
      <c r="D47" s="253"/>
      <c r="E47" s="253"/>
      <c r="F47" s="253"/>
      <c r="G47" s="253"/>
      <c r="H47" s="253"/>
    </row>
    <row r="48" spans="1:8" ht="39.9" customHeight="1">
      <c r="A48" s="239"/>
      <c r="B48" s="253"/>
      <c r="C48" s="253"/>
      <c r="D48" s="253"/>
      <c r="E48" s="253"/>
      <c r="F48" s="253"/>
      <c r="G48" s="253"/>
      <c r="H48" s="253"/>
    </row>
    <row r="49" spans="1:8" ht="39.9" customHeight="1">
      <c r="A49" s="239"/>
      <c r="B49" s="253"/>
      <c r="C49" s="253"/>
      <c r="D49" s="253"/>
      <c r="E49" s="253"/>
      <c r="F49" s="253"/>
      <c r="G49" s="253"/>
      <c r="H49" s="253"/>
    </row>
    <row r="50" spans="1:8" ht="39.9" customHeight="1">
      <c r="A50" s="239"/>
      <c r="B50" s="253"/>
      <c r="C50" s="253"/>
      <c r="D50" s="253"/>
      <c r="E50" s="253"/>
      <c r="F50" s="253"/>
      <c r="G50" s="253"/>
      <c r="H50" s="253"/>
    </row>
    <row r="51" spans="1:8" ht="39.9" customHeight="1">
      <c r="A51" s="239"/>
      <c r="B51" s="253"/>
      <c r="C51" s="253"/>
      <c r="D51" s="253"/>
      <c r="E51" s="253"/>
      <c r="F51" s="253"/>
      <c r="G51" s="253"/>
      <c r="H51" s="253"/>
    </row>
    <row r="52" spans="1:8" ht="39.9" customHeight="1">
      <c r="A52" s="239"/>
      <c r="B52" s="253"/>
      <c r="C52" s="253"/>
      <c r="D52" s="253"/>
      <c r="E52" s="253"/>
      <c r="F52" s="253"/>
      <c r="G52" s="253"/>
      <c r="H52" s="253"/>
    </row>
    <row r="53" spans="1:8" ht="39.9" customHeight="1">
      <c r="A53" s="239"/>
      <c r="B53" s="253"/>
      <c r="C53" s="253"/>
      <c r="D53" s="253"/>
      <c r="E53" s="253"/>
      <c r="F53" s="253"/>
      <c r="G53" s="253"/>
      <c r="H53" s="253"/>
    </row>
    <row r="54" spans="1:8" ht="39.9" customHeight="1">
      <c r="A54" s="239"/>
      <c r="B54" s="253"/>
      <c r="C54" s="253"/>
      <c r="D54" s="253"/>
      <c r="E54" s="253"/>
      <c r="F54" s="253"/>
      <c r="G54" s="253"/>
      <c r="H54" s="253"/>
    </row>
    <row r="55" spans="1:8" ht="39.9" customHeight="1">
      <c r="A55" s="239"/>
      <c r="B55" s="253"/>
      <c r="C55" s="253"/>
      <c r="D55" s="253"/>
      <c r="E55" s="253"/>
      <c r="F55" s="253"/>
      <c r="G55" s="253"/>
      <c r="H55" s="253"/>
    </row>
    <row r="56" spans="1:8" ht="39.9" customHeight="1">
      <c r="A56" s="239"/>
      <c r="B56" s="253"/>
      <c r="C56" s="253"/>
      <c r="D56" s="253"/>
      <c r="E56" s="253"/>
      <c r="F56" s="253"/>
      <c r="G56" s="253"/>
      <c r="H56" s="253"/>
    </row>
    <row r="57" spans="1:8" ht="39.9" customHeight="1">
      <c r="A57" s="239"/>
      <c r="B57" s="253"/>
      <c r="C57" s="253"/>
      <c r="D57" s="253"/>
      <c r="E57" s="253"/>
      <c r="F57" s="253"/>
      <c r="G57" s="253"/>
      <c r="H57" s="253"/>
    </row>
    <row r="58" spans="1:8" ht="39.9" customHeight="1">
      <c r="A58" s="239"/>
      <c r="B58" s="253"/>
      <c r="C58" s="253"/>
      <c r="D58" s="253"/>
      <c r="E58" s="253"/>
      <c r="F58" s="253"/>
      <c r="G58" s="253"/>
      <c r="H58" s="253"/>
    </row>
    <row r="59" spans="1:8" ht="39.9" customHeight="1">
      <c r="A59" s="239"/>
      <c r="B59" s="253"/>
      <c r="C59" s="253"/>
      <c r="D59" s="253"/>
      <c r="E59" s="253"/>
      <c r="F59" s="253"/>
      <c r="G59" s="253"/>
      <c r="H59" s="253"/>
    </row>
    <row r="60" spans="1:8" ht="39.9" customHeight="1">
      <c r="A60" s="239"/>
      <c r="B60" s="253"/>
      <c r="C60" s="253"/>
      <c r="D60" s="253"/>
      <c r="E60" s="253"/>
      <c r="F60" s="253"/>
      <c r="G60" s="253"/>
      <c r="H60" s="253"/>
    </row>
    <row r="61" spans="1:8" ht="39.9" customHeight="1">
      <c r="A61" s="239"/>
      <c r="B61" s="253"/>
      <c r="C61" s="253"/>
      <c r="D61" s="253"/>
      <c r="E61" s="253"/>
      <c r="F61" s="253"/>
      <c r="G61" s="253"/>
      <c r="H61" s="253"/>
    </row>
    <row r="62" spans="1:8" ht="39.9" customHeight="1">
      <c r="A62" s="239"/>
      <c r="B62" s="253"/>
      <c r="C62" s="253"/>
      <c r="D62" s="253"/>
      <c r="E62" s="253"/>
      <c r="F62" s="253"/>
      <c r="G62" s="253"/>
      <c r="H62" s="253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A7230-B98E-4BCF-9EDD-D8BDE53D1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42708-F659-42C8-B180-EA71AA86D8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1. CUTTING DOCKET</vt:lpstr>
      <vt:lpstr>GREY</vt:lpstr>
      <vt:lpstr>2. TRIM CARD</vt:lpstr>
      <vt:lpstr>MEN'S-CREWNECK-TANG 4% CD-18-01</vt:lpstr>
      <vt:lpstr>2. TRIM CARD (GREY)</vt:lpstr>
      <vt:lpstr>3. ĐỊNH VỊ HÌNH IN.THÊU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'MEN''S-CREWNECK-TANG 4% CD-18-01'!Print_Area</vt:lpstr>
      <vt:lpstr>'MER.QT-04.BM4'!Print_Area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2024-06-19T04:16:02Z</cp:lastPrinted>
  <dcterms:created xsi:type="dcterms:W3CDTF">2016-05-06T01:47:29Z</dcterms:created>
  <dcterms:modified xsi:type="dcterms:W3CDTF">2024-06-27T01:20:18Z</dcterms:modified>
</cp:coreProperties>
</file>