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-my.sharepoint.com/personal/lai_vu_un-available_net/Documents/Desktop/"/>
    </mc:Choice>
  </mc:AlternateContent>
  <xr:revisionPtr revIDLastSave="0" documentId="8_{71B9E4E8-A11A-4C60-B154-889279CF3965}" xr6:coauthVersionLast="47" xr6:coauthVersionMax="47" xr10:uidLastSave="{00000000-0000-0000-0000-000000000000}"/>
  <bookViews>
    <workbookView xWindow="-110" yWindow="-110" windowWidth="19420" windowHeight="10300" xr2:uid="{D113E291-B586-4570-AF65-59D018942B46}"/>
  </bookViews>
  <sheets>
    <sheet name="ADD CO RUT-18-01-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'[2]Raw material movement'!#REF!</definedName>
    <definedName name="___SCM40">'[3]Raw material movement'!#REF!</definedName>
    <definedName name="__SCM40">'[4]Raw material movement'!#REF!</definedName>
    <definedName name="_2DATA_DATA2_L">'[5]#REF'!#REF!</definedName>
    <definedName name="_DATA_DATA2_L">'[6]#REF'!#REF!</definedName>
    <definedName name="_Fill" hidden="1">#REF!</definedName>
    <definedName name="_SCM40">'[3]Raw material movement'!#REF!</definedName>
    <definedName name="AB">#REF!</definedName>
    <definedName name="CODE">[8]CODE!$A$6:$B$156</definedName>
    <definedName name="DA">'[9]Raw material movement'!#REF!</definedName>
    <definedName name="df">'[3]Raw material movement'!#REF!</definedName>
    <definedName name="dsdf">'[2]Raw material movement'!#REF!</definedName>
    <definedName name="GDFD">'[10]Raw material movement'!#REF!</definedName>
    <definedName name="IB">#REF!</definedName>
    <definedName name="INTERNAL_INVOICE">[11]UN!#REF!</definedName>
    <definedName name="MAHANG">#REF!</definedName>
    <definedName name="MAVT">[12]Code!$A$7:$A$73</definedName>
    <definedName name="PRICE">#REF!</definedName>
    <definedName name="_xlnm.Print_Area" localSheetId="0">'ADD CO RUT-18-01-2024'!$A$1:$L$36</definedName>
    <definedName name="styl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L36" i="1" s="1"/>
  <c r="J36" i="1"/>
  <c r="H36" i="1"/>
  <c r="F36" i="1"/>
  <c r="F35" i="1"/>
  <c r="F34" i="1"/>
  <c r="F33" i="1"/>
  <c r="F32" i="1"/>
  <c r="F31" i="1"/>
  <c r="F30" i="1"/>
  <c r="F29" i="1"/>
  <c r="F28" i="1"/>
  <c r="F27" i="1"/>
  <c r="F26" i="1"/>
  <c r="J25" i="1"/>
  <c r="K25" i="1" s="1"/>
  <c r="L25" i="1" s="1"/>
  <c r="H25" i="1"/>
  <c r="F25" i="1"/>
  <c r="K24" i="1"/>
  <c r="L24" i="1" s="1"/>
  <c r="J24" i="1"/>
  <c r="H24" i="1"/>
  <c r="F24" i="1"/>
  <c r="F23" i="1"/>
  <c r="J22" i="1"/>
  <c r="K22" i="1" s="1"/>
  <c r="L22" i="1" s="1"/>
  <c r="H22" i="1"/>
  <c r="F22" i="1" s="1"/>
  <c r="F21" i="1"/>
  <c r="F20" i="1"/>
  <c r="J19" i="1"/>
  <c r="K19" i="1" s="1"/>
  <c r="L19" i="1" s="1"/>
  <c r="H19" i="1"/>
  <c r="F19" i="1"/>
  <c r="J18" i="1"/>
  <c r="K18" i="1" s="1"/>
  <c r="L18" i="1" s="1"/>
  <c r="H18" i="1"/>
  <c r="F18" i="1" s="1"/>
  <c r="F17" i="1"/>
  <c r="F16" i="1"/>
  <c r="M13" i="1"/>
  <c r="F13" i="1"/>
  <c r="L12" i="1"/>
  <c r="M12" i="1" s="1"/>
  <c r="K12" i="1"/>
  <c r="J12" i="1"/>
  <c r="H12" i="1"/>
  <c r="J11" i="1"/>
  <c r="K11" i="1" s="1"/>
  <c r="L11" i="1" s="1"/>
  <c r="M11" i="1" s="1"/>
  <c r="H11" i="1"/>
  <c r="F11" i="1"/>
  <c r="J10" i="1"/>
  <c r="K10" i="1" s="1"/>
  <c r="L10" i="1" s="1"/>
  <c r="M10" i="1" s="1"/>
  <c r="H10" i="1"/>
  <c r="K9" i="1"/>
  <c r="L9" i="1" s="1"/>
  <c r="M9" i="1" s="1"/>
  <c r="J9" i="1"/>
  <c r="H9" i="1"/>
  <c r="F9" i="1" s="1"/>
  <c r="J8" i="1"/>
  <c r="K8" i="1" s="1"/>
  <c r="L8" i="1" s="1"/>
  <c r="H8" i="1"/>
  <c r="F8" i="1"/>
  <c r="J7" i="1"/>
  <c r="K7" i="1" s="1"/>
  <c r="L7" i="1" s="1"/>
  <c r="H7" i="1"/>
  <c r="F7" i="1" s="1"/>
  <c r="C5" i="1"/>
  <c r="K3" i="1"/>
</calcChain>
</file>

<file path=xl/sharedStrings.xml><?xml version="1.0" encoding="utf-8"?>
<sst xmlns="http://schemas.openxmlformats.org/spreadsheetml/2006/main" count="290" uniqueCount="169">
  <si>
    <t>Herschel Supply Co.</t>
  </si>
  <si>
    <t>Style Summary</t>
  </si>
  <si>
    <t>Style Name:</t>
  </si>
  <si>
    <t>Classic Quarter Zip Women's</t>
  </si>
  <si>
    <t>Base Size:</t>
  </si>
  <si>
    <t>S</t>
  </si>
  <si>
    <t>Last Updated:</t>
  </si>
  <si>
    <t>Style Number:</t>
  </si>
  <si>
    <t>ĐÃ ADD CO RÚT</t>
  </si>
  <si>
    <t>Category:</t>
  </si>
  <si>
    <t>Women's Apparel</t>
  </si>
  <si>
    <t>Status:</t>
  </si>
  <si>
    <t>NEW</t>
  </si>
  <si>
    <t>Season:</t>
  </si>
  <si>
    <t>Developer:</t>
  </si>
  <si>
    <t>BJ Kang</t>
  </si>
  <si>
    <t>Code</t>
  </si>
  <si>
    <t>Point of Measure</t>
  </si>
  <si>
    <t>Description</t>
  </si>
  <si>
    <t>GRADING RULE</t>
  </si>
  <si>
    <t>Tol</t>
  </si>
  <si>
    <t>XS</t>
  </si>
  <si>
    <t>M</t>
  </si>
  <si>
    <t>L</t>
  </si>
  <si>
    <t>XL</t>
  </si>
  <si>
    <t>FRLHSP</t>
  </si>
  <si>
    <t>Front Length from HSP</t>
  </si>
  <si>
    <t>Dài thân trước từ đỉnh vai</t>
  </si>
  <si>
    <t/>
  </si>
  <si>
    <t xml:space="preserve"> 1/2</t>
  </si>
  <si>
    <t>BKLHSP</t>
  </si>
  <si>
    <t>Back Length from HSP</t>
  </si>
  <si>
    <t>Dài thân sau từ đỉnh vai</t>
  </si>
  <si>
    <t>26 1/2</t>
  </si>
  <si>
    <t>NKWHSPS</t>
  </si>
  <si>
    <t>Neck Width HSP Seam to Seam</t>
  </si>
  <si>
    <t xml:space="preserve">Rộng cổ - </t>
  </si>
  <si>
    <t xml:space="preserve"> 1/4</t>
  </si>
  <si>
    <t>7 1/4</t>
  </si>
  <si>
    <t>NKFDHSP</t>
  </si>
  <si>
    <t>Front Neck Drop from HSP</t>
  </si>
  <si>
    <t>Hạ cổ trước từ đỉnh vai</t>
  </si>
  <si>
    <t>3 1/4</t>
  </si>
  <si>
    <t>NKBDHSP</t>
  </si>
  <si>
    <t>Back Neck Drop from HSP</t>
  </si>
  <si>
    <t>Hạ cổ sau từ đỉnh vai</t>
  </si>
  <si>
    <t xml:space="preserve"> 1/8</t>
  </si>
  <si>
    <t>CLCCE</t>
  </si>
  <si>
    <t>Collar Circumference at Edge</t>
  </si>
  <si>
    <t>Vòng cổ TẠI MÉP</t>
  </si>
  <si>
    <t xml:space="preserve"> 3/8</t>
  </si>
  <si>
    <t>17 1/4</t>
  </si>
  <si>
    <t>PLTLTHFRT</t>
  </si>
  <si>
    <t>Front Placket Length (Henry) Zip/Button</t>
  </si>
  <si>
    <t>Dài NẸP dây kéo THÂN TRƯỚC</t>
  </si>
  <si>
    <t>Placket Length (Henry) Half opening</t>
  </si>
  <si>
    <t>9</t>
  </si>
  <si>
    <t>9 1/4</t>
  </si>
  <si>
    <t>9 1/2</t>
  </si>
  <si>
    <t>FRPLWD</t>
  </si>
  <si>
    <t>Front Placket Width</t>
  </si>
  <si>
    <t>To bản nẹp thân trước</t>
  </si>
  <si>
    <t>1/4" kissing lip placket</t>
  </si>
  <si>
    <t>0</t>
  </si>
  <si>
    <t>SHSEAMF</t>
  </si>
  <si>
    <t>Shoulder Seam Forward (for Ref)</t>
  </si>
  <si>
    <t>Chồm vai</t>
  </si>
  <si>
    <t>SHSLOPE</t>
  </si>
  <si>
    <t>Shoulder Slope (for Ref)</t>
  </si>
  <si>
    <t xml:space="preserve">Xuôi vai </t>
  </si>
  <si>
    <t>2 1/2</t>
  </si>
  <si>
    <t>SHWDDSH</t>
  </si>
  <si>
    <t>Shoulder Width - Dropped Shoulder</t>
  </si>
  <si>
    <t>Rộng vai</t>
  </si>
  <si>
    <t>20</t>
  </si>
  <si>
    <t>21</t>
  </si>
  <si>
    <t>22</t>
  </si>
  <si>
    <t>23</t>
  </si>
  <si>
    <t>24</t>
  </si>
  <si>
    <t>điều chỉnh dung sai  cho phù hợp</t>
  </si>
  <si>
    <t>FRCSHSP</t>
  </si>
  <si>
    <t>Across Front (6 inches from HSP)</t>
  </si>
  <si>
    <t>Ngang trước - 6'' từ đỉnh vai</t>
  </si>
  <si>
    <t>19 1/2</t>
  </si>
  <si>
    <t>điều chỉnh bước nhảy cho phù hợp bước nhảy vai+ngực</t>
  </si>
  <si>
    <t>BKCSHSP</t>
  </si>
  <si>
    <t>Across Back (6 inches from HSP)</t>
  </si>
  <si>
    <t>Ngang sau - 6'' từ đỉnh vai</t>
  </si>
  <si>
    <t>CHCC</t>
  </si>
  <si>
    <t>Chest Circumference 1 inch Below Armhole</t>
  </si>
  <si>
    <t>Vòng ngực dưới nách 1''</t>
  </si>
  <si>
    <t>40</t>
  </si>
  <si>
    <t>42</t>
  </si>
  <si>
    <t>44</t>
  </si>
  <si>
    <t>46</t>
  </si>
  <si>
    <t>48</t>
  </si>
  <si>
    <t>HMCCRX</t>
  </si>
  <si>
    <t>Hem Circumference - Relaxed</t>
  </si>
  <si>
    <t>Vòng lai - đo êm</t>
  </si>
  <si>
    <t>HMCCEX</t>
  </si>
  <si>
    <t>Hem Circumference - Extended</t>
  </si>
  <si>
    <t>Vòng lai - đo căng</t>
  </si>
  <si>
    <t>Điều chỉnh lại như trang POM</t>
  </si>
  <si>
    <t>CFHTBH</t>
  </si>
  <si>
    <t>Cuff Height - Bottom Hem</t>
  </si>
  <si>
    <t>To bản bo tay - bo lai</t>
  </si>
  <si>
    <t>3</t>
  </si>
  <si>
    <t>AHDHSP</t>
  </si>
  <si>
    <t>Armhole Drop from HSP</t>
  </si>
  <si>
    <t>Hạ nách từ đỉnh vai</t>
  </si>
  <si>
    <t>12 3/4</t>
  </si>
  <si>
    <t>SLLCBLS</t>
  </si>
  <si>
    <t>CB Sleeve Length - Long Sleeve</t>
  </si>
  <si>
    <t xml:space="preserve">Dài tay từ giữa sau </t>
  </si>
  <si>
    <t>32 1/2</t>
  </si>
  <si>
    <t>SLBICC</t>
  </si>
  <si>
    <t>Bicep Circumference 1 inch from underarm</t>
  </si>
  <si>
    <t xml:space="preserve">Bắp tay dưới nách 1" </t>
  </si>
  <si>
    <t>19</t>
  </si>
  <si>
    <t>20 1/2</t>
  </si>
  <si>
    <t>SLEBUA</t>
  </si>
  <si>
    <t>Elbow Position from Underarm</t>
  </si>
  <si>
    <t>Vị trí khủy tay từ nách</t>
  </si>
  <si>
    <t>10</t>
  </si>
  <si>
    <t>SLEBCC</t>
  </si>
  <si>
    <t>Elbow Circumference</t>
  </si>
  <si>
    <t>Khủy tay</t>
  </si>
  <si>
    <t>14 1/8</t>
  </si>
  <si>
    <t>14 1/2</t>
  </si>
  <si>
    <t>14 7/8</t>
  </si>
  <si>
    <t>15 1/4</t>
  </si>
  <si>
    <t>15 5/8</t>
  </si>
  <si>
    <t>CUCCRX</t>
  </si>
  <si>
    <t>Cuff Circumference at Center - Relaxed</t>
  </si>
  <si>
    <t>Vòng cửa tay đo giữa - đo êm</t>
  </si>
  <si>
    <t>6 3/4</t>
  </si>
  <si>
    <t>7</t>
  </si>
  <si>
    <t>7 1/2</t>
  </si>
  <si>
    <t>7 3/4</t>
  </si>
  <si>
    <t>CUCCEX</t>
  </si>
  <si>
    <t>Cuff Circumference at Center - Extended</t>
  </si>
  <si>
    <t>Vòng cửa tay đo căng</t>
  </si>
  <si>
    <t>9 3/4</t>
  </si>
  <si>
    <t>10 1/4</t>
  </si>
  <si>
    <t>10 1/2</t>
  </si>
  <si>
    <t>10 3/4</t>
  </si>
  <si>
    <t>CFHTSH</t>
  </si>
  <si>
    <t>Cuff Height - Sleeve Hem</t>
  </si>
  <si>
    <t>To bản bo tay, bo lai</t>
  </si>
  <si>
    <t>PKISOP</t>
  </si>
  <si>
    <t>Inseam Pocket Opening</t>
  </si>
  <si>
    <t>Miệng túi trong</t>
  </si>
  <si>
    <t>5 1/4</t>
  </si>
  <si>
    <t>5 1/2</t>
  </si>
  <si>
    <t>5 3/4</t>
  </si>
  <si>
    <t>PKISBMS</t>
  </si>
  <si>
    <t>Inseam Pocket Placement from Bottom Seam</t>
  </si>
  <si>
    <t>Vị trí túi trong từ đường may lai</t>
  </si>
  <si>
    <t>Pocket Placement from seam up</t>
  </si>
  <si>
    <t>2</t>
  </si>
  <si>
    <t>PKISSS</t>
  </si>
  <si>
    <t>Inseam Pocket Placement from side seam</t>
  </si>
  <si>
    <t>Vị trí túi trong từ đường may sườn</t>
  </si>
  <si>
    <t>panel with inseam pkt placement from side seam</t>
  </si>
  <si>
    <t>WDPKTBG</t>
  </si>
  <si>
    <t>Pocket Bag Width</t>
  </si>
  <si>
    <t>Rộng bao túi - đo tại điểm rộng nhất</t>
  </si>
  <si>
    <t>Measure the pkt bag at the widest point</t>
  </si>
  <si>
    <t>DÀI DÂY KÉO -ĐĂT HÀNG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</si>
</sst>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?/2"/>
    <numFmt numFmtId="165" formatCode="#\ ?/4"/>
    <numFmt numFmtId="166" formatCode="#\ ?/8"/>
  </numFmts>
  <fonts count="11">
    <font>
      <sz val="11"/>
      <color theme="1"/>
      <name val="Aptos Narrow"/>
      <family val="2"/>
      <scheme val="minor"/>
    </font>
    <font>
      <sz val="12"/>
      <color theme="1"/>
      <name val="Muli"/>
    </font>
    <font>
      <b/>
      <sz val="14"/>
      <color theme="1"/>
      <name val="Muli"/>
    </font>
    <font>
      <b/>
      <sz val="12"/>
      <color rgb="FF343434"/>
      <name val="Muli"/>
    </font>
    <font>
      <sz val="9"/>
      <color rgb="FF343434"/>
      <name val="Muli"/>
    </font>
    <font>
      <b/>
      <sz val="9"/>
      <color rgb="FF343434"/>
      <name val="Muli"/>
    </font>
    <font>
      <sz val="9"/>
      <color rgb="FF242424"/>
      <name val="Muli"/>
    </font>
    <font>
      <b/>
      <sz val="9"/>
      <color rgb="FF242424"/>
      <name val="Muli"/>
    </font>
    <font>
      <sz val="12"/>
      <color rgb="FF00B0F0"/>
      <name val="Muli"/>
    </font>
    <font>
      <sz val="12"/>
      <color rgb="FF343434"/>
      <name val="Muli"/>
    </font>
    <font>
      <b/>
      <sz val="12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1F1F1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9FAFB"/>
      </patternFill>
    </fill>
    <fill>
      <patternFill patternType="solid">
        <fgColor rgb="FFFFFFFF"/>
      </patternFill>
    </fill>
    <fill>
      <patternFill patternType="solid">
        <fgColor rgb="FFFFA500"/>
      </patternFill>
    </fill>
    <fill>
      <patternFill patternType="solid">
        <fgColor rgb="FFFCFDFD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7" xfId="0" applyFont="1" applyBorder="1" applyAlignment="1">
      <alignment horizontal="center"/>
    </xf>
    <xf numFmtId="0" fontId="3" fillId="3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5" borderId="8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8" xfId="0" quotePrefix="1" applyFont="1" applyFill="1" applyBorder="1" applyAlignment="1">
      <alignment horizontal="left" vertical="center"/>
    </xf>
    <xf numFmtId="12" fontId="6" fillId="5" borderId="8" xfId="0" quotePrefix="1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7" fillId="5" borderId="8" xfId="0" applyFont="1" applyFill="1" applyBorder="1" applyAlignment="1">
      <alignment horizontal="center" vertical="center"/>
    </xf>
    <xf numFmtId="12" fontId="1" fillId="5" borderId="0" xfId="0" applyNumberFormat="1" applyFont="1" applyFill="1" applyAlignment="1">
      <alignment vertical="center"/>
    </xf>
    <xf numFmtId="12" fontId="6" fillId="5" borderId="8" xfId="0" applyNumberFormat="1" applyFont="1" applyFill="1" applyBorder="1" applyAlignment="1">
      <alignment horizontal="center" vertical="center"/>
    </xf>
    <xf numFmtId="12" fontId="7" fillId="5" borderId="8" xfId="0" applyNumberFormat="1" applyFont="1" applyFill="1" applyBorder="1" applyAlignment="1">
      <alignment horizontal="center" vertical="center"/>
    </xf>
    <xf numFmtId="166" fontId="6" fillId="5" borderId="8" xfId="0" applyNumberFormat="1" applyFont="1" applyFill="1" applyBorder="1" applyAlignment="1">
      <alignment horizontal="center" vertical="center"/>
    </xf>
    <xf numFmtId="165" fontId="7" fillId="5" borderId="8" xfId="0" applyNumberFormat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6" fontId="6" fillId="2" borderId="8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2" fontId="6" fillId="6" borderId="8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8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left" vertical="center" wrapText="1"/>
    </xf>
    <xf numFmtId="0" fontId="9" fillId="3" borderId="9" xfId="0" applyFont="1" applyFill="1" applyBorder="1"/>
    <xf numFmtId="0" fontId="9" fillId="2" borderId="10" xfId="0" applyFont="1" applyFill="1" applyBorder="1" applyAlignment="1">
      <alignment horizontal="center"/>
    </xf>
    <xf numFmtId="12" fontId="9" fillId="2" borderId="10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165" fontId="9" fillId="2" borderId="1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SPEC/FULLSIZE-HSC_WOMEN'S-H06-JK01W-_50423_Classic_Quarter_Zip_Women's_24S3_ADDED%20CO%20R&#218;T.xlsx" TargetMode="External"/><Relationship Id="rId2" Type="http://schemas.microsoft.com/office/2019/04/relationships/externalLinkLongPath" Target="https://unavailablevn.sharepoint.com/sites/COMMERCIAL/Shared%20Documents/General/2-CUSTOMER-FOLDER/HERSCHEL/3-SS25/1-SAMPLE/2-STYLE-FILE/SPEC/FULLSIZE-HSC_WOMEN'S-H06-JK01W-_50423_Classic_Quarter_Zip_Women's_24S3_ADDED%20CO%20R&#218;T.xlsx?8EC0B2DD" TargetMode="External"/><Relationship Id="rId1" Type="http://schemas.openxmlformats.org/officeDocument/2006/relationships/externalLinkPath" Target="file:///\\8EC0B2DD\FULLSIZE-HSC_WOMEN'S-H06-JK01W-_50423_Classic_Quarter_Zip_Women's_24S3_ADDED%20CO%20R&#218;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4/PHOTOSHOOT/FLEECE/WOMEN/H06-JK07W_HERSCHEL-SS25-S4_CLASSIC%20QUARTER%20ZIP%20WOMEN'S.XLSX" TargetMode="External"/><Relationship Id="rId2" Type="http://schemas.microsoft.com/office/2019/04/relationships/externalLinkLongPath" Target="https://unavailablevn.sharepoint.com/sites/COMMERCIAL/Shared%20Documents/General/2-CUSTOMER-FOLDER/HERSCHEL/3-SS25/1-SAMPLE/2-STYLE-FILE/CUTTING%20DOCKET/S4/PHOTOSHOOT/FLEECE/WOMEN/H06-JK07W_HERSCHEL-SS25-S4_CLASSIC%20QUARTER%20ZIP%20WOMEN'S.XLSX?8327726C" TargetMode="External"/><Relationship Id="rId1" Type="http://schemas.openxmlformats.org/officeDocument/2006/relationships/externalLinkPath" Target="file:///\\8327726C\H06-JK07W_HERSCHEL-SS25-S4_CLASSIC%20QUARTER%20ZIP%20WOMEN'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ummary"/>
      <sheetName val="POM"/>
      <sheetName val="P2 Comments"/>
      <sheetName val="DATPHULIEU-18-12-23"/>
      <sheetName val="ADD CO RUT-18-01-2024"/>
      <sheetName val="UA SUGGESTION"/>
      <sheetName val="Graded Measurements - HERSCHEL"/>
      <sheetName val="Colourways"/>
      <sheetName val="Fabric Details"/>
      <sheetName val="Trim Details"/>
      <sheetName val="Print Details"/>
      <sheetName val="2nd proto comments"/>
      <sheetName val="3rd proto comments"/>
    </sheetNames>
    <sheetDataSet>
      <sheetData sheetId="0">
        <row r="5">
          <cell r="B5" t="str">
            <v>2024 S3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ADD CO RUT-18-01-2024"/>
      <sheetName val="2. TRIM CARD (GREY)"/>
      <sheetName val="3. ĐỊNH VỊ HÌNH IN.THÊU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B3469-4F67-49AD-82DD-087006FC4305}">
  <sheetPr>
    <pageSetUpPr fitToPage="1"/>
  </sheetPr>
  <dimension ref="A1:S40"/>
  <sheetViews>
    <sheetView tabSelected="1" view="pageBreakPreview" zoomScale="80" zoomScaleNormal="80" zoomScaleSheetLayoutView="80" workbookViewId="0">
      <selection activeCell="I5" sqref="I5"/>
    </sheetView>
  </sheetViews>
  <sheetFormatPr defaultColWidth="8.81640625" defaultRowHeight="15.5"/>
  <cols>
    <col min="1" max="1" width="8.81640625" style="6"/>
    <col min="2" max="2" width="13.54296875" style="6" customWidth="1"/>
    <col min="3" max="3" width="39.453125" style="6" customWidth="1"/>
    <col min="4" max="4" width="26.26953125" style="6" customWidth="1"/>
    <col min="5" max="5" width="27.81640625" style="7" customWidth="1"/>
    <col min="6" max="6" width="10.453125" style="8" customWidth="1"/>
    <col min="7" max="10" width="12.26953125" style="9" customWidth="1"/>
    <col min="11" max="11" width="12.26953125" style="56" customWidth="1"/>
    <col min="12" max="12" width="12.26953125" style="9" customWidth="1"/>
    <col min="13" max="13" width="54.7265625" style="4" hidden="1" customWidth="1"/>
    <col min="14" max="18" width="54.7265625" style="4" customWidth="1"/>
    <col min="19" max="19" width="16.1796875" style="4" hidden="1" customWidth="1"/>
    <col min="20" max="16384" width="8.81640625" style="4"/>
  </cols>
  <sheetData>
    <row r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9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9">
      <c r="A3" s="5" t="s">
        <v>2</v>
      </c>
      <c r="C3" s="6" t="s">
        <v>3</v>
      </c>
      <c r="G3" s="9" t="s">
        <v>4</v>
      </c>
      <c r="H3" s="9" t="s">
        <v>5</v>
      </c>
      <c r="J3" s="9" t="s">
        <v>6</v>
      </c>
      <c r="K3" s="10">
        <f ca="1">TODAY()</f>
        <v>45545</v>
      </c>
      <c r="L3" s="11"/>
    </row>
    <row r="4" spans="1:19" ht="18">
      <c r="A4" s="5" t="s">
        <v>7</v>
      </c>
      <c r="C4" s="6">
        <v>50423</v>
      </c>
      <c r="D4" s="12" t="s">
        <v>8</v>
      </c>
      <c r="E4" s="12"/>
      <c r="G4" s="9" t="s">
        <v>9</v>
      </c>
      <c r="H4" s="9" t="s">
        <v>10</v>
      </c>
      <c r="J4" s="9" t="s">
        <v>11</v>
      </c>
      <c r="K4" s="9" t="s">
        <v>12</v>
      </c>
      <c r="L4" s="13"/>
    </row>
    <row r="5" spans="1:19">
      <c r="A5" s="5" t="s">
        <v>13</v>
      </c>
      <c r="C5" s="6" t="str">
        <f>[1]Summary!B5</f>
        <v>2024 S3</v>
      </c>
      <c r="G5" s="9" t="s">
        <v>14</v>
      </c>
      <c r="H5" s="9" t="s">
        <v>15</v>
      </c>
      <c r="K5" s="9"/>
      <c r="L5" s="13"/>
    </row>
    <row r="6" spans="1:19" s="18" customFormat="1" ht="30" customHeight="1">
      <c r="A6" s="14"/>
      <c r="B6" s="15" t="s">
        <v>16</v>
      </c>
      <c r="C6" s="15" t="s">
        <v>17</v>
      </c>
      <c r="D6" s="15"/>
      <c r="E6" s="15" t="s">
        <v>18</v>
      </c>
      <c r="F6" s="16" t="s">
        <v>19</v>
      </c>
      <c r="G6" s="16" t="s">
        <v>20</v>
      </c>
      <c r="H6" s="16" t="s">
        <v>21</v>
      </c>
      <c r="I6" s="17" t="s">
        <v>5</v>
      </c>
      <c r="J6" s="16" t="s">
        <v>22</v>
      </c>
      <c r="K6" s="16" t="s">
        <v>23</v>
      </c>
      <c r="L6" s="16" t="s">
        <v>24</v>
      </c>
      <c r="S6" s="19"/>
    </row>
    <row r="7" spans="1:19" s="28" customFormat="1" ht="21.65" customHeight="1">
      <c r="A7" s="20">
        <v>1</v>
      </c>
      <c r="B7" s="21" t="s">
        <v>25</v>
      </c>
      <c r="C7" s="21" t="s">
        <v>26</v>
      </c>
      <c r="D7" s="21" t="s">
        <v>27</v>
      </c>
      <c r="E7" s="22" t="s">
        <v>28</v>
      </c>
      <c r="F7" s="23">
        <f>I7-H7</f>
        <v>0.5</v>
      </c>
      <c r="G7" s="24" t="s">
        <v>29</v>
      </c>
      <c r="H7" s="25">
        <f>I7-0.5</f>
        <v>26.5</v>
      </c>
      <c r="I7" s="26">
        <v>27</v>
      </c>
      <c r="J7" s="27">
        <f t="shared" ref="J7:L8" si="0">I7+0.75</f>
        <v>27.75</v>
      </c>
      <c r="K7" s="25">
        <f t="shared" si="0"/>
        <v>28.5</v>
      </c>
      <c r="L7" s="27">
        <f t="shared" si="0"/>
        <v>29.25</v>
      </c>
      <c r="S7" s="24">
        <v>26</v>
      </c>
    </row>
    <row r="8" spans="1:19" s="28" customFormat="1" ht="21.65" customHeight="1">
      <c r="A8" s="20">
        <v>2</v>
      </c>
      <c r="B8" s="21" t="s">
        <v>30</v>
      </c>
      <c r="C8" s="21" t="s">
        <v>31</v>
      </c>
      <c r="D8" s="21" t="s">
        <v>32</v>
      </c>
      <c r="E8" s="22" t="s">
        <v>28</v>
      </c>
      <c r="F8" s="23">
        <f t="shared" ref="F8:F36" si="1">I8-H8</f>
        <v>0.5</v>
      </c>
      <c r="G8" s="24" t="s">
        <v>29</v>
      </c>
      <c r="H8" s="26">
        <f>I8-0.5</f>
        <v>27</v>
      </c>
      <c r="I8" s="26">
        <v>27.5</v>
      </c>
      <c r="J8" s="27">
        <f t="shared" si="0"/>
        <v>28.25</v>
      </c>
      <c r="K8" s="26">
        <f t="shared" si="0"/>
        <v>29</v>
      </c>
      <c r="L8" s="27">
        <f t="shared" si="0"/>
        <v>29.75</v>
      </c>
      <c r="S8" s="24" t="s">
        <v>33</v>
      </c>
    </row>
    <row r="9" spans="1:19" s="28" customFormat="1" ht="21.65" customHeight="1">
      <c r="A9" s="20">
        <v>3</v>
      </c>
      <c r="B9" s="21" t="s">
        <v>34</v>
      </c>
      <c r="C9" s="21" t="s">
        <v>35</v>
      </c>
      <c r="D9" s="21" t="s">
        <v>36</v>
      </c>
      <c r="E9" s="22" t="s">
        <v>28</v>
      </c>
      <c r="F9" s="23">
        <f t="shared" si="1"/>
        <v>0.25</v>
      </c>
      <c r="G9" s="24" t="s">
        <v>37</v>
      </c>
      <c r="H9" s="24">
        <f>I9-0.25</f>
        <v>7</v>
      </c>
      <c r="I9" s="29" t="s">
        <v>38</v>
      </c>
      <c r="J9" s="25">
        <f>I9+0.25</f>
        <v>7.5</v>
      </c>
      <c r="K9" s="27">
        <f>J9+0.25</f>
        <v>7.75</v>
      </c>
      <c r="L9" s="24">
        <f>K9+0.25</f>
        <v>8</v>
      </c>
      <c r="M9" s="30">
        <f t="shared" ref="M9:M10" si="2">L9-K9</f>
        <v>0.25</v>
      </c>
      <c r="N9" s="30"/>
      <c r="O9" s="30"/>
      <c r="P9" s="30"/>
      <c r="Q9" s="30"/>
      <c r="R9" s="30"/>
      <c r="S9" s="24" t="s">
        <v>38</v>
      </c>
    </row>
    <row r="10" spans="1:19" s="28" customFormat="1" ht="21.65" customHeight="1">
      <c r="A10" s="20">
        <v>4</v>
      </c>
      <c r="B10" s="21" t="s">
        <v>39</v>
      </c>
      <c r="C10" s="21" t="s">
        <v>40</v>
      </c>
      <c r="D10" s="21" t="s">
        <v>41</v>
      </c>
      <c r="E10" s="22" t="s">
        <v>28</v>
      </c>
      <c r="F10" s="23">
        <v>0.25</v>
      </c>
      <c r="G10" s="24" t="s">
        <v>37</v>
      </c>
      <c r="H10" s="31">
        <f>I10-F10</f>
        <v>3.125</v>
      </c>
      <c r="I10" s="32">
        <v>3.375</v>
      </c>
      <c r="J10" s="31">
        <f>I10+F10</f>
        <v>3.625</v>
      </c>
      <c r="K10" s="31">
        <f>J10+F10</f>
        <v>3.875</v>
      </c>
      <c r="L10" s="31">
        <f>K10+F10</f>
        <v>4.125</v>
      </c>
      <c r="M10" s="30">
        <f t="shared" si="2"/>
        <v>0.25</v>
      </c>
      <c r="N10" s="30"/>
      <c r="O10" s="30"/>
      <c r="P10" s="30"/>
      <c r="Q10" s="30"/>
      <c r="R10" s="30"/>
      <c r="S10" s="24" t="s">
        <v>42</v>
      </c>
    </row>
    <row r="11" spans="1:19" s="28" customFormat="1" ht="21.65" customHeight="1">
      <c r="A11" s="20">
        <v>5</v>
      </c>
      <c r="B11" s="21" t="s">
        <v>43</v>
      </c>
      <c r="C11" s="21" t="s">
        <v>44</v>
      </c>
      <c r="D11" s="21" t="s">
        <v>45</v>
      </c>
      <c r="E11" s="22" t="s">
        <v>28</v>
      </c>
      <c r="F11" s="23">
        <f t="shared" si="1"/>
        <v>0.125</v>
      </c>
      <c r="G11" s="24" t="s">
        <v>46</v>
      </c>
      <c r="H11" s="33">
        <f>I11-0.125</f>
        <v>0.625</v>
      </c>
      <c r="I11" s="34">
        <v>0.75</v>
      </c>
      <c r="J11" s="33">
        <f>I11+0.125</f>
        <v>0.875</v>
      </c>
      <c r="K11" s="33">
        <f>J11+0.125</f>
        <v>1</v>
      </c>
      <c r="L11" s="33">
        <f>K11+0.125</f>
        <v>1.125</v>
      </c>
      <c r="M11" s="30">
        <f>L11-K11</f>
        <v>0.125</v>
      </c>
      <c r="N11" s="30"/>
      <c r="O11" s="30"/>
      <c r="P11" s="30"/>
      <c r="Q11" s="30"/>
      <c r="R11" s="30"/>
      <c r="S11" s="27">
        <v>0.75</v>
      </c>
    </row>
    <row r="12" spans="1:19" s="28" customFormat="1" ht="21.65" customHeight="1">
      <c r="A12" s="20">
        <v>6</v>
      </c>
      <c r="B12" s="21" t="s">
        <v>47</v>
      </c>
      <c r="C12" s="21" t="s">
        <v>48</v>
      </c>
      <c r="D12" s="21" t="s">
        <v>49</v>
      </c>
      <c r="E12" s="22" t="s">
        <v>28</v>
      </c>
      <c r="F12" s="23">
        <v>0.875</v>
      </c>
      <c r="G12" s="24" t="s">
        <v>50</v>
      </c>
      <c r="H12" s="33">
        <f>I12-F12</f>
        <v>16.375</v>
      </c>
      <c r="I12" s="29" t="s">
        <v>51</v>
      </c>
      <c r="J12" s="33">
        <f>I12+F12</f>
        <v>18.125</v>
      </c>
      <c r="K12" s="33">
        <f>J12+F12</f>
        <v>19</v>
      </c>
      <c r="L12" s="33">
        <f>K12+F12</f>
        <v>19.875</v>
      </c>
      <c r="M12" s="30">
        <f t="shared" ref="M12:M13" si="3">L12-K12</f>
        <v>0.875</v>
      </c>
      <c r="N12" s="30"/>
      <c r="O12" s="30"/>
      <c r="P12" s="30"/>
      <c r="Q12" s="30"/>
      <c r="R12" s="30"/>
      <c r="S12" s="24" t="s">
        <v>51</v>
      </c>
    </row>
    <row r="13" spans="1:19" s="28" customFormat="1" ht="21.65" customHeight="1">
      <c r="A13" s="20">
        <v>7</v>
      </c>
      <c r="B13" s="21" t="s">
        <v>52</v>
      </c>
      <c r="C13" s="21" t="s">
        <v>53</v>
      </c>
      <c r="D13" s="21" t="s">
        <v>54</v>
      </c>
      <c r="E13" s="21" t="s">
        <v>55</v>
      </c>
      <c r="F13" s="31">
        <f t="shared" si="1"/>
        <v>0.25</v>
      </c>
      <c r="G13" s="24" t="s">
        <v>37</v>
      </c>
      <c r="H13" s="24" t="s">
        <v>56</v>
      </c>
      <c r="I13" s="29" t="s">
        <v>57</v>
      </c>
      <c r="J13" s="24" t="s">
        <v>57</v>
      </c>
      <c r="K13" s="24" t="s">
        <v>58</v>
      </c>
      <c r="L13" s="24" t="s">
        <v>58</v>
      </c>
      <c r="M13" s="30">
        <f t="shared" si="3"/>
        <v>0</v>
      </c>
      <c r="N13" s="30"/>
      <c r="O13" s="30"/>
      <c r="P13" s="30"/>
      <c r="Q13" s="30"/>
      <c r="R13" s="30"/>
      <c r="S13" s="24" t="s">
        <v>57</v>
      </c>
    </row>
    <row r="14" spans="1:19" s="28" customFormat="1" ht="21.65" customHeight="1">
      <c r="A14" s="20">
        <v>8</v>
      </c>
      <c r="B14" s="21" t="s">
        <v>59</v>
      </c>
      <c r="C14" s="21" t="s">
        <v>60</v>
      </c>
      <c r="D14" s="21" t="s">
        <v>61</v>
      </c>
      <c r="E14" s="21" t="s">
        <v>62</v>
      </c>
      <c r="F14" s="31">
        <v>0</v>
      </c>
      <c r="G14" s="24" t="s">
        <v>63</v>
      </c>
      <c r="H14" s="24" t="s">
        <v>29</v>
      </c>
      <c r="I14" s="29" t="s">
        <v>29</v>
      </c>
      <c r="J14" s="24" t="s">
        <v>29</v>
      </c>
      <c r="K14" s="24" t="s">
        <v>29</v>
      </c>
      <c r="L14" s="24" t="s">
        <v>29</v>
      </c>
      <c r="S14" s="24" t="s">
        <v>29</v>
      </c>
    </row>
    <row r="15" spans="1:19" s="28" customFormat="1" ht="21.65" customHeight="1">
      <c r="A15" s="20">
        <v>9</v>
      </c>
      <c r="B15" s="21" t="s">
        <v>64</v>
      </c>
      <c r="C15" s="21" t="s">
        <v>65</v>
      </c>
      <c r="D15" s="21" t="s">
        <v>66</v>
      </c>
      <c r="E15" s="22" t="s">
        <v>28</v>
      </c>
      <c r="F15" s="23">
        <v>0</v>
      </c>
      <c r="G15" s="24" t="s">
        <v>63</v>
      </c>
      <c r="H15" s="24" t="s">
        <v>29</v>
      </c>
      <c r="I15" s="29" t="s">
        <v>29</v>
      </c>
      <c r="J15" s="24" t="s">
        <v>29</v>
      </c>
      <c r="K15" s="24" t="s">
        <v>29</v>
      </c>
      <c r="L15" s="24" t="s">
        <v>29</v>
      </c>
      <c r="S15" s="24" t="s">
        <v>29</v>
      </c>
    </row>
    <row r="16" spans="1:19" s="36" customFormat="1" ht="21.65" customHeight="1">
      <c r="A16" s="35">
        <v>10</v>
      </c>
      <c r="B16" s="21" t="s">
        <v>67</v>
      </c>
      <c r="C16" s="21" t="s">
        <v>68</v>
      </c>
      <c r="D16" s="21" t="s">
        <v>69</v>
      </c>
      <c r="E16" s="22" t="s">
        <v>28</v>
      </c>
      <c r="F16" s="23">
        <f t="shared" si="1"/>
        <v>0</v>
      </c>
      <c r="G16" s="24" t="s">
        <v>46</v>
      </c>
      <c r="H16" s="24" t="s">
        <v>70</v>
      </c>
      <c r="I16" s="29" t="s">
        <v>70</v>
      </c>
      <c r="J16" s="24" t="s">
        <v>70</v>
      </c>
      <c r="K16" s="24" t="s">
        <v>70</v>
      </c>
      <c r="L16" s="24" t="s">
        <v>70</v>
      </c>
      <c r="S16" s="24" t="s">
        <v>70</v>
      </c>
    </row>
    <row r="17" spans="1:19" s="28" customFormat="1" ht="21.65" customHeight="1">
      <c r="A17" s="20">
        <v>11</v>
      </c>
      <c r="B17" s="21" t="s">
        <v>71</v>
      </c>
      <c r="C17" s="21" t="s">
        <v>72</v>
      </c>
      <c r="D17" s="21" t="s">
        <v>73</v>
      </c>
      <c r="E17" s="22" t="s">
        <v>28</v>
      </c>
      <c r="F17" s="23">
        <f t="shared" si="1"/>
        <v>1</v>
      </c>
      <c r="G17" s="24" t="s">
        <v>50</v>
      </c>
      <c r="H17" s="24" t="s">
        <v>74</v>
      </c>
      <c r="I17" s="29" t="s">
        <v>75</v>
      </c>
      <c r="J17" s="24" t="s">
        <v>76</v>
      </c>
      <c r="K17" s="24" t="s">
        <v>77</v>
      </c>
      <c r="L17" s="24" t="s">
        <v>78</v>
      </c>
      <c r="M17" s="28" t="s">
        <v>79</v>
      </c>
      <c r="S17" s="24" t="s">
        <v>75</v>
      </c>
    </row>
    <row r="18" spans="1:19" s="28" customFormat="1" ht="21.65" customHeight="1">
      <c r="A18" s="20">
        <v>12</v>
      </c>
      <c r="B18" s="21" t="s">
        <v>80</v>
      </c>
      <c r="C18" s="21" t="s">
        <v>81</v>
      </c>
      <c r="D18" s="21" t="s">
        <v>82</v>
      </c>
      <c r="E18" s="22" t="s">
        <v>28</v>
      </c>
      <c r="F18" s="23">
        <f t="shared" si="1"/>
        <v>1</v>
      </c>
      <c r="G18" s="24" t="s">
        <v>50</v>
      </c>
      <c r="H18" s="25">
        <f>I18-1</f>
        <v>18.5</v>
      </c>
      <c r="I18" s="29" t="s">
        <v>83</v>
      </c>
      <c r="J18" s="25">
        <f t="shared" ref="J18:L19" si="4">I18+1</f>
        <v>20.5</v>
      </c>
      <c r="K18" s="25">
        <f t="shared" si="4"/>
        <v>21.5</v>
      </c>
      <c r="L18" s="25">
        <f t="shared" si="4"/>
        <v>22.5</v>
      </c>
      <c r="M18" s="37" t="s">
        <v>84</v>
      </c>
      <c r="N18" s="38"/>
      <c r="O18" s="38"/>
      <c r="P18" s="38"/>
      <c r="Q18" s="38"/>
      <c r="R18" s="38"/>
      <c r="S18" s="24" t="s">
        <v>83</v>
      </c>
    </row>
    <row r="19" spans="1:19" s="28" customFormat="1" ht="21.65" customHeight="1">
      <c r="A19" s="20">
        <v>13</v>
      </c>
      <c r="B19" s="21" t="s">
        <v>85</v>
      </c>
      <c r="C19" s="21" t="s">
        <v>86</v>
      </c>
      <c r="D19" s="21" t="s">
        <v>87</v>
      </c>
      <c r="E19" s="22" t="s">
        <v>28</v>
      </c>
      <c r="F19" s="23">
        <f t="shared" si="1"/>
        <v>1</v>
      </c>
      <c r="G19" s="24" t="s">
        <v>50</v>
      </c>
      <c r="H19" s="24">
        <f>I19-1</f>
        <v>19</v>
      </c>
      <c r="I19" s="29" t="s">
        <v>74</v>
      </c>
      <c r="J19" s="24">
        <f t="shared" si="4"/>
        <v>21</v>
      </c>
      <c r="K19" s="24">
        <f t="shared" si="4"/>
        <v>22</v>
      </c>
      <c r="L19" s="24">
        <f t="shared" si="4"/>
        <v>23</v>
      </c>
      <c r="M19" s="37"/>
      <c r="N19" s="38"/>
      <c r="O19" s="38"/>
      <c r="P19" s="38"/>
      <c r="Q19" s="38"/>
      <c r="R19" s="38"/>
      <c r="S19" s="24" t="s">
        <v>74</v>
      </c>
    </row>
    <row r="20" spans="1:19" s="28" customFormat="1" ht="21.65" customHeight="1">
      <c r="A20" s="20">
        <v>14</v>
      </c>
      <c r="B20" s="21" t="s">
        <v>88</v>
      </c>
      <c r="C20" s="21" t="s">
        <v>89</v>
      </c>
      <c r="D20" s="21" t="s">
        <v>90</v>
      </c>
      <c r="E20" s="22" t="s">
        <v>28</v>
      </c>
      <c r="F20" s="23">
        <f t="shared" si="1"/>
        <v>2</v>
      </c>
      <c r="G20" s="39">
        <v>1</v>
      </c>
      <c r="H20" s="24" t="s">
        <v>91</v>
      </c>
      <c r="I20" s="29" t="s">
        <v>92</v>
      </c>
      <c r="J20" s="24" t="s">
        <v>93</v>
      </c>
      <c r="K20" s="24" t="s">
        <v>94</v>
      </c>
      <c r="L20" s="24" t="s">
        <v>95</v>
      </c>
      <c r="S20" s="24" t="s">
        <v>92</v>
      </c>
    </row>
    <row r="21" spans="1:19" s="28" customFormat="1" ht="21.65" customHeight="1">
      <c r="A21" s="20">
        <v>15</v>
      </c>
      <c r="B21" s="21" t="s">
        <v>96</v>
      </c>
      <c r="C21" s="21" t="s">
        <v>97</v>
      </c>
      <c r="D21" s="21" t="s">
        <v>98</v>
      </c>
      <c r="E21" s="22" t="s">
        <v>28</v>
      </c>
      <c r="F21" s="23">
        <f t="shared" si="1"/>
        <v>2</v>
      </c>
      <c r="G21" s="39">
        <v>1</v>
      </c>
      <c r="H21" s="24" t="s">
        <v>91</v>
      </c>
      <c r="I21" s="29" t="s">
        <v>92</v>
      </c>
      <c r="J21" s="24" t="s">
        <v>93</v>
      </c>
      <c r="K21" s="24" t="s">
        <v>94</v>
      </c>
      <c r="L21" s="24" t="s">
        <v>95</v>
      </c>
      <c r="S21" s="24" t="s">
        <v>92</v>
      </c>
    </row>
    <row r="22" spans="1:19" s="28" customFormat="1" ht="21.65" customHeight="1">
      <c r="A22" s="20">
        <v>16</v>
      </c>
      <c r="B22" s="21" t="s">
        <v>99</v>
      </c>
      <c r="C22" s="21" t="s">
        <v>100</v>
      </c>
      <c r="D22" s="21" t="s">
        <v>101</v>
      </c>
      <c r="E22" s="22" t="s">
        <v>28</v>
      </c>
      <c r="F22" s="23">
        <f t="shared" si="1"/>
        <v>2</v>
      </c>
      <c r="G22" s="39">
        <v>1</v>
      </c>
      <c r="H22" s="24">
        <f>I22-2</f>
        <v>42</v>
      </c>
      <c r="I22" s="29">
        <v>44</v>
      </c>
      <c r="J22" s="24">
        <f>I22+2</f>
        <v>46</v>
      </c>
      <c r="K22" s="24">
        <f>J22+2</f>
        <v>48</v>
      </c>
      <c r="L22" s="24">
        <f>K22+2</f>
        <v>50</v>
      </c>
      <c r="M22" s="28" t="s">
        <v>102</v>
      </c>
      <c r="S22" s="24">
        <v>44</v>
      </c>
    </row>
    <row r="23" spans="1:19" s="28" customFormat="1" ht="21.65" customHeight="1">
      <c r="A23" s="20">
        <v>17</v>
      </c>
      <c r="B23" s="21" t="s">
        <v>103</v>
      </c>
      <c r="C23" s="21" t="s">
        <v>104</v>
      </c>
      <c r="D23" s="21" t="s">
        <v>105</v>
      </c>
      <c r="E23" s="22" t="s">
        <v>28</v>
      </c>
      <c r="F23" s="23">
        <f t="shared" si="1"/>
        <v>0</v>
      </c>
      <c r="G23" s="24" t="s">
        <v>46</v>
      </c>
      <c r="H23" s="24" t="s">
        <v>106</v>
      </c>
      <c r="I23" s="29" t="s">
        <v>106</v>
      </c>
      <c r="J23" s="24" t="s">
        <v>106</v>
      </c>
      <c r="K23" s="24" t="s">
        <v>106</v>
      </c>
      <c r="L23" s="24" t="s">
        <v>106</v>
      </c>
      <c r="S23" s="24" t="s">
        <v>106</v>
      </c>
    </row>
    <row r="24" spans="1:19" s="28" customFormat="1" ht="21.65" customHeight="1">
      <c r="A24" s="20">
        <v>18</v>
      </c>
      <c r="B24" s="21" t="s">
        <v>107</v>
      </c>
      <c r="C24" s="21" t="s">
        <v>108</v>
      </c>
      <c r="D24" s="21" t="s">
        <v>109</v>
      </c>
      <c r="E24" s="22" t="s">
        <v>28</v>
      </c>
      <c r="F24" s="23">
        <f t="shared" si="1"/>
        <v>0.25</v>
      </c>
      <c r="G24" s="39" t="s">
        <v>50</v>
      </c>
      <c r="H24" s="25">
        <f>I24-0.25</f>
        <v>13</v>
      </c>
      <c r="I24" s="32">
        <v>13.25</v>
      </c>
      <c r="J24" s="25">
        <f>I24+0.25</f>
        <v>13.5</v>
      </c>
      <c r="K24" s="27">
        <f>J24+0.25</f>
        <v>13.75</v>
      </c>
      <c r="L24" s="25">
        <f>K24+0.25</f>
        <v>14</v>
      </c>
      <c r="S24" s="24" t="s">
        <v>110</v>
      </c>
    </row>
    <row r="25" spans="1:19" s="28" customFormat="1" ht="21.65" customHeight="1">
      <c r="A25" s="20">
        <v>19</v>
      </c>
      <c r="B25" s="21" t="s">
        <v>111</v>
      </c>
      <c r="C25" s="21" t="s">
        <v>112</v>
      </c>
      <c r="D25" s="21" t="s">
        <v>113</v>
      </c>
      <c r="E25" s="22" t="s">
        <v>28</v>
      </c>
      <c r="F25" s="23">
        <f t="shared" si="1"/>
        <v>0.5</v>
      </c>
      <c r="G25" s="40">
        <v>0.625</v>
      </c>
      <c r="H25" s="33">
        <f>I25-0.5</f>
        <v>32.875</v>
      </c>
      <c r="I25" s="32">
        <v>33.375</v>
      </c>
      <c r="J25" s="27">
        <f>I25+0.75</f>
        <v>34.125</v>
      </c>
      <c r="K25" s="33">
        <f>J25+0.75</f>
        <v>34.875</v>
      </c>
      <c r="L25" s="27">
        <f>K25+0.75</f>
        <v>35.625</v>
      </c>
      <c r="S25" s="24" t="s">
        <v>114</v>
      </c>
    </row>
    <row r="26" spans="1:19" s="28" customFormat="1" ht="21.65" customHeight="1">
      <c r="A26" s="20">
        <v>20</v>
      </c>
      <c r="B26" s="21" t="s">
        <v>115</v>
      </c>
      <c r="C26" s="21" t="s">
        <v>116</v>
      </c>
      <c r="D26" s="21" t="s">
        <v>117</v>
      </c>
      <c r="E26" s="22" t="s">
        <v>28</v>
      </c>
      <c r="F26" s="23">
        <f t="shared" si="1"/>
        <v>0.5</v>
      </c>
      <c r="G26" s="41">
        <v>0.5</v>
      </c>
      <c r="H26" s="24" t="s">
        <v>118</v>
      </c>
      <c r="I26" s="29" t="s">
        <v>83</v>
      </c>
      <c r="J26" s="24" t="s">
        <v>74</v>
      </c>
      <c r="K26" s="24" t="s">
        <v>119</v>
      </c>
      <c r="L26" s="24" t="s">
        <v>75</v>
      </c>
      <c r="S26" s="24" t="s">
        <v>83</v>
      </c>
    </row>
    <row r="27" spans="1:19" s="28" customFormat="1" ht="21.65" customHeight="1">
      <c r="A27" s="20">
        <v>21</v>
      </c>
      <c r="B27" s="21" t="s">
        <v>120</v>
      </c>
      <c r="C27" s="21" t="s">
        <v>121</v>
      </c>
      <c r="D27" s="21" t="s">
        <v>122</v>
      </c>
      <c r="E27" s="22" t="s">
        <v>28</v>
      </c>
      <c r="F27" s="23">
        <f t="shared" si="1"/>
        <v>0</v>
      </c>
      <c r="G27" s="24" t="s">
        <v>63</v>
      </c>
      <c r="H27" s="24" t="s">
        <v>123</v>
      </c>
      <c r="I27" s="29" t="s">
        <v>123</v>
      </c>
      <c r="J27" s="24" t="s">
        <v>123</v>
      </c>
      <c r="K27" s="24" t="s">
        <v>123</v>
      </c>
      <c r="L27" s="24" t="s">
        <v>123</v>
      </c>
      <c r="S27" s="24" t="s">
        <v>123</v>
      </c>
    </row>
    <row r="28" spans="1:19" s="28" customFormat="1" ht="21.65" customHeight="1">
      <c r="A28" s="20">
        <v>22</v>
      </c>
      <c r="B28" s="21" t="s">
        <v>124</v>
      </c>
      <c r="C28" s="21" t="s">
        <v>125</v>
      </c>
      <c r="D28" s="21" t="s">
        <v>126</v>
      </c>
      <c r="E28" s="22" t="s">
        <v>28</v>
      </c>
      <c r="F28" s="23">
        <f t="shared" si="1"/>
        <v>0.375</v>
      </c>
      <c r="G28" s="39" t="s">
        <v>50</v>
      </c>
      <c r="H28" s="24" t="s">
        <v>127</v>
      </c>
      <c r="I28" s="29" t="s">
        <v>128</v>
      </c>
      <c r="J28" s="24" t="s">
        <v>129</v>
      </c>
      <c r="K28" s="24" t="s">
        <v>130</v>
      </c>
      <c r="L28" s="24" t="s">
        <v>131</v>
      </c>
      <c r="S28" s="24" t="s">
        <v>128</v>
      </c>
    </row>
    <row r="29" spans="1:19" s="28" customFormat="1" ht="21.65" customHeight="1">
      <c r="A29" s="20">
        <v>23</v>
      </c>
      <c r="B29" s="21" t="s">
        <v>132</v>
      </c>
      <c r="C29" s="21" t="s">
        <v>133</v>
      </c>
      <c r="D29" s="21" t="s">
        <v>134</v>
      </c>
      <c r="E29" s="22" t="s">
        <v>28</v>
      </c>
      <c r="F29" s="23">
        <f t="shared" si="1"/>
        <v>0.25</v>
      </c>
      <c r="G29" s="24" t="s">
        <v>37</v>
      </c>
      <c r="H29" s="24" t="s">
        <v>135</v>
      </c>
      <c r="I29" s="29" t="s">
        <v>136</v>
      </c>
      <c r="J29" s="24" t="s">
        <v>38</v>
      </c>
      <c r="K29" s="24" t="s">
        <v>137</v>
      </c>
      <c r="L29" s="24" t="s">
        <v>138</v>
      </c>
      <c r="S29" s="24" t="s">
        <v>136</v>
      </c>
    </row>
    <row r="30" spans="1:19" s="28" customFormat="1" ht="21.65" customHeight="1">
      <c r="A30" s="20">
        <v>24</v>
      </c>
      <c r="B30" s="21" t="s">
        <v>139</v>
      </c>
      <c r="C30" s="21" t="s">
        <v>140</v>
      </c>
      <c r="D30" s="21" t="s">
        <v>141</v>
      </c>
      <c r="E30" s="22" t="s">
        <v>28</v>
      </c>
      <c r="F30" s="23">
        <f t="shared" si="1"/>
        <v>0.25</v>
      </c>
      <c r="G30" s="24" t="s">
        <v>37</v>
      </c>
      <c r="H30" s="24" t="s">
        <v>142</v>
      </c>
      <c r="I30" s="29" t="s">
        <v>123</v>
      </c>
      <c r="J30" s="24" t="s">
        <v>143</v>
      </c>
      <c r="K30" s="24" t="s">
        <v>144</v>
      </c>
      <c r="L30" s="24" t="s">
        <v>145</v>
      </c>
      <c r="S30" s="24" t="s">
        <v>123</v>
      </c>
    </row>
    <row r="31" spans="1:19" s="28" customFormat="1" ht="21.65" customHeight="1">
      <c r="A31" s="20">
        <v>25</v>
      </c>
      <c r="B31" s="21" t="s">
        <v>146</v>
      </c>
      <c r="C31" s="21" t="s">
        <v>147</v>
      </c>
      <c r="D31" s="21" t="s">
        <v>148</v>
      </c>
      <c r="E31" s="22" t="s">
        <v>28</v>
      </c>
      <c r="F31" s="23">
        <f t="shared" si="1"/>
        <v>0</v>
      </c>
      <c r="G31" s="24" t="s">
        <v>46</v>
      </c>
      <c r="H31" s="24" t="s">
        <v>106</v>
      </c>
      <c r="I31" s="29" t="s">
        <v>106</v>
      </c>
      <c r="J31" s="24" t="s">
        <v>106</v>
      </c>
      <c r="K31" s="24" t="s">
        <v>106</v>
      </c>
      <c r="L31" s="24" t="s">
        <v>106</v>
      </c>
      <c r="S31" s="24" t="s">
        <v>106</v>
      </c>
    </row>
    <row r="32" spans="1:19" s="28" customFormat="1" ht="21.65" customHeight="1">
      <c r="A32" s="20">
        <v>26</v>
      </c>
      <c r="B32" s="21" t="s">
        <v>149</v>
      </c>
      <c r="C32" s="21" t="s">
        <v>150</v>
      </c>
      <c r="D32" s="21" t="s">
        <v>151</v>
      </c>
      <c r="E32" s="22" t="s">
        <v>28</v>
      </c>
      <c r="F32" s="23">
        <f t="shared" si="1"/>
        <v>0.25</v>
      </c>
      <c r="G32" s="24" t="s">
        <v>37</v>
      </c>
      <c r="H32" s="24" t="s">
        <v>152</v>
      </c>
      <c r="I32" s="29" t="s">
        <v>153</v>
      </c>
      <c r="J32" s="24" t="s">
        <v>153</v>
      </c>
      <c r="K32" s="24" t="s">
        <v>154</v>
      </c>
      <c r="L32" s="24" t="s">
        <v>154</v>
      </c>
      <c r="S32" s="24" t="s">
        <v>153</v>
      </c>
    </row>
    <row r="33" spans="1:19" s="46" customFormat="1" ht="21.65" customHeight="1">
      <c r="A33" s="42">
        <v>27</v>
      </c>
      <c r="B33" s="43" t="s">
        <v>155</v>
      </c>
      <c r="C33" s="43" t="s">
        <v>156</v>
      </c>
      <c r="D33" s="43" t="s">
        <v>157</v>
      </c>
      <c r="E33" s="43" t="s">
        <v>158</v>
      </c>
      <c r="F33" s="44">
        <f t="shared" si="1"/>
        <v>0</v>
      </c>
      <c r="G33" s="45" t="s">
        <v>37</v>
      </c>
      <c r="H33" s="45" t="s">
        <v>159</v>
      </c>
      <c r="I33" s="29" t="s">
        <v>159</v>
      </c>
      <c r="J33" s="45" t="s">
        <v>159</v>
      </c>
      <c r="K33" s="45" t="s">
        <v>159</v>
      </c>
      <c r="L33" s="45" t="s">
        <v>159</v>
      </c>
      <c r="S33" s="47" t="s">
        <v>159</v>
      </c>
    </row>
    <row r="34" spans="1:19" s="46" customFormat="1" ht="21.65" customHeight="1">
      <c r="A34" s="42">
        <v>28</v>
      </c>
      <c r="B34" s="43" t="s">
        <v>160</v>
      </c>
      <c r="C34" s="43" t="s">
        <v>161</v>
      </c>
      <c r="D34" s="43" t="s">
        <v>162</v>
      </c>
      <c r="E34" s="43" t="s">
        <v>163</v>
      </c>
      <c r="F34" s="44">
        <f t="shared" si="1"/>
        <v>0</v>
      </c>
      <c r="G34" s="48" t="s">
        <v>37</v>
      </c>
      <c r="H34" s="48" t="s">
        <v>159</v>
      </c>
      <c r="I34" s="29" t="s">
        <v>159</v>
      </c>
      <c r="J34" s="48" t="s">
        <v>159</v>
      </c>
      <c r="K34" s="48" t="s">
        <v>159</v>
      </c>
      <c r="L34" s="48" t="s">
        <v>159</v>
      </c>
      <c r="S34" s="47" t="s">
        <v>159</v>
      </c>
    </row>
    <row r="35" spans="1:19" s="46" customFormat="1" ht="33" customHeight="1">
      <c r="A35" s="42">
        <v>29</v>
      </c>
      <c r="B35" s="43" t="s">
        <v>164</v>
      </c>
      <c r="C35" s="43" t="s">
        <v>165</v>
      </c>
      <c r="D35" s="49" t="s">
        <v>166</v>
      </c>
      <c r="E35" s="49" t="s">
        <v>167</v>
      </c>
      <c r="F35" s="44">
        <f t="shared" si="1"/>
        <v>0.25</v>
      </c>
      <c r="G35" s="45" t="s">
        <v>37</v>
      </c>
      <c r="H35" s="45" t="s">
        <v>38</v>
      </c>
      <c r="I35" s="29" t="s">
        <v>137</v>
      </c>
      <c r="J35" s="45" t="s">
        <v>137</v>
      </c>
      <c r="K35" s="45" t="s">
        <v>138</v>
      </c>
      <c r="L35" s="45" t="s">
        <v>138</v>
      </c>
      <c r="S35" s="47" t="s">
        <v>137</v>
      </c>
    </row>
    <row r="36" spans="1:19" ht="22.5" hidden="1" customHeight="1">
      <c r="A36" s="50"/>
      <c r="B36" s="51" t="s">
        <v>168</v>
      </c>
      <c r="C36" s="51"/>
      <c r="D36" s="51"/>
      <c r="E36" s="51"/>
      <c r="F36" s="52">
        <f t="shared" si="1"/>
        <v>0.25</v>
      </c>
      <c r="G36" s="53"/>
      <c r="H36" s="54">
        <f>I36-0.25</f>
        <v>8.75</v>
      </c>
      <c r="I36" s="55">
        <v>9</v>
      </c>
      <c r="J36" s="55">
        <f>I36</f>
        <v>9</v>
      </c>
      <c r="K36" s="54">
        <f>J36+0.25</f>
        <v>9.25</v>
      </c>
      <c r="L36" s="54">
        <f>K36</f>
        <v>9.25</v>
      </c>
    </row>
    <row r="37" spans="1:19" hidden="1"/>
    <row r="38" spans="1:19" hidden="1"/>
    <row r="39" spans="1:19" hidden="1"/>
    <row r="40" spans="1:19" hidden="1"/>
  </sheetData>
  <mergeCells count="6">
    <mergeCell ref="A1:L1"/>
    <mergeCell ref="A2:L2"/>
    <mergeCell ref="K3:L3"/>
    <mergeCell ref="D4:E4"/>
    <mergeCell ref="M18:M19"/>
    <mergeCell ref="B36:E36"/>
  </mergeCells>
  <dataValidations count="5">
    <dataValidation type="list" allowBlank="1" showInputMessage="1" showErrorMessage="1" sqref="B5" xr:uid="{CF64ACAE-9724-4847-8246-0E0F9BDB6163}">
      <formula1>$M$3:$M$8</formula1>
    </dataValidation>
    <dataValidation type="list" allowBlank="1" showInputMessage="1" showErrorMessage="1" sqref="H3" xr:uid="{21862BFF-E52B-4055-A64D-F8E93BC1C089}">
      <formula1>$U$4:$U$29</formula1>
    </dataValidation>
    <dataValidation type="list" allowBlank="1" showInputMessage="1" showErrorMessage="1" sqref="H4" xr:uid="{564E990D-984A-45DB-BE91-66689F09CA7F}">
      <formula1>$S$3:$S$112</formula1>
    </dataValidation>
    <dataValidation type="list" allowBlank="1" showInputMessage="1" showErrorMessage="1" sqref="H5" xr:uid="{668C8DA3-C6C6-4669-8A3F-92B88FBABEC4}">
      <formula1>$T$3:$T$5</formula1>
    </dataValidation>
    <dataValidation type="list" allowBlank="1" showInputMessage="1" showErrorMessage="1" sqref="K4" xr:uid="{A6FB99C2-AC26-42F1-B5A8-CB43254B16DA}">
      <formula1>$V$4:$V$5</formula1>
    </dataValidation>
  </dataValidation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 CO RUT-18-01-2024</vt:lpstr>
      <vt:lpstr>'ADD CO RUT-18-01-2024'!Print_Area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2024-09-10T10:42:25Z</dcterms:created>
  <dcterms:modified xsi:type="dcterms:W3CDTF">2024-09-10T10:42:47Z</dcterms:modified>
</cp:coreProperties>
</file>