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i.vu\Downloads\"/>
    </mc:Choice>
  </mc:AlternateContent>
  <xr:revisionPtr revIDLastSave="0" documentId="8_{30609BD8-B444-4018-BAC3-41BC4FCDAF1C}" xr6:coauthVersionLast="47" xr6:coauthVersionMax="47" xr10:uidLastSave="{00000000-0000-0000-0000-000000000000}"/>
  <bookViews>
    <workbookView xWindow="-110" yWindow="-110" windowWidth="19420" windowHeight="10300" xr2:uid="{96225FCD-518A-4226-923B-EE8A764C1E19}"/>
  </bookViews>
  <sheets>
    <sheet name="ADD CO RUT-04-06-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hidden="1">#REF!</definedName>
    <definedName name="_SCM40">'[2]Raw material movement'!#REF!</definedName>
    <definedName name="AB">#REF!</definedName>
    <definedName name="CODE">[7]CODE!$A$6:$B$156</definedName>
    <definedName name="DA">'[8]Raw material movement'!#REF!</definedName>
    <definedName name="df">'[2]Raw material movement'!#REF!</definedName>
    <definedName name="dsdf">'[1]Raw material movement'!#REF!</definedName>
    <definedName name="GDFD">'[9]Raw material movement'!#REF!</definedName>
    <definedName name="IB">#REF!</definedName>
    <definedName name="INTERNAL_INVOICE">[10]UN!#REF!</definedName>
    <definedName name="MAHANG">#REF!</definedName>
    <definedName name="MAVT">[11]Code!$A$7:$A$73</definedName>
    <definedName name="PRICE">#REF!</definedName>
    <definedName name="_xlnm.Print_Area" localSheetId="0">'ADD CO RUT-04-06-2024'!$A$1:$L$26</definedName>
    <definedName name="style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L25" i="1" s="1"/>
  <c r="J25" i="1"/>
  <c r="H25" i="1"/>
  <c r="K24" i="1"/>
  <c r="L24" i="1" s="1"/>
  <c r="J24" i="1"/>
  <c r="H24" i="1"/>
  <c r="K23" i="1"/>
  <c r="L23" i="1" s="1"/>
  <c r="J23" i="1"/>
  <c r="H23" i="1"/>
  <c r="L22" i="1"/>
  <c r="K22" i="1"/>
  <c r="J22" i="1"/>
  <c r="H22" i="1"/>
  <c r="L20" i="1"/>
  <c r="K20" i="1"/>
  <c r="J20" i="1"/>
  <c r="H20" i="1"/>
  <c r="K19" i="1"/>
  <c r="L19" i="1" s="1"/>
  <c r="J19" i="1"/>
  <c r="H19" i="1"/>
  <c r="K18" i="1"/>
  <c r="L18" i="1" s="1"/>
  <c r="J18" i="1"/>
  <c r="H18" i="1"/>
  <c r="K17" i="1"/>
  <c r="L17" i="1" s="1"/>
  <c r="J17" i="1"/>
  <c r="H17" i="1"/>
  <c r="K16" i="1"/>
  <c r="L16" i="1" s="1"/>
  <c r="J16" i="1"/>
  <c r="H16" i="1"/>
  <c r="K10" i="1"/>
  <c r="L10" i="1" s="1"/>
  <c r="J10" i="1"/>
  <c r="H10" i="1"/>
  <c r="K9" i="1"/>
  <c r="L9" i="1" s="1"/>
  <c r="J9" i="1"/>
  <c r="H9" i="1"/>
  <c r="K8" i="1"/>
  <c r="L8" i="1" s="1"/>
  <c r="J8" i="1"/>
  <c r="H8" i="1"/>
  <c r="J4" i="1"/>
</calcChain>
</file>

<file path=xl/sharedStrings.xml><?xml version="1.0" encoding="utf-8"?>
<sst xmlns="http://schemas.openxmlformats.org/spreadsheetml/2006/main" count="154" uniqueCount="103">
  <si>
    <t>THÔNG SỐ ĐÃ ADD CO RÚT (L= 4% W= 3%)</t>
  </si>
  <si>
    <t>Herschel Supply Co.</t>
  </si>
  <si>
    <t>Graded Measurement</t>
  </si>
  <si>
    <t>Style Name:</t>
  </si>
  <si>
    <t>Ivy Crest Ringer Tee</t>
  </si>
  <si>
    <t>Base Size:</t>
  </si>
  <si>
    <t>S</t>
  </si>
  <si>
    <t>Last Updated:</t>
  </si>
  <si>
    <t>Style Number:</t>
  </si>
  <si>
    <t>Category:</t>
  </si>
  <si>
    <t>Women's Apparel</t>
  </si>
  <si>
    <t>Status:</t>
  </si>
  <si>
    <t>new</t>
  </si>
  <si>
    <t>Season:</t>
  </si>
  <si>
    <t>2025 S1</t>
  </si>
  <si>
    <t>Developer:</t>
  </si>
  <si>
    <t>BJ Kang</t>
  </si>
  <si>
    <t>Code</t>
  </si>
  <si>
    <t>Point of Measure</t>
  </si>
  <si>
    <t>Description</t>
  </si>
  <si>
    <t>Tol</t>
  </si>
  <si>
    <t>Base Size</t>
  </si>
  <si>
    <t>XS</t>
  </si>
  <si>
    <t>M</t>
  </si>
  <si>
    <t>L</t>
  </si>
  <si>
    <t>XL</t>
  </si>
  <si>
    <t>FRLHSP</t>
  </si>
  <si>
    <t>Front Length from HSP</t>
  </si>
  <si>
    <t>Above Hip</t>
  </si>
  <si>
    <t>DÀI THÂN TRƯỚC TỪ ĐỈNH VAI</t>
  </si>
  <si>
    <t>NKWHSPE</t>
  </si>
  <si>
    <t>Neck Width HSP Edge to Edge</t>
  </si>
  <si>
    <t>Binding ed to ed</t>
  </si>
  <si>
    <t>RỘNG CỔ - MÉP ĐẾN MÉP</t>
  </si>
  <si>
    <t>NKFDHSP</t>
  </si>
  <si>
    <t>Front Neck Drop from HSP</t>
  </si>
  <si>
    <t>To binding ed</t>
  </si>
  <si>
    <t>HẠ CỔ TRƯỚC TỪ ĐỈNH VAI ĐẾN MÉP VIỀN</t>
  </si>
  <si>
    <t>NKBDHSP</t>
  </si>
  <si>
    <t>Back Neck Drop from HSP</t>
  </si>
  <si>
    <t>to binding ed</t>
  </si>
  <si>
    <t>HẠ CỔ SAU TỪ ĐỈNH VAI ĐẾN MÉP VIỀN</t>
  </si>
  <si>
    <t xml:space="preserve"> 3/4</t>
  </si>
  <si>
    <t>NKTRHT</t>
  </si>
  <si>
    <t>Neck Trim Height</t>
  </si>
  <si>
    <t>4 layers</t>
  </si>
  <si>
    <t>TO BẢN BO CỔ - 4LỚP</t>
  </si>
  <si>
    <t>0</t>
  </si>
  <si>
    <t xml:space="preserve"> 5/8</t>
  </si>
  <si>
    <t>NKEX</t>
  </si>
  <si>
    <t>Minimum Neck Extended</t>
  </si>
  <si>
    <t/>
  </si>
  <si>
    <t>RỘNG CỐ NHỎ NHẤT</t>
  </si>
  <si>
    <t>24</t>
  </si>
  <si>
    <t>SHSEAMF</t>
  </si>
  <si>
    <t>Shoulder Seam Forward (for Ref)</t>
  </si>
  <si>
    <t>CHỒM VAI (THAM KHẢO)</t>
  </si>
  <si>
    <t xml:space="preserve"> 3/8</t>
  </si>
  <si>
    <t>SHSLOPE</t>
  </si>
  <si>
    <t>Shoulder Slope (for Ref)</t>
  </si>
  <si>
    <t>XUÔI VAI</t>
  </si>
  <si>
    <t>1 1/4</t>
  </si>
  <si>
    <t>SHWDSET</t>
  </si>
  <si>
    <t>Shoulder Width - Set in</t>
  </si>
  <si>
    <t>RỘNG VAI</t>
  </si>
  <si>
    <t>XFRTHPS5</t>
  </si>
  <si>
    <t>Across Front (5" from HPS)</t>
  </si>
  <si>
    <t>Upper Front Chest  Width AH to AH</t>
  </si>
  <si>
    <t>NGANG TRƯỚC - CÁCH ĐỈNH VAI 5"</t>
  </si>
  <si>
    <t>12 3/4</t>
  </si>
  <si>
    <t>XBKHPS5</t>
  </si>
  <si>
    <t>Across Back (5" from HPS)</t>
  </si>
  <si>
    <t>Upper Back Chest width AH to AH</t>
  </si>
  <si>
    <t>NGANG SAU - CÁCH ĐỈNH VAI 5"</t>
  </si>
  <si>
    <t>13 3/4</t>
  </si>
  <si>
    <t>CHCC</t>
  </si>
  <si>
    <t>Chest Circumference 1 inch Below Armhole</t>
  </si>
  <si>
    <t>VÒNG NGỰC DƯỚI NÁCH 1"</t>
  </si>
  <si>
    <t>HMCCST</t>
  </si>
  <si>
    <t>Hem Circumference - Straight</t>
  </si>
  <si>
    <t>VÒNG LAI - ĐO THẲNG</t>
  </si>
  <si>
    <t>HMHT</t>
  </si>
  <si>
    <t>Hem Height</t>
  </si>
  <si>
    <t>Total Fold Hem Height with 1/8" DNTS</t>
  </si>
  <si>
    <t>TO BẢN LAI ÁO</t>
  </si>
  <si>
    <t>AHDHSP</t>
  </si>
  <si>
    <t>Armhole Drop from HSP</t>
  </si>
  <si>
    <t>HẠ NÁCH TỪ ĐỈNH VAI</t>
  </si>
  <si>
    <t>8 1/4</t>
  </si>
  <si>
    <t>SLLCBSS</t>
  </si>
  <si>
    <t>CB Sleeve Length - Short Sleeve</t>
  </si>
  <si>
    <t>DÀI TAY GIỮA SAU - TAY NGẮN</t>
  </si>
  <si>
    <t>SLBICC</t>
  </si>
  <si>
    <t>Bicep Circumference 1 inch from underarm</t>
  </si>
  <si>
    <t>BẮP TAY DƯỚI NÁCH 1"</t>
  </si>
  <si>
    <t>11 3/4</t>
  </si>
  <si>
    <t>SLHMCCS</t>
  </si>
  <si>
    <t>Sleeve Hem Circumference - Short Sleeve</t>
  </si>
  <si>
    <t>RỘNG CỬA TAY</t>
  </si>
  <si>
    <t>10 1/4</t>
  </si>
  <si>
    <t>CFHTSH</t>
  </si>
  <si>
    <t>Cuff Height - Sleeve Hem</t>
  </si>
  <si>
    <t>TO BẢN BO 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</si>
</sst>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?/8"/>
  </numFmts>
  <fonts count="10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343434"/>
      <name val="Aptos Narrow"/>
      <family val="2"/>
      <scheme val="minor"/>
    </font>
    <font>
      <b/>
      <sz val="9"/>
      <color rgb="FF343434"/>
      <name val="SegoeUI-Semibold"/>
      <family val="2"/>
    </font>
    <font>
      <b/>
      <sz val="12"/>
      <color rgb="FF242424"/>
      <name val="Aptos Narrow"/>
      <family val="2"/>
      <scheme val="minor"/>
    </font>
    <font>
      <b/>
      <sz val="9"/>
      <color rgb="FF242424"/>
      <name val="SegoeUI"/>
      <family val="2"/>
    </font>
    <font>
      <sz val="12"/>
      <color rgb="FF343434"/>
      <name val="SegoeUI-Semibold"/>
      <family val="2"/>
    </font>
    <font>
      <sz val="12"/>
      <color theme="1"/>
      <name val="SegoeUI-Semibold"/>
      <family val="2"/>
    </font>
  </fonts>
  <fills count="9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rgb="FFD9D9D9"/>
      </patternFill>
    </fill>
    <fill>
      <patternFill patternType="solid">
        <fgColor rgb="FFF8F9FB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CFDFD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C6C6C6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6C6C6"/>
      </left>
      <right style="thin">
        <color rgb="FFC6C6C6"/>
      </right>
      <top style="thin">
        <color rgb="FFC6C6C6"/>
      </top>
      <bottom/>
      <diagonal/>
    </border>
    <border>
      <left style="thin">
        <color indexed="64"/>
      </left>
      <right style="thin">
        <color rgb="FFC6C6C6"/>
      </right>
      <top/>
      <bottom style="thin">
        <color indexed="64"/>
      </bottom>
      <diagonal/>
    </border>
    <border>
      <left style="thin">
        <color rgb="FFC6C6C6"/>
      </left>
      <right style="thin">
        <color rgb="FFC6C6C6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14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/>
    </xf>
    <xf numFmtId="12" fontId="6" fillId="5" borderId="9" xfId="0" applyNumberFormat="1" applyFont="1" applyFill="1" applyBorder="1" applyAlignment="1">
      <alignment horizontal="left"/>
    </xf>
    <xf numFmtId="12" fontId="3" fillId="5" borderId="9" xfId="0" applyNumberFormat="1" applyFont="1" applyFill="1" applyBorder="1" applyAlignment="1">
      <alignment horizontal="left"/>
    </xf>
    <xf numFmtId="164" fontId="7" fillId="6" borderId="9" xfId="0" applyNumberFormat="1" applyFont="1" applyFill="1" applyBorder="1" applyAlignment="1">
      <alignment horizontal="left"/>
    </xf>
    <xf numFmtId="164" fontId="7" fillId="0" borderId="9" xfId="0" applyNumberFormat="1" applyFont="1" applyBorder="1" applyAlignment="1">
      <alignment horizontal="left"/>
    </xf>
    <xf numFmtId="12" fontId="6" fillId="7" borderId="9" xfId="0" applyNumberFormat="1" applyFont="1" applyFill="1" applyBorder="1" applyAlignment="1">
      <alignment horizontal="left"/>
    </xf>
    <xf numFmtId="12" fontId="3" fillId="7" borderId="9" xfId="0" applyNumberFormat="1" applyFont="1" applyFill="1" applyBorder="1" applyAlignment="1">
      <alignment horizontal="left"/>
    </xf>
    <xf numFmtId="12" fontId="7" fillId="7" borderId="9" xfId="0" applyNumberFormat="1" applyFont="1" applyFill="1" applyBorder="1" applyAlignment="1">
      <alignment horizontal="left"/>
    </xf>
    <xf numFmtId="12" fontId="7" fillId="0" borderId="9" xfId="0" applyNumberFormat="1" applyFont="1" applyBorder="1" applyAlignment="1">
      <alignment horizontal="left"/>
    </xf>
    <xf numFmtId="0" fontId="6" fillId="4" borderId="9" xfId="0" applyFont="1" applyFill="1" applyBorder="1" applyAlignment="1">
      <alignment horizontal="left" wrapText="1"/>
    </xf>
    <xf numFmtId="12" fontId="7" fillId="5" borderId="9" xfId="0" applyNumberFormat="1" applyFont="1" applyFill="1" applyBorder="1" applyAlignment="1">
      <alignment horizontal="left"/>
    </xf>
    <xf numFmtId="0" fontId="6" fillId="8" borderId="9" xfId="0" applyFont="1" applyFill="1" applyBorder="1" applyAlignment="1">
      <alignment horizontal="left"/>
    </xf>
    <xf numFmtId="0" fontId="6" fillId="4" borderId="9" xfId="0" quotePrefix="1" applyFont="1" applyFill="1" applyBorder="1" applyAlignment="1">
      <alignment horizontal="left"/>
    </xf>
    <xf numFmtId="0" fontId="6" fillId="4" borderId="9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 wrapText="1"/>
    </xf>
    <xf numFmtId="12" fontId="6" fillId="7" borderId="9" xfId="0" applyNumberFormat="1" applyFont="1" applyFill="1" applyBorder="1" applyAlignment="1">
      <alignment horizontal="left" vertical="center"/>
    </xf>
    <xf numFmtId="12" fontId="3" fillId="7" borderId="9" xfId="0" applyNumberFormat="1" applyFont="1" applyFill="1" applyBorder="1" applyAlignment="1">
      <alignment horizontal="left" vertical="center"/>
    </xf>
    <xf numFmtId="12" fontId="7" fillId="7" borderId="9" xfId="0" applyNumberFormat="1" applyFont="1" applyFill="1" applyBorder="1" applyAlignment="1">
      <alignment horizontal="left" vertical="center"/>
    </xf>
    <xf numFmtId="12" fontId="7" fillId="0" borderId="9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12" fontId="6" fillId="5" borderId="9" xfId="0" applyNumberFormat="1" applyFont="1" applyFill="1" applyBorder="1" applyAlignment="1">
      <alignment horizontal="left" vertical="center"/>
    </xf>
    <xf numFmtId="12" fontId="3" fillId="5" borderId="9" xfId="0" applyNumberFormat="1" applyFont="1" applyFill="1" applyBorder="1" applyAlignment="1">
      <alignment horizontal="left" vertical="center"/>
    </xf>
    <xf numFmtId="12" fontId="7" fillId="5" borderId="9" xfId="0" applyNumberFormat="1" applyFont="1" applyFill="1" applyBorder="1" applyAlignment="1">
      <alignment horizontal="left" vertical="center"/>
    </xf>
    <xf numFmtId="0" fontId="6" fillId="4" borderId="9" xfId="0" quotePrefix="1" applyFont="1" applyFill="1" applyBorder="1" applyAlignment="1">
      <alignment horizontal="left" vertical="center"/>
    </xf>
    <xf numFmtId="0" fontId="6" fillId="4" borderId="9" xfId="0" quotePrefix="1" applyFont="1" applyFill="1" applyBorder="1" applyAlignment="1">
      <alignment horizontal="left" vertical="center" wrapText="1"/>
    </xf>
    <xf numFmtId="12" fontId="6" fillId="7" borderId="9" xfId="0" applyNumberFormat="1" applyFont="1" applyFill="1" applyBorder="1" applyAlignment="1">
      <alignment horizontal="left" vertical="center" wrapText="1"/>
    </xf>
    <xf numFmtId="12" fontId="3" fillId="7" borderId="9" xfId="0" applyNumberFormat="1" applyFont="1" applyFill="1" applyBorder="1" applyAlignment="1">
      <alignment horizontal="left" vertical="center" wrapText="1"/>
    </xf>
    <xf numFmtId="12" fontId="7" fillId="7" borderId="9" xfId="0" applyNumberFormat="1" applyFont="1" applyFill="1" applyBorder="1" applyAlignment="1">
      <alignment horizontal="left" vertical="center" wrapText="1"/>
    </xf>
    <xf numFmtId="12" fontId="7" fillId="0" borderId="9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4/PHOTOSHOOT/SINGLE/WOMEN/H06-ST117W_HERSCHEL%20-%20SS25-S4-RINGER%20CLASSIC%20TEE%20WOMEN'S.XLSX" TargetMode="External"/><Relationship Id="rId2" Type="http://schemas.microsoft.com/office/2019/04/relationships/externalLinkLongPath" Target="https://unavailablevn.sharepoint.com/sites/COMMERCIAL/Shared%20Documents/General/2-CUSTOMER-FOLDER/HERSCHEL/3-SS25/1-SAMPLE/2-STYLE-FILE/CUTTING%20DOCKET/S4/PHOTOSHOOT/SINGLE/WOMEN/H06-ST117W_HERSCHEL%20-%20SS25-S4-RINGER%20CLASSIC%20TEE%20WOMEN'S.XLSX?385C3312" TargetMode="External"/><Relationship Id="rId1" Type="http://schemas.openxmlformats.org/officeDocument/2006/relationships/externalLinkPath" Target="file:///\\385C3312\H06-ST117W_HERSCHEL%20-%20SS25-S4-RINGER%20CLASSIC%20TEE%20WOMEN'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 (GREY)"/>
      <sheetName val="3. ĐỊNH VỊ HÌNH IN.THÊU"/>
      <sheetName val="2. TRIM CARD "/>
      <sheetName val="ADD CO RUT-04-06-20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67BDF-51C1-4B6D-84D7-419A5F6BC440}">
  <dimension ref="A1:L27"/>
  <sheetViews>
    <sheetView tabSelected="1" view="pageBreakPreview" zoomScale="80" zoomScaleNormal="100" zoomScaleSheetLayoutView="80" workbookViewId="0">
      <selection activeCell="O4" sqref="O4"/>
    </sheetView>
  </sheetViews>
  <sheetFormatPr defaultColWidth="8.81640625" defaultRowHeight="16"/>
  <cols>
    <col min="1" max="1" width="7.81640625" style="49" bestFit="1" customWidth="1"/>
    <col min="2" max="2" width="9.453125" style="49" bestFit="1" customWidth="1"/>
    <col min="3" max="3" width="32.90625" style="49" customWidth="1"/>
    <col min="4" max="4" width="28.90625" style="49" customWidth="1"/>
    <col min="5" max="5" width="33.81640625" style="49" customWidth="1"/>
    <col min="6" max="6" width="7.7265625" style="49" customWidth="1"/>
    <col min="7" max="7" width="9.1796875" style="49" customWidth="1"/>
    <col min="8" max="8" width="6.7265625" style="49" customWidth="1"/>
    <col min="9" max="11" width="8.90625" style="49" customWidth="1"/>
    <col min="12" max="12" width="6.1796875" style="49" customWidth="1"/>
    <col min="13" max="16384" width="8.81640625" style="2"/>
  </cols>
  <sheetData>
    <row r="1" spans="1:12" ht="29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5.5" customHeight="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</row>
    <row r="4" spans="1:12" ht="15.5" customHeight="1">
      <c r="A4" s="6" t="s">
        <v>3</v>
      </c>
      <c r="B4" s="7"/>
      <c r="C4" s="7" t="s">
        <v>4</v>
      </c>
      <c r="D4" s="7"/>
      <c r="E4" s="7"/>
      <c r="F4" s="7" t="s">
        <v>5</v>
      </c>
      <c r="G4" s="7" t="s">
        <v>6</v>
      </c>
      <c r="H4" s="7"/>
      <c r="I4" s="7" t="s">
        <v>7</v>
      </c>
      <c r="J4" s="8">
        <f ca="1">TODAY()</f>
        <v>45547</v>
      </c>
      <c r="K4" s="8"/>
      <c r="L4" s="9"/>
    </row>
    <row r="5" spans="1:12" ht="15.5" customHeight="1">
      <c r="A5" s="6" t="s">
        <v>8</v>
      </c>
      <c r="B5" s="7"/>
      <c r="C5" s="7">
        <v>50422</v>
      </c>
      <c r="D5" s="7"/>
      <c r="E5" s="7"/>
      <c r="F5" s="7" t="s">
        <v>9</v>
      </c>
      <c r="G5" s="7" t="s">
        <v>10</v>
      </c>
      <c r="H5" s="7"/>
      <c r="I5" s="7" t="s">
        <v>11</v>
      </c>
      <c r="J5" s="7" t="s">
        <v>12</v>
      </c>
      <c r="K5" s="7"/>
      <c r="L5" s="9"/>
    </row>
    <row r="6" spans="1:12" ht="30" customHeight="1">
      <c r="A6" s="6" t="s">
        <v>13</v>
      </c>
      <c r="B6" s="7"/>
      <c r="C6" s="7" t="s">
        <v>14</v>
      </c>
      <c r="D6" s="7"/>
      <c r="E6" s="7"/>
      <c r="F6" s="7" t="s">
        <v>15</v>
      </c>
      <c r="G6" s="7" t="s">
        <v>16</v>
      </c>
      <c r="H6" s="7"/>
      <c r="I6" s="7"/>
      <c r="J6" s="7"/>
      <c r="K6" s="7"/>
      <c r="L6" s="9"/>
    </row>
    <row r="7" spans="1:12" ht="20.25" customHeight="1">
      <c r="A7" s="10"/>
      <c r="B7" s="11" t="s">
        <v>17</v>
      </c>
      <c r="C7" s="11" t="s">
        <v>18</v>
      </c>
      <c r="D7" s="12" t="s">
        <v>19</v>
      </c>
      <c r="E7" s="12"/>
      <c r="F7" s="11" t="s">
        <v>20</v>
      </c>
      <c r="G7" s="13" t="s">
        <v>21</v>
      </c>
      <c r="H7" s="14" t="s">
        <v>22</v>
      </c>
      <c r="I7" s="14" t="s">
        <v>6</v>
      </c>
      <c r="J7" s="14" t="s">
        <v>23</v>
      </c>
      <c r="K7" s="14" t="s">
        <v>24</v>
      </c>
      <c r="L7" s="14" t="s">
        <v>25</v>
      </c>
    </row>
    <row r="8" spans="1:12" ht="20.25" customHeight="1">
      <c r="A8" s="15">
        <v>1</v>
      </c>
      <c r="B8" s="15" t="s">
        <v>26</v>
      </c>
      <c r="C8" s="15" t="s">
        <v>27</v>
      </c>
      <c r="D8" s="15" t="s">
        <v>28</v>
      </c>
      <c r="E8" s="15" t="s">
        <v>29</v>
      </c>
      <c r="F8" s="16">
        <v>0.375</v>
      </c>
      <c r="G8" s="17">
        <v>20</v>
      </c>
      <c r="H8" s="18">
        <f>I8-1/2</f>
        <v>20.375</v>
      </c>
      <c r="I8" s="19">
        <v>20.875</v>
      </c>
      <c r="J8" s="18">
        <f>I8+1/2</f>
        <v>21.375</v>
      </c>
      <c r="K8" s="18">
        <f t="shared" ref="K8:L8" si="0">J8+1/2</f>
        <v>21.875</v>
      </c>
      <c r="L8" s="18">
        <f t="shared" si="0"/>
        <v>22.375</v>
      </c>
    </row>
    <row r="9" spans="1:12" ht="20.25" customHeight="1">
      <c r="A9" s="15">
        <v>2</v>
      </c>
      <c r="B9" s="15" t="s">
        <v>30</v>
      </c>
      <c r="C9" s="15" t="s">
        <v>31</v>
      </c>
      <c r="D9" s="15" t="s">
        <v>32</v>
      </c>
      <c r="E9" s="15" t="s">
        <v>33</v>
      </c>
      <c r="F9" s="20">
        <v>0.25</v>
      </c>
      <c r="G9" s="21">
        <v>5.75</v>
      </c>
      <c r="H9" s="22">
        <f>I9-1/4</f>
        <v>5.625</v>
      </c>
      <c r="I9" s="23">
        <v>5.875</v>
      </c>
      <c r="J9" s="22">
        <f>I9+1/4</f>
        <v>6.125</v>
      </c>
      <c r="K9" s="22">
        <f t="shared" ref="K9:L9" si="1">J9+1/4</f>
        <v>6.375</v>
      </c>
      <c r="L9" s="22">
        <f t="shared" si="1"/>
        <v>6.625</v>
      </c>
    </row>
    <row r="10" spans="1:12" ht="31" customHeight="1">
      <c r="A10" s="15">
        <v>3</v>
      </c>
      <c r="B10" s="15" t="s">
        <v>34</v>
      </c>
      <c r="C10" s="15" t="s">
        <v>35</v>
      </c>
      <c r="D10" s="15" t="s">
        <v>36</v>
      </c>
      <c r="E10" s="24" t="s">
        <v>37</v>
      </c>
      <c r="F10" s="16">
        <v>0.25</v>
      </c>
      <c r="G10" s="17">
        <v>3.75</v>
      </c>
      <c r="H10" s="25">
        <f>I10-0.125</f>
        <v>3.75</v>
      </c>
      <c r="I10" s="23">
        <v>3.875</v>
      </c>
      <c r="J10" s="25">
        <f>I10+0.125</f>
        <v>4</v>
      </c>
      <c r="K10" s="25">
        <f>J10+0.125</f>
        <v>4.125</v>
      </c>
      <c r="L10" s="25">
        <f>K10+0.125</f>
        <v>4.25</v>
      </c>
    </row>
    <row r="11" spans="1:12" ht="31" customHeight="1">
      <c r="A11" s="15">
        <v>4</v>
      </c>
      <c r="B11" s="15" t="s">
        <v>38</v>
      </c>
      <c r="C11" s="15" t="s">
        <v>39</v>
      </c>
      <c r="D11" s="15" t="s">
        <v>40</v>
      </c>
      <c r="E11" s="24" t="s">
        <v>41</v>
      </c>
      <c r="F11" s="20">
        <v>0.125</v>
      </c>
      <c r="G11" s="21" t="s">
        <v>42</v>
      </c>
      <c r="H11" s="22" t="s">
        <v>42</v>
      </c>
      <c r="I11" s="23" t="s">
        <v>42</v>
      </c>
      <c r="J11" s="22" t="s">
        <v>42</v>
      </c>
      <c r="K11" s="22" t="s">
        <v>42</v>
      </c>
      <c r="L11" s="22" t="s">
        <v>42</v>
      </c>
    </row>
    <row r="12" spans="1:12" ht="20.25" customHeight="1">
      <c r="A12" s="15">
        <v>5</v>
      </c>
      <c r="B12" s="15" t="s">
        <v>43</v>
      </c>
      <c r="C12" s="15" t="s">
        <v>44</v>
      </c>
      <c r="D12" s="26" t="s">
        <v>45</v>
      </c>
      <c r="E12" s="15" t="s">
        <v>46</v>
      </c>
      <c r="F12" s="16" t="s">
        <v>47</v>
      </c>
      <c r="G12" s="17" t="s">
        <v>48</v>
      </c>
      <c r="H12" s="25" t="s">
        <v>48</v>
      </c>
      <c r="I12" s="23" t="s">
        <v>48</v>
      </c>
      <c r="J12" s="25" t="s">
        <v>48</v>
      </c>
      <c r="K12" s="25" t="s">
        <v>48</v>
      </c>
      <c r="L12" s="25" t="s">
        <v>48</v>
      </c>
    </row>
    <row r="13" spans="1:12" ht="20.25" customHeight="1">
      <c r="A13" s="15">
        <v>6</v>
      </c>
      <c r="B13" s="15" t="s">
        <v>49</v>
      </c>
      <c r="C13" s="15" t="s">
        <v>50</v>
      </c>
      <c r="D13" s="27" t="s">
        <v>51</v>
      </c>
      <c r="E13" s="27" t="s">
        <v>52</v>
      </c>
      <c r="F13" s="20" t="s">
        <v>47</v>
      </c>
      <c r="G13" s="21" t="s">
        <v>53</v>
      </c>
      <c r="H13" s="22" t="s">
        <v>53</v>
      </c>
      <c r="I13" s="23" t="s">
        <v>53</v>
      </c>
      <c r="J13" s="22" t="s">
        <v>53</v>
      </c>
      <c r="K13" s="22" t="s">
        <v>53</v>
      </c>
      <c r="L13" s="22" t="s">
        <v>53</v>
      </c>
    </row>
    <row r="14" spans="1:12" ht="20.25" customHeight="1">
      <c r="A14" s="15">
        <v>7</v>
      </c>
      <c r="B14" s="15" t="s">
        <v>54</v>
      </c>
      <c r="C14" s="15" t="s">
        <v>55</v>
      </c>
      <c r="D14" s="27" t="s">
        <v>51</v>
      </c>
      <c r="E14" s="27" t="s">
        <v>56</v>
      </c>
      <c r="F14" s="16">
        <v>0</v>
      </c>
      <c r="G14" s="17" t="s">
        <v>57</v>
      </c>
      <c r="H14" s="25" t="s">
        <v>57</v>
      </c>
      <c r="I14" s="23" t="s">
        <v>57</v>
      </c>
      <c r="J14" s="25" t="s">
        <v>57</v>
      </c>
      <c r="K14" s="25" t="s">
        <v>57</v>
      </c>
      <c r="L14" s="25" t="s">
        <v>57</v>
      </c>
    </row>
    <row r="15" spans="1:12" ht="20.25" customHeight="1">
      <c r="A15" s="15">
        <v>8</v>
      </c>
      <c r="B15" s="15" t="s">
        <v>58</v>
      </c>
      <c r="C15" s="15" t="s">
        <v>59</v>
      </c>
      <c r="D15" s="27" t="s">
        <v>51</v>
      </c>
      <c r="E15" s="27" t="s">
        <v>60</v>
      </c>
      <c r="F15" s="20">
        <v>0.125</v>
      </c>
      <c r="G15" s="21" t="s">
        <v>61</v>
      </c>
      <c r="H15" s="22" t="s">
        <v>61</v>
      </c>
      <c r="I15" s="23" t="s">
        <v>61</v>
      </c>
      <c r="J15" s="22" t="s">
        <v>61</v>
      </c>
      <c r="K15" s="22" t="s">
        <v>61</v>
      </c>
      <c r="L15" s="22" t="s">
        <v>61</v>
      </c>
    </row>
    <row r="16" spans="1:12" ht="20.25" customHeight="1">
      <c r="A16" s="15">
        <v>9</v>
      </c>
      <c r="B16" s="15" t="s">
        <v>62</v>
      </c>
      <c r="C16" s="15" t="s">
        <v>63</v>
      </c>
      <c r="D16" s="27" t="s">
        <v>51</v>
      </c>
      <c r="E16" s="27" t="s">
        <v>64</v>
      </c>
      <c r="F16" s="16">
        <v>0.375</v>
      </c>
      <c r="G16" s="21">
        <v>14</v>
      </c>
      <c r="H16" s="25">
        <f>I16-1/2</f>
        <v>14</v>
      </c>
      <c r="I16" s="23">
        <v>14.5</v>
      </c>
      <c r="J16" s="25">
        <f>I16+1/2</f>
        <v>15</v>
      </c>
      <c r="K16" s="25">
        <f t="shared" ref="K16:L16" si="2">J16+1/2</f>
        <v>15.5</v>
      </c>
      <c r="L16" s="25">
        <f t="shared" si="2"/>
        <v>16</v>
      </c>
    </row>
    <row r="17" spans="1:12" s="34" customFormat="1" ht="32">
      <c r="A17" s="28">
        <v>10</v>
      </c>
      <c r="B17" s="28" t="s">
        <v>65</v>
      </c>
      <c r="C17" s="28" t="s">
        <v>66</v>
      </c>
      <c r="D17" s="29" t="s">
        <v>67</v>
      </c>
      <c r="E17" s="28" t="s">
        <v>68</v>
      </c>
      <c r="F17" s="30">
        <v>0.375</v>
      </c>
      <c r="G17" s="31" t="s">
        <v>69</v>
      </c>
      <c r="H17" s="32">
        <f>I17-0.5</f>
        <v>12.625</v>
      </c>
      <c r="I17" s="33">
        <v>13.125</v>
      </c>
      <c r="J17" s="32">
        <f t="shared" ref="J17:L18" si="3">I17+0.5</f>
        <v>13.625</v>
      </c>
      <c r="K17" s="32">
        <f t="shared" si="3"/>
        <v>14.125</v>
      </c>
      <c r="L17" s="32">
        <f t="shared" si="3"/>
        <v>14.625</v>
      </c>
    </row>
    <row r="18" spans="1:12" s="34" customFormat="1" ht="32">
      <c r="A18" s="28">
        <v>11</v>
      </c>
      <c r="B18" s="28" t="s">
        <v>70</v>
      </c>
      <c r="C18" s="28" t="s">
        <v>71</v>
      </c>
      <c r="D18" s="29" t="s">
        <v>72</v>
      </c>
      <c r="E18" s="28" t="s">
        <v>73</v>
      </c>
      <c r="F18" s="35">
        <v>0.375</v>
      </c>
      <c r="G18" s="36" t="s">
        <v>74</v>
      </c>
      <c r="H18" s="37">
        <f>I18-0.5</f>
        <v>13.625</v>
      </c>
      <c r="I18" s="33">
        <v>14.125</v>
      </c>
      <c r="J18" s="37">
        <f t="shared" si="3"/>
        <v>14.625</v>
      </c>
      <c r="K18" s="37">
        <f t="shared" si="3"/>
        <v>15.125</v>
      </c>
      <c r="L18" s="37">
        <f t="shared" si="3"/>
        <v>15.625</v>
      </c>
    </row>
    <row r="19" spans="1:12" ht="32">
      <c r="A19" s="15">
        <v>12</v>
      </c>
      <c r="B19" s="15" t="s">
        <v>75</v>
      </c>
      <c r="C19" s="24" t="s">
        <v>76</v>
      </c>
      <c r="D19" s="27" t="s">
        <v>51</v>
      </c>
      <c r="E19" s="27" t="s">
        <v>77</v>
      </c>
      <c r="F19" s="20">
        <v>1</v>
      </c>
      <c r="G19" s="21">
        <v>33.5</v>
      </c>
      <c r="H19" s="22">
        <f>I19-2</f>
        <v>32.5</v>
      </c>
      <c r="I19" s="23">
        <v>34.5</v>
      </c>
      <c r="J19" s="22">
        <f>I19+2</f>
        <v>36.5</v>
      </c>
      <c r="K19" s="22">
        <f t="shared" ref="K19:L20" si="4">J19+2</f>
        <v>38.5</v>
      </c>
      <c r="L19" s="22">
        <f t="shared" si="4"/>
        <v>40.5</v>
      </c>
    </row>
    <row r="20" spans="1:12" ht="20.25" customHeight="1">
      <c r="A20" s="15">
        <v>13</v>
      </c>
      <c r="B20" s="15" t="s">
        <v>78</v>
      </c>
      <c r="C20" s="15" t="s">
        <v>79</v>
      </c>
      <c r="D20" s="27" t="s">
        <v>51</v>
      </c>
      <c r="E20" s="27" t="s">
        <v>80</v>
      </c>
      <c r="F20" s="16">
        <v>1</v>
      </c>
      <c r="G20" s="21">
        <v>35.5</v>
      </c>
      <c r="H20" s="22">
        <f>I20-2</f>
        <v>34.5</v>
      </c>
      <c r="I20" s="23">
        <v>36.5</v>
      </c>
      <c r="J20" s="22">
        <f>I20+2</f>
        <v>38.5</v>
      </c>
      <c r="K20" s="22">
        <f t="shared" si="4"/>
        <v>40.5</v>
      </c>
      <c r="L20" s="22">
        <f t="shared" si="4"/>
        <v>42.5</v>
      </c>
    </row>
    <row r="21" spans="1:12" s="34" customFormat="1" ht="32">
      <c r="A21" s="28">
        <v>14</v>
      </c>
      <c r="B21" s="28" t="s">
        <v>81</v>
      </c>
      <c r="C21" s="28" t="s">
        <v>82</v>
      </c>
      <c r="D21" s="29" t="s">
        <v>83</v>
      </c>
      <c r="E21" s="28" t="s">
        <v>84</v>
      </c>
      <c r="F21" s="30" t="s">
        <v>47</v>
      </c>
      <c r="G21" s="31" t="s">
        <v>42</v>
      </c>
      <c r="H21" s="32" t="s">
        <v>42</v>
      </c>
      <c r="I21" s="33" t="s">
        <v>42</v>
      </c>
      <c r="J21" s="32" t="s">
        <v>42</v>
      </c>
      <c r="K21" s="32" t="s">
        <v>42</v>
      </c>
      <c r="L21" s="32" t="s">
        <v>42</v>
      </c>
    </row>
    <row r="22" spans="1:12" ht="22.5" customHeight="1">
      <c r="A22" s="15">
        <v>15</v>
      </c>
      <c r="B22" s="15" t="s">
        <v>85</v>
      </c>
      <c r="C22" s="15" t="s">
        <v>86</v>
      </c>
      <c r="D22" s="27" t="s">
        <v>51</v>
      </c>
      <c r="E22" s="27" t="s">
        <v>87</v>
      </c>
      <c r="F22" s="16">
        <v>0.25</v>
      </c>
      <c r="G22" s="17" t="s">
        <v>88</v>
      </c>
      <c r="H22" s="25">
        <f>I22-0.25</f>
        <v>8.375</v>
      </c>
      <c r="I22" s="23">
        <v>8.625</v>
      </c>
      <c r="J22" s="25">
        <f>I22+0.25</f>
        <v>8.875</v>
      </c>
      <c r="K22" s="25">
        <f>J22+0.25</f>
        <v>9.125</v>
      </c>
      <c r="L22" s="25">
        <f>K22+0.25</f>
        <v>9.375</v>
      </c>
    </row>
    <row r="23" spans="1:12" ht="15.5" customHeight="1">
      <c r="A23" s="15">
        <v>16</v>
      </c>
      <c r="B23" s="15" t="s">
        <v>89</v>
      </c>
      <c r="C23" s="15" t="s">
        <v>90</v>
      </c>
      <c r="D23" s="27" t="s">
        <v>51</v>
      </c>
      <c r="E23" s="27" t="s">
        <v>91</v>
      </c>
      <c r="F23" s="20">
        <v>0.25</v>
      </c>
      <c r="G23" s="21">
        <v>13.75</v>
      </c>
      <c r="H23" s="22">
        <f>I23-1/2</f>
        <v>13.75</v>
      </c>
      <c r="I23" s="23">
        <v>14.25</v>
      </c>
      <c r="J23" s="22">
        <f>I23+1/2</f>
        <v>14.75</v>
      </c>
      <c r="K23" s="22">
        <f>J23+1/2</f>
        <v>15.25</v>
      </c>
      <c r="L23" s="22">
        <f t="shared" ref="L23" si="5">K23+1/2</f>
        <v>15.75</v>
      </c>
    </row>
    <row r="24" spans="1:12" s="34" customFormat="1" ht="32">
      <c r="A24" s="28">
        <v>17</v>
      </c>
      <c r="B24" s="28" t="s">
        <v>92</v>
      </c>
      <c r="C24" s="29" t="s">
        <v>93</v>
      </c>
      <c r="D24" s="38" t="s">
        <v>51</v>
      </c>
      <c r="E24" s="38" t="s">
        <v>94</v>
      </c>
      <c r="F24" s="35">
        <v>0.375</v>
      </c>
      <c r="G24" s="36" t="s">
        <v>95</v>
      </c>
      <c r="H24" s="37">
        <f>I24-0.5</f>
        <v>11.625</v>
      </c>
      <c r="I24" s="33">
        <v>12.125</v>
      </c>
      <c r="J24" s="37">
        <f t="shared" ref="J24:L25" si="6">I24+0.5</f>
        <v>12.625</v>
      </c>
      <c r="K24" s="37">
        <f t="shared" si="6"/>
        <v>13.125</v>
      </c>
      <c r="L24" s="37">
        <f t="shared" si="6"/>
        <v>13.625</v>
      </c>
    </row>
    <row r="25" spans="1:12" s="44" customFormat="1" ht="32">
      <c r="A25" s="29">
        <v>18</v>
      </c>
      <c r="B25" s="29" t="s">
        <v>96</v>
      </c>
      <c r="C25" s="29" t="s">
        <v>97</v>
      </c>
      <c r="D25" s="39" t="s">
        <v>51</v>
      </c>
      <c r="E25" s="39" t="s">
        <v>98</v>
      </c>
      <c r="F25" s="40">
        <v>0.25</v>
      </c>
      <c r="G25" s="41" t="s">
        <v>99</v>
      </c>
      <c r="H25" s="42">
        <f>I25-0.5</f>
        <v>10.125</v>
      </c>
      <c r="I25" s="43">
        <v>10.625</v>
      </c>
      <c r="J25" s="42">
        <f t="shared" si="6"/>
        <v>11.125</v>
      </c>
      <c r="K25" s="42">
        <f t="shared" si="6"/>
        <v>11.625</v>
      </c>
      <c r="L25" s="42">
        <f t="shared" si="6"/>
        <v>12.125</v>
      </c>
    </row>
    <row r="26" spans="1:12" ht="15.5" customHeight="1">
      <c r="A26" s="15">
        <v>19</v>
      </c>
      <c r="B26" s="15" t="s">
        <v>100</v>
      </c>
      <c r="C26" s="15" t="s">
        <v>101</v>
      </c>
      <c r="D26" s="27" t="s">
        <v>51</v>
      </c>
      <c r="E26" s="27" t="s">
        <v>102</v>
      </c>
      <c r="F26" s="16" t="s">
        <v>47</v>
      </c>
      <c r="G26" s="17" t="s">
        <v>48</v>
      </c>
      <c r="H26" s="25" t="s">
        <v>48</v>
      </c>
      <c r="I26" s="23" t="s">
        <v>48</v>
      </c>
      <c r="J26" s="25" t="s">
        <v>48</v>
      </c>
      <c r="K26" s="25" t="s">
        <v>48</v>
      </c>
      <c r="L26" s="25" t="s">
        <v>48</v>
      </c>
    </row>
    <row r="27" spans="1:12" ht="15.5" customHeight="1">
      <c r="A27" s="45"/>
      <c r="B27" s="46"/>
      <c r="C27" s="46"/>
      <c r="D27" s="46"/>
      <c r="E27" s="46"/>
      <c r="F27" s="46"/>
      <c r="G27" s="47"/>
      <c r="H27" s="46"/>
      <c r="I27" s="48"/>
      <c r="J27" s="46"/>
      <c r="K27" s="46"/>
      <c r="L27" s="46"/>
    </row>
  </sheetData>
  <mergeCells count="1">
    <mergeCell ref="J4:K4"/>
  </mergeCells>
  <dataValidations count="5">
    <dataValidation type="list" allowBlank="1" showInputMessage="1" showErrorMessage="1" sqref="G5" xr:uid="{2609C5D6-8E13-471C-A47B-4A094EBEBDD0}">
      <formula1>$N$4:$N$109</formula1>
    </dataValidation>
    <dataValidation type="list" allowBlank="1" showInputMessage="1" showErrorMessage="1" sqref="G4" xr:uid="{82B3C036-EEC7-4E7A-BACE-5B316441F4EF}">
      <formula1>$P$5:$P$26</formula1>
    </dataValidation>
    <dataValidation type="list" allowBlank="1" showInputMessage="1" showErrorMessage="1" sqref="J5:K5" xr:uid="{39C14C18-52BE-479E-B67F-2F70CA32AD73}">
      <formula1>$Q$5:$Q$6</formula1>
    </dataValidation>
    <dataValidation type="list" allowBlank="1" showInputMessage="1" showErrorMessage="1" sqref="G6" xr:uid="{3938DBCE-8C44-42FF-93DF-7341FC81F0A3}">
      <formula1>$O$4:$O$6</formula1>
    </dataValidation>
    <dataValidation type="list" allowBlank="1" showInputMessage="1" showErrorMessage="1" sqref="B6:C6" xr:uid="{368AB3D7-A0A6-4890-A64A-2B2D92844773}">
      <formula1>$M$4:$M$6</formula1>
    </dataValidation>
  </dataValidations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 CO RUT-04-06-2024</vt:lpstr>
      <vt:lpstr>'ADD CO RUT-04-06-2024'!Print_Area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2024-09-12T02:44:46Z</dcterms:created>
  <dcterms:modified xsi:type="dcterms:W3CDTF">2024-09-12T02:45:17Z</dcterms:modified>
</cp:coreProperties>
</file>