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FLEECE/"/>
    </mc:Choice>
  </mc:AlternateContent>
  <xr:revisionPtr revIDLastSave="280" documentId="13_ncr:1_{9CCB0F52-0D10-45C5-86EA-A03B9D925098}" xr6:coauthVersionLast="47" xr6:coauthVersionMax="47" xr10:uidLastSave="{70990D34-D800-44F9-9782-9A6ACE577BB0}"/>
  <bookViews>
    <workbookView xWindow="-110" yWindow="-110" windowWidth="19420" windowHeight="10300" tabRatio="753" activeTab="3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WOMEN'S-CREWNECK-TANG CD + 4%" sheetId="25" r:id="rId4"/>
    <sheet name="2. TRIM CARD (GREY)" sheetId="17" state="hidden" r:id="rId5"/>
    <sheet name="3. ĐỊNH VỊ HÌNH IN.THÊU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2">'[1]Raw material movement'!#REF!</definedName>
    <definedName name="____SCM40">'[1]Raw material movement'!#REF!</definedName>
    <definedName name="___SCM40" localSheetId="2">'[2]Raw material movement'!#REF!</definedName>
    <definedName name="___SCM40">'[2]Raw material movement'!#REF!</definedName>
    <definedName name="__SCM40" localSheetId="2">'[3]Raw material movement'!#REF!</definedName>
    <definedName name="__SCM40">'[3]Raw material movement'!#REF!</definedName>
    <definedName name="_2DATA_DATA2_L" localSheetId="2">'[4]#REF'!#REF!</definedName>
    <definedName name="_2DATA_DATA2_L">'[4]#REF'!#REF!</definedName>
    <definedName name="_DATA_DATA2_L" localSheetId="2">'[5]#REF'!#REF!</definedName>
    <definedName name="_DATA_DATA2_L">'[5]#REF'!#REF!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0" hidden="1">'1. CUTTING DOCKET'!$A$37:$R$60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DOCKET'!$A$1:$Q$90</definedName>
    <definedName name="_xlnm.Print_Area" localSheetId="2">'2. TRIM CARD'!$A$1:$C$24</definedName>
    <definedName name="_xlnm.Print_Area" localSheetId="4">'2. TRIM CARD (GREY)'!$A$1:$E$39</definedName>
    <definedName name="_xlnm.Print_Area" localSheetId="1">GREY!$A$1:$P$169</definedName>
    <definedName name="_xlnm.Print_Area" localSheetId="3">'WOMEN''S-CREWNECK-TANG CD + 4%'!$A$1:$O$34</definedName>
    <definedName name="_xlnm.Print_Titles" localSheetId="0">'1. CUTTING DOCKET'!$1:$15</definedName>
    <definedName name="_xlnm.Print_Titles" localSheetId="2">'2. TRIM CARD'!$1:$5</definedName>
    <definedName name="_xlnm.Print_Titles" localSheetId="4">'2. TRIM CARD (GREY)'!$1:$5</definedName>
    <definedName name="_xlnm.Print_Titles" localSheetId="1">GREY!$1:$15</definedName>
    <definedName name="_xlnm.Print_Titles" localSheetId="3">'WOMEN''S-CREWNECK-TANG CD + 4%'!$1:$6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2" l="1"/>
  <c r="C6" i="22" s="1"/>
  <c r="C9" i="22" s="1"/>
  <c r="C15" i="22" s="1"/>
  <c r="C23" i="22" s="1"/>
  <c r="B2" i="22"/>
  <c r="B3" i="22"/>
  <c r="B4" i="22"/>
  <c r="C46" i="22"/>
  <c r="C32" i="22"/>
  <c r="C34" i="22" s="1"/>
  <c r="C21" i="22"/>
  <c r="C19" i="22"/>
  <c r="B75" i="1"/>
  <c r="B74" i="1"/>
  <c r="C75" i="1"/>
  <c r="I41" i="1"/>
  <c r="I42" i="1"/>
  <c r="I44" i="1"/>
  <c r="I43" i="1"/>
  <c r="F43" i="1"/>
  <c r="I38" i="1"/>
  <c r="F38" i="1"/>
  <c r="A33" i="1" l="1"/>
  <c r="F44" i="1" s="1"/>
  <c r="D23" i="1"/>
  <c r="G24" i="1"/>
  <c r="Q23" i="1"/>
  <c r="G34" i="1" s="1"/>
  <c r="Q22" i="1"/>
  <c r="I40" i="1"/>
  <c r="A38" i="22"/>
  <c r="A36" i="22"/>
  <c r="A34" i="22"/>
  <c r="A32" i="22"/>
  <c r="A30" i="22"/>
  <c r="A28" i="22"/>
  <c r="B46" i="22"/>
  <c r="B32" i="22"/>
  <c r="B34" i="22" s="1"/>
  <c r="A25" i="22"/>
  <c r="L57" i="1"/>
  <c r="I57" i="1"/>
  <c r="L56" i="1"/>
  <c r="I56" i="1"/>
  <c r="L55" i="1"/>
  <c r="I55" i="1"/>
  <c r="L54" i="1"/>
  <c r="I54" i="1"/>
  <c r="L53" i="1"/>
  <c r="I53" i="1"/>
  <c r="I52" i="1"/>
  <c r="L51" i="1"/>
  <c r="I51" i="1"/>
  <c r="I50" i="1"/>
  <c r="I49" i="1"/>
  <c r="I48" i="1"/>
  <c r="I47" i="1"/>
  <c r="Q24" i="1" l="1"/>
  <c r="E34" i="1"/>
  <c r="F39" i="1"/>
  <c r="H44" i="1" s="1"/>
  <c r="I34" i="1"/>
  <c r="G35" i="1"/>
  <c r="I35" i="1" s="1"/>
  <c r="E35" i="1"/>
  <c r="A17" i="22"/>
  <c r="B5" i="22"/>
  <c r="B6" i="22" s="1"/>
  <c r="B9" i="22" s="1"/>
  <c r="B15" i="22" s="1"/>
  <c r="B23" i="22" s="1"/>
  <c r="A23" i="22"/>
  <c r="B21" i="22"/>
  <c r="A21" i="22"/>
  <c r="B19" i="22"/>
  <c r="A19" i="22"/>
  <c r="A15" i="22"/>
  <c r="A14" i="22"/>
  <c r="A13" i="22"/>
  <c r="A12" i="22"/>
  <c r="A11" i="22"/>
  <c r="A9" i="22"/>
  <c r="B7" i="22"/>
  <c r="A4" i="22"/>
  <c r="A3" i="22"/>
  <c r="A2" i="22"/>
  <c r="J34" i="1" l="1"/>
  <c r="M34" i="1" s="1"/>
  <c r="J35" i="1"/>
  <c r="M35" i="1" s="1"/>
  <c r="A30" i="1"/>
  <c r="D20" i="1"/>
  <c r="D19" i="1"/>
  <c r="G20" i="1"/>
  <c r="G26" i="1" s="1"/>
  <c r="Q19" i="1"/>
  <c r="Q18" i="1"/>
  <c r="H38" i="1" l="1"/>
  <c r="H43" i="1"/>
  <c r="H39" i="1"/>
  <c r="H54" i="1"/>
  <c r="H47" i="1"/>
  <c r="H51" i="1"/>
  <c r="H49" i="1"/>
  <c r="H57" i="1"/>
  <c r="H55" i="1"/>
  <c r="H53" i="1"/>
  <c r="H48" i="1"/>
  <c r="H50" i="1"/>
  <c r="H56" i="1"/>
  <c r="H52" i="1"/>
  <c r="B63" i="1"/>
  <c r="E32" i="1"/>
  <c r="E31" i="1"/>
  <c r="Q20" i="1"/>
  <c r="Q26" i="1" s="1"/>
  <c r="K42" i="1" l="1"/>
  <c r="K41" i="1"/>
  <c r="K40" i="1"/>
  <c r="G31" i="1"/>
  <c r="G32" i="1" s="1"/>
  <c r="K57" i="1"/>
  <c r="M57" i="1" s="1"/>
  <c r="K51" i="1"/>
  <c r="M51" i="1" s="1"/>
  <c r="O51" i="1" s="1"/>
  <c r="K55" i="1"/>
  <c r="M55" i="1" s="1"/>
  <c r="K53" i="1"/>
  <c r="M53" i="1" s="1"/>
  <c r="O53" i="1" s="1"/>
  <c r="K48" i="1"/>
  <c r="M48" i="1" s="1"/>
  <c r="O48" i="1" s="1"/>
  <c r="K50" i="1"/>
  <c r="M50" i="1" s="1"/>
  <c r="O50" i="1" s="1"/>
  <c r="K56" i="1"/>
  <c r="M56" i="1" s="1"/>
  <c r="K52" i="1"/>
  <c r="M52" i="1" s="1"/>
  <c r="O52" i="1" s="1"/>
  <c r="K54" i="1"/>
  <c r="M54" i="1" s="1"/>
  <c r="O54" i="1" s="1"/>
  <c r="K47" i="1"/>
  <c r="M47" i="1" s="1"/>
  <c r="K49" i="1"/>
  <c r="M49" i="1" s="1"/>
  <c r="O49" i="1" s="1"/>
  <c r="I39" i="1"/>
  <c r="K44" i="1" l="1"/>
  <c r="K43" i="1"/>
  <c r="M43" i="1" s="1"/>
  <c r="O43" i="1" s="1"/>
  <c r="K39" i="1"/>
  <c r="K38" i="1"/>
  <c r="M38" i="1" s="1"/>
  <c r="O38" i="1" s="1"/>
  <c r="M42" i="1"/>
  <c r="O42" i="1" s="1"/>
  <c r="M40" i="1"/>
  <c r="O40" i="1" s="1"/>
  <c r="M41" i="1"/>
  <c r="O41" i="1" s="1"/>
  <c r="C83" i="1"/>
  <c r="H4" i="1" l="1"/>
  <c r="E89" i="1" l="1"/>
  <c r="F89" i="1"/>
  <c r="D89" i="1"/>
  <c r="G89" i="1"/>
  <c r="C89" i="1"/>
  <c r="H89" i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4" i="1" l="1"/>
  <c r="I89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83" i="1" l="1"/>
  <c r="B5" i="17"/>
  <c r="M44" i="1" l="1"/>
  <c r="O44" i="1" s="1"/>
  <c r="M39" i="1"/>
  <c r="O39" i="1" s="1"/>
  <c r="I32" i="1"/>
  <c r="I31" i="1"/>
  <c r="J31" i="1" s="1"/>
  <c r="B15" i="17"/>
  <c r="M31" i="1" l="1"/>
  <c r="J32" i="1"/>
  <c r="M32" i="1" s="1"/>
</calcChain>
</file>

<file path=xl/sharedStrings.xml><?xml version="1.0" encoding="utf-8"?>
<sst xmlns="http://schemas.openxmlformats.org/spreadsheetml/2006/main" count="908" uniqueCount="387">
  <si>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</si>
  <si>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</si>
  <si>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</si>
  <si>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</si>
  <si>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</si>
  <si>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</si>
  <si>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</si>
  <si>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</si>
  <si>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</si>
  <si>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</si>
  <si>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</si>
  <si>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</si>
  <si>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</si>
  <si>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</si>
  <si>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</si>
  <si>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</si>
  <si>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</si>
  <si>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</si>
  <si>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</si>
  <si>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</si>
  <si>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</si>
  <si>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</si>
  <si>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</si>
  <si>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</si>
  <si>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</si>
  <si>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</si>
  <si>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</si>
  <si>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</si>
  <si>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</si>
  <si>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</si>
  <si>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</si>
  <si>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</si>
  <si>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</si>
  <si>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</si>
  <si>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</si>
  <si>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</si>
  <si>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</si>
  <si>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</si>
  <si>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</si>
  <si>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</si>
  <si>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</si>
  <si>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</si>
  <si>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</si>
  <si>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</si>
  <si>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</si>
  <si>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</si>
  <si>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</si>
  <si>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</si>
  <si>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</si>
  <si>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</si>
  <si>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</si>
  <si>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</si>
  <si>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</si>
  <si>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</si>
  <si>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</si>
  <si>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</si>
  <si>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</si>
  <si>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</si>
  <si>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</si>
  <si>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</si>
  <si>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</si>
  <si>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</si>
  <si>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</si>
  <si>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</si>
  <si>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</si>
  <si>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</si>
  <si>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</si>
  <si>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</si>
  <si>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</si>
  <si>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</si>
  <si>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</si>
  <si>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</si>
  <si>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</si>
  <si>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</si>
  <si>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</si>
  <si>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</si>
  <si>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</si>
  <si>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</si>
  <si>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</si>
  <si>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</si>
  <si>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</si>
  <si>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</si>
  <si>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</si>
  <si>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</si>
  <si>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</si>
  <si>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</si>
  <si>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</si>
  <si>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</si>
  <si>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</si>
  <si>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</si>
  <si>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</si>
  <si>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</si>
  <si>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</si>
  <si>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</si>
  <si>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</si>
  <si>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</si>
  <si>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</si>
  <si>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</si>
  <si>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</si>
  <si>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</si>
  <si>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</si>
  <si>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</si>
  <si>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</si>
  <si>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</si>
  <si>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</si>
  <si>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</si>
  <si>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</si>
  <si>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</si>
  <si>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</si>
  <si>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</si>
  <si>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</si>
  <si>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</si>
  <si>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</si>
  <si>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</si>
  <si>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</si>
  <si>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</si>
  <si>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</si>
  <si>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</si>
  <si>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</si>
  <si>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</si>
  <si>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</si>
  <si>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</si>
  <si>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</si>
  <si>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</si>
  <si>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</si>
  <si>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</si>
  <si>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</si>
  <si>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</si>
  <si>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</si>
  <si>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</si>
  <si>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</si>
  <si>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</si>
  <si>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</si>
  <si>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</si>
  <si>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</si>
  <si>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</si>
  <si>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</si>
  <si>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</si>
  <si>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</si>
  <si>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</si>
  <si>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</si>
  <si>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</si>
  <si>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</si>
  <si>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</si>
  <si>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</si>
  <si>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</si>
  <si>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</si>
  <si>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</si>
  <si>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</si>
  <si>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</si>
  <si>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</si>
  <si>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</si>
  <si>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</si>
  <si>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</si>
  <si>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</si>
  <si>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</si>
  <si>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</si>
  <si>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</si>
  <si>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</si>
  <si>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</si>
  <si>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</si>
  <si>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</si>
  <si>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</si>
  <si>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</si>
  <si>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</si>
  <si>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</si>
  <si>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</si>
  <si>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</si>
  <si>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</si>
  <si>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</si>
  <si>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</si>
  <si>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</si>
  <si>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</si>
  <si>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</si>
  <si>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</si>
  <si>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</si>
  <si>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</si>
  <si>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</si>
  <si>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SỐ LƯỢNG CẦN CẤP CHO TEST INHOUSE</t>
  </si>
  <si>
    <t>SỐ LƯỢNG CẦN CẤP CHO TEST OUTSOURCE</t>
  </si>
  <si>
    <t>LỖI VẢI (DEFECT)
+ ĐẦU KHÚC</t>
  </si>
  <si>
    <t>XS</t>
  </si>
  <si>
    <t>NCC THUẬN TIẾN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</si>
  <si>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</si>
  <si>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</si>
  <si>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</si>
  <si>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</si>
  <si>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</si>
  <si>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</si>
  <si>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</si>
  <si>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</si>
  <si>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</si>
  <si>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</si>
  <si>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HERSCHEL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</si>
  <si>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</si>
  <si>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</si>
  <si>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</si>
  <si>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</si>
  <si>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CODE</t>
  </si>
  <si>
    <t>DESCRIPTION</t>
  </si>
  <si>
    <t>GRADE RULE</t>
  </si>
  <si>
    <t>NECK WIDTH HSP SEAM TO SEAM</t>
  </si>
  <si>
    <t>BACK NECK TAPE LENGTH</t>
  </si>
  <si>
    <t>NECK TRIM HEIGHT</t>
  </si>
  <si>
    <t/>
  </si>
  <si>
    <t>SHOULDER WIDTH - SET IN</t>
  </si>
  <si>
    <t>ACROSS FRONT (6" FROM HSP)</t>
  </si>
  <si>
    <t>ACROSS BACK (6" FROM HSP)</t>
  </si>
  <si>
    <t>ARMHOLE DROP FROM HSP</t>
  </si>
  <si>
    <t>SHOULDER SLOPE (FOR REF.)</t>
  </si>
  <si>
    <t>CHEST CIRCUMFERENCE  1" BELOW ARMHOLE</t>
  </si>
  <si>
    <t>BICEP CIRCUMFERENCE 1" FROM UNDERARM</t>
  </si>
  <si>
    <t>CREWNECK</t>
  </si>
  <si>
    <t>BRUSHED FLEECE 100% COTTON (30/1+8/1) HEAVY WASHING_350GSM</t>
  </si>
  <si>
    <t>BRUSHED FLEECE (30/1+8/1) HEAVY WASHING_350GSM</t>
  </si>
  <si>
    <t>RIB 2X2 COTTON SPANDEX (30/2'CM+70D))_400GSM</t>
  </si>
  <si>
    <t xml:space="preserve">BO CỔ / 
BO LAI/
BO TAY </t>
  </si>
  <si>
    <t>NHÃN THÀNH PHẦN 100% COTTON
KÍCH THƯỚC: 82.2 *20 MM
CODE: CC-0054</t>
  </si>
  <si>
    <t>DÂY TAPE XƯƠNG CÁ 1CM</t>
  </si>
  <si>
    <t>FRONT NECK DROP FROM HSP (EXCL NKBD)</t>
  </si>
  <si>
    <t>BACK NECK DROP FROM HSP (EXCL NKBD)</t>
  </si>
  <si>
    <t>COLLAR CIRCUMFERENCE AT EDGE</t>
  </si>
  <si>
    <t>VÒNG CỔ TẠI MÉP</t>
  </si>
  <si>
    <t>SHOULDER SEAM FORWARD (FOR REF. AT LSP ONLY, 0" AT HSP)</t>
  </si>
  <si>
    <t>FRONT LENGTH (HSP TO HEM) - ABOVE LOW HIP</t>
  </si>
  <si>
    <t>FRONT LENGTH AT CF - ABOVE LOW HIP</t>
  </si>
  <si>
    <t>BACK LENGTH AT CB - ABOVE LOW HIP</t>
  </si>
  <si>
    <t>BOTTOM HEM CIRCUMFERENCE (RELAXED) RIB</t>
  </si>
  <si>
    <t>BOTTOM HEM CIRCUMFERENCE AT JOIN SEAM</t>
  </si>
  <si>
    <t>BODY CIRCUMFERENCE 1" ABOVE TRIM/RIB</t>
  </si>
  <si>
    <t>BOTTOM TRIM/RIB HEIGHT</t>
  </si>
  <si>
    <t>CB SLEEVE LENGTH - LONG SLV</t>
  </si>
  <si>
    <t>ELBOW POSTION FROM UNDERARM</t>
  </si>
  <si>
    <t>ELBOW CIRCUMFERENCE</t>
  </si>
  <si>
    <t>VÒNG KHỦY TAY</t>
  </si>
  <si>
    <t>CUFF CIRCUMFERENCE AT JOIN SEAM</t>
  </si>
  <si>
    <t>SLEEVE CIRCUMFERENCE 1" UP FROM JOIN SEAM</t>
  </si>
  <si>
    <t>CUFF HEIGHT</t>
  </si>
  <si>
    <t>50303|50279</t>
  </si>
  <si>
    <t>TOL +/-</t>
  </si>
  <si>
    <t>RỘNG CỔ TẠI ĐỈNH VAI TỪ ĐƯỜNG MAY ĐẾN ĐƯỜNG MAY</t>
  </si>
  <si>
    <t>HẠ CỔ TRƯỚC TỪ ĐỈNH VAI (KHÔNG BAO GỒM BO CỔ)</t>
  </si>
  <si>
    <t>HẠ CỔ SAU TỪ ĐỈNH VAI (KHÔNG BAO GỒM BO CỔ)</t>
  </si>
  <si>
    <t>CAO RIB CỔ</t>
  </si>
  <si>
    <t>RỘNG VAI - ĐO NGANG TỪ ĐIỂM HẠ VAI TRÁI QUA ĐIỂM HẠ VAI PHẢI</t>
  </si>
  <si>
    <t>NGANG THÂN TRƯỚC (6" TỪ ĐỈNH VAI)</t>
  </si>
  <si>
    <t>NGANG THÂN SAU (6" TỪ ĐỈNH VAI)</t>
  </si>
  <si>
    <t>HẠ NÁCH TỪ ĐỈNH VAI - ĐO THẲNG TỪ ĐỈNH VAI ĐẾN NÁCH</t>
  </si>
  <si>
    <t>XUÔI VAI - ĐO KHOẢNG CÁCH TỪ ĐỈNH VAI ĐẾN HẠ VAI</t>
  </si>
  <si>
    <t>CHỒM VAI TRƯỚC</t>
  </si>
  <si>
    <t xml:space="preserve">DÀI THÂN TRƯỚC( ĐỈNH VAI ĐẾN LAI) </t>
  </si>
  <si>
    <t>DÀI THÂN TRƯỚC TẠI GIỮA TRƯỚC</t>
  </si>
  <si>
    <t>DÀI THÂN SAU TẠI GIỮA SAU</t>
  </si>
  <si>
    <t>VÒNG NGỰC DƯỚI NÁCH 1"</t>
  </si>
  <si>
    <t>VÒNG LAI RIB (ĐO ÊM)</t>
  </si>
  <si>
    <t>VÒNG LAI TẠI ĐƯỜNG MAY VẮT SỔ (ĐO CĂNG)</t>
  </si>
  <si>
    <t>VÒNG THÂN TRÊN 1" RIB (ĐO CĂNG)</t>
  </si>
  <si>
    <t>CAO RIB LAI</t>
  </si>
  <si>
    <t>DÀI TAY TỪ GIỮA SAU - TAY DÀI</t>
  </si>
  <si>
    <t>VÒNG BẮP TAY DƯỚI VÒNG NÁCH 1"</t>
  </si>
  <si>
    <t>VỊ TRÍ KHỦY TAY TỪ DƯỚI NÁCH</t>
  </si>
  <si>
    <t>CUFF CIRCUMFERENCE AT CENTER (RELAXED)</t>
  </si>
  <si>
    <t>VÒNG CỬA TAY TẠI GIỮA (ĐO ÊM)</t>
  </si>
  <si>
    <t>VÒNG CỬA TAY TẠI ĐƯỜNG MAY TRA RIB (ĐO CĂNG)</t>
  </si>
  <si>
    <t>VÒNG TAY TRÊN ĐƯỜNG TRA TAY 1" (ĐO CĂNG)</t>
  </si>
  <si>
    <t>CAO RIB TAY</t>
  </si>
  <si>
    <t>NHÃN DỆT BẰNG VẢI 38MM*71MM 
(NHÃN CHÍNH-PHÂN THEO TỪNG SIZE)
CODE: HSC-ML-0075(WOMENS)</t>
  </si>
  <si>
    <t xml:space="preserve">SS25 </t>
  </si>
  <si>
    <t>H06  SS25  S2604</t>
  </si>
  <si>
    <t>CHỈ MAY CHÍNH+VẮT SỔ</t>
  </si>
  <si>
    <t xml:space="preserve">
GẮN TẠI BÊN TRONG SƯỜN TRÁI (THÂN SAU)
VỊ TRÍ: TỪ LAI LÊN 5"
1 BỘ GỒM 3 CÁI
THỨ TỰ TRÊN DƯỚI =&gt; XEM HÌNH BÊN</t>
  </si>
  <si>
    <t>VÒNG CỔ</t>
  </si>
  <si>
    <t>1/2</t>
  </si>
  <si>
    <t>Herschel Supply Co.</t>
  </si>
  <si>
    <t>Base Measurements</t>
  </si>
  <si>
    <t>Style Name:</t>
  </si>
  <si>
    <t>Women's Crewneck</t>
  </si>
  <si>
    <t>Base Size:</t>
  </si>
  <si>
    <t>Last Updated:</t>
  </si>
  <si>
    <t>Style Number:</t>
  </si>
  <si>
    <t>Category:</t>
  </si>
  <si>
    <t>Women's Apparel</t>
  </si>
  <si>
    <t>Status:</t>
  </si>
  <si>
    <t>new</t>
  </si>
  <si>
    <t>Season:</t>
  </si>
  <si>
    <t>2024 S1</t>
  </si>
  <si>
    <t>Developer:</t>
  </si>
  <si>
    <t>Kim Taylor</t>
  </si>
  <si>
    <t>XS (TS sau khi add %)</t>
  </si>
  <si>
    <t>S (TS sau khi add %)</t>
  </si>
  <si>
    <t>M (TS sau khi add %)</t>
  </si>
  <si>
    <t>L (TS sau khi add %)</t>
  </si>
  <si>
    <t>XL (TS sau khi add %)</t>
  </si>
  <si>
    <t>UA'S COMMENTS</t>
  </si>
  <si>
    <t>B</t>
  </si>
  <si>
    <t>1/4</t>
  </si>
  <si>
    <t>C</t>
  </si>
  <si>
    <t>1/8</t>
  </si>
  <si>
    <t>3 7/8</t>
  </si>
  <si>
    <t>4.1/2</t>
  </si>
  <si>
    <t>D</t>
  </si>
  <si>
    <t>E</t>
  </si>
  <si>
    <t>F</t>
  </si>
  <si>
    <t>G</t>
  </si>
  <si>
    <t>18 1/2</t>
  </si>
  <si>
    <t>H</t>
  </si>
  <si>
    <t>I</t>
  </si>
  <si>
    <t>17 3/4</t>
  </si>
  <si>
    <t>J</t>
  </si>
  <si>
    <t>K</t>
  </si>
  <si>
    <t>12.3/4</t>
  </si>
  <si>
    <t>1 3/4</t>
  </si>
  <si>
    <t>N</t>
  </si>
  <si>
    <t>24 3/4</t>
  </si>
  <si>
    <t>O</t>
  </si>
  <si>
    <t>P</t>
  </si>
  <si>
    <t>Q</t>
  </si>
  <si>
    <t>R</t>
  </si>
  <si>
    <t>37 1/2</t>
  </si>
  <si>
    <t>T</t>
  </si>
  <si>
    <t>U</t>
  </si>
  <si>
    <t>2 1/2</t>
  </si>
  <si>
    <t>V</t>
  </si>
  <si>
    <t>W</t>
  </si>
  <si>
    <t>X</t>
  </si>
  <si>
    <t>Y</t>
  </si>
  <si>
    <t>Z</t>
  </si>
  <si>
    <t>7 1/4</t>
  </si>
  <si>
    <t>AA</t>
  </si>
  <si>
    <t>10 1/2</t>
  </si>
  <si>
    <t>AB</t>
  </si>
  <si>
    <t>11 1/2</t>
  </si>
  <si>
    <t>AC</t>
  </si>
  <si>
    <t>KÍCH THƯỚC HÌNH THÊU</t>
  </si>
  <si>
    <t>W: 27CM X H: 11.5CM</t>
  </si>
  <si>
    <r>
      <rPr>
        <b/>
        <sz val="24"/>
        <rFont val="Muli"/>
      </rPr>
      <t xml:space="preserve">ĐỊNH VỊ HÌNH THÊU THÂN TRƯỚC: </t>
    </r>
    <r>
      <rPr>
        <sz val="24"/>
        <rFont val="Muli"/>
      </rPr>
      <t xml:space="preserve">
CANH GIỮA THÂN TRƯỚC, TỪ ĐƯỜNG TRA CỔ ĐẾN ĐỈNH HÌNH THÊU</t>
    </r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</si>
  <si>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</si>
  <si>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ĐỊNH VỊ HÌNH IN</t>
  </si>
  <si>
    <t>KÍCH THƯỚC HÌNH IN THÂN SAU:</t>
  </si>
  <si>
    <r>
      <rPr>
        <b/>
        <sz val="24"/>
        <rFont val="Muli"/>
      </rPr>
      <t xml:space="preserve">ĐỊNH VỊ HÌNH IN THÂN SAU:
</t>
    </r>
    <r>
      <rPr>
        <sz val="24"/>
        <rFont val="Muli"/>
      </rPr>
      <t>CANH GIỮA THÂN SAU, TỪ ĐƯỜNG TRA CỔ ĐẾN ĐỈNH HÌNH IN</t>
    </r>
  </si>
  <si>
    <t>MER: LÀI/ TIÊN - 204</t>
  </si>
  <si>
    <t>THẺ BÀI + SIZE STICKER</t>
  </si>
  <si>
    <t>H06-0522</t>
  </si>
  <si>
    <t>ĐẠN BẮN TREO THẺ BÀI</t>
  </si>
  <si>
    <t>STICKER BARCODE TẠI THẺ BÀI
KÍCH THƯỚC: 20CMX30CM</t>
  </si>
  <si>
    <t>H06-0523</t>
  </si>
  <si>
    <t>STICKER BARCODE TẠI POLY BAG
KÍCH THƯỚC: 35CMX55CM</t>
  </si>
  <si>
    <t>STICKER CARTON CHI TIẾT TỪNG CỬA HÀNG</t>
  </si>
  <si>
    <t>H06-0524</t>
  </si>
  <si>
    <t>POLY BAG LỚN</t>
  </si>
  <si>
    <t>POLY BAG THÙNG</t>
  </si>
  <si>
    <t>GÓI CHỐNG ẨM LOẠI NHỎ</t>
  </si>
  <si>
    <t>GIẤY CHỐNG ẨM A3</t>
  </si>
  <si>
    <t xml:space="preserve">THÙNG CARTON </t>
  </si>
  <si>
    <t>TẤM LÓT THÙNG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</si>
  <si>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</si>
  <si>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</si>
  <si>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</si>
  <si>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</si>
  <si>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</si>
  <si>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</si>
  <si>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</si>
  <si>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</si>
  <si>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</si>
  <si>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</si>
  <si>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t>S4</t>
  </si>
  <si>
    <t>DUYỆT MÀU SẮC + CHẤT LƯỢNG HÌNH IN THEO S.O MÃ H06-CR52W CHUYỂN CHO PRINTING NGÀY 26.6</t>
  </si>
  <si>
    <t>KÍCH THƯỚC HÌNH IN TAY PHẢI NGƯỜI MẶC</t>
  </si>
  <si>
    <t>W: 2.25" X H: 1.45"</t>
  </si>
  <si>
    <r>
      <rPr>
        <b/>
        <sz val="24"/>
        <rFont val="Muli"/>
      </rPr>
      <t xml:space="preserve">ĐỊNH VỊ HÌNH IN TAY PHẢI:
</t>
    </r>
    <r>
      <rPr>
        <sz val="24"/>
        <rFont val="Muli"/>
      </rPr>
      <t>CANH GIỮA SỐNG TAY, TỪ ĐƯỜNG TRA BO ĐẾN ĐỈNH HÌNH IN</t>
    </r>
  </si>
  <si>
    <t>0.75"</t>
  </si>
  <si>
    <t>W: 10.25" X H: 15.5"</t>
  </si>
  <si>
    <t>1.75"</t>
  </si>
  <si>
    <t>TÁC NGHIỆP MAY PHOTOSHOOT: THAM KHẢO CÁCH MAY THEO ÁO MẪU MÃ H06-CR06W ĐÃ CHUYỂN KÈM TÁC NGHIỆP MÃ H06-CR52W</t>
  </si>
  <si>
    <t>H06-CR47W</t>
  </si>
  <si>
    <t>FACULTY 2-TONE CREW WOMEN’S</t>
  </si>
  <si>
    <t>BLACK OYSTER</t>
  </si>
  <si>
    <t>VINTAGE WHITE</t>
  </si>
  <si>
    <t>H06-0505</t>
  </si>
  <si>
    <t>HSSS25S0502001T00K - L0647/5</t>
  </si>
  <si>
    <t>HSSS25S0502002T00K - L0647/5</t>
  </si>
  <si>
    <t>ALL COLORS</t>
  </si>
  <si>
    <t>THÊU BTP THÂN TRƯỚC</t>
  </si>
  <si>
    <t>DUYỆT MÀU SẮC + CHẤT LƯỢNG HÌNH THÊU THEO S/O MÃ H06-CR47W MÀU BLACK OYSTER CHUYỂN CHO OUTSOURCE NGÀY 03.07</t>
  </si>
  <si>
    <t>DUYỆT MÀU SẮC + CHẤT LƯỢNG HÌNH THÊU THEO S/O MÃ H06-CR47W MÀU VINTAGE WHITE CHUYỂN CHO OUTSOURCE NGÀY 03.07</t>
  </si>
  <si>
    <t>2"</t>
  </si>
  <si>
    <t>DỰ KIẾN 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</si>
</sst>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  <numFmt numFmtId="178" formatCode="#\ ?/2"/>
    <numFmt numFmtId="179" formatCode="#\ ?/8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2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sz val="10"/>
      <color rgb="FF000000"/>
      <name val="Times New Roman"/>
      <family val="1"/>
    </font>
    <font>
      <b/>
      <sz val="35"/>
      <name val="Muli"/>
    </font>
    <font>
      <sz val="8"/>
      <name val="Calibri"/>
      <family val="2"/>
      <scheme val="minor"/>
    </font>
    <font>
      <sz val="24"/>
      <color theme="9"/>
      <name val="Muli"/>
    </font>
    <font>
      <b/>
      <sz val="10"/>
      <color rgb="FF000000"/>
      <name val="Muli"/>
    </font>
    <font>
      <sz val="14"/>
      <color rgb="FF000000"/>
      <name val="Muli"/>
    </font>
    <font>
      <sz val="10"/>
      <color rgb="FF000000"/>
      <name val="Muli"/>
    </font>
    <font>
      <b/>
      <sz val="48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sz val="20"/>
      <color indexed="8"/>
      <name val="Muli"/>
    </font>
    <font>
      <b/>
      <sz val="20"/>
      <color rgb="FFFF0000"/>
      <name val="Muli"/>
    </font>
    <font>
      <b/>
      <sz val="13"/>
      <color theme="1"/>
      <name val="Muli"/>
    </font>
    <font>
      <b/>
      <sz val="12"/>
      <color theme="1"/>
      <name val="Muli"/>
    </font>
    <font>
      <sz val="14"/>
      <color theme="1"/>
      <name val="Muli"/>
    </font>
    <font>
      <b/>
      <sz val="14"/>
      <color theme="1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0" fillId="0" borderId="0"/>
  </cellStyleXfs>
  <cellXfs count="565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 wrapText="1"/>
    </xf>
    <xf numFmtId="0" fontId="42" fillId="5" borderId="3" xfId="0" applyFont="1" applyFill="1" applyBorder="1" applyAlignment="1">
      <alignment horizontal="left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2" fillId="5" borderId="3" xfId="0" applyFont="1" applyFill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0" fontId="42" fillId="12" borderId="0" xfId="0" applyFont="1" applyFill="1" applyAlignment="1">
      <alignment vertical="center"/>
    </xf>
    <xf numFmtId="2" fontId="48" fillId="2" borderId="42" xfId="0" applyNumberFormat="1" applyFont="1" applyFill="1" applyBorder="1" applyAlignment="1">
      <alignment horizontal="center" vertical="center"/>
    </xf>
    <xf numFmtId="0" fontId="87" fillId="2" borderId="0" xfId="0" applyFont="1" applyFill="1" applyAlignment="1">
      <alignment vertical="center"/>
    </xf>
    <xf numFmtId="0" fontId="93" fillId="2" borderId="0" xfId="0" applyFont="1" applyFill="1" applyAlignment="1">
      <alignment horizontal="left" vertical="center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27" fillId="2" borderId="42" xfId="0" quotePrefix="1" applyFont="1" applyFill="1" applyBorder="1" applyAlignment="1">
      <alignment horizontal="left" vertical="center" wrapText="1"/>
    </xf>
    <xf numFmtId="0" fontId="94" fillId="0" borderId="0" xfId="128" applyFont="1" applyAlignment="1">
      <alignment horizontal="left" vertical="top"/>
    </xf>
    <xf numFmtId="0" fontId="95" fillId="0" borderId="0" xfId="128" applyFont="1" applyAlignment="1">
      <alignment horizontal="left" vertical="center"/>
    </xf>
    <xf numFmtId="0" fontId="96" fillId="0" borderId="0" xfId="128" applyFont="1" applyAlignment="1">
      <alignment horizontal="left" vertical="top"/>
    </xf>
    <xf numFmtId="1" fontId="39" fillId="5" borderId="43" xfId="2" applyNumberFormat="1" applyFont="1" applyFill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26" fillId="2" borderId="39" xfId="0" applyFont="1" applyFill="1" applyBorder="1" applyAlignment="1">
      <alignment horizontal="center" vertical="center"/>
    </xf>
    <xf numFmtId="1" fontId="100" fillId="0" borderId="42" xfId="1" applyNumberFormat="1" applyFont="1" applyBorder="1" applyAlignment="1">
      <alignment horizontal="center" vertical="center" wrapText="1"/>
    </xf>
    <xf numFmtId="1" fontId="101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24" fillId="3" borderId="0" xfId="0" applyFont="1" applyFill="1" applyAlignment="1">
      <alignment vertical="center"/>
    </xf>
    <xf numFmtId="1" fontId="100" fillId="0" borderId="0" xfId="1" applyNumberFormat="1" applyFont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/>
    </xf>
    <xf numFmtId="1" fontId="27" fillId="2" borderId="0" xfId="0" applyNumberFormat="1" applyFont="1" applyFill="1" applyAlignment="1">
      <alignment horizontal="center" vertical="center"/>
    </xf>
    <xf numFmtId="1" fontId="27" fillId="2" borderId="0" xfId="0" quotePrefix="1" applyNumberFormat="1" applyFont="1" applyFill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98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/>
    </xf>
    <xf numFmtId="0" fontId="27" fillId="48" borderId="41" xfId="0" applyFont="1" applyFill="1" applyBorder="1" applyAlignment="1">
      <alignment horizontal="center" vertical="center"/>
    </xf>
    <xf numFmtId="0" fontId="27" fillId="48" borderId="41" xfId="0" applyFont="1" applyFill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42" fillId="0" borderId="43" xfId="0" quotePrefix="1" applyNumberFormat="1" applyFont="1" applyBorder="1" applyAlignment="1">
      <alignment horizontal="center" vertical="center" wrapText="1"/>
    </xf>
    <xf numFmtId="12" fontId="42" fillId="0" borderId="40" xfId="0" quotePrefix="1" applyNumberFormat="1" applyFont="1" applyBorder="1" applyAlignment="1">
      <alignment horizontal="center" vertical="center" wrapText="1"/>
    </xf>
    <xf numFmtId="12" fontId="42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12" fontId="97" fillId="0" borderId="43" xfId="0" quotePrefix="1" applyNumberFormat="1" applyFont="1" applyBorder="1" applyAlignment="1">
      <alignment horizontal="center" vertical="center" wrapText="1"/>
    </xf>
    <xf numFmtId="12" fontId="97" fillId="0" borderId="40" xfId="0" quotePrefix="1" applyNumberFormat="1" applyFont="1" applyBorder="1" applyAlignment="1">
      <alignment horizontal="center" vertical="center" wrapText="1"/>
    </xf>
    <xf numFmtId="12" fontId="97" fillId="0" borderId="41" xfId="0" quotePrefix="1" applyNumberFormat="1" applyFont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91" fillId="0" borderId="23" xfId="0" applyFont="1" applyBorder="1" applyAlignment="1">
      <alignment horizontal="center" vertical="center" wrapText="1"/>
    </xf>
    <xf numFmtId="0" fontId="91" fillId="0" borderId="24" xfId="0" applyFont="1" applyBorder="1" applyAlignment="1">
      <alignment horizontal="center" vertical="center" wrapText="1"/>
    </xf>
    <xf numFmtId="0" fontId="91" fillId="0" borderId="25" xfId="0" applyFont="1" applyBorder="1" applyAlignment="1">
      <alignment horizontal="center" vertical="center" wrapText="1"/>
    </xf>
    <xf numFmtId="0" fontId="91" fillId="0" borderId="26" xfId="0" applyFont="1" applyBorder="1" applyAlignment="1">
      <alignment horizontal="center" vertical="center" wrapText="1"/>
    </xf>
    <xf numFmtId="0" fontId="91" fillId="0" borderId="0" xfId="0" applyFont="1" applyAlignment="1">
      <alignment horizontal="center" vertical="center" wrapText="1"/>
    </xf>
    <xf numFmtId="0" fontId="91" fillId="0" borderId="27" xfId="0" applyFont="1" applyBorder="1" applyAlignment="1">
      <alignment horizontal="center" vertical="center" wrapText="1"/>
    </xf>
    <xf numFmtId="0" fontId="91" fillId="0" borderId="31" xfId="0" applyFont="1" applyBorder="1" applyAlignment="1">
      <alignment horizontal="center" vertical="center" wrapText="1"/>
    </xf>
    <xf numFmtId="0" fontId="91" fillId="0" borderId="28" xfId="0" applyFont="1" applyBorder="1" applyAlignment="1">
      <alignment horizontal="center" vertical="center" wrapText="1"/>
    </xf>
    <xf numFmtId="0" fontId="91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0" fontId="42" fillId="10" borderId="42" xfId="0" applyFont="1" applyFill="1" applyBorder="1" applyAlignment="1">
      <alignment horizontal="center" vertical="center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1" fontId="88" fillId="0" borderId="42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0" fontId="22" fillId="5" borderId="42" xfId="0" applyFont="1" applyFill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53" fillId="0" borderId="43" xfId="0" quotePrefix="1" applyFont="1" applyBorder="1" applyAlignment="1">
      <alignment horizontal="center" vertical="center" wrapText="1"/>
    </xf>
    <xf numFmtId="0" fontId="53" fillId="0" borderId="40" xfId="0" quotePrefix="1" applyFont="1" applyBorder="1" applyAlignment="1">
      <alignment horizontal="center" vertical="center" wrapText="1"/>
    </xf>
    <xf numFmtId="0" fontId="53" fillId="0" borderId="41" xfId="0" quotePrefix="1" applyFont="1" applyBorder="1" applyAlignment="1">
      <alignment horizontal="center" vertical="center" wrapText="1"/>
    </xf>
    <xf numFmtId="0" fontId="37" fillId="3" borderId="43" xfId="0" applyFont="1" applyFill="1" applyBorder="1" applyAlignment="1">
      <alignment horizontal="center" vertical="center" wrapText="1"/>
    </xf>
    <xf numFmtId="0" fontId="37" fillId="3" borderId="40" xfId="0" applyFont="1" applyFill="1" applyBorder="1" applyAlignment="1">
      <alignment horizontal="center" vertical="center" wrapText="1"/>
    </xf>
    <xf numFmtId="0" fontId="37" fillId="3" borderId="41" xfId="0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/>
    </xf>
    <xf numFmtId="0" fontId="37" fillId="48" borderId="41" xfId="0" applyFont="1" applyFill="1" applyBorder="1" applyAlignment="1">
      <alignment horizontal="center" vertical="center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21" fillId="2" borderId="43" xfId="0" quotePrefix="1" applyFont="1" applyFill="1" applyBorder="1" applyAlignment="1">
      <alignment horizontal="center" vertical="center" wrapText="1"/>
    </xf>
    <xf numFmtId="0" fontId="21" fillId="2" borderId="40" xfId="0" quotePrefix="1" applyFont="1" applyFill="1" applyBorder="1" applyAlignment="1">
      <alignment horizontal="center" vertical="center" wrapText="1"/>
    </xf>
    <xf numFmtId="0" fontId="21" fillId="2" borderId="41" xfId="0" quotePrefix="1" applyFont="1" applyFill="1" applyBorder="1" applyAlignment="1">
      <alignment horizontal="center" vertical="center" wrapText="1"/>
    </xf>
    <xf numFmtId="1" fontId="38" fillId="2" borderId="43" xfId="0" applyNumberFormat="1" applyFont="1" applyFill="1" applyBorder="1" applyAlignment="1">
      <alignment horizontal="center" vertical="center" wrapText="1"/>
    </xf>
    <xf numFmtId="1" fontId="38" fillId="2" borderId="41" xfId="0" applyNumberFormat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58" fillId="0" borderId="42" xfId="0" applyNumberFormat="1" applyFont="1" applyBorder="1" applyAlignment="1">
      <alignment horizontal="center" vertical="center" wrapText="1"/>
    </xf>
    <xf numFmtId="0" fontId="27" fillId="2" borderId="43" xfId="0" quotePrefix="1" applyFont="1" applyFill="1" applyBorder="1" applyAlignment="1">
      <alignment horizontal="center" vertical="center" wrapText="1"/>
    </xf>
    <xf numFmtId="0" fontId="27" fillId="2" borderId="40" xfId="0" quotePrefix="1" applyFont="1" applyFill="1" applyBorder="1" applyAlignment="1">
      <alignment horizontal="center" vertical="center" wrapText="1"/>
    </xf>
    <xf numFmtId="0" fontId="27" fillId="2" borderId="41" xfId="0" quotePrefix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left" vertical="center" wrapText="1"/>
    </xf>
    <xf numFmtId="0" fontId="37" fillId="3" borderId="42" xfId="0" applyFont="1" applyFill="1" applyBorder="1" applyAlignment="1">
      <alignment horizontal="left" vertical="center" wrapText="1"/>
    </xf>
    <xf numFmtId="0" fontId="38" fillId="3" borderId="42" xfId="0" applyFont="1" applyFill="1" applyBorder="1" applyAlignment="1">
      <alignment horizontal="left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0" xfId="2" quotePrefix="1" applyFont="1" applyBorder="1" applyAlignment="1">
      <alignment horizontal="center" vertical="center" wrapText="1"/>
    </xf>
    <xf numFmtId="0" fontId="102" fillId="0" borderId="64" xfId="128" applyFont="1" applyBorder="1" applyAlignment="1">
      <alignment horizontal="center" vertical="top" wrapText="1"/>
    </xf>
    <xf numFmtId="0" fontId="102" fillId="0" borderId="65" xfId="128" applyFont="1" applyBorder="1" applyAlignment="1">
      <alignment horizontal="center" vertical="top" wrapText="1"/>
    </xf>
    <xf numFmtId="0" fontId="102" fillId="0" borderId="66" xfId="128" applyFont="1" applyBorder="1" applyAlignment="1">
      <alignment horizontal="center" vertical="top" wrapText="1"/>
    </xf>
    <xf numFmtId="0" fontId="102" fillId="0" borderId="67" xfId="128" applyFont="1" applyBorder="1" applyAlignment="1">
      <alignment horizontal="left" vertical="top" wrapText="1"/>
    </xf>
    <xf numFmtId="0" fontId="102" fillId="0" borderId="68" xfId="128" applyFont="1" applyBorder="1" applyAlignment="1">
      <alignment horizontal="left" vertical="top" wrapText="1"/>
    </xf>
    <xf numFmtId="0" fontId="102" fillId="0" borderId="68" xfId="128" applyFont="1" applyBorder="1" applyAlignment="1">
      <alignment horizontal="left" vertical="top" wrapText="1"/>
    </xf>
    <xf numFmtId="177" fontId="102" fillId="0" borderId="68" xfId="128" applyNumberFormat="1" applyFont="1" applyBorder="1" applyAlignment="1">
      <alignment horizontal="left" vertical="top" indent="2" shrinkToFit="1"/>
    </xf>
    <xf numFmtId="0" fontId="102" fillId="0" borderId="69" xfId="128" applyFont="1" applyBorder="1" applyAlignment="1">
      <alignment horizontal="left" vertical="top" wrapText="1"/>
    </xf>
    <xf numFmtId="0" fontId="102" fillId="0" borderId="70" xfId="128" applyFont="1" applyBorder="1" applyAlignment="1">
      <alignment horizontal="left" vertical="top" wrapText="1"/>
    </xf>
    <xf numFmtId="0" fontId="102" fillId="0" borderId="0" xfId="128" applyFont="1" applyAlignment="1">
      <alignment horizontal="left" vertical="top" wrapText="1"/>
    </xf>
    <xf numFmtId="0" fontId="102" fillId="0" borderId="0" xfId="128" applyFont="1" applyAlignment="1">
      <alignment horizontal="left" vertical="top" wrapText="1"/>
    </xf>
    <xf numFmtId="0" fontId="102" fillId="0" borderId="71" xfId="128" applyFont="1" applyBorder="1" applyAlignment="1">
      <alignment horizontal="left" vertical="top" wrapText="1"/>
    </xf>
    <xf numFmtId="0" fontId="102" fillId="0" borderId="59" xfId="128" applyFont="1" applyBorder="1" applyAlignment="1">
      <alignment horizontal="left" vertical="top" wrapText="1"/>
    </xf>
    <xf numFmtId="0" fontId="102" fillId="0" borderId="0" xfId="128" applyFont="1" applyAlignment="1">
      <alignment horizontal="left" wrapText="1"/>
    </xf>
    <xf numFmtId="0" fontId="102" fillId="0" borderId="72" xfId="128" applyFont="1" applyBorder="1" applyAlignment="1">
      <alignment horizontal="left" vertical="top" wrapText="1"/>
    </xf>
    <xf numFmtId="0" fontId="102" fillId="0" borderId="64" xfId="128" applyFont="1" applyBorder="1" applyAlignment="1">
      <alignment horizontal="center" vertical="center" wrapText="1"/>
    </xf>
    <xf numFmtId="0" fontId="102" fillId="0" borderId="42" xfId="128" applyFont="1" applyBorder="1" applyAlignment="1">
      <alignment horizontal="center" vertical="center" wrapText="1"/>
    </xf>
    <xf numFmtId="0" fontId="103" fillId="47" borderId="73" xfId="128" applyFont="1" applyFill="1" applyBorder="1" applyAlignment="1">
      <alignment horizontal="center" vertical="center" wrapText="1"/>
    </xf>
    <xf numFmtId="0" fontId="102" fillId="0" borderId="66" xfId="128" applyFont="1" applyBorder="1" applyAlignment="1">
      <alignment horizontal="left" vertical="center" wrapText="1"/>
    </xf>
    <xf numFmtId="0" fontId="104" fillId="0" borderId="64" xfId="128" applyFont="1" applyBorder="1" applyAlignment="1">
      <alignment horizontal="center" vertical="center" wrapText="1"/>
    </xf>
    <xf numFmtId="0" fontId="104" fillId="0" borderId="43" xfId="128" applyFont="1" applyBorder="1" applyAlignment="1">
      <alignment horizontal="left" vertical="center" wrapText="1"/>
    </xf>
    <xf numFmtId="0" fontId="104" fillId="0" borderId="42" xfId="128" applyFont="1" applyBorder="1" applyAlignment="1">
      <alignment horizontal="left" vertical="center" wrapText="1"/>
    </xf>
    <xf numFmtId="12" fontId="104" fillId="0" borderId="42" xfId="128" applyNumberFormat="1" applyFont="1" applyBorder="1" applyAlignment="1">
      <alignment horizontal="center" vertical="center" wrapText="1"/>
    </xf>
    <xf numFmtId="0" fontId="104" fillId="0" borderId="42" xfId="128" applyFont="1" applyBorder="1" applyAlignment="1">
      <alignment horizontal="center" vertical="center" wrapText="1"/>
    </xf>
    <xf numFmtId="1" fontId="104" fillId="0" borderId="42" xfId="128" applyNumberFormat="1" applyFont="1" applyBorder="1" applyAlignment="1">
      <alignment horizontal="center" vertical="center" shrinkToFit="1"/>
    </xf>
    <xf numFmtId="12" fontId="104" fillId="0" borderId="42" xfId="128" applyNumberFormat="1" applyFont="1" applyBorder="1" applyAlignment="1">
      <alignment horizontal="center" vertical="center" shrinkToFit="1"/>
    </xf>
    <xf numFmtId="0" fontId="104" fillId="0" borderId="66" xfId="128" applyFont="1" applyBorder="1" applyAlignment="1">
      <alignment horizontal="center" vertical="center" wrapText="1"/>
    </xf>
    <xf numFmtId="0" fontId="104" fillId="0" borderId="42" xfId="128" applyFont="1" applyBorder="1" applyAlignment="1">
      <alignment horizontal="left" vertical="center"/>
    </xf>
    <xf numFmtId="12" fontId="104" fillId="0" borderId="42" xfId="128" applyNumberFormat="1" applyFont="1" applyBorder="1" applyAlignment="1">
      <alignment horizontal="center" vertical="center"/>
    </xf>
    <xf numFmtId="178" fontId="104" fillId="0" borderId="42" xfId="128" applyNumberFormat="1" applyFont="1" applyBorder="1" applyAlignment="1">
      <alignment horizontal="center" vertical="center" shrinkToFit="1"/>
    </xf>
    <xf numFmtId="12" fontId="105" fillId="0" borderId="42" xfId="128" applyNumberFormat="1" applyFont="1" applyBorder="1" applyAlignment="1">
      <alignment horizontal="center" vertical="center" wrapText="1"/>
    </xf>
    <xf numFmtId="0" fontId="105" fillId="0" borderId="66" xfId="128" applyFont="1" applyBorder="1" applyAlignment="1">
      <alignment horizontal="center" vertical="center" wrapText="1"/>
    </xf>
    <xf numFmtId="0" fontId="104" fillId="0" borderId="0" xfId="128" applyFont="1" applyAlignment="1">
      <alignment horizontal="center" vertical="center"/>
    </xf>
    <xf numFmtId="179" fontId="104" fillId="0" borderId="42" xfId="128" applyNumberFormat="1" applyFont="1" applyBorder="1" applyAlignment="1">
      <alignment horizontal="center" vertical="center" shrinkToFi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2" Type="http://schemas.openxmlformats.org/officeDocument/2006/relationships/image" Target="../media/image10.png"/><Relationship Id="rId16" Type="http://schemas.openxmlformats.org/officeDocument/2006/relationships/image" Target="../media/image1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5.emf"/><Relationship Id="rId3" Type="http://schemas.openxmlformats.org/officeDocument/2006/relationships/image" Target="../media/image26.png"/><Relationship Id="rId7" Type="http://schemas.openxmlformats.org/officeDocument/2006/relationships/image" Target="../media/image30.png"/><Relationship Id="rId12" Type="http://schemas.openxmlformats.org/officeDocument/2006/relationships/image" Target="../media/image34.emf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6.emf"/><Relationship Id="rId5" Type="http://schemas.openxmlformats.org/officeDocument/2006/relationships/image" Target="../media/image28.png"/><Relationship Id="rId10" Type="http://schemas.openxmlformats.org/officeDocument/2006/relationships/image" Target="../media/image33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301625</xdr:colOff>
      <xdr:row>4</xdr:row>
      <xdr:rowOff>31750</xdr:rowOff>
    </xdr:from>
    <xdr:to>
      <xdr:col>16</xdr:col>
      <xdr:colOff>1011689</xdr:colOff>
      <xdr:row>7</xdr:row>
      <xdr:rowOff>952500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72F9A1-ACEA-58A2-36D4-8AE918024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54750" y="2063750"/>
          <a:ext cx="2932564" cy="3111500"/>
        </a:xfrm>
        <a:prstGeom prst="rect">
          <a:avLst/>
        </a:prstGeom>
      </xdr:spPr>
    </xdr:pic>
    <xdr:clientData/>
  </xdr:twoCellAnchor>
  <xdr:twoCellAnchor editAs="oneCell">
    <xdr:from>
      <xdr:col>9</xdr:col>
      <xdr:colOff>793750</xdr:colOff>
      <xdr:row>73</xdr:row>
      <xdr:rowOff>968375</xdr:rowOff>
    </xdr:from>
    <xdr:to>
      <xdr:col>16</xdr:col>
      <xdr:colOff>1196617</xdr:colOff>
      <xdr:row>78</xdr:row>
      <xdr:rowOff>968375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805FFC-F8B6-4648-5285-380AABE43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36750" y="45847000"/>
          <a:ext cx="7435492" cy="339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4508502</xdr:colOff>
      <xdr:row>21</xdr:row>
      <xdr:rowOff>111125</xdr:rowOff>
    </xdr:from>
    <xdr:to>
      <xdr:col>2</xdr:col>
      <xdr:colOff>2524129</xdr:colOff>
      <xdr:row>21</xdr:row>
      <xdr:rowOff>2460625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91399-458B-4EB4-912D-54C6EC36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938128" y="27908249"/>
          <a:ext cx="2349500" cy="4794252"/>
        </a:xfrm>
        <a:prstGeom prst="rect">
          <a:avLst/>
        </a:prstGeom>
      </xdr:spPr>
    </xdr:pic>
    <xdr:clientData/>
  </xdr:twoCellAnchor>
  <xdr:twoCellAnchor>
    <xdr:from>
      <xdr:col>1</xdr:col>
      <xdr:colOff>4063999</xdr:colOff>
      <xdr:row>18</xdr:row>
      <xdr:rowOff>1675312</xdr:rowOff>
    </xdr:from>
    <xdr:to>
      <xdr:col>2</xdr:col>
      <xdr:colOff>2520950</xdr:colOff>
      <xdr:row>19</xdr:row>
      <xdr:rowOff>4924094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25A54DD-0B2D-4C7F-87AF-F809CED9B575}"/>
            </a:ext>
          </a:extLst>
        </xdr:cNvPr>
        <xdr:cNvGrpSpPr/>
      </xdr:nvGrpSpPr>
      <xdr:grpSpPr>
        <a:xfrm>
          <a:off x="11271249" y="22503312"/>
          <a:ext cx="5235576" cy="4931532"/>
          <a:chOff x="7207250" y="25010854"/>
          <a:chExt cx="14545922" cy="9016761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E770F22-271B-9EE5-3B22-1860EFC51A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F51DA55-F12B-F37F-65D1-F356EA53DD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D2F2F67E-B08E-B1DF-03EC-0A79A92633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51C20427-68B8-F740-3EF9-7410B63620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4513876" y="25102033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51C0B6E-7368-E5AF-F344-3F40C8385B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6909970" y="25049599"/>
            <a:ext cx="2482585" cy="8916073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E3627B9-5234-CE35-B81B-F219529984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9268540" y="25010854"/>
            <a:ext cx="2484632" cy="8953502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5381625</xdr:colOff>
      <xdr:row>17</xdr:row>
      <xdr:rowOff>79375</xdr:rowOff>
    </xdr:from>
    <xdr:to>
      <xdr:col>2</xdr:col>
      <xdr:colOff>1683733</xdr:colOff>
      <xdr:row>17</xdr:row>
      <xdr:rowOff>4439990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21B5BC-43A5-404C-8B08-28ABCE0E2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b="47882"/>
        <a:stretch/>
      </xdr:blipFill>
      <xdr:spPr>
        <a:xfrm>
          <a:off x="12588875" y="16033750"/>
          <a:ext cx="3080733" cy="4360615"/>
        </a:xfrm>
        <a:prstGeom prst="rect">
          <a:avLst/>
        </a:prstGeom>
      </xdr:spPr>
    </xdr:pic>
    <xdr:clientData/>
  </xdr:twoCellAnchor>
  <xdr:twoCellAnchor editAs="oneCell">
    <xdr:from>
      <xdr:col>1</xdr:col>
      <xdr:colOff>3422939</xdr:colOff>
      <xdr:row>26</xdr:row>
      <xdr:rowOff>103910</xdr:rowOff>
    </xdr:from>
    <xdr:to>
      <xdr:col>1</xdr:col>
      <xdr:colOff>5070395</xdr:colOff>
      <xdr:row>26</xdr:row>
      <xdr:rowOff>3983182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F0291-99AD-49EC-9829-AC86F7555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27303" y="36379728"/>
          <a:ext cx="1647456" cy="3879272"/>
        </a:xfrm>
        <a:prstGeom prst="rect">
          <a:avLst/>
        </a:prstGeom>
      </xdr:spPr>
    </xdr:pic>
    <xdr:clientData/>
  </xdr:twoCellAnchor>
  <xdr:twoCellAnchor editAs="oneCell">
    <xdr:from>
      <xdr:col>1</xdr:col>
      <xdr:colOff>6112323</xdr:colOff>
      <xdr:row>26</xdr:row>
      <xdr:rowOff>41027</xdr:rowOff>
    </xdr:from>
    <xdr:to>
      <xdr:col>2</xdr:col>
      <xdr:colOff>999240</xdr:colOff>
      <xdr:row>26</xdr:row>
      <xdr:rowOff>3971636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A8720A7-F886-4A3E-94A0-05D851860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316687" y="36316845"/>
          <a:ext cx="1665542" cy="3930609"/>
        </a:xfrm>
        <a:prstGeom prst="rect">
          <a:avLst/>
        </a:prstGeom>
      </xdr:spPr>
    </xdr:pic>
    <xdr:clientData/>
  </xdr:twoCellAnchor>
  <xdr:twoCellAnchor editAs="oneCell">
    <xdr:from>
      <xdr:col>1</xdr:col>
      <xdr:colOff>5512954</xdr:colOff>
      <xdr:row>28</xdr:row>
      <xdr:rowOff>219364</xdr:rowOff>
    </xdr:from>
    <xdr:to>
      <xdr:col>1</xdr:col>
      <xdr:colOff>6357505</xdr:colOff>
      <xdr:row>28</xdr:row>
      <xdr:rowOff>2427596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EA18A87-39D0-4E97-9669-CCA718CB3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717318" y="41367364"/>
          <a:ext cx="844551" cy="2208232"/>
        </a:xfrm>
        <a:prstGeom prst="rect">
          <a:avLst/>
        </a:prstGeom>
      </xdr:spPr>
    </xdr:pic>
    <xdr:clientData/>
  </xdr:twoCellAnchor>
  <xdr:twoCellAnchor editAs="oneCell">
    <xdr:from>
      <xdr:col>1</xdr:col>
      <xdr:colOff>4514272</xdr:colOff>
      <xdr:row>32</xdr:row>
      <xdr:rowOff>92362</xdr:rowOff>
    </xdr:from>
    <xdr:to>
      <xdr:col>2</xdr:col>
      <xdr:colOff>884789</xdr:colOff>
      <xdr:row>32</xdr:row>
      <xdr:rowOff>1718825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E1801CE-C5E0-4387-91CF-5DDB7E47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18636" y="48433180"/>
          <a:ext cx="3149142" cy="1626463"/>
        </a:xfrm>
        <a:prstGeom prst="rect">
          <a:avLst/>
        </a:prstGeom>
      </xdr:spPr>
    </xdr:pic>
    <xdr:clientData/>
  </xdr:twoCellAnchor>
  <xdr:twoCellAnchor editAs="oneCell">
    <xdr:from>
      <xdr:col>1</xdr:col>
      <xdr:colOff>4993986</xdr:colOff>
      <xdr:row>30</xdr:row>
      <xdr:rowOff>277092</xdr:rowOff>
    </xdr:from>
    <xdr:to>
      <xdr:col>2</xdr:col>
      <xdr:colOff>615661</xdr:colOff>
      <xdr:row>30</xdr:row>
      <xdr:rowOff>1735840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2579072-3A41-40DD-ACF9-C05778EC8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198350" y="45142728"/>
          <a:ext cx="2400300" cy="1458748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34</xdr:row>
      <xdr:rowOff>283255</xdr:rowOff>
    </xdr:from>
    <xdr:ext cx="2936874" cy="166937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1D5F89F-BD3E-4496-BD35-CDDA2EFA2A7A}"/>
            </a:ext>
          </a:extLst>
        </xdr:cNvPr>
        <xdr:cNvSpPr txBox="1"/>
      </xdr:nvSpPr>
      <xdr:spPr>
        <a:xfrm>
          <a:off x="11922125" y="550329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4895850</xdr:colOff>
      <xdr:row>40</xdr:row>
      <xdr:rowOff>95251</xdr:rowOff>
    </xdr:from>
    <xdr:to>
      <xdr:col>1</xdr:col>
      <xdr:colOff>6518275</xdr:colOff>
      <xdr:row>40</xdr:row>
      <xdr:rowOff>1981201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52D17CA-F899-4F60-9EC5-D898D6166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09450" y="57931051"/>
          <a:ext cx="1622425" cy="1885950"/>
        </a:xfrm>
        <a:prstGeom prst="rect">
          <a:avLst/>
        </a:prstGeom>
      </xdr:spPr>
    </xdr:pic>
    <xdr:clientData/>
  </xdr:twoCellAnchor>
  <xdr:twoCellAnchor editAs="oneCell">
    <xdr:from>
      <xdr:col>1</xdr:col>
      <xdr:colOff>6718460</xdr:colOff>
      <xdr:row>26</xdr:row>
      <xdr:rowOff>2124363</xdr:rowOff>
    </xdr:from>
    <xdr:to>
      <xdr:col>2</xdr:col>
      <xdr:colOff>534245</xdr:colOff>
      <xdr:row>26</xdr:row>
      <xdr:rowOff>2680750</xdr:rowOff>
    </xdr:to>
    <xdr:pic>
      <xdr:nvPicPr>
        <xdr:cNvPr id="18" name="Picture 17" descr="Garment size and color code labels for retail clothing, fabric safe stickers">
          <a:extLst>
            <a:ext uri="{FF2B5EF4-FFF2-40B4-BE49-F238E27FC236}">
              <a16:creationId xmlns:a16="http://schemas.microsoft.com/office/drawing/2014/main" id="{AFD1AAC1-F7E2-4AD5-98A0-2026245835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922824" y="38400181"/>
          <a:ext cx="594410" cy="556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9524</xdr:colOff>
      <xdr:row>19</xdr:row>
      <xdr:rowOff>198937</xdr:rowOff>
    </xdr:from>
    <xdr:to>
      <xdr:col>3</xdr:col>
      <xdr:colOff>9524</xdr:colOff>
      <xdr:row>19</xdr:row>
      <xdr:rowOff>5130469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12DF5BD-10C1-4A9D-A466-08C5B75E2333}"/>
            </a:ext>
          </a:extLst>
        </xdr:cNvPr>
        <xdr:cNvGrpSpPr/>
      </xdr:nvGrpSpPr>
      <xdr:grpSpPr>
        <a:xfrm>
          <a:off x="20774024" y="22709687"/>
          <a:ext cx="0" cy="4931532"/>
          <a:chOff x="7207250" y="25010854"/>
          <a:chExt cx="14545922" cy="9016761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6873CC29-BB4C-8CEE-B29E-C1F601D579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BFBDBF4D-D4A3-B2EA-A3FB-84EACFE17F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9A282FAC-603D-0EC0-7971-88A99A3DC7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CCFA7522-8D1E-068D-7F15-58EC20A3DE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4513876" y="25102033"/>
            <a:ext cx="2415594" cy="8882406"/>
          </a:xfrm>
          <a:prstGeom prst="rect">
            <a:avLst/>
          </a:prstGeom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4EE4AF7B-6C31-CB0F-8B79-6E2B5302A5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6909970" y="25049599"/>
            <a:ext cx="2482585" cy="8916073"/>
          </a:xfrm>
          <a:prstGeom prst="rect">
            <a:avLst/>
          </a:prstGeom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683AE0C3-C813-6221-C7D2-AC5F3DE44E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9268540" y="25010854"/>
            <a:ext cx="2484632" cy="8953502"/>
          </a:xfrm>
          <a:prstGeom prst="rect">
            <a:avLst/>
          </a:prstGeom>
        </xdr:spPr>
      </xdr:pic>
    </xdr:grpSp>
    <xdr:clientData/>
  </xdr:twoCellAnchor>
  <xdr:oneCellAnchor>
    <xdr:from>
      <xdr:col>2</xdr:col>
      <xdr:colOff>3422939</xdr:colOff>
      <xdr:row>26</xdr:row>
      <xdr:rowOff>103910</xdr:rowOff>
    </xdr:from>
    <xdr:ext cx="1647456" cy="3879272"/>
    <xdr:pic>
      <xdr:nvPicPr>
        <xdr:cNvPr id="29" name="Picture 28">
          <a:extLst>
            <a:ext uri="{FF2B5EF4-FFF2-40B4-BE49-F238E27FC236}">
              <a16:creationId xmlns:a16="http://schemas.microsoft.com/office/drawing/2014/main" id="{BFA32540-7079-43AA-B21C-C3023DB05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30189" y="35187660"/>
          <a:ext cx="1647456" cy="3879272"/>
        </a:xfrm>
        <a:prstGeom prst="rect">
          <a:avLst/>
        </a:prstGeom>
      </xdr:spPr>
    </xdr:pic>
    <xdr:clientData/>
  </xdr:oneCellAnchor>
  <xdr:oneCellAnchor>
    <xdr:from>
      <xdr:col>2</xdr:col>
      <xdr:colOff>5512954</xdr:colOff>
      <xdr:row>28</xdr:row>
      <xdr:rowOff>219364</xdr:rowOff>
    </xdr:from>
    <xdr:ext cx="844551" cy="2208232"/>
    <xdr:pic>
      <xdr:nvPicPr>
        <xdr:cNvPr id="30" name="Picture 29">
          <a:extLst>
            <a:ext uri="{FF2B5EF4-FFF2-40B4-BE49-F238E27FC236}">
              <a16:creationId xmlns:a16="http://schemas.microsoft.com/office/drawing/2014/main" id="{CCEAAB39-C360-4F48-8EFC-3C5000174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720204" y="40192614"/>
          <a:ext cx="844551" cy="2208232"/>
        </a:xfrm>
        <a:prstGeom prst="rect">
          <a:avLst/>
        </a:prstGeom>
      </xdr:spPr>
    </xdr:pic>
    <xdr:clientData/>
  </xdr:oneCellAnchor>
  <xdr:oneCellAnchor>
    <xdr:from>
      <xdr:col>2</xdr:col>
      <xdr:colOff>4993986</xdr:colOff>
      <xdr:row>30</xdr:row>
      <xdr:rowOff>277092</xdr:rowOff>
    </xdr:from>
    <xdr:ext cx="2400300" cy="1458748"/>
    <xdr:pic>
      <xdr:nvPicPr>
        <xdr:cNvPr id="31" name="Picture 30">
          <a:extLst>
            <a:ext uri="{FF2B5EF4-FFF2-40B4-BE49-F238E27FC236}">
              <a16:creationId xmlns:a16="http://schemas.microsoft.com/office/drawing/2014/main" id="{C6122575-2668-43E4-BD14-6EF7521D5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201236" y="43965092"/>
          <a:ext cx="2400300" cy="1458748"/>
        </a:xfrm>
        <a:prstGeom prst="rect">
          <a:avLst/>
        </a:prstGeom>
      </xdr:spPr>
    </xdr:pic>
    <xdr:clientData/>
  </xdr:oneCellAnchor>
  <xdr:oneCellAnchor>
    <xdr:from>
      <xdr:col>2</xdr:col>
      <xdr:colOff>4895850</xdr:colOff>
      <xdr:row>40</xdr:row>
      <xdr:rowOff>95251</xdr:rowOff>
    </xdr:from>
    <xdr:ext cx="1622425" cy="1885950"/>
    <xdr:pic>
      <xdr:nvPicPr>
        <xdr:cNvPr id="32" name="Picture 31">
          <a:extLst>
            <a:ext uri="{FF2B5EF4-FFF2-40B4-BE49-F238E27FC236}">
              <a16:creationId xmlns:a16="http://schemas.microsoft.com/office/drawing/2014/main" id="{19100827-ADBC-48E1-B7FE-81EE48B81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03100" y="56864251"/>
          <a:ext cx="1622425" cy="1885950"/>
        </a:xfrm>
        <a:prstGeom prst="rect">
          <a:avLst/>
        </a:prstGeom>
      </xdr:spPr>
    </xdr:pic>
    <xdr:clientData/>
  </xdr:oneCellAnchor>
  <xdr:oneCellAnchor>
    <xdr:from>
      <xdr:col>2</xdr:col>
      <xdr:colOff>6718460</xdr:colOff>
      <xdr:row>26</xdr:row>
      <xdr:rowOff>2124363</xdr:rowOff>
    </xdr:from>
    <xdr:ext cx="594410" cy="556387"/>
    <xdr:pic>
      <xdr:nvPicPr>
        <xdr:cNvPr id="33" name="Picture 32" descr="Garment size and color code labels for retail clothing, fabric safe stickers">
          <a:extLst>
            <a:ext uri="{FF2B5EF4-FFF2-40B4-BE49-F238E27FC236}">
              <a16:creationId xmlns:a16="http://schemas.microsoft.com/office/drawing/2014/main" id="{62EA2420-76FC-4CD9-ACF5-AC145837C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925710" y="37208113"/>
          <a:ext cx="594410" cy="556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3587750</xdr:colOff>
      <xdr:row>0</xdr:row>
      <xdr:rowOff>63500</xdr:rowOff>
    </xdr:from>
    <xdr:to>
      <xdr:col>2</xdr:col>
      <xdr:colOff>5635625</xdr:colOff>
      <xdr:row>3</xdr:row>
      <xdr:rowOff>426580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84E96EC-AB1E-45C6-8A2B-55E06ECEA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573625" y="63500"/>
          <a:ext cx="2047875" cy="2172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0M_GRIZZLY%20HOODIE%20MEN'S_BLANC%20DE%20BLANC+HEATHER%20GREY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0M_GRIZZLY%20HOODIE%20MEN'S_BLANC%20DE%20BLANC+HEATHER%20GREY.XLSX?554ECE29" TargetMode="External"/><Relationship Id="rId1" Type="http://schemas.openxmlformats.org/officeDocument/2006/relationships/externalLinkPath" Target="file:///\\554ECE29\H06-HD30M_GRIZZLY%20HOODIE%20MEN'S_BLANC%20DE%20BLANC+HEATHER%20GREY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FLEECE/WOMEN/H06-CR42W_HERSCHEL%20-%20SS25%20-%20S3_CLASSIC%20CREW%20WOMEN%20-%20VINTAGE%20WHITE.XLSX" TargetMode="External"/><Relationship Id="rId2" Type="http://schemas.microsoft.com/office/2019/04/relationships/externalLinkLongPath" Target="H06-CR42W_HERSCHEL%20-%20SS25%20-%20S3_CLASSIC%20CREW%20WOMEN%20-%20VINTAGE%20WHITE.XLSX?5851A472" TargetMode="External"/><Relationship Id="rId1" Type="http://schemas.openxmlformats.org/officeDocument/2006/relationships/externalLinkPath" Target="file:///\\5851A472\H06-CR42W_HERSCHEL%20-%20SS25%20-%20S3_CLASSIC%20CREW%20WOMEN%20-%20VINTAGE%20WH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L=4% W=0.5% adding shrinkage"/>
      <sheetName val="Sheet2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0">
          <cell r="B30" t="str">
            <v>BRUSHED FLEECE 100% COTTON (30/1+8/1) HEAVY WASHING_350GSM</v>
          </cell>
        </row>
        <row r="31">
          <cell r="B31" t="str">
            <v>RIB 2X2 COTTON SPANDEX (30/2'CM+70D))_400GSM</v>
          </cell>
        </row>
        <row r="37">
          <cell r="B37" t="str">
            <v>CHỈ 40/2 MAY CHÍNH</v>
          </cell>
        </row>
        <row r="41">
          <cell r="B41" t="str">
            <v>NHÃN THÀNH PHẦN 100% COTTON
KÍCH THƯỚC: 82.2 *20 MM
CODE: CC-054</v>
          </cell>
          <cell r="F41" t="str">
            <v>NỀN TRẮNG CHỮ ĐEN</v>
          </cell>
        </row>
        <row r="43">
          <cell r="B43" t="str">
            <v>NHÃN HSCO SATIN
CODE: HSC-ML-0002</v>
          </cell>
        </row>
        <row r="45">
          <cell r="F45" t="str">
            <v>NỀN TRẮNG CHỮ ĐEN</v>
          </cell>
        </row>
        <row r="51">
          <cell r="B51" t="str">
            <v>DÂY TAPE XƯƠNG CÁ 1CM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WOMEN'S-CREWNECK-TANG CD + 4%"/>
      <sheetName val="2. TRIM CARD (GREY)"/>
      <sheetName val="3. ĐỊNH VỊ HÌNH IN.THÊU"/>
    </sheetNames>
    <sheetDataSet>
      <sheetData sheetId="0">
        <row r="37">
          <cell r="B37" t="str">
            <v>PHẦN C : PHỤ LIỆU ĐÓNG GÓI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2"/>
  <sheetViews>
    <sheetView view="pageBreakPreview" topLeftCell="A20" zoomScale="40" zoomScaleNormal="10" zoomScaleSheetLayoutView="40" zoomScalePageLayoutView="25" workbookViewId="0">
      <selection activeCell="D89" sqref="D89"/>
    </sheetView>
  </sheetViews>
  <sheetFormatPr defaultColWidth="9.1796875" defaultRowHeight="14"/>
  <cols>
    <col min="1" max="1" width="8.453125" style="49" customWidth="1"/>
    <col min="2" max="2" width="19" style="49" customWidth="1"/>
    <col min="3" max="3" width="25.36328125" style="49" customWidth="1"/>
    <col min="4" max="4" width="42.7265625" style="49" customWidth="1"/>
    <col min="5" max="5" width="24.7265625" style="49" customWidth="1"/>
    <col min="6" max="6" width="20.7265625" style="49" customWidth="1"/>
    <col min="7" max="7" width="20" style="50" customWidth="1"/>
    <col min="8" max="8" width="14.54296875" style="49" customWidth="1"/>
    <col min="9" max="9" width="22.54296875" style="49" customWidth="1"/>
    <col min="10" max="10" width="16" style="49" customWidth="1"/>
    <col min="11" max="11" width="16.81640625" style="49" customWidth="1"/>
    <col min="12" max="12" width="19.453125" style="49" customWidth="1"/>
    <col min="13" max="13" width="16.54296875" style="49" customWidth="1"/>
    <col min="14" max="14" width="13.453125" style="49" customWidth="1"/>
    <col min="15" max="15" width="12.08984375" style="49" customWidth="1"/>
    <col min="16" max="16" width="6.26953125" style="49" customWidth="1"/>
    <col min="17" max="17" width="22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46" t="s">
        <v>73</v>
      </c>
      <c r="O1" s="346" t="s">
        <v>73</v>
      </c>
      <c r="P1" s="347" t="s">
        <v>74</v>
      </c>
      <c r="Q1" s="347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46" t="s">
        <v>75</v>
      </c>
      <c r="O2" s="346" t="s">
        <v>75</v>
      </c>
      <c r="P2" s="348" t="s">
        <v>76</v>
      </c>
      <c r="Q2" s="348"/>
    </row>
    <row r="3" spans="1:17" s="1" customFormat="1" ht="40" customHeight="1">
      <c r="A3" s="53"/>
      <c r="B3" s="53"/>
      <c r="C3" s="53"/>
      <c r="D3" s="53"/>
      <c r="E3" s="250"/>
      <c r="F3" s="53"/>
      <c r="G3" s="53"/>
      <c r="H3" s="53"/>
      <c r="I3" s="53"/>
      <c r="J3" s="53"/>
      <c r="K3" s="53"/>
      <c r="L3" s="55"/>
      <c r="M3" s="55"/>
      <c r="N3" s="346" t="s">
        <v>77</v>
      </c>
      <c r="O3" s="346" t="s">
        <v>77</v>
      </c>
      <c r="P3" s="349" t="s">
        <v>79</v>
      </c>
      <c r="Q3" s="347"/>
    </row>
    <row r="4" spans="1:17" s="2" customFormat="1" ht="40.5" customHeight="1" thickBot="1">
      <c r="B4" s="3" t="s">
        <v>340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31" t="s">
        <v>373</v>
      </c>
      <c r="H5" s="332"/>
      <c r="I5" s="332"/>
      <c r="J5" s="332"/>
      <c r="K5" s="332"/>
      <c r="L5" s="332"/>
      <c r="M5" s="333"/>
    </row>
    <row r="6" spans="1:17" s="7" customFormat="1" ht="58" customHeight="1">
      <c r="B6" s="8" t="s">
        <v>43</v>
      </c>
      <c r="C6" s="8"/>
      <c r="D6" s="9" t="s">
        <v>268</v>
      </c>
      <c r="E6" s="11"/>
      <c r="F6" s="8"/>
      <c r="G6" s="334"/>
      <c r="H6" s="335"/>
      <c r="I6" s="335"/>
      <c r="J6" s="335"/>
      <c r="K6" s="335"/>
      <c r="L6" s="335"/>
      <c r="M6" s="336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374</v>
      </c>
      <c r="E7" s="9"/>
      <c r="F7" s="8"/>
      <c r="G7" s="334"/>
      <c r="H7" s="335"/>
      <c r="I7" s="335"/>
      <c r="J7" s="335"/>
      <c r="K7" s="335"/>
      <c r="L7" s="335"/>
      <c r="M7" s="336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30" t="s">
        <v>375</v>
      </c>
      <c r="E8" s="330"/>
      <c r="F8" s="330"/>
      <c r="G8" s="337"/>
      <c r="H8" s="338"/>
      <c r="I8" s="338"/>
      <c r="J8" s="338"/>
      <c r="K8" s="338"/>
      <c r="L8" s="338"/>
      <c r="M8" s="339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267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212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365</v>
      </c>
      <c r="N10" s="21"/>
      <c r="O10" s="21"/>
      <c r="P10" s="21"/>
      <c r="Q10" s="21"/>
    </row>
    <row r="11" spans="1:17" s="12" customFormat="1" ht="81" customHeight="1">
      <c r="B11" s="20" t="s">
        <v>3</v>
      </c>
      <c r="C11" s="20"/>
      <c r="D11" s="343"/>
      <c r="E11" s="344"/>
      <c r="F11" s="344"/>
      <c r="G11" s="22"/>
      <c r="H11" s="23"/>
      <c r="I11" s="20"/>
      <c r="J11" s="204" t="s">
        <v>4</v>
      </c>
      <c r="K11" s="20"/>
      <c r="L11" s="205"/>
      <c r="M11" s="340" t="s">
        <v>214</v>
      </c>
      <c r="N11" s="340"/>
      <c r="O11" s="340"/>
      <c r="P11" s="340"/>
      <c r="Q11" s="340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345"/>
      <c r="C13" s="345"/>
      <c r="D13" s="345"/>
      <c r="E13" s="345"/>
      <c r="F13" s="345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193</v>
      </c>
      <c r="N14" s="21"/>
      <c r="O14" s="21"/>
      <c r="P14" s="21"/>
      <c r="Q14" s="21"/>
    </row>
    <row r="15" spans="1:17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58.5" customHeight="1">
      <c r="B17" s="216"/>
      <c r="C17" s="217" t="s">
        <v>72</v>
      </c>
      <c r="D17" s="217" t="s">
        <v>9</v>
      </c>
      <c r="E17" s="218" t="s">
        <v>56</v>
      </c>
      <c r="F17" s="218" t="s">
        <v>181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60"/>
      <c r="Q17" s="263" t="s">
        <v>11</v>
      </c>
    </row>
    <row r="18" spans="1:17" s="219" customFormat="1" ht="110.5" customHeight="1">
      <c r="B18" s="220" t="s">
        <v>12</v>
      </c>
      <c r="C18" s="251"/>
      <c r="D18" s="257" t="s">
        <v>376</v>
      </c>
      <c r="E18" s="221"/>
      <c r="F18" s="222"/>
      <c r="G18" s="222">
        <v>1</v>
      </c>
      <c r="H18" s="222"/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08" customHeight="1">
      <c r="B19" s="220" t="s">
        <v>63</v>
      </c>
      <c r="C19" s="251"/>
      <c r="D19" s="257" t="str">
        <f>$D$18</f>
        <v>BLACK OYSTER</v>
      </c>
      <c r="E19" s="221"/>
      <c r="F19" s="222"/>
      <c r="G19" s="222">
        <v>1</v>
      </c>
      <c r="H19" s="222"/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8" customFormat="1" ht="103" customHeight="1">
      <c r="A20" s="261"/>
      <c r="B20" s="262" t="s">
        <v>13</v>
      </c>
      <c r="C20" s="252"/>
      <c r="D20" s="258" t="str">
        <f>$D$18</f>
        <v>BLACK OYSTER</v>
      </c>
      <c r="E20" s="225"/>
      <c r="F20" s="226"/>
      <c r="G20" s="226">
        <f t="shared" ref="G20" si="0">SUM(G18:G19)</f>
        <v>2</v>
      </c>
      <c r="H20" s="226"/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2</v>
      </c>
    </row>
    <row r="21" spans="1:17" s="219" customFormat="1" ht="58.5" customHeight="1">
      <c r="B21" s="216"/>
      <c r="C21" s="217" t="s">
        <v>72</v>
      </c>
      <c r="D21" s="217" t="s">
        <v>9</v>
      </c>
      <c r="E21" s="218" t="s">
        <v>56</v>
      </c>
      <c r="F21" s="218" t="s">
        <v>181</v>
      </c>
      <c r="G21" s="218" t="s">
        <v>60</v>
      </c>
      <c r="H21" s="218" t="s">
        <v>10</v>
      </c>
      <c r="I21" s="218" t="s">
        <v>57</v>
      </c>
      <c r="J21" s="218" t="s">
        <v>58</v>
      </c>
      <c r="K21" s="218" t="s">
        <v>59</v>
      </c>
      <c r="L21" s="218"/>
      <c r="M21" s="218"/>
      <c r="N21" s="218"/>
      <c r="O21" s="218"/>
      <c r="P21" s="260"/>
      <c r="Q21" s="263" t="s">
        <v>11</v>
      </c>
    </row>
    <row r="22" spans="1:17" s="219" customFormat="1" ht="110.5" customHeight="1">
      <c r="B22" s="220" t="s">
        <v>12</v>
      </c>
      <c r="C22" s="251"/>
      <c r="D22" s="257" t="s">
        <v>377</v>
      </c>
      <c r="E22" s="221"/>
      <c r="F22" s="222"/>
      <c r="G22" s="222">
        <v>1</v>
      </c>
      <c r="H22" s="222"/>
      <c r="I22" s="222"/>
      <c r="J22" s="222"/>
      <c r="K22" s="222"/>
      <c r="L22" s="222"/>
      <c r="M22" s="222"/>
      <c r="N22" s="222"/>
      <c r="O22" s="222"/>
      <c r="P22" s="222"/>
      <c r="Q22" s="223">
        <f>SUM(E22:P22)</f>
        <v>1</v>
      </c>
    </row>
    <row r="23" spans="1:17" s="219" customFormat="1" ht="108" customHeight="1">
      <c r="B23" s="220" t="s">
        <v>63</v>
      </c>
      <c r="C23" s="251"/>
      <c r="D23" s="257" t="str">
        <f>$D$22</f>
        <v>VINTAGE WHITE</v>
      </c>
      <c r="E23" s="221"/>
      <c r="F23" s="222"/>
      <c r="G23" s="222">
        <v>1</v>
      </c>
      <c r="H23" s="222"/>
      <c r="I23" s="222"/>
      <c r="J23" s="222"/>
      <c r="K23" s="222"/>
      <c r="L23" s="224"/>
      <c r="M23" s="224"/>
      <c r="N23" s="224"/>
      <c r="O23" s="224"/>
      <c r="P23" s="224"/>
      <c r="Q23" s="223">
        <f>SUM(E23:P23)</f>
        <v>1</v>
      </c>
    </row>
    <row r="24" spans="1:17" s="228" customFormat="1" ht="103" customHeight="1">
      <c r="A24" s="261"/>
      <c r="B24" s="262" t="s">
        <v>13</v>
      </c>
      <c r="C24" s="252"/>
      <c r="D24" s="258" t="s">
        <v>377</v>
      </c>
      <c r="E24" s="225"/>
      <c r="F24" s="226"/>
      <c r="G24" s="226">
        <f t="shared" ref="G24" si="1">SUM(G22:G23)</f>
        <v>2</v>
      </c>
      <c r="H24" s="226"/>
      <c r="I24" s="226"/>
      <c r="J24" s="226"/>
      <c r="K24" s="226"/>
      <c r="L24" s="227"/>
      <c r="M24" s="226"/>
      <c r="N24" s="226"/>
      <c r="O24" s="226"/>
      <c r="P24" s="226"/>
      <c r="Q24" s="226">
        <f>SUM(Q22:Q23)</f>
        <v>2</v>
      </c>
    </row>
    <row r="25" spans="1:17" s="219" customFormat="1" ht="29.5" customHeight="1">
      <c r="B25" s="229"/>
      <c r="C25" s="229"/>
      <c r="D25" s="229"/>
      <c r="E25" s="230"/>
      <c r="F25" s="230"/>
      <c r="G25" s="231"/>
      <c r="H25" s="230"/>
      <c r="I25" s="230"/>
      <c r="J25" s="230"/>
      <c r="K25" s="230"/>
      <c r="L25" s="230"/>
      <c r="M25" s="232"/>
      <c r="N25" s="232"/>
      <c r="O25" s="232"/>
      <c r="P25" s="232"/>
      <c r="Q25" s="233"/>
    </row>
    <row r="26" spans="1:17" s="228" customFormat="1" ht="53.5" customHeight="1">
      <c r="A26" s="264"/>
      <c r="B26" s="234" t="s">
        <v>121</v>
      </c>
      <c r="C26" s="235"/>
      <c r="D26" s="234"/>
      <c r="E26" s="236"/>
      <c r="F26" s="237"/>
      <c r="G26" s="237">
        <f>G24+G20</f>
        <v>4</v>
      </c>
      <c r="H26" s="237"/>
      <c r="I26" s="237"/>
      <c r="J26" s="237"/>
      <c r="K26" s="237"/>
      <c r="L26" s="237"/>
      <c r="M26" s="237"/>
      <c r="N26" s="237"/>
      <c r="O26" s="237"/>
      <c r="P26" s="237"/>
      <c r="Q26" s="237">
        <f>Q24+Q20</f>
        <v>4</v>
      </c>
    </row>
    <row r="27" spans="1:17" s="105" customFormat="1" ht="20.25" customHeight="1">
      <c r="B27" s="106"/>
      <c r="C27" s="107"/>
      <c r="D27" s="341" t="s">
        <v>182</v>
      </c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</row>
    <row r="28" spans="1:17" s="1" customFormat="1" ht="59.15" customHeight="1">
      <c r="B28" s="75" t="s">
        <v>14</v>
      </c>
      <c r="C28" s="32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</row>
    <row r="29" spans="1:17" s="33" customFormat="1" ht="120">
      <c r="A29" s="356" t="s">
        <v>15</v>
      </c>
      <c r="B29" s="356"/>
      <c r="C29" s="356"/>
      <c r="D29" s="209" t="s">
        <v>16</v>
      </c>
      <c r="E29" s="209" t="s">
        <v>17</v>
      </c>
      <c r="F29" s="209" t="s">
        <v>18</v>
      </c>
      <c r="G29" s="208" t="s">
        <v>19</v>
      </c>
      <c r="H29" s="208" t="s">
        <v>20</v>
      </c>
      <c r="I29" s="208" t="s">
        <v>34</v>
      </c>
      <c r="J29" s="208" t="s">
        <v>180</v>
      </c>
      <c r="K29" s="208" t="s">
        <v>178</v>
      </c>
      <c r="L29" s="208" t="s">
        <v>179</v>
      </c>
      <c r="M29" s="208" t="s">
        <v>36</v>
      </c>
      <c r="N29" s="350" t="s">
        <v>51</v>
      </c>
      <c r="O29" s="350"/>
      <c r="P29" s="350"/>
      <c r="Q29" s="350"/>
    </row>
    <row r="30" spans="1:17" s="43" customFormat="1" ht="49" customHeight="1">
      <c r="A30" s="342" t="str">
        <f>$D$18</f>
        <v>BLACK OYSTER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</row>
    <row r="31" spans="1:17" s="2" customFormat="1" ht="155" customHeight="1">
      <c r="A31" s="243">
        <v>1</v>
      </c>
      <c r="B31" s="357" t="s">
        <v>213</v>
      </c>
      <c r="C31" s="357"/>
      <c r="D31" s="244" t="s">
        <v>113</v>
      </c>
      <c r="E31" s="244" t="str">
        <f>A30</f>
        <v>BLACK OYSTER</v>
      </c>
      <c r="F31" s="243" t="s">
        <v>10</v>
      </c>
      <c r="G31" s="245">
        <f>Q20</f>
        <v>2</v>
      </c>
      <c r="H31" s="246">
        <v>1.3</v>
      </c>
      <c r="I31" s="247">
        <f>H31*G31</f>
        <v>2.6</v>
      </c>
      <c r="J31" s="248">
        <f>(I31*1.1%+(I31/50)*0.5)</f>
        <v>5.460000000000001E-2</v>
      </c>
      <c r="K31" s="248">
        <v>0</v>
      </c>
      <c r="L31" s="248">
        <v>1</v>
      </c>
      <c r="M31" s="249">
        <f>ROUNDUP(SUM(I31:L31),0)</f>
        <v>4</v>
      </c>
      <c r="N31" s="353" t="s">
        <v>378</v>
      </c>
      <c r="O31" s="353"/>
      <c r="P31" s="353"/>
      <c r="Q31" s="353"/>
    </row>
    <row r="32" spans="1:17" s="2" customFormat="1" ht="165" customHeight="1">
      <c r="A32" s="243">
        <v>2</v>
      </c>
      <c r="B32" s="357" t="s">
        <v>215</v>
      </c>
      <c r="C32" s="357"/>
      <c r="D32" s="244" t="s">
        <v>216</v>
      </c>
      <c r="E32" s="244" t="str">
        <f>A30</f>
        <v>BLACK OYSTER</v>
      </c>
      <c r="F32" s="243" t="s">
        <v>10</v>
      </c>
      <c r="G32" s="245">
        <f>G31</f>
        <v>2</v>
      </c>
      <c r="H32" s="246">
        <v>0.23</v>
      </c>
      <c r="I32" s="247">
        <f>H32*G32</f>
        <v>0.46</v>
      </c>
      <c r="J32" s="248">
        <f>((I32*0%+(I32/50)*0.5)*0)</f>
        <v>0</v>
      </c>
      <c r="K32" s="248">
        <v>0</v>
      </c>
      <c r="L32" s="248">
        <v>0</v>
      </c>
      <c r="M32" s="249">
        <f>ROUNDUP(SUM(I32:L32),0)</f>
        <v>1</v>
      </c>
      <c r="N32" s="353" t="s">
        <v>378</v>
      </c>
      <c r="O32" s="353"/>
      <c r="P32" s="353"/>
      <c r="Q32" s="353"/>
    </row>
    <row r="33" spans="1:17" s="43" customFormat="1" ht="49" customHeight="1">
      <c r="A33" s="342" t="str">
        <f>$D$22</f>
        <v>VINTAGE WHITE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</row>
    <row r="34" spans="1:17" s="2" customFormat="1" ht="155" customHeight="1">
      <c r="A34" s="243">
        <v>1</v>
      </c>
      <c r="B34" s="357" t="s">
        <v>213</v>
      </c>
      <c r="C34" s="357"/>
      <c r="D34" s="244" t="s">
        <v>113</v>
      </c>
      <c r="E34" s="244" t="str">
        <f>A33</f>
        <v>VINTAGE WHITE</v>
      </c>
      <c r="F34" s="243" t="s">
        <v>10</v>
      </c>
      <c r="G34" s="245">
        <f>Q23</f>
        <v>1</v>
      </c>
      <c r="H34" s="246">
        <v>1.3</v>
      </c>
      <c r="I34" s="247">
        <f>H34*G34</f>
        <v>1.3</v>
      </c>
      <c r="J34" s="248">
        <f>(I34*1.1%+(I34/50)*0.5)</f>
        <v>2.7300000000000005E-2</v>
      </c>
      <c r="K34" s="248">
        <v>0</v>
      </c>
      <c r="L34" s="248">
        <v>1</v>
      </c>
      <c r="M34" s="249">
        <f>ROUNDUP(SUM(I34:L34),0)</f>
        <v>3</v>
      </c>
      <c r="N34" s="522" t="s">
        <v>379</v>
      </c>
      <c r="O34" s="522"/>
      <c r="P34" s="522"/>
      <c r="Q34" s="522"/>
    </row>
    <row r="35" spans="1:17" s="2" customFormat="1" ht="165" customHeight="1">
      <c r="A35" s="243">
        <v>2</v>
      </c>
      <c r="B35" s="357" t="s">
        <v>215</v>
      </c>
      <c r="C35" s="357"/>
      <c r="D35" s="244" t="s">
        <v>216</v>
      </c>
      <c r="E35" s="244" t="str">
        <f>A33</f>
        <v>VINTAGE WHITE</v>
      </c>
      <c r="F35" s="243" t="s">
        <v>10</v>
      </c>
      <c r="G35" s="245">
        <f>G34</f>
        <v>1</v>
      </c>
      <c r="H35" s="246">
        <v>0.23</v>
      </c>
      <c r="I35" s="247">
        <f>H35*G35</f>
        <v>0.23</v>
      </c>
      <c r="J35" s="248">
        <f>((I35*0%+(I35/50)*0.5)*0)</f>
        <v>0</v>
      </c>
      <c r="K35" s="248">
        <v>0</v>
      </c>
      <c r="L35" s="248">
        <v>0</v>
      </c>
      <c r="M35" s="249">
        <f>ROUNDUP(SUM(I35:L35),0)</f>
        <v>1</v>
      </c>
      <c r="N35" s="522" t="s">
        <v>380</v>
      </c>
      <c r="O35" s="522"/>
      <c r="P35" s="522"/>
      <c r="Q35" s="522"/>
    </row>
    <row r="36" spans="1:17" s="34" customFormat="1" ht="37" customHeight="1" thickBot="1">
      <c r="B36" s="75" t="s">
        <v>21</v>
      </c>
      <c r="C36" s="35"/>
      <c r="D36" s="35"/>
      <c r="E36" s="35"/>
      <c r="G36" s="36"/>
      <c r="Q36" s="37"/>
    </row>
    <row r="37" spans="1:17" s="51" customFormat="1" ht="70.5" customHeight="1">
      <c r="A37" s="358" t="s">
        <v>22</v>
      </c>
      <c r="B37" s="359"/>
      <c r="C37" s="359"/>
      <c r="D37" s="359"/>
      <c r="E37" s="360"/>
      <c r="F37" s="253" t="s">
        <v>47</v>
      </c>
      <c r="G37" s="253" t="s">
        <v>23</v>
      </c>
      <c r="H37" s="361" t="s">
        <v>42</v>
      </c>
      <c r="I37" s="362"/>
      <c r="J37" s="255" t="s">
        <v>18</v>
      </c>
      <c r="K37" s="253" t="s">
        <v>48</v>
      </c>
      <c r="L37" s="253" t="s">
        <v>24</v>
      </c>
      <c r="M37" s="254" t="s">
        <v>25</v>
      </c>
      <c r="N37" s="254" t="s">
        <v>26</v>
      </c>
      <c r="O37" s="254" t="s">
        <v>27</v>
      </c>
      <c r="P37" s="351" t="s">
        <v>28</v>
      </c>
      <c r="Q37" s="352"/>
    </row>
    <row r="38" spans="1:17" s="12" customFormat="1" ht="74" customHeight="1">
      <c r="A38" s="210">
        <v>1</v>
      </c>
      <c r="B38" s="355" t="s">
        <v>187</v>
      </c>
      <c r="C38" s="355"/>
      <c r="D38" s="355"/>
      <c r="E38" s="355"/>
      <c r="F38" s="201" t="str">
        <f>$D$18</f>
        <v>BLACK OYSTER</v>
      </c>
      <c r="G38" s="239"/>
      <c r="H38" s="295" t="str">
        <f>$A$30</f>
        <v>BLACK OYSTER</v>
      </c>
      <c r="I38" s="295" t="e">
        <f>#REF!</f>
        <v>#REF!</v>
      </c>
      <c r="J38" s="206" t="s">
        <v>29</v>
      </c>
      <c r="K38" s="206">
        <f>$G$32</f>
        <v>2</v>
      </c>
      <c r="L38" s="265">
        <v>4.3999999999999997E-2</v>
      </c>
      <c r="M38" s="211">
        <f>ROUNDUP(K38*L38,0)</f>
        <v>1</v>
      </c>
      <c r="N38" s="211"/>
      <c r="O38" s="207">
        <f>M38</f>
        <v>1</v>
      </c>
      <c r="P38" s="296"/>
      <c r="Q38" s="297"/>
    </row>
    <row r="39" spans="1:17" s="12" customFormat="1" ht="74" customHeight="1">
      <c r="A39" s="210">
        <v>2</v>
      </c>
      <c r="B39" s="355" t="s">
        <v>187</v>
      </c>
      <c r="C39" s="355"/>
      <c r="D39" s="355"/>
      <c r="E39" s="355"/>
      <c r="F39" s="201" t="str">
        <f>$A$33</f>
        <v>VINTAGE WHITE</v>
      </c>
      <c r="G39" s="239"/>
      <c r="H39" s="295" t="str">
        <f>$F$39</f>
        <v>VINTAGE WHITE</v>
      </c>
      <c r="I39" s="295" t="e">
        <f>#REF!</f>
        <v>#REF!</v>
      </c>
      <c r="J39" s="206" t="s">
        <v>29</v>
      </c>
      <c r="K39" s="206">
        <f>$G$32</f>
        <v>2</v>
      </c>
      <c r="L39" s="265">
        <v>4.3999999999999997E-2</v>
      </c>
      <c r="M39" s="211">
        <f>ROUNDUP(K39*L39,0)</f>
        <v>1</v>
      </c>
      <c r="N39" s="211"/>
      <c r="O39" s="207">
        <f>M39</f>
        <v>1</v>
      </c>
      <c r="P39" s="296"/>
      <c r="Q39" s="297"/>
    </row>
    <row r="40" spans="1:17" s="43" customFormat="1" ht="102.5" customHeight="1">
      <c r="A40" s="210">
        <v>3</v>
      </c>
      <c r="B40" s="354" t="s">
        <v>266</v>
      </c>
      <c r="C40" s="355"/>
      <c r="D40" s="355"/>
      <c r="E40" s="355"/>
      <c r="F40" s="201" t="s">
        <v>107</v>
      </c>
      <c r="G40" s="201" t="s">
        <v>107</v>
      </c>
      <c r="H40" s="295" t="s">
        <v>381</v>
      </c>
      <c r="I40" s="295" t="e">
        <f>#REF!</f>
        <v>#REF!</v>
      </c>
      <c r="J40" s="206" t="s">
        <v>30</v>
      </c>
      <c r="K40" s="206">
        <f>$Q$26</f>
        <v>4</v>
      </c>
      <c r="L40" s="212">
        <v>1</v>
      </c>
      <c r="M40" s="206">
        <f t="shared" ref="M40" si="2">L40*K40</f>
        <v>4</v>
      </c>
      <c r="N40" s="211"/>
      <c r="O40" s="207">
        <f t="shared" ref="O40" si="3">M40+N40</f>
        <v>4</v>
      </c>
      <c r="P40" s="296"/>
      <c r="Q40" s="297"/>
    </row>
    <row r="41" spans="1:17" s="43" customFormat="1" ht="90" customHeight="1">
      <c r="A41" s="210">
        <v>4</v>
      </c>
      <c r="B41" s="354" t="s">
        <v>217</v>
      </c>
      <c r="C41" s="355"/>
      <c r="D41" s="355"/>
      <c r="E41" s="355"/>
      <c r="F41" s="201" t="s">
        <v>89</v>
      </c>
      <c r="G41" s="256" t="s">
        <v>89</v>
      </c>
      <c r="H41" s="295" t="s">
        <v>381</v>
      </c>
      <c r="I41" s="295" t="e">
        <f>#REF!</f>
        <v>#REF!</v>
      </c>
      <c r="J41" s="206" t="s">
        <v>30</v>
      </c>
      <c r="K41" s="206">
        <f t="shared" ref="K41:K42" si="4">$Q$26</f>
        <v>4</v>
      </c>
      <c r="L41" s="212">
        <v>1</v>
      </c>
      <c r="M41" s="206">
        <f t="shared" ref="M41" si="5">L41*K41</f>
        <v>4</v>
      </c>
      <c r="N41" s="211"/>
      <c r="O41" s="207">
        <f t="shared" ref="O41" si="6">M41+N41</f>
        <v>4</v>
      </c>
      <c r="P41" s="296"/>
      <c r="Q41" s="297"/>
    </row>
    <row r="42" spans="1:17" s="43" customFormat="1" ht="82.5" customHeight="1">
      <c r="A42" s="210">
        <v>5</v>
      </c>
      <c r="B42" s="354" t="s">
        <v>194</v>
      </c>
      <c r="C42" s="355"/>
      <c r="D42" s="355"/>
      <c r="E42" s="355"/>
      <c r="F42" s="201" t="s">
        <v>89</v>
      </c>
      <c r="G42" s="256" t="s">
        <v>89</v>
      </c>
      <c r="H42" s="295" t="s">
        <v>381</v>
      </c>
      <c r="I42" s="295" t="e">
        <f>#REF!</f>
        <v>#REF!</v>
      </c>
      <c r="J42" s="206" t="s">
        <v>30</v>
      </c>
      <c r="K42" s="206">
        <f t="shared" si="4"/>
        <v>4</v>
      </c>
      <c r="L42" s="212">
        <v>1</v>
      </c>
      <c r="M42" s="206">
        <f t="shared" ref="M42:M43" si="7">L42*K42</f>
        <v>4</v>
      </c>
      <c r="N42" s="211"/>
      <c r="O42" s="207">
        <f t="shared" ref="O42:O43" si="8">M42+N42</f>
        <v>4</v>
      </c>
      <c r="P42" s="296"/>
      <c r="Q42" s="297"/>
    </row>
    <row r="43" spans="1:17" s="43" customFormat="1" ht="60" customHeight="1">
      <c r="A43" s="210">
        <v>6</v>
      </c>
      <c r="B43" s="354" t="s">
        <v>218</v>
      </c>
      <c r="C43" s="355"/>
      <c r="D43" s="355"/>
      <c r="E43" s="355"/>
      <c r="F43" s="201" t="str">
        <f>$D$18</f>
        <v>BLACK OYSTER</v>
      </c>
      <c r="G43" s="239"/>
      <c r="H43" s="295" t="str">
        <f>$A$30</f>
        <v>BLACK OYSTER</v>
      </c>
      <c r="I43" s="295" t="e">
        <f>#REF!</f>
        <v>#REF!</v>
      </c>
      <c r="J43" s="206" t="s">
        <v>10</v>
      </c>
      <c r="K43" s="206">
        <f>$G$32</f>
        <v>2</v>
      </c>
      <c r="L43" s="212">
        <v>0.35</v>
      </c>
      <c r="M43" s="206">
        <f t="shared" si="7"/>
        <v>0.7</v>
      </c>
      <c r="N43" s="211"/>
      <c r="O43" s="207">
        <f t="shared" si="8"/>
        <v>0.7</v>
      </c>
      <c r="P43" s="296"/>
      <c r="Q43" s="297"/>
    </row>
    <row r="44" spans="1:17" s="43" customFormat="1" ht="62.5" customHeight="1">
      <c r="A44" s="210">
        <v>7</v>
      </c>
      <c r="B44" s="354" t="s">
        <v>218</v>
      </c>
      <c r="C44" s="355"/>
      <c r="D44" s="355"/>
      <c r="E44" s="355"/>
      <c r="F44" s="201" t="str">
        <f>$A$33</f>
        <v>VINTAGE WHITE</v>
      </c>
      <c r="G44" s="239"/>
      <c r="H44" s="295" t="str">
        <f>$F$39</f>
        <v>VINTAGE WHITE</v>
      </c>
      <c r="I44" s="295" t="e">
        <f>#REF!</f>
        <v>#REF!</v>
      </c>
      <c r="J44" s="206" t="s">
        <v>10</v>
      </c>
      <c r="K44" s="206">
        <f>$G$32</f>
        <v>2</v>
      </c>
      <c r="L44" s="212">
        <v>0.35</v>
      </c>
      <c r="M44" s="206">
        <f t="shared" ref="M44" si="9">L44*K44</f>
        <v>0.7</v>
      </c>
      <c r="N44" s="211"/>
      <c r="O44" s="207">
        <f t="shared" ref="O44" si="10">M44+N44</f>
        <v>0.7</v>
      </c>
      <c r="P44" s="296"/>
      <c r="Q44" s="297"/>
    </row>
    <row r="45" spans="1:17" s="34" customFormat="1" ht="39" hidden="1" customHeight="1">
      <c r="B45" s="80" t="s">
        <v>65</v>
      </c>
      <c r="C45" s="35"/>
      <c r="D45" s="35"/>
      <c r="E45" s="35"/>
      <c r="G45" s="36"/>
      <c r="Q45" s="37"/>
    </row>
    <row r="46" spans="1:17" s="51" customFormat="1" ht="97" hidden="1" customHeight="1">
      <c r="A46" s="356" t="s">
        <v>22</v>
      </c>
      <c r="B46" s="356"/>
      <c r="C46" s="356"/>
      <c r="D46" s="356"/>
      <c r="E46" s="356"/>
      <c r="F46" s="208" t="s">
        <v>47</v>
      </c>
      <c r="G46" s="208" t="s">
        <v>23</v>
      </c>
      <c r="H46" s="350" t="s">
        <v>42</v>
      </c>
      <c r="I46" s="350"/>
      <c r="J46" s="209" t="s">
        <v>18</v>
      </c>
      <c r="K46" s="208" t="s">
        <v>48</v>
      </c>
      <c r="L46" s="208" t="s">
        <v>24</v>
      </c>
      <c r="M46" s="208" t="s">
        <v>25</v>
      </c>
      <c r="N46" s="208" t="s">
        <v>26</v>
      </c>
      <c r="O46" s="208" t="s">
        <v>27</v>
      </c>
      <c r="P46" s="350" t="s">
        <v>28</v>
      </c>
      <c r="Q46" s="350"/>
    </row>
    <row r="47" spans="1:17" s="280" customFormat="1" ht="95.5" hidden="1" customHeight="1">
      <c r="A47" s="277">
        <v>1</v>
      </c>
      <c r="B47" s="292" t="s">
        <v>341</v>
      </c>
      <c r="C47" s="293"/>
      <c r="D47" s="293"/>
      <c r="E47" s="294"/>
      <c r="F47" s="278" t="s">
        <v>89</v>
      </c>
      <c r="G47" s="279" t="s">
        <v>89</v>
      </c>
      <c r="H47" s="295" t="str">
        <f t="shared" ref="H47:H57" si="11">$D$20</f>
        <v>BLACK OYSTER</v>
      </c>
      <c r="I47" s="295" t="e">
        <f>#REF!</f>
        <v>#REF!</v>
      </c>
      <c r="J47" s="206" t="s">
        <v>30</v>
      </c>
      <c r="K47" s="206">
        <f>$Q$20</f>
        <v>2</v>
      </c>
      <c r="L47" s="212">
        <v>1</v>
      </c>
      <c r="M47" s="206">
        <f>L47*K47</f>
        <v>2</v>
      </c>
      <c r="N47" s="211"/>
      <c r="O47" s="207">
        <v>40</v>
      </c>
      <c r="P47" s="296" t="s">
        <v>342</v>
      </c>
      <c r="Q47" s="297"/>
    </row>
    <row r="48" spans="1:17" s="280" customFormat="1" ht="55" hidden="1" customHeight="1">
      <c r="A48" s="277">
        <v>2</v>
      </c>
      <c r="B48" s="292" t="s">
        <v>343</v>
      </c>
      <c r="C48" s="293"/>
      <c r="D48" s="293"/>
      <c r="E48" s="294"/>
      <c r="F48" s="278" t="s">
        <v>39</v>
      </c>
      <c r="G48" s="278" t="s">
        <v>39</v>
      </c>
      <c r="H48" s="295" t="str">
        <f t="shared" si="11"/>
        <v>BLACK OYSTER</v>
      </c>
      <c r="I48" s="295" t="e">
        <f>#REF!</f>
        <v>#REF!</v>
      </c>
      <c r="J48" s="206" t="s">
        <v>30</v>
      </c>
      <c r="K48" s="206">
        <f t="shared" ref="K48:K57" si="12">$Q$20</f>
        <v>2</v>
      </c>
      <c r="L48" s="212">
        <v>1</v>
      </c>
      <c r="M48" s="206">
        <f t="shared" ref="M48:M53" si="13">L48*K48</f>
        <v>2</v>
      </c>
      <c r="N48" s="211"/>
      <c r="O48" s="207">
        <f t="shared" ref="O48:O50" si="14">N48+M48</f>
        <v>2</v>
      </c>
      <c r="P48" s="298"/>
      <c r="Q48" s="298"/>
    </row>
    <row r="49" spans="1:17" s="280" customFormat="1" ht="94.5" hidden="1" customHeight="1">
      <c r="A49" s="277">
        <v>3</v>
      </c>
      <c r="B49" s="292" t="s">
        <v>344</v>
      </c>
      <c r="C49" s="293"/>
      <c r="D49" s="293"/>
      <c r="E49" s="294"/>
      <c r="F49" s="278" t="s">
        <v>89</v>
      </c>
      <c r="G49" s="278" t="s">
        <v>89</v>
      </c>
      <c r="H49" s="295" t="str">
        <f t="shared" si="11"/>
        <v>BLACK OYSTER</v>
      </c>
      <c r="I49" s="295" t="e">
        <f>#REF!</f>
        <v>#REF!</v>
      </c>
      <c r="J49" s="206" t="s">
        <v>30</v>
      </c>
      <c r="K49" s="206">
        <f t="shared" si="12"/>
        <v>2</v>
      </c>
      <c r="L49" s="212">
        <v>1</v>
      </c>
      <c r="M49" s="206">
        <f t="shared" si="13"/>
        <v>2</v>
      </c>
      <c r="N49" s="211"/>
      <c r="O49" s="207">
        <f t="shared" si="14"/>
        <v>2</v>
      </c>
      <c r="P49" s="298" t="s">
        <v>345</v>
      </c>
      <c r="Q49" s="299"/>
    </row>
    <row r="50" spans="1:17" s="280" customFormat="1" ht="103" hidden="1" customHeight="1">
      <c r="A50" s="277">
        <v>4</v>
      </c>
      <c r="B50" s="292" t="s">
        <v>346</v>
      </c>
      <c r="C50" s="293"/>
      <c r="D50" s="293"/>
      <c r="E50" s="294"/>
      <c r="F50" s="278" t="s">
        <v>89</v>
      </c>
      <c r="G50" s="278" t="s">
        <v>89</v>
      </c>
      <c r="H50" s="295" t="str">
        <f t="shared" si="11"/>
        <v>BLACK OYSTER</v>
      </c>
      <c r="I50" s="295" t="e">
        <f>#REF!</f>
        <v>#REF!</v>
      </c>
      <c r="J50" s="206" t="s">
        <v>30</v>
      </c>
      <c r="K50" s="206">
        <f t="shared" si="12"/>
        <v>2</v>
      </c>
      <c r="L50" s="212">
        <v>1</v>
      </c>
      <c r="M50" s="206">
        <f t="shared" si="13"/>
        <v>2</v>
      </c>
      <c r="N50" s="211"/>
      <c r="O50" s="207">
        <f t="shared" si="14"/>
        <v>2</v>
      </c>
      <c r="P50" s="298" t="s">
        <v>345</v>
      </c>
      <c r="Q50" s="299"/>
    </row>
    <row r="51" spans="1:17" s="12" customFormat="1" ht="98" hidden="1" customHeight="1">
      <c r="A51" s="277">
        <v>5</v>
      </c>
      <c r="B51" s="292" t="s">
        <v>347</v>
      </c>
      <c r="C51" s="293"/>
      <c r="D51" s="293"/>
      <c r="E51" s="294"/>
      <c r="F51" s="278" t="s">
        <v>89</v>
      </c>
      <c r="G51" s="278" t="s">
        <v>89</v>
      </c>
      <c r="H51" s="295" t="str">
        <f t="shared" si="11"/>
        <v>BLACK OYSTER</v>
      </c>
      <c r="I51" s="295" t="e">
        <f>#REF!</f>
        <v>#REF!</v>
      </c>
      <c r="J51" s="206" t="s">
        <v>30</v>
      </c>
      <c r="K51" s="206">
        <f t="shared" si="12"/>
        <v>2</v>
      </c>
      <c r="L51" s="212">
        <f>1/50</f>
        <v>0.02</v>
      </c>
      <c r="M51" s="206">
        <f t="shared" si="13"/>
        <v>0.04</v>
      </c>
      <c r="N51" s="211"/>
      <c r="O51" s="207">
        <f>N51+M51</f>
        <v>0.04</v>
      </c>
      <c r="P51" s="296" t="s">
        <v>348</v>
      </c>
      <c r="Q51" s="297"/>
    </row>
    <row r="52" spans="1:17" s="12" customFormat="1" ht="65" hidden="1" customHeight="1">
      <c r="A52" s="277">
        <v>6</v>
      </c>
      <c r="B52" s="292" t="s">
        <v>349</v>
      </c>
      <c r="C52" s="293"/>
      <c r="D52" s="293"/>
      <c r="E52" s="294"/>
      <c r="F52" s="278" t="s">
        <v>92</v>
      </c>
      <c r="G52" s="278" t="s">
        <v>92</v>
      </c>
      <c r="H52" s="295" t="str">
        <f t="shared" si="11"/>
        <v>BLACK OYSTER</v>
      </c>
      <c r="I52" s="295" t="e">
        <f>#REF!</f>
        <v>#REF!</v>
      </c>
      <c r="J52" s="206" t="s">
        <v>30</v>
      </c>
      <c r="K52" s="206">
        <f t="shared" si="12"/>
        <v>2</v>
      </c>
      <c r="L52" s="212">
        <v>1</v>
      </c>
      <c r="M52" s="206">
        <f t="shared" si="13"/>
        <v>2</v>
      </c>
      <c r="N52" s="211"/>
      <c r="O52" s="207">
        <f t="shared" ref="O52:O54" si="15">N52+M52</f>
        <v>2</v>
      </c>
      <c r="P52" s="296"/>
      <c r="Q52" s="297"/>
    </row>
    <row r="53" spans="1:17" s="12" customFormat="1" ht="65" hidden="1" customHeight="1">
      <c r="A53" s="277">
        <v>7</v>
      </c>
      <c r="B53" s="292" t="s">
        <v>350</v>
      </c>
      <c r="C53" s="293"/>
      <c r="D53" s="293"/>
      <c r="E53" s="294"/>
      <c r="F53" s="278" t="s">
        <v>92</v>
      </c>
      <c r="G53" s="278" t="s">
        <v>92</v>
      </c>
      <c r="H53" s="295" t="str">
        <f t="shared" si="11"/>
        <v>BLACK OYSTER</v>
      </c>
      <c r="I53" s="295" t="e">
        <f>#REF!</f>
        <v>#REF!</v>
      </c>
      <c r="J53" s="206" t="s">
        <v>30</v>
      </c>
      <c r="K53" s="206">
        <f t="shared" si="12"/>
        <v>2</v>
      </c>
      <c r="L53" s="212">
        <f>1/50</f>
        <v>0.02</v>
      </c>
      <c r="M53" s="206">
        <f t="shared" si="13"/>
        <v>0.04</v>
      </c>
      <c r="N53" s="211"/>
      <c r="O53" s="207">
        <f t="shared" si="15"/>
        <v>0.04</v>
      </c>
      <c r="P53" s="298"/>
      <c r="Q53" s="298"/>
    </row>
    <row r="54" spans="1:17" s="12" customFormat="1" ht="65" hidden="1" customHeight="1">
      <c r="A54" s="277">
        <v>8</v>
      </c>
      <c r="B54" s="281" t="s">
        <v>351</v>
      </c>
      <c r="C54" s="282"/>
      <c r="D54" s="282"/>
      <c r="E54" s="283"/>
      <c r="F54" s="278" t="s">
        <v>55</v>
      </c>
      <c r="G54" s="278" t="s">
        <v>55</v>
      </c>
      <c r="H54" s="295" t="str">
        <f t="shared" si="11"/>
        <v>BLACK OYSTER</v>
      </c>
      <c r="I54" s="295" t="e">
        <f>#REF!</f>
        <v>#REF!</v>
      </c>
      <c r="J54" s="206" t="s">
        <v>30</v>
      </c>
      <c r="K54" s="206">
        <f t="shared" si="12"/>
        <v>2</v>
      </c>
      <c r="L54" s="212">
        <f>2/50</f>
        <v>0.04</v>
      </c>
      <c r="M54" s="206">
        <f>L54*K54</f>
        <v>0.08</v>
      </c>
      <c r="N54" s="211"/>
      <c r="O54" s="207">
        <f t="shared" si="15"/>
        <v>0.08</v>
      </c>
      <c r="P54" s="298"/>
      <c r="Q54" s="298"/>
    </row>
    <row r="55" spans="1:17" s="12" customFormat="1" ht="65" hidden="1" customHeight="1">
      <c r="A55" s="277">
        <v>9</v>
      </c>
      <c r="B55" s="281" t="s">
        <v>352</v>
      </c>
      <c r="C55" s="282"/>
      <c r="D55" s="282"/>
      <c r="E55" s="283"/>
      <c r="F55" s="278" t="s">
        <v>55</v>
      </c>
      <c r="G55" s="278" t="s">
        <v>55</v>
      </c>
      <c r="H55" s="295" t="str">
        <f t="shared" si="11"/>
        <v>BLACK OYSTER</v>
      </c>
      <c r="I55" s="295" t="e">
        <f>#REF!</f>
        <v>#REF!</v>
      </c>
      <c r="J55" s="206" t="s">
        <v>30</v>
      </c>
      <c r="K55" s="206">
        <f t="shared" si="12"/>
        <v>2</v>
      </c>
      <c r="L55" s="212">
        <f>2/40</f>
        <v>0.05</v>
      </c>
      <c r="M55" s="206">
        <f t="shared" ref="M55:M57" si="16">L55*K55</f>
        <v>0.1</v>
      </c>
      <c r="N55" s="206"/>
      <c r="O55" s="207">
        <v>26</v>
      </c>
      <c r="P55" s="298"/>
      <c r="Q55" s="298"/>
    </row>
    <row r="56" spans="1:17" s="12" customFormat="1" ht="65" hidden="1" customHeight="1">
      <c r="A56" s="277">
        <v>10</v>
      </c>
      <c r="B56" s="281" t="s">
        <v>353</v>
      </c>
      <c r="C56" s="282"/>
      <c r="D56" s="282"/>
      <c r="E56" s="283"/>
      <c r="F56" s="278" t="s">
        <v>55</v>
      </c>
      <c r="G56" s="278" t="s">
        <v>55</v>
      </c>
      <c r="H56" s="295" t="str">
        <f t="shared" si="11"/>
        <v>BLACK OYSTER</v>
      </c>
      <c r="I56" s="295" t="e">
        <f>#REF!</f>
        <v>#REF!</v>
      </c>
      <c r="J56" s="206" t="s">
        <v>30</v>
      </c>
      <c r="K56" s="206">
        <f t="shared" si="12"/>
        <v>2</v>
      </c>
      <c r="L56" s="212">
        <f>2/40</f>
        <v>0.05</v>
      </c>
      <c r="M56" s="206">
        <f t="shared" si="16"/>
        <v>0.1</v>
      </c>
      <c r="N56" s="206"/>
      <c r="O56" s="207">
        <v>26</v>
      </c>
      <c r="P56" s="298"/>
      <c r="Q56" s="298"/>
    </row>
    <row r="57" spans="1:17" s="12" customFormat="1" ht="65" hidden="1" customHeight="1">
      <c r="A57" s="277">
        <v>11</v>
      </c>
      <c r="B57" s="281" t="s">
        <v>354</v>
      </c>
      <c r="C57" s="282"/>
      <c r="D57" s="282"/>
      <c r="E57" s="283"/>
      <c r="F57" s="278" t="s">
        <v>55</v>
      </c>
      <c r="G57" s="278" t="s">
        <v>55</v>
      </c>
      <c r="H57" s="295" t="str">
        <f t="shared" si="11"/>
        <v>BLACK OYSTER</v>
      </c>
      <c r="I57" s="295" t="e">
        <f>#REF!</f>
        <v>#REF!</v>
      </c>
      <c r="J57" s="206" t="s">
        <v>30</v>
      </c>
      <c r="K57" s="206">
        <f t="shared" si="12"/>
        <v>2</v>
      </c>
      <c r="L57" s="212">
        <f>2/40</f>
        <v>0.05</v>
      </c>
      <c r="M57" s="206">
        <f t="shared" si="16"/>
        <v>0.1</v>
      </c>
      <c r="N57" s="206"/>
      <c r="O57" s="207">
        <v>26</v>
      </c>
      <c r="P57" s="298"/>
      <c r="Q57" s="298"/>
    </row>
    <row r="58" spans="1:17" s="12" customFormat="1" ht="35" customHeight="1">
      <c r="A58" s="43"/>
      <c r="B58" s="286"/>
      <c r="C58" s="286"/>
      <c r="D58" s="286"/>
      <c r="E58" s="286"/>
      <c r="F58" s="287"/>
      <c r="G58" s="287"/>
      <c r="H58" s="288"/>
      <c r="I58" s="288"/>
      <c r="J58" s="289"/>
      <c r="K58" s="289"/>
      <c r="L58" s="89"/>
      <c r="M58" s="289"/>
      <c r="N58" s="289"/>
      <c r="O58" s="290"/>
      <c r="P58" s="291"/>
      <c r="Q58" s="291"/>
    </row>
    <row r="59" spans="1:17" s="12" customFormat="1" ht="30">
      <c r="B59" s="266" t="s">
        <v>66</v>
      </c>
      <c r="C59" s="267"/>
      <c r="D59" s="77"/>
      <c r="E59" s="77"/>
      <c r="F59" s="77"/>
      <c r="G59" s="78"/>
      <c r="H59" s="77"/>
      <c r="I59" s="77"/>
      <c r="J59" s="378" t="s">
        <v>31</v>
      </c>
      <c r="K59" s="378"/>
      <c r="L59" s="378"/>
      <c r="M59" s="378"/>
      <c r="N59" s="378"/>
      <c r="O59" s="42"/>
      <c r="P59" s="42"/>
      <c r="Q59" s="43"/>
    </row>
    <row r="60" spans="1:17" s="88" customFormat="1" ht="30">
      <c r="A60" s="88">
        <v>1</v>
      </c>
      <c r="B60" s="238" t="s">
        <v>188</v>
      </c>
      <c r="C60" s="99" t="s">
        <v>154</v>
      </c>
      <c r="D60" s="12"/>
      <c r="E60" s="12"/>
      <c r="F60" s="12"/>
      <c r="G60" s="44"/>
      <c r="H60" s="44"/>
      <c r="I60" s="44"/>
      <c r="J60" s="44"/>
      <c r="K60" s="16"/>
      <c r="L60" s="16"/>
      <c r="M60" s="44"/>
      <c r="N60" s="44"/>
      <c r="O60" s="44"/>
      <c r="P60" s="44"/>
      <c r="Q60" s="44"/>
    </row>
    <row r="61" spans="1:17" s="12" customFormat="1" ht="30" hidden="1">
      <c r="A61" s="88"/>
      <c r="B61" s="370" t="s">
        <v>49</v>
      </c>
      <c r="C61" s="371"/>
      <c r="D61" s="371"/>
      <c r="E61" s="371"/>
      <c r="F61" s="371"/>
      <c r="G61" s="371"/>
      <c r="H61" s="371"/>
      <c r="I61" s="372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30" hidden="1">
      <c r="A62" s="88"/>
      <c r="B62" s="373" t="s">
        <v>42</v>
      </c>
      <c r="C62" s="374"/>
      <c r="D62" s="375" t="s">
        <v>54</v>
      </c>
      <c r="E62" s="376"/>
      <c r="F62" s="376"/>
      <c r="G62" s="376"/>
      <c r="H62" s="376"/>
      <c r="I62" s="377"/>
      <c r="J62" s="44"/>
      <c r="K62" s="44"/>
      <c r="L62" s="44"/>
      <c r="M62" s="44"/>
      <c r="N62" s="44"/>
      <c r="O62" s="44"/>
      <c r="P62" s="44"/>
      <c r="Q62" s="44"/>
    </row>
    <row r="63" spans="1:17" s="12" customFormat="1" ht="101.5" hidden="1" customHeight="1">
      <c r="A63" s="88"/>
      <c r="B63" s="382">
        <f>G44</f>
        <v>0</v>
      </c>
      <c r="C63" s="383"/>
      <c r="D63" s="379" t="s">
        <v>366</v>
      </c>
      <c r="E63" s="380"/>
      <c r="F63" s="380"/>
      <c r="G63" s="380"/>
      <c r="H63" s="380"/>
      <c r="I63" s="381"/>
      <c r="J63" s="44"/>
      <c r="K63" s="44"/>
      <c r="L63" s="44"/>
      <c r="M63" s="44"/>
      <c r="N63" s="44"/>
      <c r="O63" s="44"/>
    </row>
    <row r="64" spans="1:17" s="12" customFormat="1" ht="30" hidden="1">
      <c r="A64" s="88"/>
      <c r="B64" s="375" t="s">
        <v>337</v>
      </c>
      <c r="C64" s="376"/>
      <c r="D64" s="376"/>
      <c r="E64" s="376"/>
      <c r="F64" s="376"/>
      <c r="G64" s="376"/>
      <c r="H64" s="376"/>
      <c r="I64" s="376"/>
      <c r="J64" s="44"/>
      <c r="K64" s="44"/>
      <c r="L64" s="44"/>
    </row>
    <row r="65" spans="1:17" s="12" customFormat="1" ht="28" hidden="1">
      <c r="A65" s="88"/>
      <c r="B65" s="325"/>
      <c r="C65" s="326"/>
      <c r="D65" s="240" t="s">
        <v>181</v>
      </c>
      <c r="E65" s="240" t="s">
        <v>60</v>
      </c>
      <c r="F65" s="240" t="s">
        <v>10</v>
      </c>
      <c r="G65" s="240" t="s">
        <v>57</v>
      </c>
      <c r="H65" s="240" t="s">
        <v>58</v>
      </c>
      <c r="I65" s="240" t="s">
        <v>59</v>
      </c>
      <c r="J65" s="44"/>
    </row>
    <row r="66" spans="1:17" s="12" customFormat="1" ht="110" hidden="1" customHeight="1">
      <c r="A66" s="88"/>
      <c r="B66" s="363" t="s">
        <v>367</v>
      </c>
      <c r="C66" s="364"/>
      <c r="D66" s="322" t="s">
        <v>368</v>
      </c>
      <c r="E66" s="323"/>
      <c r="F66" s="323"/>
      <c r="G66" s="323"/>
      <c r="H66" s="323"/>
      <c r="I66" s="324"/>
      <c r="J66" s="44"/>
    </row>
    <row r="67" spans="1:17" s="12" customFormat="1" ht="203" hidden="1" customHeight="1">
      <c r="A67" s="88"/>
      <c r="B67" s="365" t="s">
        <v>369</v>
      </c>
      <c r="C67" s="366"/>
      <c r="D67" s="367" t="s">
        <v>370</v>
      </c>
      <c r="E67" s="368"/>
      <c r="F67" s="368"/>
      <c r="G67" s="368"/>
      <c r="H67" s="368"/>
      <c r="I67" s="369"/>
      <c r="J67" s="44"/>
    </row>
    <row r="68" spans="1:17" s="12" customFormat="1" ht="79" hidden="1" customHeight="1">
      <c r="A68" s="88"/>
      <c r="B68" s="363" t="s">
        <v>338</v>
      </c>
      <c r="C68" s="364"/>
      <c r="D68" s="322" t="s">
        <v>371</v>
      </c>
      <c r="E68" s="323"/>
      <c r="F68" s="323"/>
      <c r="G68" s="323"/>
      <c r="H68" s="323"/>
      <c r="I68" s="324"/>
      <c r="J68" s="44"/>
    </row>
    <row r="69" spans="1:17" s="12" customFormat="1" ht="215.5" hidden="1" customHeight="1">
      <c r="A69" s="88"/>
      <c r="B69" s="365" t="s">
        <v>339</v>
      </c>
      <c r="C69" s="366"/>
      <c r="D69" s="367" t="s">
        <v>372</v>
      </c>
      <c r="E69" s="368"/>
      <c r="F69" s="368"/>
      <c r="G69" s="368"/>
      <c r="H69" s="368"/>
      <c r="I69" s="369"/>
      <c r="J69" s="44"/>
    </row>
    <row r="70" spans="1:17" s="12" customFormat="1" ht="12.75" customHeight="1">
      <c r="A70" s="88"/>
      <c r="B70" s="88"/>
      <c r="C70" s="88"/>
      <c r="D70" s="88"/>
      <c r="E70" s="88"/>
      <c r="F70" s="88"/>
      <c r="G70" s="88"/>
      <c r="H70" s="88"/>
      <c r="I70" s="88"/>
      <c r="J70" s="44"/>
      <c r="K70" s="44"/>
      <c r="L70" s="44"/>
      <c r="M70" s="44"/>
      <c r="N70" s="44"/>
      <c r="O70" s="44"/>
      <c r="P70" s="44"/>
      <c r="Q70" s="44"/>
    </row>
    <row r="71" spans="1:17" s="88" customFormat="1" ht="38" customHeight="1">
      <c r="A71" s="13">
        <v>2</v>
      </c>
      <c r="B71" s="238" t="s">
        <v>190</v>
      </c>
      <c r="C71" s="301" t="s">
        <v>382</v>
      </c>
      <c r="D71" s="301"/>
      <c r="E71" s="301"/>
      <c r="F71" s="301"/>
      <c r="G71" s="44"/>
      <c r="H71" s="44"/>
      <c r="I71" s="44"/>
      <c r="J71" s="44"/>
      <c r="K71" s="16"/>
      <c r="L71" s="16"/>
      <c r="M71" s="44"/>
      <c r="N71" s="44"/>
      <c r="O71" s="44"/>
      <c r="P71" s="44"/>
      <c r="Q71" s="44"/>
    </row>
    <row r="72" spans="1:17" s="12" customFormat="1" ht="42" customHeight="1">
      <c r="A72" s="88"/>
      <c r="B72" s="307" t="s">
        <v>49</v>
      </c>
      <c r="C72" s="308"/>
      <c r="D72" s="308"/>
      <c r="E72" s="308"/>
      <c r="F72" s="308"/>
      <c r="G72" s="308"/>
      <c r="H72" s="308"/>
      <c r="I72" s="309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44" customHeight="1">
      <c r="A73" s="88"/>
      <c r="B73" s="310" t="s">
        <v>42</v>
      </c>
      <c r="C73" s="311"/>
      <c r="D73" s="303" t="s">
        <v>69</v>
      </c>
      <c r="E73" s="304"/>
      <c r="F73" s="304"/>
      <c r="G73" s="304"/>
      <c r="H73" s="304"/>
      <c r="I73" s="312"/>
      <c r="J73" s="44"/>
      <c r="K73" s="44"/>
      <c r="L73" s="44"/>
      <c r="M73" s="44"/>
      <c r="N73" s="44"/>
      <c r="O73" s="44"/>
      <c r="P73" s="44"/>
      <c r="Q73" s="44"/>
    </row>
    <row r="74" spans="1:17" s="12" customFormat="1" ht="89.5" customHeight="1">
      <c r="A74" s="88"/>
      <c r="B74" s="526" t="str">
        <f>$D$18</f>
        <v>BLACK OYSTER</v>
      </c>
      <c r="C74" s="526" t="e">
        <f>#REF!</f>
        <v>#REF!</v>
      </c>
      <c r="D74" s="523" t="s">
        <v>383</v>
      </c>
      <c r="E74" s="524"/>
      <c r="F74" s="524"/>
      <c r="G74" s="524"/>
      <c r="H74" s="524"/>
      <c r="I74" s="525"/>
      <c r="J74" s="44"/>
      <c r="K74" s="44"/>
      <c r="L74" s="44"/>
      <c r="M74" s="44"/>
      <c r="N74" s="44"/>
      <c r="O74" s="44"/>
    </row>
    <row r="75" spans="1:17" s="12" customFormat="1" ht="89.5" customHeight="1">
      <c r="A75" s="88"/>
      <c r="B75" s="526" t="str">
        <f>$D$22</f>
        <v>VINTAGE WHITE</v>
      </c>
      <c r="C75" s="526" t="e">
        <f>#REF!</f>
        <v>#REF!</v>
      </c>
      <c r="D75" s="523" t="s">
        <v>384</v>
      </c>
      <c r="E75" s="524"/>
      <c r="F75" s="524"/>
      <c r="G75" s="524"/>
      <c r="H75" s="524"/>
      <c r="I75" s="525"/>
      <c r="J75" s="44"/>
      <c r="K75" s="44"/>
      <c r="L75" s="44"/>
      <c r="M75" s="44"/>
      <c r="N75" s="44"/>
      <c r="O75" s="44"/>
    </row>
    <row r="76" spans="1:17" s="12" customFormat="1" ht="29.15" customHeight="1">
      <c r="A76" s="88"/>
      <c r="B76" s="213"/>
      <c r="C76" s="214"/>
      <c r="D76" s="215"/>
      <c r="E76" s="202"/>
      <c r="F76" s="202"/>
      <c r="G76" s="202"/>
      <c r="H76" s="202"/>
      <c r="I76" s="203"/>
      <c r="J76" s="44"/>
      <c r="K76" s="44"/>
      <c r="L76" s="44"/>
      <c r="M76" s="44"/>
      <c r="N76" s="44"/>
      <c r="O76" s="44"/>
    </row>
    <row r="77" spans="1:17" s="12" customFormat="1" ht="28">
      <c r="A77" s="88"/>
      <c r="B77" s="303" t="s">
        <v>70</v>
      </c>
      <c r="C77" s="304"/>
      <c r="D77" s="305"/>
      <c r="E77" s="305"/>
      <c r="F77" s="305"/>
      <c r="G77" s="305"/>
      <c r="H77" s="305"/>
      <c r="I77" s="306"/>
      <c r="J77" s="44"/>
      <c r="K77" s="44"/>
      <c r="L77" s="44"/>
    </row>
    <row r="78" spans="1:17" s="12" customFormat="1" ht="31" customHeight="1">
      <c r="A78" s="88"/>
      <c r="B78" s="325"/>
      <c r="C78" s="326"/>
      <c r="D78" s="240" t="s">
        <v>181</v>
      </c>
      <c r="E78" s="240" t="s">
        <v>60</v>
      </c>
      <c r="F78" s="240" t="s">
        <v>10</v>
      </c>
      <c r="G78" s="240" t="s">
        <v>57</v>
      </c>
      <c r="H78" s="240" t="s">
        <v>58</v>
      </c>
      <c r="I78" s="240" t="s">
        <v>59</v>
      </c>
      <c r="J78" s="44"/>
    </row>
    <row r="79" spans="1:17" s="12" customFormat="1" ht="84" customHeight="1">
      <c r="A79" s="88"/>
      <c r="B79" s="527" t="s">
        <v>333</v>
      </c>
      <c r="C79" s="527"/>
      <c r="D79" s="327" t="s">
        <v>334</v>
      </c>
      <c r="E79" s="328"/>
      <c r="F79" s="328"/>
      <c r="G79" s="328"/>
      <c r="H79" s="328"/>
      <c r="I79" s="329"/>
      <c r="J79" s="44"/>
    </row>
    <row r="80" spans="1:17" s="12" customFormat="1" ht="196" customHeight="1">
      <c r="A80" s="88"/>
      <c r="B80" s="528" t="s">
        <v>335</v>
      </c>
      <c r="C80" s="528"/>
      <c r="D80" s="327" t="s">
        <v>385</v>
      </c>
      <c r="E80" s="328"/>
      <c r="F80" s="328"/>
      <c r="G80" s="328"/>
      <c r="H80" s="328"/>
      <c r="I80" s="329"/>
      <c r="J80" s="44"/>
    </row>
    <row r="81" spans="1:17" s="88" customFormat="1" ht="48.65" customHeight="1">
      <c r="A81" s="13">
        <v>3</v>
      </c>
      <c r="B81" s="238" t="s">
        <v>191</v>
      </c>
      <c r="C81" s="99" t="s">
        <v>195</v>
      </c>
      <c r="D81" s="15"/>
      <c r="E81" s="15"/>
      <c r="F81" s="15"/>
      <c r="G81" s="44"/>
      <c r="H81" s="44"/>
      <c r="I81" s="44"/>
      <c r="J81" s="44"/>
      <c r="K81" s="16"/>
      <c r="L81" s="16"/>
      <c r="M81" s="44"/>
      <c r="N81" s="44"/>
      <c r="O81" s="44"/>
      <c r="P81" s="44"/>
      <c r="Q81" s="44"/>
    </row>
    <row r="82" spans="1:17" s="12" customFormat="1" ht="36.65" hidden="1" customHeight="1">
      <c r="A82" s="88"/>
      <c r="B82" s="316" t="s">
        <v>42</v>
      </c>
      <c r="C82" s="317"/>
      <c r="D82" s="318" t="s">
        <v>186</v>
      </c>
      <c r="E82" s="319"/>
      <c r="F82" s="319"/>
      <c r="G82" s="319"/>
      <c r="H82" s="319"/>
      <c r="I82" s="320"/>
      <c r="J82" s="44"/>
      <c r="K82" s="44"/>
      <c r="L82" s="44"/>
      <c r="M82" s="44"/>
      <c r="N82" s="44"/>
      <c r="O82" s="44"/>
      <c r="P82" s="44"/>
      <c r="Q82" s="44"/>
    </row>
    <row r="83" spans="1:17" s="12" customFormat="1" ht="182" hidden="1" customHeight="1">
      <c r="A83" s="88"/>
      <c r="B83" s="321" t="e">
        <f>#REF!</f>
        <v>#REF!</v>
      </c>
      <c r="C83" s="321" t="e">
        <f>#REF!</f>
        <v>#REF!</v>
      </c>
      <c r="D83" s="322" t="s">
        <v>192</v>
      </c>
      <c r="E83" s="323"/>
      <c r="F83" s="323"/>
      <c r="G83" s="323"/>
      <c r="H83" s="323"/>
      <c r="I83" s="324"/>
      <c r="J83" s="44"/>
    </row>
    <row r="84" spans="1:17" s="12" customFormat="1" ht="29.25" customHeight="1">
      <c r="B84" s="302" t="s">
        <v>78</v>
      </c>
      <c r="C84" s="302"/>
      <c r="D84" s="302"/>
      <c r="E84" s="302"/>
      <c r="G84" s="44"/>
      <c r="N84" s="43"/>
      <c r="O84" s="42"/>
      <c r="P84" s="42"/>
      <c r="Q84" s="43"/>
    </row>
    <row r="85" spans="1:17" s="12" customFormat="1" ht="35.25" customHeight="1">
      <c r="A85" s="88">
        <v>1</v>
      </c>
      <c r="B85" s="94" t="s">
        <v>183</v>
      </c>
      <c r="C85" s="88"/>
      <c r="D85" s="88"/>
      <c r="G85" s="44"/>
      <c r="N85" s="43"/>
      <c r="O85" s="42"/>
      <c r="P85" s="42"/>
      <c r="Q85" s="43"/>
    </row>
    <row r="86" spans="1:17" s="12" customFormat="1" ht="35.25" customHeight="1">
      <c r="A86" s="88">
        <v>2</v>
      </c>
      <c r="B86" s="94" t="s">
        <v>184</v>
      </c>
      <c r="C86" s="88"/>
      <c r="D86" s="88"/>
      <c r="G86" s="44"/>
      <c r="N86" s="43"/>
      <c r="O86" s="42"/>
      <c r="P86" s="42"/>
      <c r="Q86" s="43"/>
    </row>
    <row r="87" spans="1:17" s="12" customFormat="1" ht="35.25" customHeight="1">
      <c r="A87" s="88">
        <v>3</v>
      </c>
      <c r="B87" s="94" t="s">
        <v>185</v>
      </c>
      <c r="C87" s="88"/>
      <c r="D87" s="88"/>
      <c r="G87" s="44"/>
      <c r="N87" s="43"/>
      <c r="O87" s="42"/>
      <c r="P87" s="42"/>
      <c r="Q87" s="43"/>
    </row>
    <row r="88" spans="1:17" s="15" customFormat="1" ht="72.650000000000006" customHeight="1">
      <c r="A88" s="13"/>
      <c r="B88" s="241" t="s">
        <v>61</v>
      </c>
      <c r="C88" s="242" t="s">
        <v>181</v>
      </c>
      <c r="D88" s="242" t="s">
        <v>60</v>
      </c>
      <c r="E88" s="242" t="s">
        <v>10</v>
      </c>
      <c r="F88" s="242" t="s">
        <v>57</v>
      </c>
      <c r="G88" s="242" t="s">
        <v>58</v>
      </c>
      <c r="H88" s="242" t="s">
        <v>59</v>
      </c>
      <c r="I88" s="242" t="s">
        <v>11</v>
      </c>
      <c r="M88" s="47"/>
      <c r="N88" s="48"/>
      <c r="O88" s="48"/>
      <c r="P88" s="47"/>
    </row>
    <row r="89" spans="1:17" s="15" customFormat="1" ht="72.650000000000006" customHeight="1">
      <c r="A89" s="13"/>
      <c r="B89" s="271" t="s">
        <v>62</v>
      </c>
      <c r="C89" s="207">
        <f t="shared" ref="C89:H89" si="17">F26</f>
        <v>0</v>
      </c>
      <c r="D89" s="207">
        <f t="shared" si="17"/>
        <v>4</v>
      </c>
      <c r="E89" s="207">
        <f t="shared" si="17"/>
        <v>0</v>
      </c>
      <c r="F89" s="207">
        <f t="shared" si="17"/>
        <v>0</v>
      </c>
      <c r="G89" s="207">
        <f t="shared" si="17"/>
        <v>0</v>
      </c>
      <c r="H89" s="207">
        <f t="shared" si="17"/>
        <v>0</v>
      </c>
      <c r="I89" s="207">
        <f>SUM(C89:H89)</f>
        <v>4</v>
      </c>
      <c r="M89" s="47"/>
      <c r="N89" s="48"/>
      <c r="O89" s="48"/>
      <c r="P89" s="47"/>
    </row>
    <row r="90" spans="1:17" s="95" customFormat="1" ht="167.5" customHeight="1">
      <c r="A90" s="300" t="s">
        <v>336</v>
      </c>
      <c r="B90" s="300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300"/>
      <c r="N90" s="300"/>
      <c r="O90" s="300"/>
      <c r="P90" s="300"/>
      <c r="Q90" s="300"/>
    </row>
    <row r="91" spans="1:17" s="95" customFormat="1" ht="133" customHeight="1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  <row r="112" spans="7:7" s="95" customFormat="1" ht="27.5">
      <c r="G112" s="96"/>
    </row>
  </sheetData>
  <autoFilter ref="A37:R6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6">
    <mergeCell ref="A33:Q33"/>
    <mergeCell ref="B34:C34"/>
    <mergeCell ref="N34:Q34"/>
    <mergeCell ref="B35:C35"/>
    <mergeCell ref="N35:Q35"/>
    <mergeCell ref="B38:E38"/>
    <mergeCell ref="H38:I38"/>
    <mergeCell ref="P38:Q38"/>
    <mergeCell ref="B43:E43"/>
    <mergeCell ref="H43:I43"/>
    <mergeCell ref="P43:Q43"/>
    <mergeCell ref="P42:Q42"/>
    <mergeCell ref="B67:C67"/>
    <mergeCell ref="D67:I67"/>
    <mergeCell ref="B65:C65"/>
    <mergeCell ref="J59:N59"/>
    <mergeCell ref="B42:E42"/>
    <mergeCell ref="H42:I42"/>
    <mergeCell ref="D63:I63"/>
    <mergeCell ref="B64:I64"/>
    <mergeCell ref="B66:C66"/>
    <mergeCell ref="B63:C63"/>
    <mergeCell ref="P44:Q44"/>
    <mergeCell ref="P46:Q46"/>
    <mergeCell ref="H50:I50"/>
    <mergeCell ref="P50:Q50"/>
    <mergeCell ref="B51:E51"/>
    <mergeCell ref="H51:I51"/>
    <mergeCell ref="P51:Q51"/>
    <mergeCell ref="P47:Q47"/>
    <mergeCell ref="B48:E48"/>
    <mergeCell ref="H48:I48"/>
    <mergeCell ref="P48:Q48"/>
    <mergeCell ref="B49:E49"/>
    <mergeCell ref="H49:I49"/>
    <mergeCell ref="H40:I40"/>
    <mergeCell ref="A37:E37"/>
    <mergeCell ref="B40:E40"/>
    <mergeCell ref="H37:I37"/>
    <mergeCell ref="B32:C32"/>
    <mergeCell ref="B39:E39"/>
    <mergeCell ref="H39:I39"/>
    <mergeCell ref="B80:C80"/>
    <mergeCell ref="D80:I80"/>
    <mergeCell ref="B68:C68"/>
    <mergeCell ref="D68:I68"/>
    <mergeCell ref="B69:C69"/>
    <mergeCell ref="D69:I69"/>
    <mergeCell ref="D66:I66"/>
    <mergeCell ref="B61:I61"/>
    <mergeCell ref="B62:C62"/>
    <mergeCell ref="D62:I62"/>
    <mergeCell ref="B44:E44"/>
    <mergeCell ref="H44:I44"/>
    <mergeCell ref="A46:E46"/>
    <mergeCell ref="H46:I46"/>
    <mergeCell ref="B47:E47"/>
    <mergeCell ref="H47:I47"/>
    <mergeCell ref="B50:E50"/>
    <mergeCell ref="D8:F8"/>
    <mergeCell ref="G5:M8"/>
    <mergeCell ref="M11:Q11"/>
    <mergeCell ref="D27:Q28"/>
    <mergeCell ref="A30:Q30"/>
    <mergeCell ref="D11:F11"/>
    <mergeCell ref="B13:F13"/>
    <mergeCell ref="P41:Q41"/>
    <mergeCell ref="N1:O1"/>
    <mergeCell ref="P1:Q1"/>
    <mergeCell ref="N2:O2"/>
    <mergeCell ref="P2:Q2"/>
    <mergeCell ref="N3:O3"/>
    <mergeCell ref="P3:Q3"/>
    <mergeCell ref="N29:Q29"/>
    <mergeCell ref="P37:Q37"/>
    <mergeCell ref="P40:Q40"/>
    <mergeCell ref="N31:Q31"/>
    <mergeCell ref="N32:Q32"/>
    <mergeCell ref="P39:Q39"/>
    <mergeCell ref="B41:E41"/>
    <mergeCell ref="H41:I41"/>
    <mergeCell ref="A29:C29"/>
    <mergeCell ref="B31:C31"/>
    <mergeCell ref="A90:Q90"/>
    <mergeCell ref="C71:F71"/>
    <mergeCell ref="B84:E84"/>
    <mergeCell ref="B77:I77"/>
    <mergeCell ref="B72:I72"/>
    <mergeCell ref="B74:C74"/>
    <mergeCell ref="B73:C73"/>
    <mergeCell ref="D73:I73"/>
    <mergeCell ref="D74:I74"/>
    <mergeCell ref="B82:C82"/>
    <mergeCell ref="D82:I82"/>
    <mergeCell ref="B83:C83"/>
    <mergeCell ref="D83:I83"/>
    <mergeCell ref="B78:C78"/>
    <mergeCell ref="B79:C79"/>
    <mergeCell ref="D79:I79"/>
    <mergeCell ref="B75:C75"/>
    <mergeCell ref="D75:I75"/>
    <mergeCell ref="B52:E52"/>
    <mergeCell ref="H52:I52"/>
    <mergeCell ref="P52:Q52"/>
    <mergeCell ref="B53:E53"/>
    <mergeCell ref="H53:I53"/>
    <mergeCell ref="P53:Q53"/>
    <mergeCell ref="P49:Q49"/>
    <mergeCell ref="H57:I57"/>
    <mergeCell ref="P57:Q57"/>
    <mergeCell ref="H54:I54"/>
    <mergeCell ref="P54:Q54"/>
    <mergeCell ref="H55:I55"/>
    <mergeCell ref="P55:Q55"/>
    <mergeCell ref="H56:I56"/>
    <mergeCell ref="P56:Q56"/>
  </mergeCells>
  <phoneticPr fontId="92" type="noConversion"/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27" max="16" man="1"/>
    <brk id="35" max="16" man="1"/>
    <brk id="8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46" t="s">
        <v>73</v>
      </c>
      <c r="N1" s="346" t="s">
        <v>73</v>
      </c>
      <c r="O1" s="347" t="s">
        <v>74</v>
      </c>
      <c r="P1" s="347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46" t="s">
        <v>75</v>
      </c>
      <c r="N2" s="346" t="s">
        <v>75</v>
      </c>
      <c r="O2" s="348" t="s">
        <v>76</v>
      </c>
      <c r="P2" s="348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46" t="s">
        <v>77</v>
      </c>
      <c r="N3" s="346" t="s">
        <v>77</v>
      </c>
      <c r="O3" s="349" t="s">
        <v>79</v>
      </c>
      <c r="P3" s="347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68" t="s">
        <v>139</v>
      </c>
      <c r="H5" s="469"/>
      <c r="I5" s="469"/>
      <c r="J5" s="469"/>
      <c r="K5" s="469"/>
      <c r="L5" s="470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71"/>
      <c r="H6" s="472"/>
      <c r="I6" s="472"/>
      <c r="J6" s="472"/>
      <c r="K6" s="472"/>
      <c r="L6" s="473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71"/>
      <c r="H7" s="472"/>
      <c r="I7" s="472"/>
      <c r="J7" s="472"/>
      <c r="K7" s="472"/>
      <c r="L7" s="473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30" t="s">
        <v>142</v>
      </c>
      <c r="E8" s="330"/>
      <c r="F8" s="330"/>
      <c r="G8" s="474"/>
      <c r="H8" s="475"/>
      <c r="I8" s="475"/>
      <c r="J8" s="475"/>
      <c r="K8" s="475"/>
      <c r="L8" s="476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43">
        <v>44964</v>
      </c>
      <c r="E11" s="344"/>
      <c r="F11" s="344"/>
      <c r="G11" s="22"/>
      <c r="H11" s="23"/>
      <c r="I11" s="20"/>
      <c r="J11" s="20" t="s">
        <v>4</v>
      </c>
      <c r="K11" s="20"/>
      <c r="L11" s="477" t="s">
        <v>128</v>
      </c>
      <c r="M11" s="477"/>
      <c r="N11" s="477"/>
      <c r="O11" s="477"/>
      <c r="P11" s="477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45"/>
      <c r="C13" s="345"/>
      <c r="D13" s="345"/>
      <c r="E13" s="345"/>
      <c r="F13" s="345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60" t="s">
        <v>147</v>
      </c>
      <c r="E28" s="460"/>
      <c r="F28" s="460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60" t="str">
        <f>+D28</f>
        <v>WASHED BURGUNDY</v>
      </c>
      <c r="E29" s="460"/>
      <c r="F29" s="460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61" t="str">
        <f>+D29</f>
        <v>WASHED BURGUNDY</v>
      </c>
      <c r="E30" s="461"/>
      <c r="F30" s="461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41" t="s">
        <v>130</v>
      </c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</row>
    <row r="44" spans="1:16" s="1" customFormat="1" ht="59.15" customHeight="1" thickBot="1">
      <c r="B44" s="75" t="s">
        <v>14</v>
      </c>
      <c r="C44" s="32"/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  <c r="O44" s="462"/>
      <c r="P44" s="462"/>
    </row>
    <row r="45" spans="1:16" s="33" customFormat="1" ht="100.5" thickBot="1">
      <c r="A45" s="463" t="s">
        <v>15</v>
      </c>
      <c r="B45" s="464"/>
      <c r="C45" s="464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65" t="s">
        <v>51</v>
      </c>
      <c r="N45" s="466"/>
      <c r="O45" s="466"/>
      <c r="P45" s="467"/>
    </row>
    <row r="46" spans="1:16" s="43" customFormat="1" ht="45.75" hidden="1" customHeight="1">
      <c r="A46" s="457" t="str">
        <f>D18</f>
        <v>BLACK</v>
      </c>
      <c r="B46" s="458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9"/>
    </row>
    <row r="47" spans="1:16" s="139" customFormat="1" ht="120" hidden="1" customHeight="1">
      <c r="A47" s="115">
        <v>1</v>
      </c>
      <c r="B47" s="452" t="str">
        <f>$L$11</f>
        <v>100% DRY COTTON FLEECE 410GSM</v>
      </c>
      <c r="C47" s="452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53"/>
      <c r="N47" s="454"/>
      <c r="O47" s="454"/>
      <c r="P47" s="455"/>
    </row>
    <row r="48" spans="1:16" s="139" customFormat="1" ht="89.25" hidden="1" customHeight="1">
      <c r="A48" s="144">
        <v>2</v>
      </c>
      <c r="B48" s="452" t="s">
        <v>149</v>
      </c>
      <c r="C48" s="452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53"/>
      <c r="N48" s="454"/>
      <c r="O48" s="454"/>
      <c r="P48" s="455"/>
    </row>
    <row r="49" spans="1:16" s="139" customFormat="1" ht="129" hidden="1" customHeight="1">
      <c r="A49" s="115">
        <v>3</v>
      </c>
      <c r="B49" s="456" t="s">
        <v>126</v>
      </c>
      <c r="C49" s="456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53"/>
      <c r="N49" s="454"/>
      <c r="O49" s="454"/>
      <c r="P49" s="455"/>
    </row>
    <row r="50" spans="1:16" s="43" customFormat="1" ht="51.75" customHeight="1">
      <c r="A50" s="449" t="str">
        <f>D23</f>
        <v>GREY HEATHER</v>
      </c>
      <c r="B50" s="450"/>
      <c r="C50" s="450"/>
      <c r="D50" s="450"/>
      <c r="E50" s="450"/>
      <c r="F50" s="450"/>
      <c r="G50" s="450"/>
      <c r="H50" s="450"/>
      <c r="I50" s="450"/>
      <c r="J50" s="450"/>
      <c r="K50" s="450"/>
      <c r="L50" s="450"/>
      <c r="M50" s="450"/>
      <c r="N50" s="450"/>
      <c r="O50" s="450"/>
      <c r="P50" s="451"/>
    </row>
    <row r="51" spans="1:16" s="139" customFormat="1" ht="186.75" customHeight="1">
      <c r="A51" s="115">
        <v>1</v>
      </c>
      <c r="B51" s="452" t="str">
        <f>$L$11</f>
        <v>100% DRY COTTON FLEECE 410GSM</v>
      </c>
      <c r="C51" s="452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53" t="s">
        <v>177</v>
      </c>
      <c r="N51" s="454"/>
      <c r="O51" s="454"/>
      <c r="P51" s="455"/>
    </row>
    <row r="52" spans="1:16" s="139" customFormat="1" ht="186.75" customHeight="1">
      <c r="A52" s="144">
        <v>2</v>
      </c>
      <c r="B52" s="452" t="s">
        <v>149</v>
      </c>
      <c r="C52" s="452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53" t="s">
        <v>168</v>
      </c>
      <c r="N52" s="454"/>
      <c r="O52" s="454"/>
      <c r="P52" s="455"/>
    </row>
    <row r="53" spans="1:16" s="139" customFormat="1" ht="186.75" customHeight="1">
      <c r="A53" s="115">
        <v>3</v>
      </c>
      <c r="B53" s="456" t="s">
        <v>126</v>
      </c>
      <c r="C53" s="456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53" t="s">
        <v>169</v>
      </c>
      <c r="N53" s="454"/>
      <c r="O53" s="454"/>
      <c r="P53" s="455"/>
    </row>
    <row r="54" spans="1:16" s="43" customFormat="1" ht="51.75" hidden="1" customHeight="1">
      <c r="A54" s="449" t="str">
        <f>D28</f>
        <v>WASHED BURGUNDY</v>
      </c>
      <c r="B54" s="450"/>
      <c r="C54" s="450"/>
      <c r="D54" s="450"/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1"/>
    </row>
    <row r="55" spans="1:16" s="139" customFormat="1" ht="96.75" hidden="1" customHeight="1">
      <c r="A55" s="115">
        <v>1</v>
      </c>
      <c r="B55" s="452" t="str">
        <f>$L$11</f>
        <v>100% DRY COTTON FLEECE 410GSM</v>
      </c>
      <c r="C55" s="452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53"/>
      <c r="N55" s="454"/>
      <c r="O55" s="454"/>
      <c r="P55" s="455"/>
    </row>
    <row r="56" spans="1:16" s="139" customFormat="1" ht="70.5" hidden="1" customHeight="1">
      <c r="A56" s="144">
        <v>2</v>
      </c>
      <c r="B56" s="452" t="s">
        <v>149</v>
      </c>
      <c r="C56" s="452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53"/>
      <c r="N56" s="454"/>
      <c r="O56" s="454"/>
      <c r="P56" s="455"/>
    </row>
    <row r="57" spans="1:16" s="139" customFormat="1" ht="125.25" hidden="1" customHeight="1">
      <c r="A57" s="115">
        <v>3</v>
      </c>
      <c r="B57" s="456" t="s">
        <v>126</v>
      </c>
      <c r="C57" s="456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53"/>
      <c r="N57" s="454"/>
      <c r="O57" s="454"/>
      <c r="P57" s="455"/>
    </row>
    <row r="58" spans="1:16" s="43" customFormat="1" ht="51.75" hidden="1" customHeight="1">
      <c r="A58" s="449" t="str">
        <f>D33</f>
        <v>LIME</v>
      </c>
      <c r="B58" s="450"/>
      <c r="C58" s="450"/>
      <c r="D58" s="450"/>
      <c r="E58" s="450"/>
      <c r="F58" s="450"/>
      <c r="G58" s="450"/>
      <c r="H58" s="450"/>
      <c r="I58" s="450"/>
      <c r="J58" s="450"/>
      <c r="K58" s="450"/>
      <c r="L58" s="450"/>
      <c r="M58" s="450"/>
      <c r="N58" s="450"/>
      <c r="O58" s="450"/>
      <c r="P58" s="451"/>
    </row>
    <row r="59" spans="1:16" s="139" customFormat="1" ht="96.75" hidden="1" customHeight="1">
      <c r="A59" s="115">
        <v>1</v>
      </c>
      <c r="B59" s="452" t="str">
        <f>$L$11</f>
        <v>100% DRY COTTON FLEECE 410GSM</v>
      </c>
      <c r="C59" s="452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53"/>
      <c r="N59" s="454"/>
      <c r="O59" s="454"/>
      <c r="P59" s="455"/>
    </row>
    <row r="60" spans="1:16" s="139" customFormat="1" ht="70.5" hidden="1" customHeight="1">
      <c r="A60" s="144">
        <v>2</v>
      </c>
      <c r="B60" s="452" t="s">
        <v>149</v>
      </c>
      <c r="C60" s="452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53"/>
      <c r="N60" s="454"/>
      <c r="O60" s="454"/>
      <c r="P60" s="455"/>
    </row>
    <row r="61" spans="1:16" s="139" customFormat="1" ht="125.25" hidden="1" customHeight="1">
      <c r="A61" s="115">
        <v>3</v>
      </c>
      <c r="B61" s="456" t="s">
        <v>126</v>
      </c>
      <c r="C61" s="456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53"/>
      <c r="N61" s="454"/>
      <c r="O61" s="454"/>
      <c r="P61" s="455"/>
    </row>
    <row r="62" spans="1:16" s="43" customFormat="1" ht="21.75" customHeight="1">
      <c r="A62" s="449"/>
      <c r="B62" s="450"/>
      <c r="C62" s="450"/>
      <c r="D62" s="450"/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1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58" t="s">
        <v>22</v>
      </c>
      <c r="B64" s="439"/>
      <c r="C64" s="439"/>
      <c r="D64" s="439"/>
      <c r="E64" s="440"/>
      <c r="F64" s="72" t="s">
        <v>47</v>
      </c>
      <c r="G64" s="72" t="s">
        <v>23</v>
      </c>
      <c r="H64" s="441" t="s">
        <v>42</v>
      </c>
      <c r="I64" s="442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27" t="s">
        <v>41</v>
      </c>
      <c r="C65" s="427"/>
      <c r="D65" s="427"/>
      <c r="E65" s="427"/>
      <c r="F65" s="82" t="str">
        <f>H65</f>
        <v>BLACK</v>
      </c>
      <c r="G65" s="112"/>
      <c r="H65" s="431" t="str">
        <f>$D$18</f>
        <v>BLACK</v>
      </c>
      <c r="I65" s="430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27" t="s">
        <v>41</v>
      </c>
      <c r="C66" s="427"/>
      <c r="D66" s="427"/>
      <c r="E66" s="427"/>
      <c r="F66" s="82" t="str">
        <f t="shared" ref="F66:F68" si="18">H66</f>
        <v>GREY HEATHER</v>
      </c>
      <c r="G66" s="112" t="s">
        <v>176</v>
      </c>
      <c r="H66" s="431" t="str">
        <f>$D$23</f>
        <v>GREY HEATHER</v>
      </c>
      <c r="I66" s="430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27" t="s">
        <v>41</v>
      </c>
      <c r="C67" s="427"/>
      <c r="D67" s="427"/>
      <c r="E67" s="427"/>
      <c r="F67" s="82" t="str">
        <f t="shared" si="18"/>
        <v>WASHED BURGUNDY</v>
      </c>
      <c r="G67" s="112"/>
      <c r="H67" s="431" t="str">
        <f>$D$28</f>
        <v>WASHED BURGUNDY</v>
      </c>
      <c r="I67" s="430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27" t="s">
        <v>41</v>
      </c>
      <c r="C68" s="427"/>
      <c r="D68" s="427"/>
      <c r="E68" s="427"/>
      <c r="F68" s="82" t="str">
        <f t="shared" si="18"/>
        <v>LIME</v>
      </c>
      <c r="G68" s="112"/>
      <c r="H68" s="431" t="str">
        <f>$D$33</f>
        <v>LIME</v>
      </c>
      <c r="I68" s="430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27" t="s">
        <v>123</v>
      </c>
      <c r="C69" s="427"/>
      <c r="D69" s="427"/>
      <c r="E69" s="427"/>
      <c r="F69" s="433" t="s">
        <v>39</v>
      </c>
      <c r="G69" s="436" t="s">
        <v>131</v>
      </c>
      <c r="H69" s="447" t="str">
        <f t="shared" ref="H69" si="19">$D$18</f>
        <v>BLACK</v>
      </c>
      <c r="I69" s="448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27" t="s">
        <v>123</v>
      </c>
      <c r="C70" s="427"/>
      <c r="D70" s="427"/>
      <c r="E70" s="427"/>
      <c r="F70" s="445" t="s">
        <v>39</v>
      </c>
      <c r="G70" s="446" t="s">
        <v>131</v>
      </c>
      <c r="H70" s="295" t="str">
        <f t="shared" ref="H70" si="21">$D$23</f>
        <v>GREY HEATHER</v>
      </c>
      <c r="I70" s="295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27" t="s">
        <v>123</v>
      </c>
      <c r="C71" s="427"/>
      <c r="D71" s="427"/>
      <c r="E71" s="427"/>
      <c r="F71" s="434" t="s">
        <v>39</v>
      </c>
      <c r="G71" s="437" t="s">
        <v>131</v>
      </c>
      <c r="H71" s="443" t="str">
        <f t="shared" ref="H71" si="23">$D$28</f>
        <v>WASHED BURGUNDY</v>
      </c>
      <c r="I71" s="444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27" t="s">
        <v>123</v>
      </c>
      <c r="C72" s="427"/>
      <c r="D72" s="427"/>
      <c r="E72" s="427"/>
      <c r="F72" s="435" t="s">
        <v>39</v>
      </c>
      <c r="G72" s="438" t="s">
        <v>131</v>
      </c>
      <c r="H72" s="431" t="str">
        <f t="shared" ref="H72" si="25">$D$33</f>
        <v>LIME</v>
      </c>
      <c r="I72" s="430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26" t="s">
        <v>151</v>
      </c>
      <c r="C73" s="427"/>
      <c r="D73" s="427"/>
      <c r="E73" s="427"/>
      <c r="F73" s="433" t="s">
        <v>107</v>
      </c>
      <c r="G73" s="436" t="s">
        <v>152</v>
      </c>
      <c r="H73" s="447" t="str">
        <f t="shared" ref="H73" si="27">$D$18</f>
        <v>BLACK</v>
      </c>
      <c r="I73" s="448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26" t="s">
        <v>151</v>
      </c>
      <c r="C74" s="427"/>
      <c r="D74" s="427"/>
      <c r="E74" s="427"/>
      <c r="F74" s="445"/>
      <c r="G74" s="446"/>
      <c r="H74" s="295" t="str">
        <f t="shared" ref="H74" si="30">$D$23</f>
        <v>GREY HEATHER</v>
      </c>
      <c r="I74" s="295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26" t="s">
        <v>151</v>
      </c>
      <c r="C75" s="427"/>
      <c r="D75" s="427"/>
      <c r="E75" s="427"/>
      <c r="F75" s="434"/>
      <c r="G75" s="437"/>
      <c r="H75" s="443" t="str">
        <f t="shared" ref="H75" si="32">$D$28</f>
        <v>WASHED BURGUNDY</v>
      </c>
      <c r="I75" s="444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26" t="s">
        <v>151</v>
      </c>
      <c r="C76" s="427"/>
      <c r="D76" s="427"/>
      <c r="E76" s="427"/>
      <c r="F76" s="435"/>
      <c r="G76" s="438"/>
      <c r="H76" s="431" t="str">
        <f t="shared" ref="H76" si="34">$D$33</f>
        <v>LIME</v>
      </c>
      <c r="I76" s="430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26" t="s">
        <v>85</v>
      </c>
      <c r="C77" s="427"/>
      <c r="D77" s="427"/>
      <c r="E77" s="427"/>
      <c r="F77" s="433" t="s">
        <v>107</v>
      </c>
      <c r="G77" s="436" t="s">
        <v>86</v>
      </c>
      <c r="H77" s="447" t="str">
        <f t="shared" ref="H77" si="36">$D$18</f>
        <v>BLACK</v>
      </c>
      <c r="I77" s="448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26" t="s">
        <v>85</v>
      </c>
      <c r="C78" s="427"/>
      <c r="D78" s="427"/>
      <c r="E78" s="427"/>
      <c r="F78" s="445"/>
      <c r="G78" s="446"/>
      <c r="H78" s="295" t="str">
        <f t="shared" ref="H78" si="38">$D$23</f>
        <v>GREY HEATHER</v>
      </c>
      <c r="I78" s="295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26" t="s">
        <v>85</v>
      </c>
      <c r="C79" s="427"/>
      <c r="D79" s="427"/>
      <c r="E79" s="427"/>
      <c r="F79" s="434"/>
      <c r="G79" s="437"/>
      <c r="H79" s="443" t="str">
        <f t="shared" ref="H79" si="40">$D$28</f>
        <v>WASHED BURGUNDY</v>
      </c>
      <c r="I79" s="444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26" t="s">
        <v>85</v>
      </c>
      <c r="C80" s="427"/>
      <c r="D80" s="427"/>
      <c r="E80" s="427"/>
      <c r="F80" s="435"/>
      <c r="G80" s="438"/>
      <c r="H80" s="431" t="str">
        <f t="shared" ref="H80" si="42">$D$33</f>
        <v>LIME</v>
      </c>
      <c r="I80" s="430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26" t="s">
        <v>114</v>
      </c>
      <c r="C81" s="427"/>
      <c r="D81" s="427"/>
      <c r="E81" s="427"/>
      <c r="F81" s="433" t="s">
        <v>89</v>
      </c>
      <c r="G81" s="436"/>
      <c r="H81" s="447" t="str">
        <f t="shared" ref="H81" si="44">$D$18</f>
        <v>BLACK</v>
      </c>
      <c r="I81" s="448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26" t="s">
        <v>114</v>
      </c>
      <c r="C82" s="427"/>
      <c r="D82" s="427"/>
      <c r="E82" s="427"/>
      <c r="F82" s="445"/>
      <c r="G82" s="446"/>
      <c r="H82" s="295" t="str">
        <f t="shared" ref="H82" si="46">$D$23</f>
        <v>GREY HEATHER</v>
      </c>
      <c r="I82" s="295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26" t="s">
        <v>114</v>
      </c>
      <c r="C83" s="427"/>
      <c r="D83" s="427"/>
      <c r="E83" s="427"/>
      <c r="F83" s="434"/>
      <c r="G83" s="437"/>
      <c r="H83" s="443" t="str">
        <f t="shared" ref="H83" si="48">$D$28</f>
        <v>WASHED BURGUNDY</v>
      </c>
      <c r="I83" s="444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26" t="s">
        <v>114</v>
      </c>
      <c r="C84" s="427"/>
      <c r="D84" s="427"/>
      <c r="E84" s="427"/>
      <c r="F84" s="435"/>
      <c r="G84" s="438"/>
      <c r="H84" s="431" t="str">
        <f t="shared" ref="H84" si="50">$D$33</f>
        <v>LIME</v>
      </c>
      <c r="I84" s="430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27" t="s">
        <v>87</v>
      </c>
      <c r="C85" s="427"/>
      <c r="D85" s="427"/>
      <c r="E85" s="427"/>
      <c r="F85" s="433" t="s">
        <v>108</v>
      </c>
      <c r="G85" s="436" t="s">
        <v>88</v>
      </c>
      <c r="H85" s="447" t="str">
        <f t="shared" ref="H85" si="52">$D$18</f>
        <v>BLACK</v>
      </c>
      <c r="I85" s="448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27" t="s">
        <v>87</v>
      </c>
      <c r="C86" s="427"/>
      <c r="D86" s="427"/>
      <c r="E86" s="427"/>
      <c r="F86" s="445"/>
      <c r="G86" s="446"/>
      <c r="H86" s="295" t="str">
        <f t="shared" ref="H86" si="55">$D$23</f>
        <v>GREY HEATHER</v>
      </c>
      <c r="I86" s="295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27" t="s">
        <v>87</v>
      </c>
      <c r="C87" s="427"/>
      <c r="D87" s="427"/>
      <c r="E87" s="427"/>
      <c r="F87" s="434"/>
      <c r="G87" s="437"/>
      <c r="H87" s="443" t="str">
        <f t="shared" ref="H87" si="57">$D$28</f>
        <v>WASHED BURGUNDY</v>
      </c>
      <c r="I87" s="444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27" t="s">
        <v>87</v>
      </c>
      <c r="C88" s="427"/>
      <c r="D88" s="427"/>
      <c r="E88" s="427"/>
      <c r="F88" s="435"/>
      <c r="G88" s="438"/>
      <c r="H88" s="431" t="str">
        <f t="shared" ref="H88" si="59">$D$33</f>
        <v>LIME</v>
      </c>
      <c r="I88" s="430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58" t="s">
        <v>22</v>
      </c>
      <c r="B90" s="439"/>
      <c r="C90" s="439"/>
      <c r="D90" s="439"/>
      <c r="E90" s="440"/>
      <c r="F90" s="72" t="s">
        <v>47</v>
      </c>
      <c r="G90" s="72" t="s">
        <v>23</v>
      </c>
      <c r="H90" s="441" t="s">
        <v>42</v>
      </c>
      <c r="I90" s="442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26" t="s">
        <v>132</v>
      </c>
      <c r="C91" s="427"/>
      <c r="D91" s="427"/>
      <c r="E91" s="427"/>
      <c r="F91" s="433" t="s">
        <v>89</v>
      </c>
      <c r="G91" s="436" t="s">
        <v>118</v>
      </c>
      <c r="H91" s="431" t="str">
        <f t="shared" ref="H91" si="61">$D$18</f>
        <v>BLACK</v>
      </c>
      <c r="I91" s="430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26" t="s">
        <v>132</v>
      </c>
      <c r="C92" s="427"/>
      <c r="D92" s="427"/>
      <c r="E92" s="427"/>
      <c r="F92" s="434"/>
      <c r="G92" s="437"/>
      <c r="H92" s="431" t="str">
        <f t="shared" ref="H92" si="66">$D$23</f>
        <v>GREY HEATHER</v>
      </c>
      <c r="I92" s="430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26" t="s">
        <v>132</v>
      </c>
      <c r="C93" s="427"/>
      <c r="D93" s="427"/>
      <c r="E93" s="427"/>
      <c r="F93" s="434"/>
      <c r="G93" s="437"/>
      <c r="H93" s="431" t="str">
        <f t="shared" ref="H93" si="68">$D$28</f>
        <v>WASHED BURGUNDY</v>
      </c>
      <c r="I93" s="430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26" t="s">
        <v>132</v>
      </c>
      <c r="C94" s="427"/>
      <c r="D94" s="427"/>
      <c r="E94" s="427"/>
      <c r="F94" s="435"/>
      <c r="G94" s="438"/>
      <c r="H94" s="431" t="str">
        <f t="shared" ref="H94" si="70">$D$33</f>
        <v>LIME</v>
      </c>
      <c r="I94" s="430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398" t="s">
        <v>133</v>
      </c>
      <c r="C95" s="432"/>
      <c r="D95" s="432"/>
      <c r="E95" s="399"/>
      <c r="F95" s="433" t="s">
        <v>89</v>
      </c>
      <c r="G95" s="436" t="s">
        <v>118</v>
      </c>
      <c r="H95" s="431" t="str">
        <f t="shared" ref="H95:H123" si="72">$D$18</f>
        <v>BLACK</v>
      </c>
      <c r="I95" s="430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398" t="s">
        <v>133</v>
      </c>
      <c r="C96" s="432"/>
      <c r="D96" s="432"/>
      <c r="E96" s="399"/>
      <c r="F96" s="434"/>
      <c r="G96" s="437"/>
      <c r="H96" s="431" t="str">
        <f t="shared" ref="H96:H124" si="73">$D$23</f>
        <v>GREY HEATHER</v>
      </c>
      <c r="I96" s="430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398" t="s">
        <v>133</v>
      </c>
      <c r="C97" s="432"/>
      <c r="D97" s="432"/>
      <c r="E97" s="399"/>
      <c r="F97" s="434"/>
      <c r="G97" s="437"/>
      <c r="H97" s="431" t="str">
        <f t="shared" ref="H97:H121" si="74">$D$28</f>
        <v>WASHED BURGUNDY</v>
      </c>
      <c r="I97" s="430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398" t="s">
        <v>133</v>
      </c>
      <c r="C98" s="432"/>
      <c r="D98" s="432"/>
      <c r="E98" s="399"/>
      <c r="F98" s="435"/>
      <c r="G98" s="438"/>
      <c r="H98" s="431" t="str">
        <f t="shared" ref="H98:H122" si="76">$D$33</f>
        <v>LIME</v>
      </c>
      <c r="I98" s="430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398" t="s">
        <v>153</v>
      </c>
      <c r="C99" s="432"/>
      <c r="D99" s="432"/>
      <c r="E99" s="399"/>
      <c r="F99" s="433" t="s">
        <v>91</v>
      </c>
      <c r="G99" s="436" t="s">
        <v>174</v>
      </c>
      <c r="H99" s="431" t="str">
        <f t="shared" si="72"/>
        <v>BLACK</v>
      </c>
      <c r="I99" s="430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398" t="s">
        <v>153</v>
      </c>
      <c r="C100" s="432"/>
      <c r="D100" s="432"/>
      <c r="E100" s="399"/>
      <c r="F100" s="434"/>
      <c r="G100" s="437"/>
      <c r="H100" s="431" t="str">
        <f t="shared" si="73"/>
        <v>GREY HEATHER</v>
      </c>
      <c r="I100" s="430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398" t="s">
        <v>153</v>
      </c>
      <c r="C101" s="432"/>
      <c r="D101" s="432"/>
      <c r="E101" s="399"/>
      <c r="F101" s="434"/>
      <c r="G101" s="437"/>
      <c r="H101" s="431" t="str">
        <f t="shared" si="74"/>
        <v>WASHED BURGUNDY</v>
      </c>
      <c r="I101" s="430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398" t="s">
        <v>153</v>
      </c>
      <c r="C102" s="432"/>
      <c r="D102" s="432"/>
      <c r="E102" s="399"/>
      <c r="F102" s="435"/>
      <c r="G102" s="438"/>
      <c r="H102" s="431" t="str">
        <f t="shared" si="76"/>
        <v>LIME</v>
      </c>
      <c r="I102" s="430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398" t="s">
        <v>116</v>
      </c>
      <c r="C103" s="432"/>
      <c r="D103" s="432"/>
      <c r="E103" s="399"/>
      <c r="F103" s="82" t="s">
        <v>92</v>
      </c>
      <c r="G103" s="82"/>
      <c r="H103" s="431" t="str">
        <f t="shared" si="72"/>
        <v>BLACK</v>
      </c>
      <c r="I103" s="430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398" t="s">
        <v>116</v>
      </c>
      <c r="C104" s="432"/>
      <c r="D104" s="432"/>
      <c r="E104" s="399"/>
      <c r="F104" s="82" t="s">
        <v>92</v>
      </c>
      <c r="G104" s="82"/>
      <c r="H104" s="431" t="str">
        <f t="shared" si="73"/>
        <v>GREY HEATHER</v>
      </c>
      <c r="I104" s="430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398" t="s">
        <v>116</v>
      </c>
      <c r="C105" s="432"/>
      <c r="D105" s="432"/>
      <c r="E105" s="399"/>
      <c r="F105" s="82" t="s">
        <v>92</v>
      </c>
      <c r="G105" s="82"/>
      <c r="H105" s="431" t="str">
        <f t="shared" si="74"/>
        <v>WASHED BURGUNDY</v>
      </c>
      <c r="I105" s="430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398" t="s">
        <v>116</v>
      </c>
      <c r="C106" s="432"/>
      <c r="D106" s="432"/>
      <c r="E106" s="399"/>
      <c r="F106" s="82" t="s">
        <v>92</v>
      </c>
      <c r="G106" s="82"/>
      <c r="H106" s="431" t="str">
        <f t="shared" si="76"/>
        <v>LIME</v>
      </c>
      <c r="I106" s="430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26" t="s">
        <v>93</v>
      </c>
      <c r="C107" s="427"/>
      <c r="D107" s="427"/>
      <c r="E107" s="427"/>
      <c r="F107" s="82" t="s">
        <v>55</v>
      </c>
      <c r="G107" s="82"/>
      <c r="H107" s="431" t="str">
        <f t="shared" si="72"/>
        <v>BLACK</v>
      </c>
      <c r="I107" s="430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26" t="s">
        <v>93</v>
      </c>
      <c r="C108" s="427"/>
      <c r="D108" s="427"/>
      <c r="E108" s="427"/>
      <c r="F108" s="82" t="s">
        <v>55</v>
      </c>
      <c r="G108" s="82"/>
      <c r="H108" s="431" t="str">
        <f t="shared" si="73"/>
        <v>GREY HEATHER</v>
      </c>
      <c r="I108" s="430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26" t="s">
        <v>93</v>
      </c>
      <c r="C109" s="427"/>
      <c r="D109" s="427"/>
      <c r="E109" s="427"/>
      <c r="F109" s="82" t="s">
        <v>55</v>
      </c>
      <c r="G109" s="82"/>
      <c r="H109" s="431" t="str">
        <f t="shared" si="74"/>
        <v>WASHED BURGUNDY</v>
      </c>
      <c r="I109" s="430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26" t="s">
        <v>93</v>
      </c>
      <c r="C110" s="427"/>
      <c r="D110" s="427"/>
      <c r="E110" s="427"/>
      <c r="F110" s="82" t="s">
        <v>55</v>
      </c>
      <c r="G110" s="82"/>
      <c r="H110" s="431" t="str">
        <f t="shared" si="76"/>
        <v>LIME</v>
      </c>
      <c r="I110" s="430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26" t="s">
        <v>94</v>
      </c>
      <c r="C111" s="427"/>
      <c r="D111" s="427"/>
      <c r="E111" s="427"/>
      <c r="F111" s="82" t="s">
        <v>55</v>
      </c>
      <c r="G111" s="82"/>
      <c r="H111" s="431" t="str">
        <f t="shared" si="72"/>
        <v>BLACK</v>
      </c>
      <c r="I111" s="430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26" t="s">
        <v>94</v>
      </c>
      <c r="C112" s="427"/>
      <c r="D112" s="427"/>
      <c r="E112" s="427"/>
      <c r="F112" s="82" t="s">
        <v>55</v>
      </c>
      <c r="G112" s="82"/>
      <c r="H112" s="431" t="str">
        <f t="shared" si="73"/>
        <v>GREY HEATHER</v>
      </c>
      <c r="I112" s="430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26" t="s">
        <v>94</v>
      </c>
      <c r="C113" s="427"/>
      <c r="D113" s="427"/>
      <c r="E113" s="427"/>
      <c r="F113" s="82" t="s">
        <v>55</v>
      </c>
      <c r="G113" s="82"/>
      <c r="H113" s="431" t="str">
        <f t="shared" si="74"/>
        <v>WASHED BURGUNDY</v>
      </c>
      <c r="I113" s="430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26" t="s">
        <v>94</v>
      </c>
      <c r="C114" s="427"/>
      <c r="D114" s="427"/>
      <c r="E114" s="427"/>
      <c r="F114" s="82" t="s">
        <v>55</v>
      </c>
      <c r="G114" s="82"/>
      <c r="H114" s="431" t="str">
        <f t="shared" si="76"/>
        <v>LIME</v>
      </c>
      <c r="I114" s="430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26" t="s">
        <v>95</v>
      </c>
      <c r="C115" s="427"/>
      <c r="D115" s="427"/>
      <c r="E115" s="427"/>
      <c r="F115" s="82" t="s">
        <v>92</v>
      </c>
      <c r="G115" s="82"/>
      <c r="H115" s="431" t="str">
        <f t="shared" si="72"/>
        <v>BLACK</v>
      </c>
      <c r="I115" s="430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26" t="s">
        <v>95</v>
      </c>
      <c r="C116" s="427"/>
      <c r="D116" s="427"/>
      <c r="E116" s="427"/>
      <c r="F116" s="82" t="s">
        <v>92</v>
      </c>
      <c r="G116" s="82"/>
      <c r="H116" s="431" t="str">
        <f t="shared" si="73"/>
        <v>GREY HEATHER</v>
      </c>
      <c r="I116" s="430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26" t="s">
        <v>95</v>
      </c>
      <c r="C117" s="427"/>
      <c r="D117" s="427"/>
      <c r="E117" s="427"/>
      <c r="F117" s="82" t="s">
        <v>92</v>
      </c>
      <c r="G117" s="82"/>
      <c r="H117" s="431" t="str">
        <f t="shared" si="74"/>
        <v>WASHED BURGUNDY</v>
      </c>
      <c r="I117" s="430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26" t="s">
        <v>95</v>
      </c>
      <c r="C118" s="427"/>
      <c r="D118" s="427"/>
      <c r="E118" s="427"/>
      <c r="F118" s="82" t="s">
        <v>92</v>
      </c>
      <c r="G118" s="82"/>
      <c r="H118" s="431" t="str">
        <f t="shared" si="76"/>
        <v>LIME</v>
      </c>
      <c r="I118" s="430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398" t="s">
        <v>96</v>
      </c>
      <c r="C119" s="432"/>
      <c r="D119" s="432"/>
      <c r="E119" s="399"/>
      <c r="F119" s="82" t="s">
        <v>38</v>
      </c>
      <c r="G119" s="82"/>
      <c r="H119" s="431" t="str">
        <f t="shared" si="72"/>
        <v>BLACK</v>
      </c>
      <c r="I119" s="430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26" t="s">
        <v>96</v>
      </c>
      <c r="C120" s="427"/>
      <c r="D120" s="427"/>
      <c r="E120" s="427"/>
      <c r="F120" s="82" t="s">
        <v>38</v>
      </c>
      <c r="G120" s="82"/>
      <c r="H120" s="431" t="str">
        <f t="shared" si="73"/>
        <v>GREY HEATHER</v>
      </c>
      <c r="I120" s="430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26" t="s">
        <v>96</v>
      </c>
      <c r="C121" s="427"/>
      <c r="D121" s="427"/>
      <c r="E121" s="427"/>
      <c r="F121" s="82" t="s">
        <v>38</v>
      </c>
      <c r="G121" s="82"/>
      <c r="H121" s="431" t="str">
        <f t="shared" si="74"/>
        <v>WASHED BURGUNDY</v>
      </c>
      <c r="I121" s="430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26" t="s">
        <v>96</v>
      </c>
      <c r="C122" s="427"/>
      <c r="D122" s="427"/>
      <c r="E122" s="427"/>
      <c r="F122" s="82" t="s">
        <v>38</v>
      </c>
      <c r="G122" s="82"/>
      <c r="H122" s="431" t="str">
        <f t="shared" si="76"/>
        <v>LIME</v>
      </c>
      <c r="I122" s="430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26" t="s">
        <v>97</v>
      </c>
      <c r="C123" s="427"/>
      <c r="D123" s="427"/>
      <c r="E123" s="427"/>
      <c r="F123" s="82" t="s">
        <v>92</v>
      </c>
      <c r="G123" s="82"/>
      <c r="H123" s="431" t="str">
        <f t="shared" si="72"/>
        <v>BLACK</v>
      </c>
      <c r="I123" s="430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398" t="s">
        <v>97</v>
      </c>
      <c r="C124" s="432"/>
      <c r="D124" s="432"/>
      <c r="E124" s="399"/>
      <c r="F124" s="82" t="s">
        <v>92</v>
      </c>
      <c r="G124" s="82"/>
      <c r="H124" s="431" t="str">
        <f t="shared" si="73"/>
        <v>GREY HEATHER</v>
      </c>
      <c r="I124" s="430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398" t="s">
        <v>97</v>
      </c>
      <c r="C125" s="432"/>
      <c r="D125" s="432"/>
      <c r="E125" s="399"/>
      <c r="F125" s="82" t="s">
        <v>92</v>
      </c>
      <c r="G125" s="82"/>
      <c r="H125" s="431" t="str">
        <f>$D$28</f>
        <v>WASHED BURGUNDY</v>
      </c>
      <c r="I125" s="430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398" t="s">
        <v>97</v>
      </c>
      <c r="C126" s="432"/>
      <c r="D126" s="432"/>
      <c r="E126" s="399"/>
      <c r="F126" s="82" t="s">
        <v>92</v>
      </c>
      <c r="G126" s="82"/>
      <c r="H126" s="431" t="str">
        <f>$D$33</f>
        <v>LIME</v>
      </c>
      <c r="I126" s="430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26" t="s">
        <v>110</v>
      </c>
      <c r="C127" s="427"/>
      <c r="D127" s="427"/>
      <c r="E127" s="427"/>
      <c r="F127" s="428" t="s">
        <v>111</v>
      </c>
      <c r="G127" s="82"/>
      <c r="H127" s="429" t="s">
        <v>134</v>
      </c>
      <c r="I127" s="430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26" t="s">
        <v>110</v>
      </c>
      <c r="C128" s="427"/>
      <c r="D128" s="427"/>
      <c r="E128" s="427"/>
      <c r="F128" s="428"/>
      <c r="G128" s="82"/>
      <c r="H128" s="429" t="s">
        <v>135</v>
      </c>
      <c r="I128" s="430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26" t="s">
        <v>110</v>
      </c>
      <c r="C129" s="427"/>
      <c r="D129" s="427"/>
      <c r="E129" s="427"/>
      <c r="F129" s="428"/>
      <c r="G129" s="82"/>
      <c r="H129" s="429" t="s">
        <v>136</v>
      </c>
      <c r="I129" s="430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26" t="s">
        <v>110</v>
      </c>
      <c r="C130" s="427"/>
      <c r="D130" s="427"/>
      <c r="E130" s="427"/>
      <c r="F130" s="428"/>
      <c r="G130" s="82"/>
      <c r="H130" s="429">
        <v>41</v>
      </c>
      <c r="I130" s="430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26" t="s">
        <v>110</v>
      </c>
      <c r="C131" s="427"/>
      <c r="D131" s="427"/>
      <c r="E131" s="427"/>
      <c r="F131" s="428"/>
      <c r="G131" s="82"/>
      <c r="H131" s="431">
        <v>42</v>
      </c>
      <c r="I131" s="430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02" t="s">
        <v>31</v>
      </c>
      <c r="K133" s="302"/>
      <c r="L133" s="302"/>
      <c r="M133" s="30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10" t="s">
        <v>49</v>
      </c>
      <c r="C135" s="411"/>
      <c r="D135" s="411"/>
      <c r="E135" s="411"/>
      <c r="F135" s="411"/>
      <c r="G135" s="411"/>
      <c r="H135" s="411"/>
      <c r="I135" s="419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20" t="s">
        <v>99</v>
      </c>
      <c r="E136" s="420"/>
      <c r="F136" s="420" t="s">
        <v>54</v>
      </c>
      <c r="G136" s="420"/>
      <c r="H136" s="420"/>
      <c r="I136" s="420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21" t="s">
        <v>122</v>
      </c>
      <c r="D137" s="423" t="s">
        <v>124</v>
      </c>
      <c r="E137" s="424"/>
      <c r="F137" s="425" t="s">
        <v>137</v>
      </c>
      <c r="G137" s="425"/>
      <c r="H137" s="425"/>
      <c r="I137" s="425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22"/>
      <c r="D138" s="384" t="s">
        <v>125</v>
      </c>
      <c r="E138" s="386"/>
      <c r="F138" s="425" t="s">
        <v>138</v>
      </c>
      <c r="G138" s="425"/>
      <c r="H138" s="425"/>
      <c r="I138" s="425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10"/>
      <c r="C140" s="411"/>
      <c r="D140" s="412"/>
      <c r="E140" s="412"/>
      <c r="F140" s="412"/>
      <c r="G140" s="412"/>
      <c r="H140" s="412"/>
      <c r="I140" s="413"/>
      <c r="J140" s="44"/>
      <c r="K140" s="44"/>
    </row>
    <row r="141" spans="1:16" s="12" customFormat="1" ht="28" hidden="1">
      <c r="A141" s="88"/>
      <c r="B141" s="398"/>
      <c r="C141" s="399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14" t="s">
        <v>119</v>
      </c>
      <c r="C142" s="414"/>
      <c r="D142" s="100"/>
      <c r="E142" s="100">
        <v>2.2000000000000002</v>
      </c>
      <c r="F142" s="415">
        <v>3</v>
      </c>
      <c r="G142" s="416"/>
      <c r="H142" s="416"/>
      <c r="I142" s="417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18" t="s">
        <v>155</v>
      </c>
      <c r="D144" s="418"/>
      <c r="E144" s="418"/>
      <c r="F144" s="418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10" t="s">
        <v>49</v>
      </c>
      <c r="C145" s="411"/>
      <c r="D145" s="411"/>
      <c r="E145" s="411"/>
      <c r="F145" s="411"/>
      <c r="G145" s="411"/>
      <c r="H145" s="411"/>
      <c r="I145" s="419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07" t="s">
        <v>69</v>
      </c>
      <c r="F146" s="408"/>
      <c r="G146" s="408"/>
      <c r="H146" s="408"/>
      <c r="I146" s="409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13" t="s">
        <v>161</v>
      </c>
      <c r="F147" s="314"/>
      <c r="G147" s="314"/>
      <c r="H147" s="314"/>
      <c r="I147" s="315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13" t="s">
        <v>171</v>
      </c>
      <c r="F148" s="314"/>
      <c r="G148" s="314"/>
      <c r="H148" s="314"/>
      <c r="I148" s="315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13" t="s">
        <v>161</v>
      </c>
      <c r="F149" s="314"/>
      <c r="G149" s="314"/>
      <c r="H149" s="314"/>
      <c r="I149" s="315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13" t="s">
        <v>161</v>
      </c>
      <c r="F150" s="314"/>
      <c r="G150" s="314"/>
      <c r="H150" s="314"/>
      <c r="I150" s="315"/>
      <c r="J150" s="44"/>
      <c r="K150" s="44"/>
      <c r="L150" s="44"/>
      <c r="M150" s="44"/>
      <c r="N150" s="44"/>
    </row>
    <row r="151" spans="1:16" s="12" customFormat="1" ht="28">
      <c r="A151" s="88"/>
      <c r="B151" s="410" t="s">
        <v>70</v>
      </c>
      <c r="C151" s="411"/>
      <c r="D151" s="412"/>
      <c r="E151" s="412"/>
      <c r="F151" s="412"/>
      <c r="G151" s="412"/>
      <c r="H151" s="412"/>
      <c r="I151" s="413"/>
      <c r="J151" s="44"/>
      <c r="K151" s="44"/>
    </row>
    <row r="152" spans="1:16" s="12" customFormat="1" ht="56.25" customHeight="1">
      <c r="A152" s="88"/>
      <c r="B152" s="398"/>
      <c r="C152" s="399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00" t="s">
        <v>162</v>
      </c>
      <c r="C153" s="401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02" t="s">
        <v>163</v>
      </c>
      <c r="C154" s="403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04" t="s">
        <v>71</v>
      </c>
      <c r="D157" s="405"/>
      <c r="E157" s="405"/>
      <c r="F157" s="405"/>
      <c r="G157" s="405"/>
      <c r="H157" s="405"/>
      <c r="I157" s="406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384" t="s">
        <v>164</v>
      </c>
      <c r="D158" s="385"/>
      <c r="E158" s="385"/>
      <c r="F158" s="385"/>
      <c r="G158" s="385"/>
      <c r="H158" s="385"/>
      <c r="I158" s="386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384" t="s">
        <v>165</v>
      </c>
      <c r="D159" s="385"/>
      <c r="E159" s="385"/>
      <c r="F159" s="385"/>
      <c r="G159" s="385"/>
      <c r="H159" s="385"/>
      <c r="I159" s="386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387" t="s">
        <v>164</v>
      </c>
      <c r="D160" s="388"/>
      <c r="E160" s="388"/>
      <c r="F160" s="388"/>
      <c r="G160" s="388"/>
      <c r="H160" s="388"/>
      <c r="I160" s="389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390"/>
      <c r="D161" s="391"/>
      <c r="E161" s="391"/>
      <c r="F161" s="391"/>
      <c r="G161" s="391"/>
      <c r="H161" s="391"/>
      <c r="I161" s="392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393"/>
      <c r="D162" s="394"/>
      <c r="E162" s="394"/>
      <c r="F162" s="394"/>
      <c r="G162" s="394"/>
      <c r="H162" s="394"/>
      <c r="I162" s="395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02" t="s">
        <v>78</v>
      </c>
      <c r="C164" s="302"/>
      <c r="D164" s="302"/>
      <c r="E164" s="30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396"/>
      <c r="B170" s="397"/>
      <c r="C170" s="397"/>
      <c r="D170" s="397"/>
      <c r="E170" s="397"/>
      <c r="F170" s="397"/>
      <c r="G170" s="397"/>
      <c r="H170" s="397"/>
      <c r="I170" s="397"/>
      <c r="J170" s="397"/>
      <c r="K170" s="397"/>
      <c r="L170" s="397"/>
      <c r="M170" s="397"/>
      <c r="N170" s="397"/>
      <c r="O170" s="397"/>
      <c r="P170" s="397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D71A-B26D-4928-893E-A3EDE8509260}">
  <sheetPr>
    <pageSetUpPr fitToPage="1"/>
  </sheetPr>
  <dimension ref="A1:C47"/>
  <sheetViews>
    <sheetView view="pageBreakPreview" topLeftCell="A7" zoomScale="40" zoomScaleNormal="40" zoomScaleSheetLayoutView="40" zoomScalePageLayoutView="25" workbookViewId="0">
      <selection activeCell="B10" sqref="B10"/>
    </sheetView>
  </sheetViews>
  <sheetFormatPr defaultColWidth="9.1796875" defaultRowHeight="20"/>
  <cols>
    <col min="1" max="1" width="103.1796875" style="67" customWidth="1"/>
    <col min="2" max="3" width="97" style="67" customWidth="1"/>
    <col min="4" max="16384" width="9.1796875" style="68"/>
  </cols>
  <sheetData>
    <row r="1" spans="1:3" s="58" customFormat="1" ht="67.5" customHeight="1">
      <c r="A1" s="56"/>
      <c r="B1" s="56"/>
      <c r="C1" s="56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H06-CR47W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FACULTY 2-TONE CREW WOMEN’S</v>
      </c>
      <c r="C4" s="59"/>
    </row>
    <row r="5" spans="1:3" s="58" customFormat="1" ht="55" customHeight="1">
      <c r="A5" s="199"/>
      <c r="B5" s="159" t="str">
        <f>'1. CUTTING DOCKET'!D18</f>
        <v>BLACK OYSTER</v>
      </c>
      <c r="C5" s="159" t="str">
        <f>'1. CUTTING DOCKET'!D$22</f>
        <v>VINTAGE WHITE</v>
      </c>
    </row>
    <row r="6" spans="1:3" s="62" customFormat="1" ht="69.75" customHeight="1">
      <c r="A6" s="161" t="s">
        <v>32</v>
      </c>
      <c r="B6" s="161" t="str">
        <f>B5</f>
        <v>BLACK OYSTER</v>
      </c>
      <c r="C6" s="161" t="str">
        <f>C5</f>
        <v>VINTAGE WHITE</v>
      </c>
    </row>
    <row r="7" spans="1:3" s="62" customFormat="1" ht="93" customHeight="1">
      <c r="A7" s="200" t="s">
        <v>33</v>
      </c>
      <c r="B7" s="509" t="str">
        <f>'[11]1. CUTTING DOCKET'!$B$30</f>
        <v>BRUSHED FLEECE 100% COTTON (30/1+8/1) HEAVY WASHING_350GSM</v>
      </c>
      <c r="C7" s="510"/>
    </row>
    <row r="8" spans="1:3" s="62" customFormat="1" ht="215.5" customHeight="1">
      <c r="A8" s="162" t="s">
        <v>32</v>
      </c>
      <c r="B8" s="162" t="s">
        <v>386</v>
      </c>
      <c r="C8" s="162"/>
    </row>
    <row r="9" spans="1:3" s="62" customFormat="1" ht="94.5" customHeight="1">
      <c r="A9" s="161" t="str">
        <f>'[11]1. CUTTING DOCKET'!$B$31</f>
        <v>RIB 2X2 COTTON SPANDEX (30/2'CM+70D))_400GSM</v>
      </c>
      <c r="B9" s="161" t="str">
        <f>B6</f>
        <v>BLACK OYSTER</v>
      </c>
      <c r="C9" s="161" t="str">
        <f>C6</f>
        <v>VINTAGE WHITE</v>
      </c>
    </row>
    <row r="10" spans="1:3" s="62" customFormat="1" ht="215.5" customHeight="1">
      <c r="A10" s="162" t="s">
        <v>189</v>
      </c>
      <c r="B10" s="162"/>
      <c r="C10" s="162"/>
    </row>
    <row r="11" spans="1:3" s="62" customFormat="1" ht="132" hidden="1" customHeight="1">
      <c r="A11" s="161" t="e">
        <f>'[11]1. CUTTING DOCKET'!#REF!</f>
        <v>#REF!</v>
      </c>
      <c r="B11" s="161"/>
      <c r="C11" s="161"/>
    </row>
    <row r="12" spans="1:3" s="62" customFormat="1" ht="409.6" hidden="1" customHeight="1">
      <c r="A12" s="162" t="e">
        <f>'[11]1. CUTTING DOCKET'!#REF!</f>
        <v>#REF!</v>
      </c>
      <c r="B12" s="162"/>
      <c r="C12" s="162"/>
    </row>
    <row r="13" spans="1:3" s="62" customFormat="1" ht="135" hidden="1" customHeight="1">
      <c r="A13" s="161" t="e">
        <f>'[11]1. CUTTING DOCKET'!#REF!</f>
        <v>#REF!</v>
      </c>
      <c r="B13" s="161"/>
      <c r="C13" s="161"/>
    </row>
    <row r="14" spans="1:3" s="62" customFormat="1" ht="4" hidden="1" customHeight="1">
      <c r="A14" s="162" t="e">
        <f>'[11]1. CUTTING DOCKET'!#REF!</f>
        <v>#REF!</v>
      </c>
      <c r="B14" s="162"/>
      <c r="C14" s="162"/>
    </row>
    <row r="15" spans="1:3" s="62" customFormat="1" ht="74.25" customHeight="1">
      <c r="A15" s="161" t="str">
        <f>'[11]1. CUTTING DOCKET'!B37</f>
        <v>CHỈ 40/2 MAY CHÍNH</v>
      </c>
      <c r="B15" s="165" t="str">
        <f>B9</f>
        <v>BLACK OYSTER</v>
      </c>
      <c r="C15" s="165" t="str">
        <f>C9</f>
        <v>VINTAGE WHITE</v>
      </c>
    </row>
    <row r="16" spans="1:3" s="62" customFormat="1" ht="117.5" customHeight="1">
      <c r="A16" s="259" t="s">
        <v>269</v>
      </c>
      <c r="B16" s="160"/>
      <c r="C16" s="160"/>
    </row>
    <row r="17" spans="1:3" s="62" customFormat="1" ht="143" customHeight="1">
      <c r="A17" s="268" t="str">
        <f>'1. CUTTING DOCKET'!B40</f>
        <v>NHÃN DỆT BẰNG VẢI 38MM*71MM 
(NHÃN CHÍNH-PHÂN THEO TỪNG SIZE)
CODE: HSC-ML-0075(WOMENS)</v>
      </c>
      <c r="B17" s="494" t="s">
        <v>107</v>
      </c>
      <c r="C17" s="495"/>
    </row>
    <row r="18" spans="1:3" s="62" customFormat="1" ht="383.5" customHeight="1">
      <c r="A18" s="269" t="s">
        <v>196</v>
      </c>
      <c r="B18" s="529"/>
      <c r="C18" s="530"/>
    </row>
    <row r="19" spans="1:3" s="62" customFormat="1" ht="132.5" customHeight="1">
      <c r="A19" s="268" t="str">
        <f>'[11]1. CUTTING DOCKET'!$B$41</f>
        <v>NHÃN THÀNH PHẦN 100% COTTON
KÍCH THƯỚC: 82.2 *20 MM
CODE: CC-054</v>
      </c>
      <c r="B19" s="494" t="str">
        <f>'[11]1. CUTTING DOCKET'!$F$41</f>
        <v>NỀN TRẮNG CHỮ ĐEN</v>
      </c>
      <c r="C19" s="495" t="str">
        <f>'[11]1. CUTTING DOCKET'!$F$41</f>
        <v>NỀN TRẮNG CHỮ ĐEN</v>
      </c>
    </row>
    <row r="20" spans="1:3" s="62" customFormat="1" ht="409.5" customHeight="1">
      <c r="A20" s="276" t="s">
        <v>270</v>
      </c>
      <c r="B20" s="529"/>
      <c r="C20" s="530"/>
    </row>
    <row r="21" spans="1:3" s="62" customFormat="1" ht="102" customHeight="1">
      <c r="A21" s="268" t="str">
        <f>'[11]1. CUTTING DOCKET'!$B$43</f>
        <v>NHÃN HSCO SATIN
CODE: HSC-ML-0002</v>
      </c>
      <c r="B21" s="494" t="str">
        <f>'[11]1. CUTTING DOCKET'!$F$45</f>
        <v>NỀN TRẮNG CHỮ ĐEN</v>
      </c>
      <c r="C21" s="495" t="str">
        <f>'[11]1. CUTTING DOCKET'!$F$45</f>
        <v>NỀN TRẮNG CHỮ ĐEN</v>
      </c>
    </row>
    <row r="22" spans="1:3" s="62" customFormat="1" ht="196" customHeight="1">
      <c r="A22" s="269" t="s">
        <v>197</v>
      </c>
      <c r="B22" s="529"/>
      <c r="C22" s="530"/>
    </row>
    <row r="23" spans="1:3" s="62" customFormat="1" ht="59" customHeight="1">
      <c r="A23" s="268" t="str">
        <f>'[11]1. CUTTING DOCKET'!$B$51</f>
        <v>DÂY TAPE XƯƠNG CÁ 1CM</v>
      </c>
      <c r="B23" s="165" t="str">
        <f>B15</f>
        <v>BLACK OYSTER</v>
      </c>
      <c r="C23" s="165" t="str">
        <f>C15</f>
        <v>VINTAGE WHITE</v>
      </c>
    </row>
    <row r="24" spans="1:3" s="62" customFormat="1" ht="112" customHeight="1">
      <c r="A24" s="270" t="s">
        <v>271</v>
      </c>
      <c r="B24" s="162" t="s">
        <v>386</v>
      </c>
      <c r="C24" s="162" t="s">
        <v>386</v>
      </c>
    </row>
    <row r="25" spans="1:3" s="62" customFormat="1" ht="53" customHeight="1">
      <c r="A25" s="478" t="str">
        <f>'[12]1. CUTTING DOCKET'!B37</f>
        <v>PHẦN C : PHỤ LIỆU ĐÓNG GÓI</v>
      </c>
      <c r="B25" s="275" t="s">
        <v>89</v>
      </c>
      <c r="C25" s="275" t="s">
        <v>89</v>
      </c>
    </row>
    <row r="26" spans="1:3" s="62" customFormat="1" ht="58" customHeight="1">
      <c r="A26" s="479"/>
      <c r="B26" s="161" t="s">
        <v>355</v>
      </c>
      <c r="C26" s="161" t="s">
        <v>355</v>
      </c>
    </row>
    <row r="27" spans="1:3" s="62" customFormat="1" ht="332" customHeight="1">
      <c r="A27" s="270" t="s">
        <v>356</v>
      </c>
      <c r="B27" s="284"/>
      <c r="C27" s="284"/>
    </row>
    <row r="28" spans="1:3" s="62" customFormat="1" ht="52" customHeight="1">
      <c r="A28" s="268" t="str">
        <f>'1. CUTTING DOCKET'!B48</f>
        <v>ĐẠN BẮN TREO THẺ BÀI</v>
      </c>
      <c r="B28" s="275" t="s">
        <v>39</v>
      </c>
      <c r="C28" s="275" t="s">
        <v>39</v>
      </c>
    </row>
    <row r="29" spans="1:3" s="62" customFormat="1" ht="202.5" customHeight="1">
      <c r="A29" s="270" t="s">
        <v>357</v>
      </c>
      <c r="B29" s="285"/>
      <c r="C29" s="285"/>
    </row>
    <row r="30" spans="1:3" s="62" customFormat="1" ht="90" customHeight="1">
      <c r="A30" s="268" t="str">
        <f>'1. CUTTING DOCKET'!B49</f>
        <v>STICKER BARCODE TẠI THẺ BÀI
KÍCH THƯỚC: 20CMX30CM</v>
      </c>
      <c r="B30" s="275" t="s">
        <v>89</v>
      </c>
      <c r="C30" s="275" t="s">
        <v>89</v>
      </c>
    </row>
    <row r="31" spans="1:3" s="62" customFormat="1" ht="185.5" customHeight="1">
      <c r="A31" s="270" t="s">
        <v>358</v>
      </c>
      <c r="B31" s="285"/>
      <c r="C31" s="285"/>
    </row>
    <row r="32" spans="1:3" s="62" customFormat="1" ht="88" customHeight="1">
      <c r="A32" s="268" t="str">
        <f>'1. CUTTING DOCKET'!B50</f>
        <v>STICKER BARCODE TẠI POLY BAG
KÍCH THƯỚC: 35CMX55CM</v>
      </c>
      <c r="B32" s="275" t="str">
        <f>B30</f>
        <v>NỀN TRẮNG CHỮ ĐEN</v>
      </c>
      <c r="C32" s="275" t="str">
        <f>C30</f>
        <v>NỀN TRẮNG CHỮ ĐEN</v>
      </c>
    </row>
    <row r="33" spans="1:3" s="62" customFormat="1" ht="171.5" customHeight="1">
      <c r="A33" s="270" t="s">
        <v>359</v>
      </c>
      <c r="B33" s="285"/>
      <c r="C33" s="285"/>
    </row>
    <row r="34" spans="1:3" s="62" customFormat="1" ht="80" customHeight="1">
      <c r="A34" s="268" t="str">
        <f>'1. CUTTING DOCKET'!B51</f>
        <v>STICKER CARTON CHI TIẾT TỪNG CỬA HÀNG</v>
      </c>
      <c r="B34" s="275" t="str">
        <f>B32</f>
        <v>NỀN TRẮNG CHỮ ĐEN</v>
      </c>
      <c r="C34" s="275" t="str">
        <f>C32</f>
        <v>NỀN TRẮNG CHỮ ĐEN</v>
      </c>
    </row>
    <row r="35" spans="1:3" s="62" customFormat="1" ht="173.5" customHeight="1">
      <c r="A35" s="270" t="s">
        <v>360</v>
      </c>
      <c r="B35" s="285"/>
      <c r="C35" s="285"/>
    </row>
    <row r="36" spans="1:3" s="62" customFormat="1" ht="75.5" customHeight="1">
      <c r="A36" s="268" t="str">
        <f>'1. CUTTING DOCKET'!B52</f>
        <v>POLY BAG LỚN</v>
      </c>
      <c r="B36" s="275" t="s">
        <v>92</v>
      </c>
      <c r="C36" s="275" t="s">
        <v>92</v>
      </c>
    </row>
    <row r="37" spans="1:3" s="62" customFormat="1" ht="96" customHeight="1">
      <c r="A37" s="270" t="s">
        <v>361</v>
      </c>
      <c r="B37" s="285"/>
      <c r="C37" s="285"/>
    </row>
    <row r="38" spans="1:3" s="62" customFormat="1" ht="35">
      <c r="A38" s="268" t="str">
        <f>'1. CUTTING DOCKET'!B53</f>
        <v>POLY BAG THÙNG</v>
      </c>
      <c r="B38" s="275" t="s">
        <v>92</v>
      </c>
      <c r="C38" s="275" t="s">
        <v>92</v>
      </c>
    </row>
    <row r="39" spans="1:3" s="62" customFormat="1" ht="72.5" customHeight="1">
      <c r="A39" s="270" t="s">
        <v>362</v>
      </c>
      <c r="B39" s="285"/>
      <c r="C39" s="285"/>
    </row>
    <row r="40" spans="1:3" s="62" customFormat="1" ht="54" customHeight="1">
      <c r="A40" s="268" t="s">
        <v>351</v>
      </c>
      <c r="B40" s="275" t="s">
        <v>92</v>
      </c>
      <c r="C40" s="275" t="s">
        <v>92</v>
      </c>
    </row>
    <row r="41" spans="1:3" s="62" customFormat="1" ht="167.5" customHeight="1">
      <c r="A41" s="270" t="s">
        <v>363</v>
      </c>
      <c r="B41" s="284"/>
      <c r="C41" s="284"/>
    </row>
    <row r="42" spans="1:3" s="62" customFormat="1" ht="55" customHeight="1">
      <c r="A42" s="268" t="s">
        <v>352</v>
      </c>
      <c r="B42" s="275" t="s">
        <v>92</v>
      </c>
      <c r="C42" s="275" t="s">
        <v>92</v>
      </c>
    </row>
    <row r="43" spans="1:3" s="62" customFormat="1" ht="104.5" customHeight="1">
      <c r="A43" s="270" t="s">
        <v>363</v>
      </c>
      <c r="B43" s="284"/>
      <c r="C43" s="284"/>
    </row>
    <row r="44" spans="1:3" s="62" customFormat="1" ht="51.5" customHeight="1">
      <c r="A44" s="268" t="s">
        <v>353</v>
      </c>
      <c r="B44" s="275" t="s">
        <v>55</v>
      </c>
      <c r="C44" s="275" t="s">
        <v>55</v>
      </c>
    </row>
    <row r="45" spans="1:3" s="62" customFormat="1" ht="104.5" customHeight="1">
      <c r="A45" s="270" t="s">
        <v>364</v>
      </c>
      <c r="B45" s="284"/>
      <c r="C45" s="284"/>
    </row>
    <row r="46" spans="1:3" s="62" customFormat="1" ht="46" customHeight="1">
      <c r="A46" s="268" t="s">
        <v>354</v>
      </c>
      <c r="B46" s="275" t="str">
        <f>B44</f>
        <v>NATURAL</v>
      </c>
      <c r="C46" s="275" t="str">
        <f>C44</f>
        <v>NATURAL</v>
      </c>
    </row>
    <row r="47" spans="1:3" s="62" customFormat="1" ht="104.5" customHeight="1">
      <c r="A47" s="270" t="s">
        <v>362</v>
      </c>
      <c r="B47" s="285"/>
      <c r="C47" s="285"/>
    </row>
  </sheetData>
  <mergeCells count="8">
    <mergeCell ref="A25:A26"/>
    <mergeCell ref="B7:C7"/>
    <mergeCell ref="B17:C17"/>
    <mergeCell ref="B18:C18"/>
    <mergeCell ref="B19:C19"/>
    <mergeCell ref="B20:C20"/>
    <mergeCell ref="B21:C21"/>
    <mergeCell ref="B22:C22"/>
  </mergeCells>
  <printOptions horizontalCentered="1"/>
  <pageMargins left="0.25" right="0" top="0.60416666666666696" bottom="0.75" header="0" footer="0"/>
  <pageSetup paperSize="9" scale="33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8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965D-43A7-4F55-BB11-D04C3BA49DED}">
  <sheetPr>
    <tabColor rgb="FFFF0000"/>
  </sheetPr>
  <dimension ref="A1:P34"/>
  <sheetViews>
    <sheetView tabSelected="1" view="pageBreakPreview" topLeftCell="B3" zoomScale="70" zoomScaleNormal="60" zoomScaleSheetLayoutView="70" zoomScalePageLayoutView="80" workbookViewId="0">
      <selection activeCell="I4" sqref="I4"/>
    </sheetView>
  </sheetViews>
  <sheetFormatPr defaultColWidth="8" defaultRowHeight="12.5"/>
  <cols>
    <col min="1" max="1" width="14.36328125" style="274" customWidth="1"/>
    <col min="2" max="2" width="55.1796875" style="274" customWidth="1"/>
    <col min="3" max="3" width="64.453125" style="274" customWidth="1"/>
    <col min="4" max="5" width="14.54296875" style="274" customWidth="1"/>
    <col min="6" max="6" width="14.36328125" style="274" hidden="1" customWidth="1"/>
    <col min="7" max="7" width="14.36328125" style="274" customWidth="1"/>
    <col min="8" max="8" width="12.26953125" style="274" hidden="1" customWidth="1"/>
    <col min="9" max="9" width="12.26953125" style="274" customWidth="1"/>
    <col min="10" max="10" width="11.1796875" style="274" hidden="1" customWidth="1"/>
    <col min="11" max="11" width="11.1796875" style="274" customWidth="1"/>
    <col min="12" max="12" width="12.90625" style="274" hidden="1" customWidth="1"/>
    <col min="13" max="13" width="12.90625" style="274" customWidth="1"/>
    <col min="14" max="14" width="14.7265625" style="274" hidden="1" customWidth="1"/>
    <col min="15" max="15" width="14.7265625" style="274" customWidth="1"/>
    <col min="16" max="16" width="20.6328125" style="274" bestFit="1" customWidth="1"/>
    <col min="17" max="16384" width="8" style="274"/>
  </cols>
  <sheetData>
    <row r="1" spans="1:16" s="272" customFormat="1" ht="25.15" customHeight="1">
      <c r="A1" s="531" t="s">
        <v>273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3"/>
    </row>
    <row r="2" spans="1:16" s="272" customFormat="1" ht="25.15" customHeight="1">
      <c r="A2" s="531" t="s">
        <v>274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3"/>
    </row>
    <row r="3" spans="1:16" s="272" customFormat="1" ht="24" customHeight="1">
      <c r="A3" s="534" t="s">
        <v>275</v>
      </c>
      <c r="B3" s="535" t="s">
        <v>276</v>
      </c>
      <c r="C3" s="535"/>
      <c r="D3" s="535"/>
      <c r="E3" s="535" t="s">
        <v>277</v>
      </c>
      <c r="F3" s="536" t="s">
        <v>60</v>
      </c>
      <c r="G3" s="536"/>
      <c r="H3" s="536"/>
      <c r="I3" s="535"/>
      <c r="J3" s="536"/>
      <c r="K3" s="535"/>
      <c r="L3" s="535" t="s">
        <v>278</v>
      </c>
      <c r="M3" s="535"/>
      <c r="N3" s="537">
        <v>45086</v>
      </c>
      <c r="O3" s="537"/>
      <c r="P3" s="538"/>
    </row>
    <row r="4" spans="1:16" s="272" customFormat="1" ht="24" customHeight="1">
      <c r="A4" s="539" t="s">
        <v>279</v>
      </c>
      <c r="B4" s="540" t="s">
        <v>238</v>
      </c>
      <c r="C4" s="540"/>
      <c r="D4" s="540"/>
      <c r="E4" s="540" t="s">
        <v>280</v>
      </c>
      <c r="F4" s="541" t="s">
        <v>281</v>
      </c>
      <c r="G4" s="541"/>
      <c r="H4" s="541"/>
      <c r="I4" s="540"/>
      <c r="J4" s="541"/>
      <c r="K4" s="540"/>
      <c r="L4" s="540" t="s">
        <v>282</v>
      </c>
      <c r="M4" s="540"/>
      <c r="N4" s="540" t="s">
        <v>283</v>
      </c>
      <c r="O4" s="540"/>
      <c r="P4" s="542"/>
    </row>
    <row r="5" spans="1:16" s="272" customFormat="1" ht="18.75" customHeight="1">
      <c r="A5" s="543" t="s">
        <v>284</v>
      </c>
      <c r="B5" s="540" t="s">
        <v>285</v>
      </c>
      <c r="C5" s="540"/>
      <c r="D5" s="540"/>
      <c r="E5" s="540" t="s">
        <v>286</v>
      </c>
      <c r="F5" s="541" t="s">
        <v>287</v>
      </c>
      <c r="G5" s="541"/>
      <c r="H5" s="541"/>
      <c r="I5" s="540"/>
      <c r="J5" s="541"/>
      <c r="K5" s="540"/>
      <c r="L5" s="544"/>
      <c r="M5" s="544"/>
      <c r="N5" s="544"/>
      <c r="O5" s="544"/>
      <c r="P5" s="545"/>
    </row>
    <row r="6" spans="1:16" s="272" customFormat="1" ht="67.5" customHeight="1">
      <c r="A6" s="546" t="s">
        <v>198</v>
      </c>
      <c r="B6" s="546" t="s">
        <v>199</v>
      </c>
      <c r="C6" s="547" t="s">
        <v>204</v>
      </c>
      <c r="D6" s="547" t="s">
        <v>239</v>
      </c>
      <c r="E6" s="547" t="s">
        <v>200</v>
      </c>
      <c r="F6" s="547" t="s">
        <v>181</v>
      </c>
      <c r="G6" s="548" t="s">
        <v>288</v>
      </c>
      <c r="H6" s="547" t="s">
        <v>60</v>
      </c>
      <c r="I6" s="548" t="s">
        <v>289</v>
      </c>
      <c r="J6" s="547" t="s">
        <v>10</v>
      </c>
      <c r="K6" s="548" t="s">
        <v>290</v>
      </c>
      <c r="L6" s="547" t="s">
        <v>57</v>
      </c>
      <c r="M6" s="548" t="s">
        <v>291</v>
      </c>
      <c r="N6" s="547" t="s">
        <v>58</v>
      </c>
      <c r="O6" s="548" t="s">
        <v>292</v>
      </c>
      <c r="P6" s="549" t="s">
        <v>293</v>
      </c>
    </row>
    <row r="7" spans="1:16" s="273" customFormat="1" ht="44.25" customHeight="1">
      <c r="A7" s="550" t="s">
        <v>294</v>
      </c>
      <c r="B7" s="551" t="s">
        <v>201</v>
      </c>
      <c r="C7" s="552" t="s">
        <v>240</v>
      </c>
      <c r="D7" s="553">
        <v>0.25</v>
      </c>
      <c r="E7" s="554" t="s">
        <v>295</v>
      </c>
      <c r="F7" s="555">
        <v>7</v>
      </c>
      <c r="G7" s="555">
        <v>7</v>
      </c>
      <c r="H7" s="556">
        <v>7.25</v>
      </c>
      <c r="I7" s="556">
        <v>7.25</v>
      </c>
      <c r="J7" s="556">
        <v>7.5</v>
      </c>
      <c r="K7" s="556">
        <v>7.5</v>
      </c>
      <c r="L7" s="556">
        <v>7.75</v>
      </c>
      <c r="M7" s="556">
        <v>7.75</v>
      </c>
      <c r="N7" s="556">
        <v>8</v>
      </c>
      <c r="O7" s="556">
        <v>8</v>
      </c>
      <c r="P7" s="557"/>
    </row>
    <row r="8" spans="1:16" s="273" customFormat="1" ht="44.25" customHeight="1">
      <c r="A8" s="550" t="s">
        <v>296</v>
      </c>
      <c r="B8" s="551" t="s">
        <v>219</v>
      </c>
      <c r="C8" s="552" t="s">
        <v>241</v>
      </c>
      <c r="D8" s="553">
        <v>0.125</v>
      </c>
      <c r="E8" s="554" t="s">
        <v>297</v>
      </c>
      <c r="F8" s="554" t="s">
        <v>298</v>
      </c>
      <c r="G8" s="553">
        <v>4</v>
      </c>
      <c r="H8" s="555">
        <v>4</v>
      </c>
      <c r="I8" s="556">
        <v>4.125</v>
      </c>
      <c r="J8" s="556">
        <v>4.125</v>
      </c>
      <c r="K8" s="556">
        <v>4.25</v>
      </c>
      <c r="L8" s="556">
        <v>4.25</v>
      </c>
      <c r="M8" s="556">
        <v>4.375</v>
      </c>
      <c r="N8" s="556">
        <v>4.375</v>
      </c>
      <c r="O8" s="556" t="s">
        <v>299</v>
      </c>
      <c r="P8" s="557"/>
    </row>
    <row r="9" spans="1:16" s="273" customFormat="1" ht="44.25" customHeight="1">
      <c r="A9" s="550" t="s">
        <v>300</v>
      </c>
      <c r="B9" s="551" t="s">
        <v>220</v>
      </c>
      <c r="C9" s="552" t="s">
        <v>242</v>
      </c>
      <c r="D9" s="553">
        <v>0.125</v>
      </c>
      <c r="E9" s="555">
        <v>0</v>
      </c>
      <c r="F9" s="555">
        <v>1</v>
      </c>
      <c r="G9" s="555">
        <v>1</v>
      </c>
      <c r="H9" s="555">
        <v>1</v>
      </c>
      <c r="I9" s="555">
        <v>1</v>
      </c>
      <c r="J9" s="556">
        <v>1</v>
      </c>
      <c r="K9" s="556">
        <v>1</v>
      </c>
      <c r="L9" s="556">
        <v>1</v>
      </c>
      <c r="M9" s="556">
        <v>1</v>
      </c>
      <c r="N9" s="556">
        <v>1</v>
      </c>
      <c r="O9" s="556">
        <v>1</v>
      </c>
      <c r="P9" s="557"/>
    </row>
    <row r="10" spans="1:16" s="273" customFormat="1" ht="44.25" hidden="1" customHeight="1">
      <c r="A10" s="550" t="s">
        <v>301</v>
      </c>
      <c r="B10" s="551" t="s">
        <v>221</v>
      </c>
      <c r="C10" s="558" t="s">
        <v>222</v>
      </c>
      <c r="D10" s="559">
        <v>0</v>
      </c>
      <c r="E10" s="554"/>
      <c r="F10" s="555">
        <v>0</v>
      </c>
      <c r="G10" s="555">
        <v>0</v>
      </c>
      <c r="H10" s="554"/>
      <c r="I10" s="554"/>
      <c r="J10" s="556">
        <v>0</v>
      </c>
      <c r="K10" s="556">
        <v>0</v>
      </c>
      <c r="L10" s="556">
        <v>0</v>
      </c>
      <c r="M10" s="556">
        <v>0</v>
      </c>
      <c r="N10" s="556">
        <v>0</v>
      </c>
      <c r="O10" s="556">
        <v>0</v>
      </c>
      <c r="P10" s="557"/>
    </row>
    <row r="11" spans="1:16" s="273" customFormat="1" ht="44.25" customHeight="1">
      <c r="A11" s="550" t="s">
        <v>302</v>
      </c>
      <c r="B11" s="551" t="s">
        <v>203</v>
      </c>
      <c r="C11" s="552" t="s">
        <v>243</v>
      </c>
      <c r="D11" s="553">
        <v>0.125</v>
      </c>
      <c r="E11" s="555">
        <v>0</v>
      </c>
      <c r="F11" s="555">
        <v>1</v>
      </c>
      <c r="G11" s="555">
        <v>1</v>
      </c>
      <c r="H11" s="555">
        <v>1</v>
      </c>
      <c r="I11" s="555">
        <v>1</v>
      </c>
      <c r="J11" s="556">
        <v>1</v>
      </c>
      <c r="K11" s="556">
        <v>1</v>
      </c>
      <c r="L11" s="556">
        <v>1</v>
      </c>
      <c r="M11" s="556">
        <v>1</v>
      </c>
      <c r="N11" s="556">
        <v>1</v>
      </c>
      <c r="O11" s="556">
        <v>1</v>
      </c>
      <c r="P11" s="557"/>
    </row>
    <row r="12" spans="1:16" s="273" customFormat="1" ht="44.25" customHeight="1">
      <c r="A12" s="550" t="s">
        <v>303</v>
      </c>
      <c r="B12" s="551" t="s">
        <v>205</v>
      </c>
      <c r="C12" s="552" t="s">
        <v>244</v>
      </c>
      <c r="D12" s="559">
        <v>0.375</v>
      </c>
      <c r="E12" s="554" t="s">
        <v>272</v>
      </c>
      <c r="F12" s="554" t="s">
        <v>304</v>
      </c>
      <c r="G12" s="553">
        <v>18.5</v>
      </c>
      <c r="H12" s="555">
        <v>19</v>
      </c>
      <c r="I12" s="555">
        <v>19</v>
      </c>
      <c r="J12" s="556">
        <v>19.5</v>
      </c>
      <c r="K12" s="556">
        <v>19.5</v>
      </c>
      <c r="L12" s="556">
        <v>20</v>
      </c>
      <c r="M12" s="556">
        <v>20</v>
      </c>
      <c r="N12" s="556">
        <v>20.5</v>
      </c>
      <c r="O12" s="556">
        <v>20.5</v>
      </c>
      <c r="P12" s="557"/>
    </row>
    <row r="13" spans="1:16" s="273" customFormat="1" ht="44.25" hidden="1" customHeight="1">
      <c r="A13" s="550" t="s">
        <v>305</v>
      </c>
      <c r="B13" s="551" t="s">
        <v>202</v>
      </c>
      <c r="C13" s="558" t="s">
        <v>204</v>
      </c>
      <c r="D13" s="559">
        <v>0</v>
      </c>
      <c r="E13" s="554"/>
      <c r="F13" s="555">
        <v>0</v>
      </c>
      <c r="G13" s="555">
        <v>0</v>
      </c>
      <c r="H13" s="554"/>
      <c r="I13" s="554"/>
      <c r="J13" s="556">
        <v>0</v>
      </c>
      <c r="K13" s="556">
        <v>0</v>
      </c>
      <c r="L13" s="556">
        <v>0</v>
      </c>
      <c r="M13" s="556">
        <v>0</v>
      </c>
      <c r="N13" s="556">
        <v>0</v>
      </c>
      <c r="O13" s="556">
        <v>0</v>
      </c>
      <c r="P13" s="557"/>
    </row>
    <row r="14" spans="1:16" s="273" customFormat="1" ht="44.25" customHeight="1">
      <c r="A14" s="550" t="s">
        <v>306</v>
      </c>
      <c r="B14" s="551" t="s">
        <v>206</v>
      </c>
      <c r="C14" s="552" t="s">
        <v>245</v>
      </c>
      <c r="D14" s="559">
        <v>0.375</v>
      </c>
      <c r="E14" s="554" t="s">
        <v>272</v>
      </c>
      <c r="F14" s="554" t="s">
        <v>307</v>
      </c>
      <c r="G14" s="554" t="s">
        <v>307</v>
      </c>
      <c r="H14" s="556">
        <v>18.25</v>
      </c>
      <c r="I14" s="556">
        <v>18.25</v>
      </c>
      <c r="J14" s="556">
        <v>18.75</v>
      </c>
      <c r="K14" s="556">
        <v>18.75</v>
      </c>
      <c r="L14" s="556">
        <v>19.25</v>
      </c>
      <c r="M14" s="556">
        <v>19.25</v>
      </c>
      <c r="N14" s="556">
        <v>19.75</v>
      </c>
      <c r="O14" s="556">
        <v>19.75</v>
      </c>
      <c r="P14" s="557"/>
    </row>
    <row r="15" spans="1:16" s="273" customFormat="1" ht="44.25" customHeight="1">
      <c r="A15" s="550" t="s">
        <v>308</v>
      </c>
      <c r="B15" s="551" t="s">
        <v>207</v>
      </c>
      <c r="C15" s="552" t="s">
        <v>246</v>
      </c>
      <c r="D15" s="559">
        <v>0.375</v>
      </c>
      <c r="E15" s="554" t="s">
        <v>272</v>
      </c>
      <c r="F15" s="555">
        <v>18</v>
      </c>
      <c r="G15" s="555">
        <v>18</v>
      </c>
      <c r="H15" s="556">
        <v>18.5</v>
      </c>
      <c r="I15" s="556">
        <v>18.5</v>
      </c>
      <c r="J15" s="556">
        <v>19</v>
      </c>
      <c r="K15" s="556">
        <v>19</v>
      </c>
      <c r="L15" s="556">
        <v>19.5</v>
      </c>
      <c r="M15" s="556">
        <v>19.5</v>
      </c>
      <c r="N15" s="556">
        <v>20</v>
      </c>
      <c r="O15" s="556">
        <v>20</v>
      </c>
      <c r="P15" s="557"/>
    </row>
    <row r="16" spans="1:16" s="273" customFormat="1" ht="44.25" customHeight="1">
      <c r="A16" s="550" t="s">
        <v>309</v>
      </c>
      <c r="B16" s="551" t="s">
        <v>208</v>
      </c>
      <c r="C16" s="552" t="s">
        <v>247</v>
      </c>
      <c r="D16" s="553">
        <v>0.25</v>
      </c>
      <c r="E16" s="554" t="s">
        <v>295</v>
      </c>
      <c r="F16" s="555">
        <v>12</v>
      </c>
      <c r="G16" s="560">
        <v>12.5</v>
      </c>
      <c r="H16" s="556">
        <v>12.25</v>
      </c>
      <c r="I16" s="556" t="s">
        <v>310</v>
      </c>
      <c r="J16" s="556">
        <v>12.5</v>
      </c>
      <c r="K16" s="556">
        <v>13</v>
      </c>
      <c r="L16" s="556">
        <v>12.75</v>
      </c>
      <c r="M16" s="556">
        <v>13.25</v>
      </c>
      <c r="N16" s="556">
        <v>13</v>
      </c>
      <c r="O16" s="556">
        <v>13.5</v>
      </c>
      <c r="P16" s="557"/>
    </row>
    <row r="17" spans="1:16" s="273" customFormat="1" ht="44.25" customHeight="1">
      <c r="A17" s="550" t="s">
        <v>57</v>
      </c>
      <c r="B17" s="551" t="s">
        <v>209</v>
      </c>
      <c r="C17" s="552" t="s">
        <v>248</v>
      </c>
      <c r="D17" s="553">
        <v>0</v>
      </c>
      <c r="E17" s="555">
        <v>0</v>
      </c>
      <c r="F17" s="554" t="s">
        <v>311</v>
      </c>
      <c r="G17" s="554" t="s">
        <v>311</v>
      </c>
      <c r="H17" s="556">
        <v>1.75</v>
      </c>
      <c r="I17" s="556">
        <v>1.75</v>
      </c>
      <c r="J17" s="556">
        <v>1.75</v>
      </c>
      <c r="K17" s="556">
        <v>1.75</v>
      </c>
      <c r="L17" s="556">
        <v>1.75</v>
      </c>
      <c r="M17" s="556">
        <v>1.75</v>
      </c>
      <c r="N17" s="556">
        <v>1.75</v>
      </c>
      <c r="O17" s="556">
        <v>1.75</v>
      </c>
      <c r="P17" s="557"/>
    </row>
    <row r="18" spans="1:16" s="273" customFormat="1" ht="44.25" customHeight="1">
      <c r="A18" s="550" t="s">
        <v>10</v>
      </c>
      <c r="B18" s="551" t="s">
        <v>223</v>
      </c>
      <c r="C18" s="558" t="s">
        <v>249</v>
      </c>
      <c r="D18" s="553">
        <v>0</v>
      </c>
      <c r="E18" s="555">
        <v>0</v>
      </c>
      <c r="F18" s="554" t="s">
        <v>272</v>
      </c>
      <c r="G18" s="554" t="s">
        <v>272</v>
      </c>
      <c r="H18" s="554" t="s">
        <v>272</v>
      </c>
      <c r="I18" s="554" t="s">
        <v>272</v>
      </c>
      <c r="J18" s="553" t="s">
        <v>272</v>
      </c>
      <c r="K18" s="553" t="s">
        <v>272</v>
      </c>
      <c r="L18" s="553" t="s">
        <v>272</v>
      </c>
      <c r="M18" s="553" t="s">
        <v>272</v>
      </c>
      <c r="N18" s="553">
        <v>0.5</v>
      </c>
      <c r="O18" s="553">
        <v>0.5</v>
      </c>
      <c r="P18" s="557"/>
    </row>
    <row r="19" spans="1:16" s="273" customFormat="1" ht="44.25" customHeight="1">
      <c r="A19" s="550" t="s">
        <v>312</v>
      </c>
      <c r="B19" s="551" t="s">
        <v>224</v>
      </c>
      <c r="C19" s="552" t="s">
        <v>250</v>
      </c>
      <c r="D19" s="561">
        <v>0.375</v>
      </c>
      <c r="E19" s="554" t="s">
        <v>272</v>
      </c>
      <c r="F19" s="554" t="s">
        <v>313</v>
      </c>
      <c r="G19" s="553">
        <v>25.75</v>
      </c>
      <c r="H19" s="556">
        <v>25.25</v>
      </c>
      <c r="I19" s="556">
        <v>26.25</v>
      </c>
      <c r="J19" s="556">
        <v>25.75</v>
      </c>
      <c r="K19" s="556">
        <v>26.75</v>
      </c>
      <c r="L19" s="556">
        <v>26.25</v>
      </c>
      <c r="M19" s="556">
        <v>27.25</v>
      </c>
      <c r="N19" s="556">
        <v>26.75</v>
      </c>
      <c r="O19" s="556">
        <v>27.75</v>
      </c>
      <c r="P19" s="562"/>
    </row>
    <row r="20" spans="1:16" s="273" customFormat="1" ht="44.25" hidden="1" customHeight="1">
      <c r="A20" s="550" t="s">
        <v>314</v>
      </c>
      <c r="B20" s="551" t="s">
        <v>225</v>
      </c>
      <c r="C20" s="552" t="s">
        <v>251</v>
      </c>
      <c r="D20" s="553">
        <v>0</v>
      </c>
      <c r="E20" s="554"/>
      <c r="F20" s="555">
        <v>0</v>
      </c>
      <c r="G20" s="555">
        <v>0</v>
      </c>
      <c r="H20" s="554"/>
      <c r="I20" s="554"/>
      <c r="J20" s="556">
        <v>0</v>
      </c>
      <c r="K20" s="556">
        <v>0</v>
      </c>
      <c r="L20" s="556">
        <v>0</v>
      </c>
      <c r="M20" s="556">
        <v>0</v>
      </c>
      <c r="N20" s="556">
        <v>0</v>
      </c>
      <c r="O20" s="556">
        <v>0</v>
      </c>
      <c r="P20" s="557"/>
    </row>
    <row r="21" spans="1:16" s="273" customFormat="1" ht="44.25" hidden="1" customHeight="1">
      <c r="A21" s="550" t="s">
        <v>315</v>
      </c>
      <c r="B21" s="551" t="s">
        <v>226</v>
      </c>
      <c r="C21" s="552" t="s">
        <v>252</v>
      </c>
      <c r="D21" s="553">
        <v>0</v>
      </c>
      <c r="E21" s="554"/>
      <c r="F21" s="555">
        <v>0</v>
      </c>
      <c r="G21" s="555">
        <v>0</v>
      </c>
      <c r="H21" s="554"/>
      <c r="I21" s="554"/>
      <c r="J21" s="556">
        <v>0</v>
      </c>
      <c r="K21" s="556">
        <v>0</v>
      </c>
      <c r="L21" s="556">
        <v>0</v>
      </c>
      <c r="M21" s="556">
        <v>0</v>
      </c>
      <c r="N21" s="556">
        <v>0</v>
      </c>
      <c r="O21" s="556">
        <v>0</v>
      </c>
      <c r="P21" s="557"/>
    </row>
    <row r="22" spans="1:16" s="273" customFormat="1" ht="44.25" customHeight="1">
      <c r="A22" s="550" t="s">
        <v>316</v>
      </c>
      <c r="B22" s="551" t="s">
        <v>210</v>
      </c>
      <c r="C22" s="552" t="s">
        <v>253</v>
      </c>
      <c r="D22" s="553">
        <v>1</v>
      </c>
      <c r="E22" s="555">
        <v>2</v>
      </c>
      <c r="F22" s="555">
        <v>40</v>
      </c>
      <c r="G22" s="555">
        <v>40</v>
      </c>
      <c r="H22" s="555">
        <v>42</v>
      </c>
      <c r="I22" s="555">
        <v>42</v>
      </c>
      <c r="J22" s="556">
        <v>44</v>
      </c>
      <c r="K22" s="556">
        <v>44</v>
      </c>
      <c r="L22" s="556">
        <v>46</v>
      </c>
      <c r="M22" s="556">
        <v>46</v>
      </c>
      <c r="N22" s="556">
        <v>48</v>
      </c>
      <c r="O22" s="556">
        <v>48</v>
      </c>
      <c r="P22" s="557"/>
    </row>
    <row r="23" spans="1:16" s="273" customFormat="1" ht="44.25" customHeight="1">
      <c r="A23" s="550" t="s">
        <v>317</v>
      </c>
      <c r="B23" s="551" t="s">
        <v>227</v>
      </c>
      <c r="C23" s="552" t="s">
        <v>254</v>
      </c>
      <c r="D23" s="553">
        <v>1</v>
      </c>
      <c r="E23" s="555">
        <v>2</v>
      </c>
      <c r="F23" s="555">
        <v>31</v>
      </c>
      <c r="G23" s="555">
        <v>31</v>
      </c>
      <c r="H23" s="555">
        <v>33</v>
      </c>
      <c r="I23" s="555">
        <v>33</v>
      </c>
      <c r="J23" s="556">
        <v>35</v>
      </c>
      <c r="K23" s="556">
        <v>35</v>
      </c>
      <c r="L23" s="556">
        <v>37</v>
      </c>
      <c r="M23" s="556">
        <v>37</v>
      </c>
      <c r="N23" s="556">
        <v>39</v>
      </c>
      <c r="O23" s="556">
        <v>39</v>
      </c>
      <c r="P23" s="557"/>
    </row>
    <row r="24" spans="1:16" s="273" customFormat="1" ht="44.25" customHeight="1">
      <c r="A24" s="550" t="s">
        <v>60</v>
      </c>
      <c r="B24" s="551" t="s">
        <v>228</v>
      </c>
      <c r="C24" s="552" t="s">
        <v>255</v>
      </c>
      <c r="D24" s="553">
        <v>1</v>
      </c>
      <c r="E24" s="555">
        <v>2</v>
      </c>
      <c r="F24" s="554" t="s">
        <v>318</v>
      </c>
      <c r="G24" s="553">
        <v>37.5</v>
      </c>
      <c r="H24" s="556">
        <v>39.5</v>
      </c>
      <c r="I24" s="556">
        <v>39.5</v>
      </c>
      <c r="J24" s="556">
        <v>41.5</v>
      </c>
      <c r="K24" s="556">
        <v>41.5</v>
      </c>
      <c r="L24" s="556">
        <v>43.5</v>
      </c>
      <c r="M24" s="556">
        <v>43.5</v>
      </c>
      <c r="N24" s="556">
        <v>45.5</v>
      </c>
      <c r="O24" s="556">
        <v>45.5</v>
      </c>
      <c r="P24" s="557"/>
    </row>
    <row r="25" spans="1:16" s="273" customFormat="1" ht="44.25" hidden="1" customHeight="1">
      <c r="A25" s="550" t="s">
        <v>319</v>
      </c>
      <c r="B25" s="551" t="s">
        <v>229</v>
      </c>
      <c r="C25" s="552" t="s">
        <v>256</v>
      </c>
      <c r="D25" s="563">
        <v>1</v>
      </c>
      <c r="E25" s="554"/>
      <c r="F25" s="555">
        <v>0</v>
      </c>
      <c r="G25" s="555">
        <v>0</v>
      </c>
      <c r="H25" s="554"/>
      <c r="I25" s="554"/>
      <c r="J25" s="556">
        <v>0</v>
      </c>
      <c r="K25" s="556">
        <v>0</v>
      </c>
      <c r="L25" s="556">
        <v>0</v>
      </c>
      <c r="M25" s="556">
        <v>0</v>
      </c>
      <c r="N25" s="556">
        <v>0</v>
      </c>
      <c r="O25" s="556">
        <v>0</v>
      </c>
      <c r="P25" s="557"/>
    </row>
    <row r="26" spans="1:16" s="273" customFormat="1" ht="44.25" customHeight="1">
      <c r="A26" s="550" t="s">
        <v>320</v>
      </c>
      <c r="B26" s="551" t="s">
        <v>230</v>
      </c>
      <c r="C26" s="552" t="s">
        <v>257</v>
      </c>
      <c r="D26" s="553">
        <v>0.125</v>
      </c>
      <c r="E26" s="555">
        <v>0</v>
      </c>
      <c r="F26" s="554" t="s">
        <v>321</v>
      </c>
      <c r="G26" s="553">
        <v>2.5</v>
      </c>
      <c r="H26" s="556">
        <v>2.5</v>
      </c>
      <c r="I26" s="556">
        <v>2.5</v>
      </c>
      <c r="J26" s="556">
        <v>2.5</v>
      </c>
      <c r="K26" s="556">
        <v>2.5</v>
      </c>
      <c r="L26" s="556">
        <v>2.5</v>
      </c>
      <c r="M26" s="556">
        <v>2.5</v>
      </c>
      <c r="N26" s="556">
        <v>2.5</v>
      </c>
      <c r="O26" s="556">
        <v>2.5</v>
      </c>
      <c r="P26" s="557"/>
    </row>
    <row r="27" spans="1:16" s="273" customFormat="1" ht="44.25" customHeight="1">
      <c r="A27" s="550" t="s">
        <v>322</v>
      </c>
      <c r="B27" s="551" t="s">
        <v>231</v>
      </c>
      <c r="C27" s="552" t="s">
        <v>258</v>
      </c>
      <c r="D27" s="561">
        <v>0.625</v>
      </c>
      <c r="E27" s="554" t="s">
        <v>272</v>
      </c>
      <c r="F27" s="555">
        <v>33</v>
      </c>
      <c r="G27" s="564">
        <v>34</v>
      </c>
      <c r="H27" s="556">
        <v>33.5</v>
      </c>
      <c r="I27" s="556">
        <v>34.5</v>
      </c>
      <c r="J27" s="556">
        <v>34</v>
      </c>
      <c r="K27" s="556">
        <v>35</v>
      </c>
      <c r="L27" s="556">
        <v>34.5</v>
      </c>
      <c r="M27" s="556">
        <v>35.5</v>
      </c>
      <c r="N27" s="556">
        <v>35</v>
      </c>
      <c r="O27" s="556">
        <v>36</v>
      </c>
      <c r="P27" s="562"/>
    </row>
    <row r="28" spans="1:16" s="273" customFormat="1" ht="44.25" customHeight="1">
      <c r="A28" s="550" t="s">
        <v>323</v>
      </c>
      <c r="B28" s="551" t="s">
        <v>211</v>
      </c>
      <c r="C28" s="552" t="s">
        <v>259</v>
      </c>
      <c r="D28" s="553">
        <v>0.375</v>
      </c>
      <c r="E28" s="554" t="s">
        <v>272</v>
      </c>
      <c r="F28" s="554" t="s">
        <v>304</v>
      </c>
      <c r="G28" s="553">
        <v>18.5</v>
      </c>
      <c r="H28" s="555">
        <v>19</v>
      </c>
      <c r="I28" s="555">
        <v>19</v>
      </c>
      <c r="J28" s="556">
        <v>19.5</v>
      </c>
      <c r="K28" s="556">
        <v>19.5</v>
      </c>
      <c r="L28" s="556">
        <v>20</v>
      </c>
      <c r="M28" s="556">
        <v>20</v>
      </c>
      <c r="N28" s="556">
        <v>20.5</v>
      </c>
      <c r="O28" s="556">
        <v>20.5</v>
      </c>
      <c r="P28" s="557"/>
    </row>
    <row r="29" spans="1:16" s="273" customFormat="1" ht="44.25" customHeight="1">
      <c r="A29" s="550" t="s">
        <v>324</v>
      </c>
      <c r="B29" s="551" t="s">
        <v>232</v>
      </c>
      <c r="C29" s="552" t="s">
        <v>260</v>
      </c>
      <c r="D29" s="553">
        <v>0</v>
      </c>
      <c r="E29" s="555">
        <v>0</v>
      </c>
      <c r="F29" s="555">
        <v>10</v>
      </c>
      <c r="G29" s="564">
        <v>10.375</v>
      </c>
      <c r="H29" s="555">
        <v>10</v>
      </c>
      <c r="I29" s="564">
        <v>10.375</v>
      </c>
      <c r="J29" s="556">
        <v>10</v>
      </c>
      <c r="K29" s="564">
        <v>10.375</v>
      </c>
      <c r="L29" s="556">
        <v>10</v>
      </c>
      <c r="M29" s="564">
        <v>10.375</v>
      </c>
      <c r="N29" s="556">
        <v>10</v>
      </c>
      <c r="O29" s="564">
        <v>10.375</v>
      </c>
      <c r="P29" s="557"/>
    </row>
    <row r="30" spans="1:16" s="273" customFormat="1" ht="44.25" customHeight="1">
      <c r="A30" s="550" t="s">
        <v>325</v>
      </c>
      <c r="B30" s="551" t="s">
        <v>233</v>
      </c>
      <c r="C30" s="552" t="s">
        <v>234</v>
      </c>
      <c r="D30" s="553">
        <v>0.375</v>
      </c>
      <c r="E30" s="554" t="s">
        <v>272</v>
      </c>
      <c r="F30" s="555">
        <v>15</v>
      </c>
      <c r="G30" s="555">
        <v>15</v>
      </c>
      <c r="H30" s="556">
        <v>15.5</v>
      </c>
      <c r="I30" s="556">
        <v>15.5</v>
      </c>
      <c r="J30" s="556">
        <v>16</v>
      </c>
      <c r="K30" s="556">
        <v>16</v>
      </c>
      <c r="L30" s="556">
        <v>16.5</v>
      </c>
      <c r="M30" s="556">
        <v>16.5</v>
      </c>
      <c r="N30" s="556">
        <v>17</v>
      </c>
      <c r="O30" s="556">
        <v>17</v>
      </c>
      <c r="P30" s="557"/>
    </row>
    <row r="31" spans="1:16" s="273" customFormat="1" ht="44.25" customHeight="1">
      <c r="A31" s="550" t="s">
        <v>326</v>
      </c>
      <c r="B31" s="551" t="s">
        <v>261</v>
      </c>
      <c r="C31" s="552" t="s">
        <v>262</v>
      </c>
      <c r="D31" s="553">
        <v>0.25</v>
      </c>
      <c r="E31" s="554" t="s">
        <v>295</v>
      </c>
      <c r="F31" s="554" t="s">
        <v>327</v>
      </c>
      <c r="G31" s="554" t="s">
        <v>327</v>
      </c>
      <c r="H31" s="556">
        <v>7.5</v>
      </c>
      <c r="I31" s="556">
        <v>7.5</v>
      </c>
      <c r="J31" s="556">
        <v>7.75</v>
      </c>
      <c r="K31" s="556">
        <v>7.75</v>
      </c>
      <c r="L31" s="556">
        <v>8</v>
      </c>
      <c r="M31" s="556">
        <v>8</v>
      </c>
      <c r="N31" s="556">
        <v>8.25</v>
      </c>
      <c r="O31" s="556">
        <v>8.25</v>
      </c>
      <c r="P31" s="557"/>
    </row>
    <row r="32" spans="1:16" s="273" customFormat="1" ht="44.25" customHeight="1">
      <c r="A32" s="550" t="s">
        <v>328</v>
      </c>
      <c r="B32" s="551" t="s">
        <v>235</v>
      </c>
      <c r="C32" s="552" t="s">
        <v>263</v>
      </c>
      <c r="D32" s="553">
        <v>0.25</v>
      </c>
      <c r="E32" s="554" t="s">
        <v>295</v>
      </c>
      <c r="F32" s="554" t="s">
        <v>329</v>
      </c>
      <c r="G32" s="554" t="s">
        <v>329</v>
      </c>
      <c r="H32" s="556">
        <v>10.75</v>
      </c>
      <c r="I32" s="556">
        <v>10.75</v>
      </c>
      <c r="J32" s="556">
        <v>11</v>
      </c>
      <c r="K32" s="556">
        <v>11</v>
      </c>
      <c r="L32" s="556">
        <v>11.25</v>
      </c>
      <c r="M32" s="556">
        <v>11.25</v>
      </c>
      <c r="N32" s="556">
        <v>11.5</v>
      </c>
      <c r="O32" s="556">
        <v>11.5</v>
      </c>
      <c r="P32" s="557"/>
    </row>
    <row r="33" spans="1:16" s="273" customFormat="1" ht="44.25" customHeight="1">
      <c r="A33" s="550" t="s">
        <v>330</v>
      </c>
      <c r="B33" s="551" t="s">
        <v>236</v>
      </c>
      <c r="C33" s="552" t="s">
        <v>264</v>
      </c>
      <c r="D33" s="553">
        <v>0.25</v>
      </c>
      <c r="E33" s="554" t="s">
        <v>295</v>
      </c>
      <c r="F33" s="554" t="s">
        <v>331</v>
      </c>
      <c r="G33" s="554" t="s">
        <v>331</v>
      </c>
      <c r="H33" s="556">
        <v>11.75</v>
      </c>
      <c r="I33" s="556">
        <v>11.75</v>
      </c>
      <c r="J33" s="556">
        <v>12</v>
      </c>
      <c r="K33" s="556">
        <v>12</v>
      </c>
      <c r="L33" s="556">
        <v>12.25</v>
      </c>
      <c r="M33" s="556">
        <v>12.25</v>
      </c>
      <c r="N33" s="556">
        <v>12.5</v>
      </c>
      <c r="O33" s="556">
        <v>12.5</v>
      </c>
      <c r="P33" s="557"/>
    </row>
    <row r="34" spans="1:16" s="273" customFormat="1" ht="44.25" customHeight="1">
      <c r="A34" s="550" t="s">
        <v>332</v>
      </c>
      <c r="B34" s="551" t="s">
        <v>237</v>
      </c>
      <c r="C34" s="552" t="s">
        <v>265</v>
      </c>
      <c r="D34" s="553">
        <v>0.125</v>
      </c>
      <c r="E34" s="555">
        <v>0</v>
      </c>
      <c r="F34" s="554" t="s">
        <v>321</v>
      </c>
      <c r="G34" s="554" t="s">
        <v>321</v>
      </c>
      <c r="H34" s="556">
        <v>2.5</v>
      </c>
      <c r="I34" s="556">
        <v>2.5</v>
      </c>
      <c r="J34" s="556">
        <v>2.5</v>
      </c>
      <c r="K34" s="556">
        <v>2.5</v>
      </c>
      <c r="L34" s="556">
        <v>2.5</v>
      </c>
      <c r="M34" s="556">
        <v>2.5</v>
      </c>
      <c r="N34" s="556">
        <v>2.5</v>
      </c>
      <c r="O34" s="556">
        <v>2.5</v>
      </c>
      <c r="P34" s="557"/>
    </row>
  </sheetData>
  <mergeCells count="7">
    <mergeCell ref="A1:P1"/>
    <mergeCell ref="A2:P2"/>
    <mergeCell ref="F3:H3"/>
    <mergeCell ref="J3:J5"/>
    <mergeCell ref="P3:P5"/>
    <mergeCell ref="F4:H4"/>
    <mergeCell ref="F5:H5"/>
  </mergeCells>
  <pageMargins left="0" right="0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H06-CR47W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FACULTY 2-TONE CREW WOMEN’S</v>
      </c>
      <c r="C4" s="59" t="s">
        <v>142</v>
      </c>
      <c r="D4" s="59"/>
      <c r="E4" s="59"/>
    </row>
    <row r="5" spans="1:12" s="58" customFormat="1" ht="76" customHeight="1">
      <c r="A5" s="60"/>
      <c r="B5" s="79" t="e">
        <f>'1. CUTTING DOCKET'!#REF!</f>
        <v>#REF!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09" t="str">
        <f>'1. CUTTING DOCKET'!M11</f>
        <v>BRUSHED FLEECE (30/1+8/1) HEAVY WASHING_350GSM</v>
      </c>
      <c r="C7" s="510"/>
      <c r="D7" s="510"/>
      <c r="E7" s="511"/>
    </row>
    <row r="8" spans="1:12" s="62" customFormat="1" ht="409.6" customHeight="1">
      <c r="A8" s="64" t="e">
        <f>'1. CUTTING DOCKET'!#REF!</f>
        <v>#REF!</v>
      </c>
      <c r="B8" s="512"/>
      <c r="C8" s="513"/>
      <c r="D8" s="514"/>
      <c r="E8" s="515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16" t="e">
        <f>'1. CUTTING DOCKET'!#REF!</f>
        <v>#REF!</v>
      </c>
      <c r="C13" s="510"/>
      <c r="D13" s="517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12"/>
      <c r="C14" s="513"/>
      <c r="D14" s="514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18" t="e">
        <f>'1. CUTTING DOCKET'!#REF!</f>
        <v>#REF!</v>
      </c>
      <c r="C17" s="519"/>
      <c r="D17" s="520"/>
      <c r="E17" s="521"/>
    </row>
    <row r="18" spans="1:5" s="62" customFormat="1" ht="90" customHeight="1">
      <c r="A18" s="61" t="e">
        <f>'1. CUTTING DOCKET'!#REF!</f>
        <v>#REF!</v>
      </c>
      <c r="B18" s="494" t="e">
        <f>'1. CUTTING DOCKET'!#REF!</f>
        <v>#REF!</v>
      </c>
      <c r="C18" s="489"/>
      <c r="D18" s="489"/>
      <c r="E18" s="495"/>
    </row>
    <row r="19" spans="1:5" s="62" customFormat="1" ht="409.6" customHeight="1">
      <c r="A19" s="166" t="s">
        <v>166</v>
      </c>
      <c r="B19" s="491"/>
      <c r="C19" s="492"/>
      <c r="D19" s="493"/>
      <c r="E19" s="493"/>
    </row>
    <row r="20" spans="1:5" s="62" customFormat="1" ht="79.5" customHeight="1">
      <c r="A20" s="61" t="e">
        <f>'1. CUTTING DOCKET'!#REF!</f>
        <v>#REF!</v>
      </c>
      <c r="B20" s="494" t="e">
        <f>'1. CUTTING DOCKET'!#REF!</f>
        <v>#REF!</v>
      </c>
      <c r="C20" s="489"/>
      <c r="D20" s="489"/>
      <c r="E20" s="495"/>
    </row>
    <row r="21" spans="1:5" s="62" customFormat="1" ht="346.5" customHeight="1">
      <c r="A21" s="64" t="s">
        <v>117</v>
      </c>
      <c r="B21" s="496"/>
      <c r="C21" s="497"/>
      <c r="D21" s="498"/>
      <c r="E21" s="499"/>
    </row>
    <row r="22" spans="1:5" s="62" customFormat="1" ht="35">
      <c r="A22" s="61" t="e">
        <f>'1. CUTTING DOCKET'!#REF!</f>
        <v>#REF!</v>
      </c>
      <c r="B22" s="488" t="e">
        <f>'1. CUTTING DOCKET'!#REF!</f>
        <v>#REF!</v>
      </c>
      <c r="C22" s="489"/>
      <c r="D22" s="490"/>
      <c r="E22" s="101"/>
    </row>
    <row r="23" spans="1:5" s="62" customFormat="1" ht="299.25" customHeight="1">
      <c r="A23" s="66" t="s">
        <v>100</v>
      </c>
      <c r="B23" s="500"/>
      <c r="C23" s="501"/>
      <c r="D23" s="502"/>
      <c r="E23" s="502"/>
    </row>
    <row r="24" spans="1:5" s="62" customFormat="1" ht="101.5" customHeight="1">
      <c r="A24" s="61" t="e">
        <f>'1. CUTTING DOCKET'!#REF!</f>
        <v>#REF!</v>
      </c>
      <c r="B24" s="488" t="e">
        <f>'1. CUTTING DOCKET'!#REF!</f>
        <v>#REF!</v>
      </c>
      <c r="C24" s="489"/>
      <c r="D24" s="490"/>
      <c r="E24" s="101"/>
    </row>
    <row r="25" spans="1:5" s="62" customFormat="1" ht="362.25" customHeight="1">
      <c r="A25" s="66" t="s">
        <v>172</v>
      </c>
      <c r="B25" s="503" t="s">
        <v>173</v>
      </c>
      <c r="C25" s="504"/>
      <c r="D25" s="505"/>
      <c r="E25" s="113"/>
    </row>
    <row r="26" spans="1:5" s="62" customFormat="1" ht="109.5" customHeight="1">
      <c r="A26" s="61" t="s">
        <v>101</v>
      </c>
      <c r="B26" s="488" t="e">
        <f>'1. CUTTING DOCKET'!#REF!</f>
        <v>#REF!</v>
      </c>
      <c r="C26" s="489"/>
      <c r="D26" s="490"/>
      <c r="E26" s="102"/>
    </row>
    <row r="27" spans="1:5" s="62" customFormat="1" ht="282" customHeight="1">
      <c r="A27" s="66" t="s">
        <v>102</v>
      </c>
      <c r="B27" s="506" t="s">
        <v>167</v>
      </c>
      <c r="C27" s="507"/>
      <c r="D27" s="508"/>
      <c r="E27" s="508"/>
    </row>
    <row r="28" spans="1:5" s="62" customFormat="1" ht="93.65" customHeight="1">
      <c r="A28" s="61" t="e">
        <f>'1. CUTTING DOCKET'!#REF!</f>
        <v>#REF!</v>
      </c>
      <c r="B28" s="488" t="e">
        <f>'1. CUTTING DOCKET'!#REF!</f>
        <v>#REF!</v>
      </c>
      <c r="C28" s="489"/>
      <c r="D28" s="490"/>
      <c r="E28" s="102"/>
    </row>
    <row r="29" spans="1:5" s="62" customFormat="1" ht="273" customHeight="1">
      <c r="A29" s="64" t="s">
        <v>103</v>
      </c>
      <c r="B29" s="480"/>
      <c r="C29" s="481"/>
      <c r="D29" s="482"/>
      <c r="E29" s="482"/>
    </row>
    <row r="30" spans="1:5" s="62" customFormat="1" ht="95.25" customHeight="1">
      <c r="A30" s="61" t="e">
        <f>'1. CUTTING DOCKET'!#REF!</f>
        <v>#REF!</v>
      </c>
      <c r="B30" s="488" t="e">
        <f>'1. CUTTING DOCKET'!#REF!</f>
        <v>#REF!</v>
      </c>
      <c r="C30" s="489"/>
      <c r="D30" s="490"/>
      <c r="E30" s="102"/>
    </row>
    <row r="31" spans="1:5" s="62" customFormat="1" ht="324.75" customHeight="1">
      <c r="A31" s="64"/>
      <c r="B31" s="480"/>
      <c r="C31" s="481"/>
      <c r="D31" s="482"/>
      <c r="E31" s="482"/>
    </row>
    <row r="32" spans="1:5" s="62" customFormat="1" ht="119.5" customHeight="1">
      <c r="A32" s="61" t="s">
        <v>105</v>
      </c>
      <c r="B32" s="488" t="e">
        <f>'1. CUTTING DOCKET'!#REF!</f>
        <v>#REF!</v>
      </c>
      <c r="C32" s="489"/>
      <c r="D32" s="490"/>
      <c r="E32" s="102"/>
    </row>
    <row r="33" spans="1:9" s="62" customFormat="1" ht="287.25" customHeight="1">
      <c r="A33" s="64" t="s">
        <v>106</v>
      </c>
      <c r="B33" s="480"/>
      <c r="C33" s="481"/>
      <c r="D33" s="482"/>
      <c r="E33" s="482"/>
    </row>
    <row r="34" spans="1:9" s="62" customFormat="1" ht="71.5" customHeight="1">
      <c r="A34" s="61" t="s">
        <v>96</v>
      </c>
      <c r="B34" s="488" t="s">
        <v>38</v>
      </c>
      <c r="C34" s="489"/>
      <c r="D34" s="490"/>
      <c r="E34" s="102"/>
    </row>
    <row r="35" spans="1:9" s="62" customFormat="1" ht="87" customHeight="1">
      <c r="A35" s="64" t="s">
        <v>104</v>
      </c>
      <c r="B35" s="480"/>
      <c r="C35" s="481"/>
      <c r="D35" s="482"/>
      <c r="E35" s="482"/>
    </row>
    <row r="36" spans="1:9" s="62" customFormat="1" ht="63.65" customHeight="1">
      <c r="A36" s="61" t="s">
        <v>97</v>
      </c>
      <c r="B36" s="488" t="s">
        <v>92</v>
      </c>
      <c r="C36" s="489"/>
      <c r="D36" s="490"/>
      <c r="E36" s="102"/>
    </row>
    <row r="37" spans="1:9" s="62" customFormat="1" ht="97.5" customHeight="1">
      <c r="A37" s="64" t="s">
        <v>104</v>
      </c>
      <c r="B37" s="480"/>
      <c r="C37" s="481"/>
      <c r="D37" s="482"/>
      <c r="E37" s="482"/>
    </row>
    <row r="38" spans="1:9" s="62" customFormat="1" ht="97.5" customHeight="1">
      <c r="A38" s="98" t="e">
        <f>'1. CUTTING DOCKET'!#REF!</f>
        <v>#REF!</v>
      </c>
      <c r="B38" s="483" t="e">
        <f>'1. CUTTING DOCKET'!#REF!</f>
        <v>#REF!</v>
      </c>
      <c r="C38" s="484"/>
      <c r="D38" s="485"/>
      <c r="E38" s="103"/>
    </row>
    <row r="39" spans="1:9" s="62" customFormat="1" ht="221.5" customHeight="1">
      <c r="A39" s="64"/>
      <c r="B39" s="486"/>
      <c r="C39" s="487"/>
      <c r="D39" s="486"/>
      <c r="E39" s="486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78FF36-BA2E-4C50-B9AA-B3C7ACA06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82E9CB-F875-4483-AA20-1C00399CB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1. CUTTING DOCKET</vt:lpstr>
      <vt:lpstr>GREY</vt:lpstr>
      <vt:lpstr>2. TRIM CARD</vt:lpstr>
      <vt:lpstr>WOMEN'S-CREWNECK-TANG CD + 4%</vt:lpstr>
      <vt:lpstr>2. TRIM CARD (GREY)</vt:lpstr>
      <vt:lpstr>3. ĐỊNH VỊ HÌNH IN.THÊU</vt:lpstr>
      <vt:lpstr>'1. CUTTING DOCKET'!Print_Area</vt:lpstr>
      <vt:lpstr>'2. TRIM CARD'!Print_Area</vt:lpstr>
      <vt:lpstr>'2. TRIM CARD (GREY)'!Print_Area</vt:lpstr>
      <vt:lpstr>GREY!Print_Area</vt:lpstr>
      <vt:lpstr>'WOMEN''S-CREWNECK-TANG CD + 4%'!Print_Area</vt:lpstr>
      <vt:lpstr>'1. CUTTING DOCKET'!Print_Titles</vt:lpstr>
      <vt:lpstr>'2. TRIM CARD'!Print_Titles</vt:lpstr>
      <vt:lpstr>'2. TRIM CARD (GREY)'!Print_Titles</vt:lpstr>
      <vt:lpstr>GREY!Print_Titles</vt:lpstr>
      <vt:lpstr>'WOMEN''S-CREWNECK-TANG CD + 4%'!Print_Titles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2024-07-02T03:11:18Z</cp:lastPrinted>
  <dcterms:created xsi:type="dcterms:W3CDTF">2016-05-06T01:47:29Z</dcterms:created>
  <dcterms:modified xsi:type="dcterms:W3CDTF">2024-07-02T03:20:07Z</dcterms:modified>
</cp:coreProperties>
</file>