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54" documentId="14_{F4EDD69B-44F1-4EE8-8162-076D0B5DD84D}" xr6:coauthVersionLast="47" xr6:coauthVersionMax="47" xr10:uidLastSave="{CE122EA0-5E9D-45B2-A768-FCEE0A929AF7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TS add L=4" sheetId="27" r:id="rId4"/>
    <sheet name="2. TRIM CARD (GREY)" sheetId="17" state="hidden" r:id="rId5"/>
    <sheet name="3. ĐỊNH VỊ HÌNH IN.THÊU" sheetId="7" state="hidden" r:id="rId6"/>
    <sheet name="4% adding shrinkage" sheetId="25" state="hidden" r:id="rId7"/>
    <sheet name="MER.QT-04.BM4" sheetId="21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2">'[1]Raw material movement'!#REF!</definedName>
    <definedName name="____SCM40" localSheetId="3">'[1]Raw material movement'!#REF!</definedName>
    <definedName name="____SCM40">'[1]Raw material movement'!#REF!</definedName>
    <definedName name="___SCM40" localSheetId="2">'[2]Raw material movement'!#REF!</definedName>
    <definedName name="___SCM40" localSheetId="3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0" hidden="1">'1. CUTTING DOCKET'!$A$30:$R$52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DOCKET'!$A$1:$Q$79</definedName>
    <definedName name="_xlnm.Print_Area" localSheetId="2">'2. TRIM CARD'!$A$1:$B$28</definedName>
    <definedName name="_xlnm.Print_Area" localSheetId="4">'2. TRIM CARD (GREY)'!$A$1:$E$39</definedName>
    <definedName name="_xlnm.Print_Area" localSheetId="6">'4% adding shrinkage'!$A$1:$K$36</definedName>
    <definedName name="_xlnm.Print_Area" localSheetId="1">GREY!$A$1:$P$169</definedName>
    <definedName name="_xlnm.Print_Area" localSheetId="7">'MER.QT-04.BM4'!$A$1:$H$19</definedName>
    <definedName name="_xlnm.Print_Area" localSheetId="3">'TS add L=4'!$A$1:$M$40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_xlnm.Print_Titles" localSheetId="3">'TS add L=4'!$1:$7</definedName>
    <definedName name="style" localSheetId="3">#REF!</definedName>
    <definedName name="style">#REF!</definedName>
    <definedName name="WAFORD" localSheetId="3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7" l="1"/>
  <c r="L38" i="27" s="1"/>
  <c r="M38" i="27" s="1"/>
  <c r="H38" i="27"/>
  <c r="L37" i="27"/>
  <c r="M37" i="27" s="1"/>
  <c r="K37" i="27"/>
  <c r="H37" i="27"/>
  <c r="K36" i="27"/>
  <c r="L36" i="27" s="1"/>
  <c r="M36" i="27" s="1"/>
  <c r="H36" i="27"/>
  <c r="L35" i="27"/>
  <c r="M35" i="27" s="1"/>
  <c r="K35" i="27"/>
  <c r="H35" i="27"/>
  <c r="K34" i="27"/>
  <c r="L34" i="27" s="1"/>
  <c r="M34" i="27" s="1"/>
  <c r="H34" i="27"/>
  <c r="L33" i="27"/>
  <c r="M33" i="27" s="1"/>
  <c r="K33" i="27"/>
  <c r="H33" i="27"/>
  <c r="K32" i="27"/>
  <c r="L32" i="27" s="1"/>
  <c r="M32" i="27" s="1"/>
  <c r="H32" i="27"/>
  <c r="L31" i="27"/>
  <c r="M31" i="27" s="1"/>
  <c r="K31" i="27"/>
  <c r="H31" i="27"/>
  <c r="K30" i="27"/>
  <c r="L30" i="27" s="1"/>
  <c r="M30" i="27" s="1"/>
  <c r="H30" i="27"/>
  <c r="L29" i="27"/>
  <c r="M29" i="27" s="1"/>
  <c r="K29" i="27"/>
  <c r="H29" i="27"/>
  <c r="K28" i="27"/>
  <c r="L28" i="27" s="1"/>
  <c r="M28" i="27" s="1"/>
  <c r="H28" i="27"/>
  <c r="L27" i="27"/>
  <c r="M27" i="27" s="1"/>
  <c r="K27" i="27"/>
  <c r="H27" i="27"/>
  <c r="K26" i="27"/>
  <c r="L26" i="27" s="1"/>
  <c r="M26" i="27" s="1"/>
  <c r="H26" i="27"/>
  <c r="L25" i="27"/>
  <c r="M25" i="27" s="1"/>
  <c r="K25" i="27"/>
  <c r="H25" i="27"/>
  <c r="K24" i="27"/>
  <c r="L24" i="27" s="1"/>
  <c r="M24" i="27" s="1"/>
  <c r="H24" i="27"/>
  <c r="L23" i="27"/>
  <c r="M23" i="27" s="1"/>
  <c r="K23" i="27"/>
  <c r="H23" i="27"/>
  <c r="K22" i="27"/>
  <c r="L22" i="27" s="1"/>
  <c r="M22" i="27" s="1"/>
  <c r="H22" i="27"/>
  <c r="L21" i="27"/>
  <c r="M21" i="27" s="1"/>
  <c r="K21" i="27"/>
  <c r="H21" i="27"/>
  <c r="K20" i="27"/>
  <c r="L20" i="27" s="1"/>
  <c r="M20" i="27" s="1"/>
  <c r="H20" i="27"/>
  <c r="K19" i="27"/>
  <c r="L19" i="27" s="1"/>
  <c r="M19" i="27" s="1"/>
  <c r="H19" i="27"/>
  <c r="K18" i="27"/>
  <c r="L18" i="27" s="1"/>
  <c r="M18" i="27" s="1"/>
  <c r="H18" i="27"/>
  <c r="K17" i="27"/>
  <c r="L17" i="27" s="1"/>
  <c r="M17" i="27" s="1"/>
  <c r="H17" i="27"/>
  <c r="K16" i="27"/>
  <c r="L16" i="27" s="1"/>
  <c r="M16" i="27" s="1"/>
  <c r="H16" i="27"/>
  <c r="K15" i="27"/>
  <c r="L15" i="27" s="1"/>
  <c r="M15" i="27" s="1"/>
  <c r="H15" i="27"/>
  <c r="K14" i="27"/>
  <c r="L14" i="27" s="1"/>
  <c r="M14" i="27" s="1"/>
  <c r="H14" i="27"/>
  <c r="K13" i="27"/>
  <c r="L13" i="27" s="1"/>
  <c r="M13" i="27" s="1"/>
  <c r="H13" i="27"/>
  <c r="K12" i="27"/>
  <c r="L12" i="27" s="1"/>
  <c r="M12" i="27" s="1"/>
  <c r="H12" i="27"/>
  <c r="K11" i="27"/>
  <c r="L11" i="27" s="1"/>
  <c r="M11" i="27" s="1"/>
  <c r="H11" i="27"/>
  <c r="K10" i="27"/>
  <c r="L10" i="27" s="1"/>
  <c r="M10" i="27" s="1"/>
  <c r="H10" i="27"/>
  <c r="K9" i="27"/>
  <c r="L9" i="27" s="1"/>
  <c r="M9" i="27" s="1"/>
  <c r="H9" i="27"/>
  <c r="K8" i="27"/>
  <c r="L8" i="27" s="1"/>
  <c r="M8" i="27" s="1"/>
  <c r="H8" i="27"/>
  <c r="A44" i="22"/>
  <c r="A42" i="22"/>
  <c r="A40" i="22"/>
  <c r="A38" i="22"/>
  <c r="A25" i="22"/>
  <c r="I36" i="1" l="1"/>
  <c r="I37" i="1"/>
  <c r="I32" i="1"/>
  <c r="I33" i="1"/>
  <c r="I34" i="1"/>
  <c r="I35" i="1"/>
  <c r="F78" i="1" l="1"/>
  <c r="B5" i="22"/>
  <c r="B6" i="22" s="1"/>
  <c r="B9" i="22" s="1"/>
  <c r="B15" i="22" s="1"/>
  <c r="B23" i="22" s="1"/>
  <c r="B25" i="22" s="1"/>
  <c r="A26" i="1"/>
  <c r="F36" i="1" s="1"/>
  <c r="C67" i="1"/>
  <c r="D20" i="1"/>
  <c r="H47" i="1" s="1"/>
  <c r="B27" i="22"/>
  <c r="A27" i="22"/>
  <c r="G35" i="1"/>
  <c r="I31" i="1"/>
  <c r="C13" i="21"/>
  <c r="D8" i="21"/>
  <c r="A19" i="22"/>
  <c r="A9" i="22"/>
  <c r="B4" i="22"/>
  <c r="B3" i="22"/>
  <c r="B50" i="22"/>
  <c r="A36" i="22"/>
  <c r="B36" i="22"/>
  <c r="B38" i="22" s="1"/>
  <c r="A34" i="22"/>
  <c r="A32" i="22"/>
  <c r="A29" i="22"/>
  <c r="A23" i="22"/>
  <c r="A21" i="22"/>
  <c r="A17" i="22"/>
  <c r="A14" i="22"/>
  <c r="A13" i="22"/>
  <c r="A12" i="22"/>
  <c r="A11" i="22"/>
  <c r="B7" i="22"/>
  <c r="A4" i="22"/>
  <c r="A3" i="22"/>
  <c r="B2" i="22"/>
  <c r="A2" i="22"/>
  <c r="B27" i="1"/>
  <c r="D19" i="1"/>
  <c r="B55" i="1"/>
  <c r="E28" i="1"/>
  <c r="C55" i="1"/>
  <c r="I42" i="1"/>
  <c r="I47" i="1"/>
  <c r="I46" i="1"/>
  <c r="I45" i="1"/>
  <c r="I44" i="1"/>
  <c r="I43" i="1"/>
  <c r="I41" i="1"/>
  <c r="I40" i="1"/>
  <c r="I20" i="1"/>
  <c r="I22" i="1" s="1"/>
  <c r="E78" i="1" s="1"/>
  <c r="H4" i="1"/>
  <c r="D78" i="1"/>
  <c r="C78" i="1"/>
  <c r="H78" i="1"/>
  <c r="L46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6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H43" i="1"/>
  <c r="B15" i="17"/>
  <c r="H49" i="1" l="1"/>
  <c r="H41" i="1"/>
  <c r="H40" i="1"/>
  <c r="H42" i="1"/>
  <c r="H44" i="1"/>
  <c r="H46" i="1"/>
  <c r="H48" i="1"/>
  <c r="B5" i="17"/>
  <c r="H45" i="1"/>
  <c r="H50" i="1"/>
  <c r="B66" i="1"/>
  <c r="I78" i="1"/>
  <c r="F37" i="1"/>
  <c r="F31" i="1"/>
  <c r="Q20" i="1"/>
  <c r="H33" i="1" l="1"/>
  <c r="H35" i="1"/>
  <c r="H32" i="1"/>
  <c r="H31" i="1"/>
  <c r="H36" i="1"/>
  <c r="H34" i="1"/>
  <c r="H37" i="1"/>
  <c r="K42" i="1"/>
  <c r="M42" i="1" s="1"/>
  <c r="O42" i="1" s="1"/>
  <c r="Q22" i="1"/>
  <c r="K44" i="1"/>
  <c r="M44" i="1" s="1"/>
  <c r="O44" i="1" s="1"/>
  <c r="G28" i="1"/>
  <c r="I28" i="1" s="1"/>
  <c r="J28" i="1" s="1"/>
  <c r="M28" i="1" s="1"/>
  <c r="K46" i="1"/>
  <c r="M46" i="1" s="1"/>
  <c r="O46" i="1" s="1"/>
  <c r="K47" i="1"/>
  <c r="M47" i="1" s="1"/>
  <c r="O47" i="1" s="1"/>
  <c r="K41" i="1"/>
  <c r="M41" i="1" s="1"/>
  <c r="O41" i="1" s="1"/>
  <c r="K40" i="1"/>
  <c r="M40" i="1" s="1"/>
  <c r="O40" i="1" s="1"/>
  <c r="K50" i="1"/>
  <c r="M50" i="1" s="1"/>
  <c r="K43" i="1"/>
  <c r="M43" i="1" s="1"/>
  <c r="O43" i="1" s="1"/>
  <c r="K48" i="1"/>
  <c r="M48" i="1" s="1"/>
  <c r="O48" i="1" s="1"/>
  <c r="G27" i="1"/>
  <c r="I27" i="1" s="1"/>
  <c r="J27" i="1" s="1"/>
  <c r="M27" i="1" s="1"/>
  <c r="K45" i="1"/>
  <c r="M45" i="1" s="1"/>
  <c r="O45" i="1" s="1"/>
  <c r="K49" i="1"/>
  <c r="M49" i="1" s="1"/>
  <c r="O49" i="1" s="1"/>
  <c r="K31" i="1" l="1"/>
  <c r="M31" i="1" s="1"/>
  <c r="O31" i="1" s="1"/>
  <c r="K32" i="1"/>
  <c r="M32" i="1" s="1"/>
  <c r="O32" i="1" s="1"/>
  <c r="K33" i="1"/>
  <c r="M33" i="1" s="1"/>
  <c r="O33" i="1" s="1"/>
  <c r="K36" i="1"/>
  <c r="M36" i="1" s="1"/>
  <c r="O36" i="1" s="1"/>
  <c r="K37" i="1"/>
  <c r="M37" i="1" s="1"/>
  <c r="O37" i="1" s="1"/>
  <c r="K34" i="1"/>
  <c r="M34" i="1" s="1"/>
  <c r="O34" i="1" s="1"/>
  <c r="K35" i="1"/>
  <c r="M35" i="1" s="1"/>
  <c r="O35" i="1" s="1"/>
</calcChain>
</file>

<file path=xl/sharedStrings.xml><?xml version="1.0" encoding="utf-8"?>
<sst xmlns="http://schemas.openxmlformats.org/spreadsheetml/2006/main" count="1097" uniqueCount="505">
  <si>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</si>
  <si>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</si>
  <si>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</si>
  <si>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</si>
  <si>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</si>
  <si>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</si>
  <si>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</si>
  <si>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</si>
  <si>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</si>
  <si>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</si>
  <si>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</si>
  <si>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</si>
  <si>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</si>
  <si>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</si>
  <si>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</si>
  <si>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</si>
  <si>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</si>
  <si>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</si>
  <si>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</si>
  <si>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</si>
  <si>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</si>
  <si>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</si>
  <si>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</si>
  <si>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</si>
  <si>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</si>
  <si>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</si>
  <si>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</si>
  <si>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</si>
  <si>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</si>
  <si>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</si>
  <si>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</si>
  <si>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</si>
  <si>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</si>
  <si>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</si>
  <si>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</si>
  <si>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</si>
  <si>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</si>
  <si>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</si>
  <si>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</si>
  <si>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</si>
  <si>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</si>
  <si>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</si>
  <si>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</si>
  <si>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</si>
  <si>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</si>
  <si>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</si>
  <si>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</si>
  <si>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</si>
  <si>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</si>
  <si>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</si>
  <si>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</si>
  <si>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</si>
  <si>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</si>
  <si>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</si>
  <si>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</si>
  <si>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</si>
  <si>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</si>
  <si>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</si>
  <si>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</si>
  <si>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</si>
  <si>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</si>
  <si>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</si>
  <si>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</si>
  <si>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</si>
  <si>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</si>
  <si>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</si>
  <si>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</si>
  <si>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</si>
  <si>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</si>
  <si>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</si>
  <si>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</si>
  <si>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</si>
  <si>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</si>
  <si>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</si>
  <si>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</si>
  <si>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</si>
  <si>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</si>
  <si>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</si>
  <si>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</si>
  <si>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</si>
  <si>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</si>
  <si>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</si>
  <si>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</si>
  <si>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</si>
  <si>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</si>
  <si>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</si>
  <si>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</si>
  <si>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</si>
  <si>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</si>
  <si>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</si>
  <si>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</si>
  <si>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</si>
  <si>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</si>
  <si>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</si>
  <si>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</si>
  <si>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</si>
  <si>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</si>
  <si>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</si>
  <si>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</si>
  <si>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</si>
  <si>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</si>
  <si>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</si>
  <si>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</si>
  <si>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</si>
  <si>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</si>
  <si>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</si>
  <si>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</si>
  <si>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</si>
  <si>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</si>
  <si>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</si>
  <si>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</si>
  <si>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</si>
  <si>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</si>
  <si>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</si>
  <si>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</si>
  <si>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</si>
  <si>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</si>
  <si>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</si>
  <si>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</si>
  <si>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</si>
  <si>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</si>
  <si>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</si>
  <si>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</si>
  <si>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</si>
  <si>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</si>
  <si>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</si>
  <si>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</si>
  <si>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</si>
  <si>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</si>
  <si>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</si>
  <si>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</si>
  <si>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</si>
  <si>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</si>
  <si>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</si>
  <si>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</si>
  <si>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</si>
  <si>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</si>
  <si>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</si>
  <si>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</si>
  <si>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</si>
  <si>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</si>
  <si>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</si>
  <si>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</si>
  <si>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</si>
  <si>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</si>
  <si>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</si>
  <si>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</si>
  <si>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</si>
  <si>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</si>
  <si>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</si>
  <si>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</si>
  <si>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</si>
  <si>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</si>
  <si>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</si>
  <si>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</si>
  <si>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</si>
  <si>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</si>
  <si>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</si>
  <si>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</si>
  <si>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</si>
  <si>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</si>
  <si>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</si>
  <si>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</si>
  <si>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</si>
  <si>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</si>
  <si>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</si>
  <si>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</si>
  <si>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</si>
  <si>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</si>
  <si>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</si>
  <si>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</si>
  <si>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</si>
  <si>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</si>
  <si>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</si>
  <si>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</si>
  <si>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</si>
  <si>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</si>
  <si>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</si>
  <si>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</si>
  <si>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</si>
  <si>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</si>
  <si>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</si>
  <si>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</si>
  <si>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</si>
  <si>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</si>
  <si>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</si>
  <si>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</si>
  <si>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</si>
  <si>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</si>
  <si>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</si>
  <si>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</si>
  <si>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</si>
  <si>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</si>
  <si>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</si>
  <si>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</si>
  <si>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</si>
  <si>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</si>
  <si>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</si>
  <si>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</si>
  <si>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</si>
  <si>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</si>
  <si>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</si>
  <si>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</si>
  <si>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</si>
  <si>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</si>
  <si>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</si>
  <si>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</si>
  <si>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</si>
  <si>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</si>
  <si>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</si>
  <si>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</si>
  <si>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</si>
  <si>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</si>
  <si>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</si>
  <si>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</si>
  <si>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</si>
  <si>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</si>
  <si>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</si>
  <si>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</si>
  <si>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</si>
  <si>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</si>
  <si>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</si>
  <si>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</si>
  <si>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</si>
  <si>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</si>
  <si>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 xml:space="preserve">SS25 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</si>
  <si>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</si>
  <si>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</si>
  <si>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</si>
  <si>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</si>
  <si>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</si>
  <si>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</si>
  <si>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</si>
  <si>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THÔNG TIN ĐỊNH VỊ HÌNH IN</t>
  </si>
  <si>
    <t>THẺ BÀI + SIZE STICKER</t>
  </si>
  <si>
    <t>POLY BAG LỚN</t>
  </si>
  <si>
    <t>GIẤY CHỐNG ẨM A3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</si>
  <si>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</si>
  <si>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</si>
  <si>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</si>
  <si>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</si>
  <si>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</si>
  <si>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</si>
  <si>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</si>
  <si>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</si>
  <si>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</si>
  <si>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</si>
  <si>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</si>
  <si>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</si>
  <si>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BO CỔ, BO LAI, BO TAY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</si>
  <si>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</si>
  <si>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CHỈ MAY CHÍNH+VẮT SỔ</t>
  </si>
  <si>
    <t>TO BẢN RIB CỔ</t>
  </si>
  <si>
    <t>RỘNG VAI</t>
  </si>
  <si>
    <t>XUÔI VAI</t>
  </si>
  <si>
    <t>SS25</t>
  </si>
  <si>
    <t>CREW NECK</t>
  </si>
  <si>
    <t>RIB 2X2 COTTON SPANDEX 400GSM</t>
  </si>
  <si>
    <t>NHÃN THÀNH PHẦN 100% COTTON
KÍCH THƯỚC: 82.2 *20 MM
CODE: CC-054</t>
  </si>
  <si>
    <t>Men's Crewneck</t>
  </si>
  <si>
    <t>CODE</t>
  </si>
  <si>
    <t>DESCRIPTION</t>
  </si>
  <si>
    <t>TOL+/-</t>
  </si>
  <si>
    <t>GRADE RULE</t>
  </si>
  <si>
    <t>MINIMUM NECK STRETCH - MEN</t>
  </si>
  <si>
    <t>NECK WIDTH HSP SEAM TO SEAM</t>
  </si>
  <si>
    <t>RỘNG CỔ DG MAY TỚI DG MAY</t>
  </si>
  <si>
    <t>FRONT NECK DROP FROM HSP (EXCL NKBD)</t>
  </si>
  <si>
    <t>HẠ CỔ TRƯỚC- KO GỒM RIB</t>
  </si>
  <si>
    <t>BACK NECK DROP FROM HSP (EXCL NKBD)</t>
  </si>
  <si>
    <t>HẠ CỔ SAU- KO GỒM RIB</t>
  </si>
  <si>
    <t>COLLAR CIRCUMFERENCE AT EDGE</t>
  </si>
  <si>
    <t>VÒNG CỔ TẠI MÉP</t>
  </si>
  <si>
    <t>NECK TRIM HEIGHT</t>
  </si>
  <si>
    <t>SHOULDER WIDTH - SET IN</t>
  </si>
  <si>
    <t>BACK NECK TAPE LENGTH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</si>
  <si>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</si>
  <si>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</si>
  <si>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</si>
  <si>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</si>
  <si>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</si>
  <si>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</t>
  </si>
  <si>
    <t>SHOULDER SLOPE (FOR REF.)</t>
  </si>
  <si>
    <t>Placement</t>
  </si>
  <si>
    <t>SHOULDER SEAM FORWARD (FOR REF. AT LSP ONLY, 0" AT HSP)</t>
  </si>
  <si>
    <t xml:space="preserve">CHỒM VAI </t>
  </si>
  <si>
    <t>FRONT LENGTH (HSP TO HEM) - ABOVE LOW HIP</t>
  </si>
  <si>
    <t>DÀI THÂN TRƯỚC TỪ ĐỈNH VAI</t>
  </si>
  <si>
    <t>FRONT LENGTH AT CF - ABOVE LOW HIP</t>
  </si>
  <si>
    <t>BACK LENGTH AT CB - ABOVE LOW HIP</t>
  </si>
  <si>
    <t>CHEST CIRCUMFERENCE  1" BELOW ARMHOLE</t>
  </si>
  <si>
    <t>VÒNG NGỰC 1" TỪ DƯỚI NÁCH</t>
  </si>
  <si>
    <t>BOTTOM HEM CIRCUMFERENCE (RELAXED) RIB</t>
  </si>
  <si>
    <t>VÒNG LAI ĐO ÊM TẠI RIB</t>
  </si>
  <si>
    <t>BOTTOM HEM CIRCUMFERENCE AT JOIN SEAM</t>
  </si>
  <si>
    <t>VÒNG LAI ĐO TẠI DG RÁP BO (ĐO CĂNG)</t>
  </si>
  <si>
    <t>BODY CIRCUMFERENCE 1" ABOVE TRIM/RIB</t>
  </si>
  <si>
    <t>BOTTOM TRIM/RIB HEIGHT</t>
  </si>
  <si>
    <t>TO BẢN RIB LAI</t>
  </si>
  <si>
    <t>CB SLEEVE LENGTH - LONG SLV</t>
  </si>
  <si>
    <t>DÀI TAY TỪ GIỮA CỔ SAU ĐO 3 ĐIỂM</t>
  </si>
  <si>
    <t>BICEP CIRCUMFERENCE 1" FROM UNDERARM</t>
  </si>
  <si>
    <t>VÒNG BẮP TAY 1" TỪ DƯỚI NÁCH</t>
  </si>
  <si>
    <t>ELBOW POSTION FROM UNDERARM</t>
  </si>
  <si>
    <t>VỊ TRÍ ĐO KHỦY TAY TỪ DƯỚI NÁCH</t>
  </si>
  <si>
    <t>ELBOW CIRCUMFERENCE</t>
  </si>
  <si>
    <t>CUFF CIRCUMFERENCE RIB (RELAXED)</t>
  </si>
  <si>
    <t>VÒNG CỬA TAY TẠI RIB ĐO ÊM</t>
  </si>
  <si>
    <t>CUFF CIRCUMFERENCE AT JOIN SEAM</t>
  </si>
  <si>
    <t>VÒNG CỬA TAY  (ĐO CĂNG)</t>
  </si>
  <si>
    <t>SLEEVE CIRCUMFERENCE 1" UP FROM JOIN SEAM</t>
  </si>
  <si>
    <t>CUFF HEIGHT</t>
  </si>
  <si>
    <t>TO BẢN RIB TAY</t>
  </si>
  <si>
    <t>CẬP NHẬT THÔNG SỐ DÀI TAY</t>
  </si>
  <si>
    <t>Herschel Supply Co.</t>
  </si>
  <si>
    <t>Graded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</si>
  <si>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</si>
  <si>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</si>
  <si>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</si>
  <si>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</si>
  <si>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</si>
  <si>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</si>
  <si>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</si>
  <si>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</si>
  <si>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</si>
  <si>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</si>
  <si>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S (TS sau khi add %)</t>
  </si>
  <si>
    <t>M (TS sau khi add %)</t>
  </si>
  <si>
    <t>L(TS sau khi add %)</t>
  </si>
  <si>
    <t>XL (TS sau khi add %)</t>
  </si>
  <si>
    <t>XXL (TS sau khi add %)</t>
  </si>
  <si>
    <t>UA'S COMMENTS</t>
  </si>
  <si>
    <r>
      <rPr>
        <strike/>
        <sz val="11"/>
        <color theme="1"/>
        <rFont val="Muli"/>
      </rPr>
      <t>A</t>
    </r>
  </si>
  <si>
    <t>B</t>
  </si>
  <si>
    <t>1/4</t>
  </si>
  <si>
    <t>7 3/4</t>
  </si>
  <si>
    <t>8 1/4</t>
  </si>
  <si>
    <t>8 1/2</t>
  </si>
  <si>
    <t>8 3/4</t>
  </si>
  <si>
    <t>C</t>
  </si>
  <si>
    <t>1/8</t>
  </si>
  <si>
    <t>D</t>
  </si>
  <si>
    <t>E</t>
  </si>
  <si>
    <t>1/2</t>
  </si>
  <si>
    <t>F</t>
  </si>
  <si>
    <t>7/8</t>
  </si>
  <si>
    <t>G</t>
  </si>
  <si>
    <t>5/8</t>
  </si>
  <si>
    <t>18 7/8</t>
  </si>
  <si>
    <t>19 1/2</t>
  </si>
  <si>
    <t>20 1/8</t>
  </si>
  <si>
    <t>20 3/4</t>
  </si>
  <si>
    <t>21 3/8</t>
  </si>
  <si>
    <t>H</t>
  </si>
  <si>
    <t>I</t>
  </si>
  <si>
    <t>17 3/8</t>
  </si>
  <si>
    <t>18 5/8</t>
  </si>
  <si>
    <t>19 1/4</t>
  </si>
  <si>
    <t>19 7/8</t>
  </si>
  <si>
    <t>J</t>
  </si>
  <si>
    <t>18 3/8</t>
  </si>
  <si>
    <t>19 5/8</t>
  </si>
  <si>
    <t>20 1/4</t>
  </si>
  <si>
    <t>20 7/8</t>
  </si>
  <si>
    <t>K</t>
  </si>
  <si>
    <t>1 3/4</t>
  </si>
  <si>
    <t>N</t>
  </si>
  <si>
    <t>ADJUST TOLERANCE AS REQUEST</t>
  </si>
  <si>
    <t>O</t>
  </si>
  <si>
    <t>P</t>
  </si>
  <si>
    <t>Q</t>
  </si>
  <si>
    <t>2 1/2</t>
  </si>
  <si>
    <t>46 1/2</t>
  </si>
  <si>
    <t>51 1/2</t>
  </si>
  <si>
    <t>56 1/2</t>
  </si>
  <si>
    <t>R</t>
  </si>
  <si>
    <t>36 1/2</t>
  </si>
  <si>
    <t>41 1/2</t>
  </si>
  <si>
    <t>45 1/2</t>
  </si>
  <si>
    <t>50 1/2</t>
  </si>
  <si>
    <t>T</t>
  </si>
  <si>
    <t>U</t>
  </si>
  <si>
    <t>V</t>
  </si>
  <si>
    <t>35.3/4</t>
  </si>
  <si>
    <t>36.3/8</t>
  </si>
  <si>
    <t>37.1/4</t>
  </si>
  <si>
    <t>38.1/8</t>
  </si>
  <si>
    <t>W</t>
  </si>
  <si>
    <t>20 3/8</t>
  </si>
  <si>
    <t>21 5/8</t>
  </si>
  <si>
    <t>22 1/4</t>
  </si>
  <si>
    <t>22 7/8</t>
  </si>
  <si>
    <t>X</t>
  </si>
  <si>
    <t>Y</t>
  </si>
  <si>
    <t>15 1/2</t>
  </si>
  <si>
    <t>16 1/2</t>
  </si>
  <si>
    <t>Z</t>
  </si>
  <si>
    <t>AA</t>
  </si>
  <si>
    <t>10 3/4</t>
  </si>
  <si>
    <t>11 1/4</t>
  </si>
  <si>
    <t>11 1/2</t>
  </si>
  <si>
    <t>11 3/4</t>
  </si>
  <si>
    <t>AB</t>
  </si>
  <si>
    <t>AC</t>
  </si>
  <si>
    <t>THAM KHẢO CÁCH MAY THEO ÁO MẪU H06-CR27M-DYE CHUYỂN CÙNG TÁC NGHIỆP</t>
  </si>
  <si>
    <t>HOODIE</t>
  </si>
  <si>
    <t>DÂY LUỒN</t>
  </si>
  <si>
    <t>MẮT CÁO</t>
  </si>
  <si>
    <t>ANTI SILVER</t>
  </si>
  <si>
    <t>SET</t>
  </si>
  <si>
    <t>GẮN TẠI NÓN NHƯ ÁO MẪU</t>
  </si>
  <si>
    <t>BLACK IRIS</t>
  </si>
  <si>
    <t>CHỈ MAY CHÍNH</t>
  </si>
  <si>
    <t>KICH THUOC CON PATCH</t>
  </si>
  <si>
    <t xml:space="preserve">W: </t>
  </si>
  <si>
    <t>BASIC HOODIE MEN'S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</si>
  <si>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</si>
  <si>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</si>
  <si>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</si>
  <si>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ĐẾN CẠNH HÌNH IN</t>
    </r>
  </si>
  <si>
    <t>11CM</t>
  </si>
  <si>
    <t>KHÔNG WASH</t>
  </si>
  <si>
    <t>Base Measurements</t>
  </si>
  <si>
    <t>Men's PO Hoodie</t>
  </si>
  <si>
    <t>Tolerance (+/-)</t>
  </si>
  <si>
    <t>A</t>
  </si>
  <si>
    <t>RỘNG CỔ TẠI ĐỈNH VAI TỪ ĐƯỜNG MAY ĐẾN ĐƯỜNG MAY</t>
  </si>
  <si>
    <t>FRONT NECK DROP FROM HSP</t>
  </si>
  <si>
    <t>HẠ CỔ TRƯỚC TỪ ĐỈNH VAI (KHÔNG BAO GỒM BO CỔ)</t>
  </si>
  <si>
    <t>4 1/4</t>
  </si>
  <si>
    <t>BACK NECK DROP FROM HSP</t>
  </si>
  <si>
    <t>HẠ CỔ SAU TỪ ĐỈNH VAI (KHÔNG BAO GỒM BO CỔ)</t>
  </si>
  <si>
    <t>RỘNG VAI - ĐO NGANG TỪ ĐIỂM HẠ VAI TRÁI QUA ĐIỂM HẠ VAI PHẢI</t>
  </si>
  <si>
    <t>NGANG THÂN TRƯỚC (6" TỪ ĐỈNH VAI)</t>
  </si>
  <si>
    <t>NGANG THÂN SAU (6" TỪ ĐỈNH VAI)</t>
  </si>
  <si>
    <t>HA NACH- ĐO KHOẢNG CÁCH TỪ ĐỈNH VAI ĐẾN HẠ VAI</t>
  </si>
  <si>
    <t>XUOI VAI</t>
  </si>
  <si>
    <t>CHOM VAI</t>
  </si>
  <si>
    <t xml:space="preserve">VÒNG NGỰC THÂN TRƯỚC 1" DƯỚI NÁCH </t>
  </si>
  <si>
    <t>HEM CIRCUMFERENCE (RELAXED)</t>
  </si>
  <si>
    <t>LAI ĐO ÊM</t>
  </si>
  <si>
    <t>HEM CIRCUMFERENCE (EXTENDED)</t>
  </si>
  <si>
    <t xml:space="preserve">LAI ĐO CĂNG </t>
  </si>
  <si>
    <t>FRONT LENGTH (HSP TO HEM) - ABOVE LOW HIP (NON ZIP)</t>
  </si>
  <si>
    <t>DÀI THÂN TRƯỚC TỪ ĐỈNH VAI TỚI LAI</t>
  </si>
  <si>
    <t xml:space="preserve">DÀI TAY TẠI GIỮA </t>
  </si>
  <si>
    <t xml:space="preserve">BẮP TAY 1" TỪ NÁCH </t>
  </si>
  <si>
    <t>ELBOW POSITION FROM UNDERARM</t>
  </si>
  <si>
    <t>CUFF CIRCUMFERENCE AT CENTER (RELAXED)</t>
  </si>
  <si>
    <t>VÒNG CỬA TAY TẠI GIỮA - ĐO ÊM</t>
  </si>
  <si>
    <t>CUFF CIRCUMFERENCE AT CENTER (STRETCHED)</t>
  </si>
  <si>
    <t>VÒNG CỬA TAY TẠI GIỮA- ĐO CĂNG</t>
  </si>
  <si>
    <t>CF OVERLAP</t>
  </si>
  <si>
    <t xml:space="preserve">CẠNH MŨ CHỒNG LÊN </t>
  </si>
  <si>
    <t>HOOD OPENING</t>
  </si>
  <si>
    <t>MIỆNG NÓN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</si>
  <si>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</si>
  <si>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</si>
  <si>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</si>
  <si>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</si>
  <si>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</si>
  <si>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</si>
  <si>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</si>
  <si>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</si>
  <si>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AF</t>
  </si>
  <si>
    <t>HOOD DRAWCORD LENGTH</t>
  </si>
  <si>
    <t>DÀI DÂY LUỒN NÓN- THÀNH PHẨM</t>
  </si>
  <si>
    <t>AG</t>
  </si>
  <si>
    <t>KANGAROO POCKET HEIGHT AT CENTER</t>
  </si>
  <si>
    <t>CAO TÚI KANGAROO TẠI GIỮA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</si>
  <si>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</si>
  <si>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</si>
  <si>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</si>
  <si>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</si>
  <si>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</si>
  <si>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</si>
  <si>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AJ</t>
  </si>
  <si>
    <t>KANGAROO POCKET OPENING</t>
  </si>
  <si>
    <t>MIỆNG TÚI KANGAROO</t>
  </si>
  <si>
    <t>CẬP NHẬT THÔNG SỐ DÀI TAY 21/08</t>
  </si>
  <si>
    <t>MER: LÀI/ TIÊN - 204</t>
  </si>
  <si>
    <t>H06-0522</t>
  </si>
  <si>
    <t>H06-0523</t>
  </si>
  <si>
    <t>H06-0524</t>
  </si>
  <si>
    <t>GR9752</t>
  </si>
  <si>
    <t>BẢNG THÔNG SỐ CÓ ADD L= 4%,W=0.5%</t>
  </si>
  <si>
    <t>Tol UA suggest</t>
  </si>
  <si>
    <t>MTP</t>
  </si>
  <si>
    <t>12 1/4</t>
  </si>
  <si>
    <t>28 1/4</t>
  </si>
  <si>
    <t>35 1/2</t>
  </si>
  <si>
    <t>9 1/2</t>
  </si>
  <si>
    <t>6 1/2</t>
  </si>
  <si>
    <t>Chữ tô đỏ UA đề xuất dung size mới cho sản xuất</t>
  </si>
  <si>
    <t>Dây tape 1.2cm giữa cổ sau</t>
  </si>
  <si>
    <t>40cm allsize</t>
  </si>
  <si>
    <t>H06-HD54M</t>
  </si>
  <si>
    <t>TÁC NGHIỆP MAY MẪU PHOTOSHOOT: THAM KHẢO CÁCH MAY THEO ÁO MẪU MÃ H06-HD10M CHUYỂN KÈM TÁC NGHIỆP</t>
  </si>
  <si>
    <t>S4</t>
  </si>
  <si>
    <t>DARKEST NAVY</t>
  </si>
  <si>
    <t>HSSS25S0369009T00K - L1107/3</t>
  </si>
  <si>
    <t>HSSS25S0369010T00K - L1107/3</t>
  </si>
  <si>
    <t>IN BÁN THÀNH PHẨM THÂN TRƯỚC TRÁI</t>
  </si>
  <si>
    <t>DUYỆT MÀU SẮC + CHẤT LƯỢNG HÌNH IN THEO TÀI LIỆU</t>
  </si>
  <si>
    <t xml:space="preserve">NỀN TRẮNG CHỮ ĐEN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</si>
</sst>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  <numFmt numFmtId="179" formatCode="#\ ?/2"/>
    <numFmt numFmtId="180" formatCode="yyyy\-mm\-dd;@"/>
    <numFmt numFmtId="181" formatCode="#\ ?/4"/>
    <numFmt numFmtId="182" formatCode="#\ ?/8"/>
  </numFmts>
  <fonts count="1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b/>
      <sz val="12"/>
      <color rgb="FFFF0000"/>
      <name val="Muli"/>
    </font>
    <font>
      <b/>
      <sz val="12"/>
      <color rgb="FF000000"/>
      <name val="Muli"/>
    </font>
    <font>
      <strike/>
      <sz val="11"/>
      <color theme="1"/>
      <name val="Muli"/>
    </font>
    <font>
      <sz val="11"/>
      <color rgb="FFFF0000"/>
      <name val="Muli"/>
    </font>
    <font>
      <b/>
      <sz val="11"/>
      <color rgb="FFFF0000"/>
      <name val="Muli"/>
    </font>
    <font>
      <b/>
      <sz val="35"/>
      <name val="Muli"/>
    </font>
    <font>
      <b/>
      <sz val="2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3" fillId="0" borderId="0"/>
    <xf numFmtId="0" fontId="93" fillId="0" borderId="0"/>
  </cellStyleXfs>
  <cellXfs count="674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4" fillId="2" borderId="3" xfId="0" applyFont="1" applyFill="1" applyBorder="1" applyAlignment="1">
      <alignment horizontal="left" vertical="center"/>
    </xf>
    <xf numFmtId="0" fontId="94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96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7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8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2" fillId="2" borderId="0" xfId="0" applyFont="1" applyFill="1" applyAlignment="1">
      <alignment vertical="center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5" fillId="0" borderId="68" xfId="129" applyFont="1" applyBorder="1" applyAlignment="1">
      <alignment horizontal="center" vertical="top" wrapText="1"/>
    </xf>
    <xf numFmtId="1" fontId="105" fillId="0" borderId="0" xfId="129" applyNumberFormat="1" applyFont="1" applyAlignment="1">
      <alignment horizontal="center" vertical="top" shrinkToFit="1"/>
    </xf>
    <xf numFmtId="0" fontId="105" fillId="0" borderId="73" xfId="129" applyFont="1" applyBorder="1" applyAlignment="1">
      <alignment horizontal="center" vertical="top" wrapText="1"/>
    </xf>
    <xf numFmtId="0" fontId="105" fillId="0" borderId="75" xfId="129" applyFont="1" applyBorder="1" applyAlignment="1">
      <alignment horizontal="center" vertical="center" wrapText="1"/>
    </xf>
    <xf numFmtId="12" fontId="107" fillId="0" borderId="75" xfId="129" applyNumberFormat="1" applyFont="1" applyBorder="1" applyAlignment="1">
      <alignment horizontal="center" vertical="top" wrapText="1"/>
    </xf>
    <xf numFmtId="0" fontId="106" fillId="0" borderId="0" xfId="129" applyFont="1" applyAlignment="1">
      <alignment horizontal="center" vertical="top"/>
    </xf>
    <xf numFmtId="0" fontId="109" fillId="0" borderId="0" xfId="129" applyFont="1" applyAlignment="1">
      <alignment horizontal="left" vertical="top"/>
    </xf>
    <xf numFmtId="0" fontId="108" fillId="0" borderId="67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center" vertical="top" wrapText="1"/>
    </xf>
    <xf numFmtId="0" fontId="108" fillId="0" borderId="68" xfId="129" applyFont="1" applyBorder="1" applyAlignment="1">
      <alignment horizontal="center" wrapText="1"/>
    </xf>
    <xf numFmtId="178" fontId="108" fillId="0" borderId="68" xfId="129" applyNumberFormat="1" applyFont="1" applyBorder="1" applyAlignment="1">
      <alignment horizontal="center" vertical="top" shrinkToFit="1"/>
    </xf>
    <xf numFmtId="0" fontId="108" fillId="0" borderId="69" xfId="129" applyFont="1" applyBorder="1" applyAlignment="1">
      <alignment horizontal="center" wrapText="1"/>
    </xf>
    <xf numFmtId="0" fontId="108" fillId="0" borderId="70" xfId="129" applyFont="1" applyBorder="1" applyAlignment="1">
      <alignment horizontal="left" vertical="top" wrapText="1"/>
    </xf>
    <xf numFmtId="1" fontId="108" fillId="0" borderId="0" xfId="129" applyNumberFormat="1" applyFont="1" applyAlignment="1">
      <alignment horizontal="left" vertical="top" indent="5" shrinkToFit="1"/>
    </xf>
    <xf numFmtId="0" fontId="108" fillId="0" borderId="0" xfId="129" applyFont="1" applyAlignment="1">
      <alignment horizontal="center" vertical="top" wrapText="1"/>
    </xf>
    <xf numFmtId="0" fontId="108" fillId="0" borderId="0" xfId="129" applyFont="1" applyAlignment="1">
      <alignment horizontal="center" wrapText="1"/>
    </xf>
    <xf numFmtId="0" fontId="108" fillId="0" borderId="71" xfId="129" applyFont="1" applyBorder="1" applyAlignment="1">
      <alignment horizontal="center" wrapText="1"/>
    </xf>
    <xf numFmtId="0" fontId="108" fillId="0" borderId="72" xfId="129" applyFont="1" applyBorder="1" applyAlignment="1">
      <alignment horizontal="left" vertical="top" wrapText="1"/>
    </xf>
    <xf numFmtId="0" fontId="108" fillId="0" borderId="73" xfId="129" applyFont="1" applyBorder="1" applyAlignment="1">
      <alignment horizontal="left" vertical="top" wrapText="1"/>
    </xf>
    <xf numFmtId="0" fontId="108" fillId="0" borderId="73" xfId="129" applyFont="1" applyBorder="1" applyAlignment="1">
      <alignment horizontal="center" vertical="top" wrapText="1"/>
    </xf>
    <xf numFmtId="0" fontId="108" fillId="0" borderId="73" xfId="129" applyFont="1" applyBorder="1" applyAlignment="1">
      <alignment horizontal="center" wrapText="1"/>
    </xf>
    <xf numFmtId="0" fontId="108" fillId="0" borderId="74" xfId="129" applyFont="1" applyBorder="1" applyAlignment="1">
      <alignment horizontal="center" wrapText="1"/>
    </xf>
    <xf numFmtId="0" fontId="110" fillId="0" borderId="75" xfId="129" applyFont="1" applyBorder="1" applyAlignment="1">
      <alignment horizontal="center" vertical="center" wrapText="1"/>
    </xf>
    <xf numFmtId="0" fontId="111" fillId="47" borderId="75" xfId="129" applyFont="1" applyFill="1" applyBorder="1" applyAlignment="1">
      <alignment horizontal="center" vertical="center" wrapText="1"/>
    </xf>
    <xf numFmtId="12" fontId="112" fillId="0" borderId="42" xfId="129" applyNumberFormat="1" applyFont="1" applyBorder="1" applyAlignment="1">
      <alignment horizontal="center" vertical="center" wrapText="1"/>
    </xf>
    <xf numFmtId="0" fontId="36" fillId="0" borderId="75" xfId="129" applyFont="1" applyBorder="1" applyAlignment="1">
      <alignment horizontal="center" vertical="top" wrapText="1"/>
    </xf>
    <xf numFmtId="0" fontId="36" fillId="0" borderId="75" xfId="129" applyFont="1" applyBorder="1" applyAlignment="1">
      <alignment horizontal="left" vertical="top" wrapText="1"/>
    </xf>
    <xf numFmtId="0" fontId="36" fillId="0" borderId="75" xfId="129" applyFont="1" applyBorder="1" applyAlignment="1">
      <alignment horizontal="center" wrapText="1"/>
    </xf>
    <xf numFmtId="1" fontId="113" fillId="0" borderId="75" xfId="129" applyNumberFormat="1" applyFont="1" applyBorder="1" applyAlignment="1">
      <alignment horizontal="center" vertical="top" shrinkToFit="1"/>
    </xf>
    <xf numFmtId="0" fontId="36" fillId="0" borderId="64" xfId="129" applyFont="1" applyBorder="1" applyAlignment="1">
      <alignment horizontal="center" wrapText="1"/>
    </xf>
    <xf numFmtId="0" fontId="109" fillId="0" borderId="42" xfId="129" applyFont="1" applyBorder="1" applyAlignment="1">
      <alignment horizontal="left" vertical="top"/>
    </xf>
    <xf numFmtId="12" fontId="36" fillId="0" borderId="75" xfId="129" applyNumberFormat="1" applyFont="1" applyBorder="1" applyAlignment="1">
      <alignment horizontal="center" vertical="top" wrapText="1"/>
    </xf>
    <xf numFmtId="12" fontId="36" fillId="0" borderId="75" xfId="129" applyNumberFormat="1" applyFont="1" applyBorder="1" applyAlignment="1">
      <alignment horizontal="center" vertical="top" shrinkToFit="1"/>
    </xf>
    <xf numFmtId="12" fontId="36" fillId="0" borderId="64" xfId="129" applyNumberFormat="1" applyFont="1" applyBorder="1" applyAlignment="1">
      <alignment horizontal="center" vertical="top" wrapText="1"/>
    </xf>
    <xf numFmtId="12" fontId="114" fillId="0" borderId="75" xfId="129" applyNumberFormat="1" applyFont="1" applyBorder="1" applyAlignment="1">
      <alignment horizontal="center" vertical="top" wrapText="1"/>
    </xf>
    <xf numFmtId="12" fontId="114" fillId="0" borderId="75" xfId="129" applyNumberFormat="1" applyFont="1" applyBorder="1" applyAlignment="1">
      <alignment horizontal="center" vertical="top" shrinkToFit="1"/>
    </xf>
    <xf numFmtId="179" fontId="114" fillId="0" borderId="64" xfId="129" applyNumberFormat="1" applyFont="1" applyBorder="1" applyAlignment="1">
      <alignment horizontal="center" vertical="top" wrapText="1"/>
    </xf>
    <xf numFmtId="12" fontId="36" fillId="0" borderId="64" xfId="129" applyNumberFormat="1" applyFont="1" applyBorder="1" applyAlignment="1">
      <alignment horizontal="center" vertical="top" shrinkToFit="1"/>
    </xf>
    <xf numFmtId="12" fontId="114" fillId="0" borderId="64" xfId="129" applyNumberFormat="1" applyFont="1" applyBorder="1" applyAlignment="1">
      <alignment horizontal="center" vertical="top" shrinkToFit="1"/>
    </xf>
    <xf numFmtId="0" fontId="115" fillId="47" borderId="42" xfId="129" applyFont="1" applyFill="1" applyBorder="1" applyAlignment="1">
      <alignment horizontal="left" vertical="top"/>
    </xf>
    <xf numFmtId="12" fontId="114" fillId="0" borderId="64" xfId="129" applyNumberFormat="1" applyFont="1" applyBorder="1" applyAlignment="1">
      <alignment horizontal="center" vertical="top" wrapText="1"/>
    </xf>
    <xf numFmtId="0" fontId="108" fillId="0" borderId="0" xfId="129" applyFont="1" applyAlignment="1">
      <alignment horizontal="left" vertical="top"/>
    </xf>
    <xf numFmtId="0" fontId="36" fillId="0" borderId="0" xfId="129" applyFont="1" applyAlignment="1">
      <alignment horizontal="left" vertical="top"/>
    </xf>
    <xf numFmtId="0" fontId="36" fillId="0" borderId="0" xfId="129" applyFont="1" applyAlignment="1">
      <alignment horizontal="center" vertical="top"/>
    </xf>
    <xf numFmtId="0" fontId="109" fillId="0" borderId="0" xfId="129" applyFont="1" applyAlignment="1">
      <alignment horizontal="center" vertical="top"/>
    </xf>
    <xf numFmtId="1" fontId="47" fillId="0" borderId="42" xfId="1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left" vertical="center" wrapText="1"/>
    </xf>
    <xf numFmtId="0" fontId="40" fillId="15" borderId="0" xfId="0" applyFont="1" applyFill="1"/>
    <xf numFmtId="0" fontId="40" fillId="15" borderId="45" xfId="0" applyFont="1" applyFill="1" applyBorder="1"/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9" xfId="2" applyNumberFormat="1" applyFont="1" applyFill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118" fillId="0" borderId="0" xfId="129" applyFont="1" applyAlignment="1">
      <alignment horizontal="left" vertical="top"/>
    </xf>
    <xf numFmtId="0" fontId="80" fillId="0" borderId="67" xfId="129" applyFont="1" applyBorder="1" applyAlignment="1">
      <alignment horizontal="left" vertical="top" wrapText="1"/>
    </xf>
    <xf numFmtId="0" fontId="120" fillId="0" borderId="68" xfId="129" applyFont="1" applyBorder="1" applyAlignment="1">
      <alignment horizontal="left" vertical="top" wrapText="1"/>
    </xf>
    <xf numFmtId="0" fontId="80" fillId="0" borderId="68" xfId="129" applyFont="1" applyBorder="1" applyAlignment="1">
      <alignment horizontal="center" vertical="top" wrapText="1"/>
    </xf>
    <xf numFmtId="0" fontId="121" fillId="0" borderId="68" xfId="129" applyFont="1" applyBorder="1" applyAlignment="1">
      <alignment horizontal="center" wrapText="1"/>
    </xf>
    <xf numFmtId="0" fontId="121" fillId="0" borderId="68" xfId="129" applyFont="1" applyBorder="1" applyAlignment="1">
      <alignment horizontal="center" vertical="top" wrapText="1"/>
    </xf>
    <xf numFmtId="180" fontId="121" fillId="0" borderId="68" xfId="129" applyNumberFormat="1" applyFont="1" applyBorder="1" applyAlignment="1">
      <alignment horizontal="center" vertical="top" shrinkToFit="1"/>
    </xf>
    <xf numFmtId="0" fontId="121" fillId="0" borderId="69" xfId="129" applyFont="1" applyBorder="1" applyAlignment="1">
      <alignment horizontal="center" wrapText="1"/>
    </xf>
    <xf numFmtId="0" fontId="80" fillId="0" borderId="70" xfId="129" applyFont="1" applyBorder="1" applyAlignment="1">
      <alignment horizontal="left" vertical="top" wrapText="1"/>
    </xf>
    <xf numFmtId="1" fontId="80" fillId="0" borderId="0" xfId="129" applyNumberFormat="1" applyFont="1" applyAlignment="1">
      <alignment horizontal="left" vertical="top" shrinkToFit="1"/>
    </xf>
    <xf numFmtId="0" fontId="80" fillId="0" borderId="0" xfId="129" applyFont="1" applyAlignment="1">
      <alignment horizontal="left" wrapText="1"/>
    </xf>
    <xf numFmtId="0" fontId="120" fillId="0" borderId="0" xfId="129" applyFont="1" applyAlignment="1">
      <alignment horizontal="left" wrapText="1"/>
    </xf>
    <xf numFmtId="0" fontId="80" fillId="0" borderId="0" xfId="129" applyFont="1" applyAlignment="1">
      <alignment horizontal="center" wrapText="1"/>
    </xf>
    <xf numFmtId="0" fontId="80" fillId="0" borderId="0" xfId="129" applyFont="1" applyAlignment="1">
      <alignment horizontal="center" vertical="top" wrapText="1"/>
    </xf>
    <xf numFmtId="0" fontId="121" fillId="0" borderId="0" xfId="129" applyFont="1" applyAlignment="1">
      <alignment horizontal="center" wrapText="1"/>
    </xf>
    <xf numFmtId="0" fontId="121" fillId="0" borderId="0" xfId="129" applyFont="1" applyAlignment="1">
      <alignment horizontal="center" vertical="top" wrapText="1"/>
    </xf>
    <xf numFmtId="0" fontId="121" fillId="0" borderId="71" xfId="129" applyFont="1" applyBorder="1" applyAlignment="1">
      <alignment horizontal="center" wrapText="1"/>
    </xf>
    <xf numFmtId="0" fontId="80" fillId="0" borderId="72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wrapText="1"/>
    </xf>
    <xf numFmtId="0" fontId="120" fillId="0" borderId="73" xfId="129" applyFont="1" applyBorder="1" applyAlignment="1">
      <alignment horizontal="left" wrapText="1"/>
    </xf>
    <xf numFmtId="0" fontId="80" fillId="0" borderId="73" xfId="129" applyFont="1" applyBorder="1" applyAlignment="1">
      <alignment horizontal="center" wrapText="1"/>
    </xf>
    <xf numFmtId="0" fontId="80" fillId="0" borderId="73" xfId="129" applyFont="1" applyBorder="1" applyAlignment="1">
      <alignment horizontal="center" vertical="top" wrapText="1"/>
    </xf>
    <xf numFmtId="0" fontId="121" fillId="0" borderId="73" xfId="129" applyFont="1" applyBorder="1" applyAlignment="1">
      <alignment horizontal="center" wrapText="1"/>
    </xf>
    <xf numFmtId="0" fontId="121" fillId="0" borderId="74" xfId="129" applyFont="1" applyBorder="1" applyAlignment="1">
      <alignment horizontal="center" wrapText="1"/>
    </xf>
    <xf numFmtId="0" fontId="80" fillId="0" borderId="75" xfId="129" applyFont="1" applyBorder="1" applyAlignment="1">
      <alignment horizontal="center" vertical="center" wrapText="1"/>
    </xf>
    <xf numFmtId="0" fontId="80" fillId="0" borderId="66" xfId="129" applyFont="1" applyBorder="1" applyAlignment="1">
      <alignment horizontal="center" vertical="center" wrapText="1"/>
    </xf>
    <xf numFmtId="0" fontId="120" fillId="0" borderId="66" xfId="129" applyFont="1" applyBorder="1" applyAlignment="1">
      <alignment horizontal="left" vertical="center" wrapText="1"/>
    </xf>
    <xf numFmtId="0" fontId="122" fillId="50" borderId="69" xfId="129" applyFont="1" applyFill="1" applyBorder="1" applyAlignment="1">
      <alignment horizontal="center" vertical="center" wrapText="1"/>
    </xf>
    <xf numFmtId="0" fontId="80" fillId="50" borderId="75" xfId="129" applyFont="1" applyFill="1" applyBorder="1" applyAlignment="1">
      <alignment horizontal="center" vertical="center" wrapText="1"/>
    </xf>
    <xf numFmtId="0" fontId="1" fillId="0" borderId="75" xfId="129" applyFont="1" applyBorder="1" applyAlignment="1">
      <alignment horizontal="center" vertical="top" wrapText="1"/>
    </xf>
    <xf numFmtId="0" fontId="123" fillId="0" borderId="66" xfId="129" applyFont="1" applyBorder="1" applyAlignment="1">
      <alignment horizontal="left" vertical="top" wrapText="1"/>
    </xf>
    <xf numFmtId="12" fontId="1" fillId="0" borderId="65" xfId="129" applyNumberFormat="1" applyFont="1" applyBorder="1" applyAlignment="1">
      <alignment horizontal="center" vertical="top" wrapText="1"/>
    </xf>
    <xf numFmtId="12" fontId="1" fillId="50" borderId="42" xfId="129" applyNumberFormat="1" applyFont="1" applyFill="1" applyBorder="1" applyAlignment="1">
      <alignment horizontal="center" vertical="top" wrapText="1"/>
    </xf>
    <xf numFmtId="0" fontId="1" fillId="0" borderId="66" xfId="129" applyFont="1" applyBorder="1" applyAlignment="1">
      <alignment horizontal="center" vertical="top" wrapText="1"/>
    </xf>
    <xf numFmtId="12" fontId="123" fillId="0" borderId="75" xfId="129" applyNumberFormat="1" applyFont="1" applyBorder="1" applyAlignment="1">
      <alignment horizontal="center" vertical="center" shrinkToFit="1"/>
    </xf>
    <xf numFmtId="12" fontId="124" fillId="50" borderId="75" xfId="129" applyNumberFormat="1" applyFont="1" applyFill="1" applyBorder="1" applyAlignment="1">
      <alignment horizontal="center" vertical="center" shrinkToFit="1"/>
    </xf>
    <xf numFmtId="0" fontId="125" fillId="0" borderId="0" xfId="129" applyFont="1" applyAlignment="1">
      <alignment horizontal="left" vertical="top"/>
    </xf>
    <xf numFmtId="181" fontId="125" fillId="0" borderId="0" xfId="129" applyNumberFormat="1" applyFont="1" applyAlignment="1">
      <alignment horizontal="left" vertical="top"/>
    </xf>
    <xf numFmtId="12" fontId="122" fillId="50" borderId="42" xfId="129" applyNumberFormat="1" applyFont="1" applyFill="1" applyBorder="1" applyAlignment="1">
      <alignment horizontal="center" vertical="center" wrapText="1"/>
    </xf>
    <xf numFmtId="182" fontId="125" fillId="0" borderId="0" xfId="129" applyNumberFormat="1" applyFont="1" applyAlignment="1">
      <alignment horizontal="left" vertical="top"/>
    </xf>
    <xf numFmtId="1" fontId="1" fillId="0" borderId="66" xfId="129" applyNumberFormat="1" applyFont="1" applyBorder="1" applyAlignment="1">
      <alignment horizontal="center" vertical="top" shrinkToFit="1"/>
    </xf>
    <xf numFmtId="12" fontId="123" fillId="0" borderId="75" xfId="129" applyNumberFormat="1" applyFont="1" applyBorder="1" applyAlignment="1">
      <alignment horizontal="center" vertical="center" wrapText="1"/>
    </xf>
    <xf numFmtId="12" fontId="123" fillId="51" borderId="75" xfId="129" applyNumberFormat="1" applyFont="1" applyFill="1" applyBorder="1" applyAlignment="1">
      <alignment horizontal="center" vertical="center" shrinkToFit="1"/>
    </xf>
    <xf numFmtId="12" fontId="124" fillId="50" borderId="75" xfId="129" applyNumberFormat="1" applyFont="1" applyFill="1" applyBorder="1" applyAlignment="1">
      <alignment horizontal="center" vertical="center" wrapText="1"/>
    </xf>
    <xf numFmtId="12" fontId="123" fillId="51" borderId="75" xfId="129" applyNumberFormat="1" applyFont="1" applyFill="1" applyBorder="1" applyAlignment="1">
      <alignment horizontal="center" vertical="center" wrapText="1"/>
    </xf>
    <xf numFmtId="179" fontId="125" fillId="0" borderId="0" xfId="129" applyNumberFormat="1" applyFont="1" applyAlignment="1">
      <alignment horizontal="left" vertical="top"/>
    </xf>
    <xf numFmtId="12" fontId="80" fillId="50" borderId="42" xfId="129" applyNumberFormat="1" applyFont="1" applyFill="1" applyBorder="1" applyAlignment="1">
      <alignment horizontal="center" vertical="top" wrapText="1"/>
    </xf>
    <xf numFmtId="12" fontId="122" fillId="50" borderId="42" xfId="129" applyNumberFormat="1" applyFont="1" applyFill="1" applyBorder="1" applyAlignment="1">
      <alignment horizontal="center" vertical="top" wrapText="1"/>
    </xf>
    <xf numFmtId="0" fontId="123" fillId="0" borderId="69" xfId="129" applyFont="1" applyBorder="1" applyAlignment="1">
      <alignment horizontal="left" vertical="top" wrapText="1"/>
    </xf>
    <xf numFmtId="12" fontId="1" fillId="0" borderId="68" xfId="129" applyNumberFormat="1" applyFont="1" applyBorder="1" applyAlignment="1">
      <alignment horizontal="center" vertical="top" wrapText="1"/>
    </xf>
    <xf numFmtId="0" fontId="1" fillId="0" borderId="69" xfId="129" applyFont="1" applyBorder="1" applyAlignment="1">
      <alignment horizontal="center" vertical="top" wrapText="1"/>
    </xf>
    <xf numFmtId="12" fontId="123" fillId="0" borderId="76" xfId="129" applyNumberFormat="1" applyFont="1" applyBorder="1" applyAlignment="1">
      <alignment horizontal="center" vertical="center" shrinkToFit="1"/>
    </xf>
    <xf numFmtId="12" fontId="124" fillId="50" borderId="76" xfId="129" applyNumberFormat="1" applyFont="1" applyFill="1" applyBorder="1" applyAlignment="1">
      <alignment horizontal="center" vertical="center" shrinkToFit="1"/>
    </xf>
    <xf numFmtId="0" fontId="123" fillId="0" borderId="42" xfId="129" applyFont="1" applyBorder="1" applyAlignment="1">
      <alignment horizontal="left" vertical="top" wrapText="1"/>
    </xf>
    <xf numFmtId="12" fontId="1" fillId="0" borderId="43" xfId="129" applyNumberFormat="1" applyFont="1" applyBorder="1" applyAlignment="1">
      <alignment horizontal="center" vertical="top" wrapText="1"/>
    </xf>
    <xf numFmtId="12" fontId="1" fillId="50" borderId="39" xfId="129" applyNumberFormat="1" applyFont="1" applyFill="1" applyBorder="1" applyAlignment="1">
      <alignment horizontal="center" vertical="top" wrapText="1"/>
    </xf>
    <xf numFmtId="0" fontId="1" fillId="0" borderId="30" xfId="129" applyFont="1" applyBorder="1" applyAlignment="1">
      <alignment horizontal="center" vertical="top" wrapText="1"/>
    </xf>
    <xf numFmtId="12" fontId="123" fillId="0" borderId="39" xfId="129" applyNumberFormat="1" applyFont="1" applyBorder="1" applyAlignment="1">
      <alignment horizontal="center" vertical="center" shrinkToFit="1"/>
    </xf>
    <xf numFmtId="12" fontId="124" fillId="50" borderId="39" xfId="129" applyNumberFormat="1" applyFont="1" applyFill="1" applyBorder="1" applyAlignment="1">
      <alignment horizontal="center" vertical="center" wrapText="1"/>
    </xf>
    <xf numFmtId="12" fontId="123" fillId="51" borderId="68" xfId="129" applyNumberFormat="1" applyFont="1" applyFill="1" applyBorder="1" applyAlignment="1">
      <alignment horizontal="center" vertical="center" wrapText="1"/>
    </xf>
    <xf numFmtId="0" fontId="1" fillId="0" borderId="0" xfId="129" applyFont="1" applyAlignment="1">
      <alignment horizontal="center" vertical="top" wrapText="1"/>
    </xf>
    <xf numFmtId="0" fontId="123" fillId="0" borderId="0" xfId="129" applyFont="1" applyAlignment="1">
      <alignment horizontal="left" vertical="center" wrapText="1"/>
    </xf>
    <xf numFmtId="0" fontId="123" fillId="0" borderId="0" xfId="129" applyFont="1" applyAlignment="1">
      <alignment horizontal="left" vertical="top" wrapText="1"/>
    </xf>
    <xf numFmtId="12" fontId="1" fillId="0" borderId="0" xfId="129" applyNumberFormat="1" applyFont="1" applyAlignment="1">
      <alignment horizontal="center" vertical="top" wrapText="1"/>
    </xf>
    <xf numFmtId="0" fontId="1" fillId="0" borderId="0" xfId="129" applyFont="1" applyAlignment="1">
      <alignment horizontal="left" vertical="top"/>
    </xf>
    <xf numFmtId="0" fontId="127" fillId="50" borderId="42" xfId="129" applyFont="1" applyFill="1" applyBorder="1" applyAlignment="1">
      <alignment horizontal="left" vertical="top"/>
    </xf>
    <xf numFmtId="0" fontId="1" fillId="0" borderId="42" xfId="129" applyFont="1" applyBorder="1" applyAlignment="1">
      <alignment horizontal="center" vertical="top"/>
    </xf>
    <xf numFmtId="0" fontId="128" fillId="0" borderId="0" xfId="129" applyFont="1" applyAlignment="1">
      <alignment horizontal="left" vertical="top"/>
    </xf>
    <xf numFmtId="0" fontId="125" fillId="0" borderId="0" xfId="129" applyFont="1" applyAlignment="1">
      <alignment horizontal="center" vertical="top"/>
    </xf>
    <xf numFmtId="0" fontId="129" fillId="0" borderId="0" xfId="129" applyFont="1" applyAlignment="1">
      <alignment horizontal="center" vertical="top"/>
    </xf>
    <xf numFmtId="0" fontId="98" fillId="2" borderId="0" xfId="0" applyFont="1" applyFill="1" applyAlignment="1">
      <alignment horizontal="left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16" fillId="0" borderId="23" xfId="0" applyFont="1" applyBorder="1" applyAlignment="1">
      <alignment horizontal="center" vertical="center" wrapText="1"/>
    </xf>
    <xf numFmtId="0" fontId="116" fillId="0" borderId="24" xfId="0" applyFont="1" applyBorder="1" applyAlignment="1">
      <alignment horizontal="center" vertical="center" wrapText="1"/>
    </xf>
    <xf numFmtId="0" fontId="116" fillId="0" borderId="25" xfId="0" applyFont="1" applyBorder="1" applyAlignment="1">
      <alignment horizontal="center" vertical="center" wrapText="1"/>
    </xf>
    <xf numFmtId="0" fontId="116" fillId="0" borderId="26" xfId="0" applyFont="1" applyBorder="1" applyAlignment="1">
      <alignment horizontal="center" vertical="center" wrapText="1"/>
    </xf>
    <xf numFmtId="0" fontId="116" fillId="0" borderId="0" xfId="0" applyFont="1" applyAlignment="1">
      <alignment horizontal="center" vertical="center" wrapText="1"/>
    </xf>
    <xf numFmtId="0" fontId="116" fillId="0" borderId="27" xfId="0" applyFont="1" applyBorder="1" applyAlignment="1">
      <alignment horizontal="center" vertical="center" wrapText="1"/>
    </xf>
    <xf numFmtId="0" fontId="116" fillId="0" borderId="31" xfId="0" applyFont="1" applyBorder="1" applyAlignment="1">
      <alignment horizontal="center" vertical="center" wrapText="1"/>
    </xf>
    <xf numFmtId="0" fontId="116" fillId="0" borderId="28" xfId="0" applyFont="1" applyBorder="1" applyAlignment="1">
      <alignment horizontal="center" vertical="center" wrapText="1"/>
    </xf>
    <xf numFmtId="0" fontId="11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2" fontId="92" fillId="0" borderId="43" xfId="0" quotePrefix="1" applyNumberFormat="1" applyFont="1" applyBorder="1" applyAlignment="1">
      <alignment horizontal="center" vertical="center" wrapText="1"/>
    </xf>
    <xf numFmtId="12" fontId="92" fillId="0" borderId="40" xfId="0" quotePrefix="1" applyNumberFormat="1" applyFont="1" applyBorder="1" applyAlignment="1">
      <alignment horizontal="center" vertical="center" wrapText="1"/>
    </xf>
    <xf numFmtId="12" fontId="92" fillId="0" borderId="41" xfId="0" quotePrefix="1" applyNumberFormat="1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10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27" fillId="0" borderId="43" xfId="0" quotePrefix="1" applyNumberFormat="1" applyFont="1" applyBorder="1" applyAlignment="1">
      <alignment horizontal="center" vertical="center" wrapText="1"/>
    </xf>
    <xf numFmtId="12" fontId="27" fillId="0" borderId="40" xfId="0" quotePrefix="1" applyNumberFormat="1" applyFont="1" applyBorder="1" applyAlignment="1">
      <alignment horizontal="center" vertical="center" wrapText="1"/>
    </xf>
    <xf numFmtId="12" fontId="27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2" fontId="126" fillId="50" borderId="42" xfId="129" applyNumberFormat="1" applyFont="1" applyFill="1" applyBorder="1" applyAlignment="1">
      <alignment horizontal="center" vertical="center" wrapText="1"/>
    </xf>
    <xf numFmtId="0" fontId="121" fillId="50" borderId="42" xfId="129" applyFont="1" applyFill="1" applyBorder="1" applyAlignment="1">
      <alignment horizontal="center" vertical="top"/>
    </xf>
    <xf numFmtId="0" fontId="123" fillId="0" borderId="64" xfId="129" applyFont="1" applyBorder="1" applyAlignment="1">
      <alignment horizontal="left" vertical="center" wrapText="1"/>
    </xf>
    <xf numFmtId="0" fontId="123" fillId="0" borderId="66" xfId="129" applyFont="1" applyBorder="1" applyAlignment="1">
      <alignment horizontal="left" vertical="center" wrapText="1"/>
    </xf>
    <xf numFmtId="0" fontId="123" fillId="0" borderId="65" xfId="129" applyFont="1" applyBorder="1" applyAlignment="1">
      <alignment horizontal="left" vertical="center" wrapText="1"/>
    </xf>
    <xf numFmtId="0" fontId="117" fillId="0" borderId="64" xfId="129" applyFont="1" applyBorder="1" applyAlignment="1">
      <alignment horizontal="center" vertical="center" wrapText="1"/>
    </xf>
    <xf numFmtId="0" fontId="117" fillId="0" borderId="65" xfId="129" applyFont="1" applyBorder="1" applyAlignment="1">
      <alignment horizontal="center" vertical="center" wrapText="1"/>
    </xf>
    <xf numFmtId="0" fontId="117" fillId="0" borderId="66" xfId="129" applyFont="1" applyBorder="1" applyAlignment="1">
      <alignment horizontal="center" vertical="center" wrapText="1"/>
    </xf>
    <xf numFmtId="0" fontId="119" fillId="0" borderId="64" xfId="129" applyFont="1" applyBorder="1" applyAlignment="1">
      <alignment horizontal="center" vertical="center" wrapText="1"/>
    </xf>
    <xf numFmtId="0" fontId="119" fillId="0" borderId="65" xfId="129" applyFont="1" applyBorder="1" applyAlignment="1">
      <alignment horizontal="center" vertical="center" wrapText="1"/>
    </xf>
    <xf numFmtId="0" fontId="119" fillId="0" borderId="66" xfId="129" applyFont="1" applyBorder="1" applyAlignment="1">
      <alignment horizontal="center" vertical="center" wrapText="1"/>
    </xf>
    <xf numFmtId="0" fontId="80" fillId="0" borderId="68" xfId="129" applyFont="1" applyBorder="1" applyAlignment="1">
      <alignment horizontal="left" vertical="top" wrapText="1"/>
    </xf>
    <xf numFmtId="0" fontId="121" fillId="50" borderId="64" xfId="129" applyFont="1" applyFill="1" applyBorder="1" applyAlignment="1">
      <alignment horizontal="center" vertical="center" wrapText="1"/>
    </xf>
    <xf numFmtId="0" fontId="121" fillId="50" borderId="65" xfId="129" applyFont="1" applyFill="1" applyBorder="1" applyAlignment="1">
      <alignment horizontal="center" vertical="center" wrapText="1"/>
    </xf>
    <xf numFmtId="0" fontId="121" fillId="50" borderId="66" xfId="129" applyFont="1" applyFill="1" applyBorder="1" applyAlignment="1">
      <alignment horizontal="center" vertical="center" wrapText="1"/>
    </xf>
    <xf numFmtId="0" fontId="80" fillId="0" borderId="64" xfId="129" applyFont="1" applyBorder="1" applyAlignment="1">
      <alignment horizontal="center" vertical="center" wrapText="1"/>
    </xf>
    <xf numFmtId="0" fontId="80" fillId="0" borderId="66" xfId="129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108" fillId="0" borderId="64" xfId="129" applyFont="1" applyBorder="1" applyAlignment="1">
      <alignment horizontal="center" vertical="top" wrapText="1"/>
    </xf>
    <xf numFmtId="0" fontId="108" fillId="0" borderId="65" xfId="129" applyFont="1" applyBorder="1" applyAlignment="1">
      <alignment horizontal="center" vertical="top" wrapText="1"/>
    </xf>
    <xf numFmtId="0" fontId="108" fillId="0" borderId="66" xfId="129" applyFont="1" applyBorder="1" applyAlignment="1">
      <alignment horizontal="center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101" fillId="0" borderId="59" xfId="59" applyFont="1" applyBorder="1" applyAlignment="1">
      <alignment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6" Type="http://schemas.openxmlformats.org/officeDocument/2006/relationships/image" Target="../media/image2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6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829107</xdr:colOff>
      <xdr:row>54</xdr:row>
      <xdr:rowOff>349250</xdr:rowOff>
    </xdr:from>
    <xdr:to>
      <xdr:col>15</xdr:col>
      <xdr:colOff>14634</xdr:colOff>
      <xdr:row>59</xdr:row>
      <xdr:rowOff>1809750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7CACA-FA92-4382-8C2C-36032BAD9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59482" y="45466000"/>
          <a:ext cx="4852902" cy="4587875"/>
        </a:xfrm>
        <a:prstGeom prst="rect">
          <a:avLst/>
        </a:prstGeom>
      </xdr:spPr>
    </xdr:pic>
    <xdr:clientData/>
  </xdr:twoCellAnchor>
  <xdr:twoCellAnchor editAs="oneCell">
    <xdr:from>
      <xdr:col>13</xdr:col>
      <xdr:colOff>539750</xdr:colOff>
      <xdr:row>3</xdr:row>
      <xdr:rowOff>285750</xdr:rowOff>
    </xdr:from>
    <xdr:to>
      <xdr:col>16</xdr:col>
      <xdr:colOff>838197</xdr:colOff>
      <xdr:row>8</xdr:row>
      <xdr:rowOff>196958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C7AE55-320F-5000-48C7-E283E5520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0" y="1809750"/>
          <a:ext cx="2695572" cy="3498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3492502</xdr:colOff>
      <xdr:row>21</xdr:row>
      <xdr:rowOff>111125</xdr:rowOff>
    </xdr:from>
    <xdr:to>
      <xdr:col>1</xdr:col>
      <xdr:colOff>8286754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922128" y="31432499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3541321</xdr:colOff>
      <xdr:row>17</xdr:row>
      <xdr:rowOff>142875</xdr:rowOff>
    </xdr:from>
    <xdr:to>
      <xdr:col>1</xdr:col>
      <xdr:colOff>6350000</xdr:colOff>
      <xdr:row>17</xdr:row>
      <xdr:rowOff>2845017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48571" y="15525750"/>
          <a:ext cx="2808679" cy="2702142"/>
        </a:xfrm>
        <a:prstGeom prst="rect">
          <a:avLst/>
        </a:prstGeom>
      </xdr:spPr>
    </xdr:pic>
    <xdr:clientData/>
  </xdr:twoCellAnchor>
  <xdr:twoCellAnchor>
    <xdr:from>
      <xdr:col>1</xdr:col>
      <xdr:colOff>698499</xdr:colOff>
      <xdr:row>19</xdr:row>
      <xdr:rowOff>127000</xdr:rowOff>
    </xdr:from>
    <xdr:to>
      <xdr:col>1</xdr:col>
      <xdr:colOff>9366250</xdr:colOff>
      <xdr:row>19</xdr:row>
      <xdr:rowOff>4238626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7905749" y="20240625"/>
          <a:ext cx="8667751" cy="4111626"/>
          <a:chOff x="7207250" y="25082500"/>
          <a:chExt cx="14545922" cy="908503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2492375</xdr:colOff>
      <xdr:row>30</xdr:row>
      <xdr:rowOff>142875</xdr:rowOff>
    </xdr:from>
    <xdr:to>
      <xdr:col>1</xdr:col>
      <xdr:colOff>4160220</xdr:colOff>
      <xdr:row>30</xdr:row>
      <xdr:rowOff>3997826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AD389B9-A80E-4FB3-8CB3-E04B6A269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99625" y="386556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5016500</xdr:colOff>
      <xdr:row>30</xdr:row>
      <xdr:rowOff>190500</xdr:rowOff>
    </xdr:from>
    <xdr:to>
      <xdr:col>1</xdr:col>
      <xdr:colOff>6583244</xdr:colOff>
      <xdr:row>30</xdr:row>
      <xdr:rowOff>4041122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687410A-DAE7-4A04-A84B-2A7CA96D2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223750" y="3870325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5430822</xdr:colOff>
      <xdr:row>30</xdr:row>
      <xdr:rowOff>2167871</xdr:rowOff>
    </xdr:from>
    <xdr:to>
      <xdr:col>1</xdr:col>
      <xdr:colOff>6176947</xdr:colOff>
      <xdr:row>30</xdr:row>
      <xdr:rowOff>3033832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97F9110C-782F-4110-8423-E696D86B23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2638072" y="4068062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4714875</xdr:colOff>
      <xdr:row>32</xdr:row>
      <xdr:rowOff>158750</xdr:rowOff>
    </xdr:from>
    <xdr:to>
      <xdr:col>1</xdr:col>
      <xdr:colOff>5318125</xdr:colOff>
      <xdr:row>32</xdr:row>
      <xdr:rowOff>1516853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619AC5C-B055-4626-A710-77F748E38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922125" y="41624250"/>
          <a:ext cx="603250" cy="1358103"/>
        </a:xfrm>
        <a:prstGeom prst="rect">
          <a:avLst/>
        </a:prstGeom>
      </xdr:spPr>
    </xdr:pic>
    <xdr:clientData/>
  </xdr:twoCellAnchor>
  <xdr:twoCellAnchor editAs="oneCell">
    <xdr:from>
      <xdr:col>1</xdr:col>
      <xdr:colOff>3857625</xdr:colOff>
      <xdr:row>34</xdr:row>
      <xdr:rowOff>106636</xdr:rowOff>
    </xdr:from>
    <xdr:to>
      <xdr:col>1</xdr:col>
      <xdr:colOff>6445250</xdr:colOff>
      <xdr:row>34</xdr:row>
      <xdr:rowOff>1777999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CB5CC1A-7E68-4768-A546-1B16078ED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064875" y="44636011"/>
          <a:ext cx="2587625" cy="1671363"/>
        </a:xfrm>
        <a:prstGeom prst="rect">
          <a:avLst/>
        </a:prstGeom>
      </xdr:spPr>
    </xdr:pic>
    <xdr:clientData/>
  </xdr:twoCellAnchor>
  <xdr:twoCellAnchor editAs="oneCell">
    <xdr:from>
      <xdr:col>1</xdr:col>
      <xdr:colOff>4365625</xdr:colOff>
      <xdr:row>36</xdr:row>
      <xdr:rowOff>15875</xdr:rowOff>
    </xdr:from>
    <xdr:to>
      <xdr:col>1</xdr:col>
      <xdr:colOff>6115654</xdr:colOff>
      <xdr:row>36</xdr:row>
      <xdr:rowOff>1841500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5FC5B37-8F8B-44AF-86CE-513364EC0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72875" y="51339750"/>
          <a:ext cx="1750029" cy="1825625"/>
        </a:xfrm>
        <a:prstGeom prst="rect">
          <a:avLst/>
        </a:prstGeom>
      </xdr:spPr>
    </xdr:pic>
    <xdr:clientData/>
  </xdr:twoCellAnchor>
  <xdr:oneCellAnchor>
    <xdr:from>
      <xdr:col>1</xdr:col>
      <xdr:colOff>3476625</xdr:colOff>
      <xdr:row>38</xdr:row>
      <xdr:rowOff>142875</xdr:rowOff>
    </xdr:from>
    <xdr:ext cx="2936874" cy="1669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188099D-AD1D-4892-AE27-DDCAE6672DFD}"/>
            </a:ext>
          </a:extLst>
        </xdr:cNvPr>
        <xdr:cNvSpPr txBox="1"/>
      </xdr:nvSpPr>
      <xdr:spPr>
        <a:xfrm>
          <a:off x="10683875" y="544512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3921125</xdr:colOff>
      <xdr:row>44</xdr:row>
      <xdr:rowOff>190500</xdr:rowOff>
    </xdr:from>
    <xdr:to>
      <xdr:col>1</xdr:col>
      <xdr:colOff>6530917</xdr:colOff>
      <xdr:row>44</xdr:row>
      <xdr:rowOff>1571715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BA9E766-1358-4553-89AD-3BBD8758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128375" y="606107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1</xdr:col>
      <xdr:colOff>6445250</xdr:colOff>
      <xdr:row>0</xdr:row>
      <xdr:rowOff>190500</xdr:rowOff>
    </xdr:from>
    <xdr:to>
      <xdr:col>1</xdr:col>
      <xdr:colOff>8097533</xdr:colOff>
      <xdr:row>3</xdr:row>
      <xdr:rowOff>412750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218DAF2-C024-48E8-AC0E-9F3FCAB22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652500" y="190500"/>
          <a:ext cx="1652283" cy="203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4M-DYE_PIGMENT%20DYE%20CLASSIC%20HOODIE%20MEN'S_ABBEY%20STONE.XLSX?554ECE29" TargetMode="External"/><Relationship Id="rId1" Type="http://schemas.openxmlformats.org/officeDocument/2006/relationships/externalLinkPath" Target="file:///\\554ECE29\H06-HD34M-DYE_PIGMENT%20DYE%20CLASSIC%20HOODIE%20MEN'S_ABBEY%20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27">
          <cell r="B27" t="str">
            <v>BRUSHED FLEECE 100% COTTON (30/1+8/1) HEAVY WASHING_350GSM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41">
          <cell r="B41" t="str">
            <v>DÂY TAPE XƯƠNG CÁ 1CM</v>
          </cell>
        </row>
        <row r="46">
          <cell r="B46" t="str">
            <v>THẺ BÀI + SIZE STICKER</v>
          </cell>
        </row>
        <row r="47">
          <cell r="B47" t="str">
            <v>ĐẠN BẮN TREO THẺ BÀI</v>
          </cell>
        </row>
        <row r="48">
          <cell r="B48" t="str">
            <v>STICKER BARCODE TẠI THẺ BÀI
KÍCH THƯỚC: 20CMX30CM</v>
          </cell>
        </row>
        <row r="49">
          <cell r="B49" t="str">
            <v>STICKER BARCODE TẠI POLY BAG
KÍCH THƯỚC: 35CMX55CM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"/>
  <sheetViews>
    <sheetView tabSelected="1" view="pageBreakPreview" topLeftCell="A25" zoomScale="40" zoomScaleNormal="40" zoomScaleSheetLayoutView="40" zoomScalePageLayoutView="25" workbookViewId="0">
      <selection activeCell="L27" sqref="L27"/>
    </sheetView>
  </sheetViews>
  <sheetFormatPr defaultColWidth="9.1796875" defaultRowHeight="14"/>
  <cols>
    <col min="1" max="1" width="8.453125" style="49" customWidth="1"/>
    <col min="2" max="2" width="23.36328125" style="49" customWidth="1"/>
    <col min="3" max="3" width="22.7265625" style="49" customWidth="1"/>
    <col min="4" max="4" width="26.8164062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22" t="s">
        <v>73</v>
      </c>
      <c r="O1" s="422" t="s">
        <v>73</v>
      </c>
      <c r="P1" s="423" t="s">
        <v>74</v>
      </c>
      <c r="Q1" s="423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22" t="s">
        <v>75</v>
      </c>
      <c r="O2" s="422" t="s">
        <v>75</v>
      </c>
      <c r="P2" s="424" t="s">
        <v>76</v>
      </c>
      <c r="Q2" s="424"/>
    </row>
    <row r="3" spans="1:25" s="1" customFormat="1" ht="40" customHeight="1">
      <c r="A3" s="53"/>
      <c r="B3" s="53"/>
      <c r="C3" s="53"/>
      <c r="D3" s="53"/>
      <c r="E3" s="263"/>
      <c r="F3" s="53"/>
      <c r="G3" s="53"/>
      <c r="H3" s="53"/>
      <c r="I3" s="53"/>
      <c r="J3" s="53"/>
      <c r="K3" s="53"/>
      <c r="L3" s="55"/>
      <c r="M3" s="55"/>
      <c r="N3" s="422" t="s">
        <v>77</v>
      </c>
      <c r="O3" s="422" t="s">
        <v>77</v>
      </c>
      <c r="P3" s="425" t="s">
        <v>79</v>
      </c>
      <c r="Q3" s="423"/>
    </row>
    <row r="4" spans="1:25" s="2" customFormat="1" ht="33" customHeight="1" thickBot="1">
      <c r="B4" s="3" t="s">
        <v>480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29" t="s">
        <v>497</v>
      </c>
      <c r="H5" s="430"/>
      <c r="I5" s="430"/>
      <c r="J5" s="430"/>
      <c r="K5" s="430"/>
      <c r="L5" s="430"/>
      <c r="M5" s="431"/>
    </row>
    <row r="6" spans="1:25" s="7" customFormat="1" ht="58" customHeight="1">
      <c r="B6" s="8" t="s">
        <v>43</v>
      </c>
      <c r="C6" s="8"/>
      <c r="D6" s="9" t="s">
        <v>224</v>
      </c>
      <c r="E6" s="11"/>
      <c r="F6" s="8"/>
      <c r="G6" s="432"/>
      <c r="H6" s="433"/>
      <c r="I6" s="433"/>
      <c r="J6" s="433"/>
      <c r="K6" s="433"/>
      <c r="L6" s="433"/>
      <c r="M6" s="434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496</v>
      </c>
      <c r="E7" s="9"/>
      <c r="F7" s="8"/>
      <c r="G7" s="432"/>
      <c r="H7" s="433"/>
      <c r="I7" s="433"/>
      <c r="J7" s="433"/>
      <c r="K7" s="433"/>
      <c r="L7" s="433"/>
      <c r="M7" s="434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428" t="s">
        <v>415</v>
      </c>
      <c r="E8" s="428"/>
      <c r="F8" s="428"/>
      <c r="G8" s="435"/>
      <c r="H8" s="436"/>
      <c r="I8" s="436"/>
      <c r="J8" s="436"/>
      <c r="K8" s="436"/>
      <c r="L8" s="436"/>
      <c r="M8" s="437"/>
      <c r="N8" s="10"/>
      <c r="O8" s="10"/>
      <c r="P8" s="10"/>
      <c r="Q8" s="10"/>
      <c r="Y8" s="273"/>
    </row>
    <row r="9" spans="1:25" s="12" customFormat="1" ht="48.65" customHeight="1">
      <c r="B9" s="13" t="s">
        <v>1</v>
      </c>
      <c r="C9" s="13"/>
      <c r="D9" s="153" t="s">
        <v>225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405</v>
      </c>
      <c r="E10" s="18"/>
      <c r="F10" s="18"/>
      <c r="G10" s="19"/>
      <c r="H10" s="18"/>
      <c r="I10" s="20"/>
      <c r="J10" s="201" t="s">
        <v>46</v>
      </c>
      <c r="K10" s="20"/>
      <c r="L10" s="202"/>
      <c r="M10" s="20" t="s">
        <v>498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39"/>
      <c r="E11" s="440"/>
      <c r="F11" s="440"/>
      <c r="G11" s="22"/>
      <c r="H11" s="23"/>
      <c r="I11" s="20"/>
      <c r="J11" s="201" t="s">
        <v>4</v>
      </c>
      <c r="K11" s="20"/>
      <c r="L11" s="202"/>
      <c r="M11" s="438" t="s">
        <v>219</v>
      </c>
      <c r="N11" s="438"/>
      <c r="O11" s="438"/>
      <c r="P11" s="438"/>
      <c r="Q11" s="438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1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41"/>
      <c r="C13" s="441"/>
      <c r="D13" s="441"/>
      <c r="E13" s="441"/>
      <c r="F13" s="441"/>
      <c r="G13" s="25"/>
      <c r="H13" s="26"/>
      <c r="I13" s="20"/>
      <c r="J13" s="201" t="s">
        <v>6</v>
      </c>
      <c r="K13" s="20"/>
      <c r="L13" s="202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1" t="s">
        <v>8</v>
      </c>
      <c r="K14" s="20"/>
      <c r="L14" s="202"/>
      <c r="M14" s="21" t="s">
        <v>213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3" customFormat="1" ht="60" customHeight="1">
      <c r="B17" s="210"/>
      <c r="C17" s="211" t="s">
        <v>72</v>
      </c>
      <c r="D17" s="211" t="s">
        <v>9</v>
      </c>
      <c r="E17" s="274"/>
      <c r="F17" s="212" t="s">
        <v>56</v>
      </c>
      <c r="G17" s="212" t="s">
        <v>181</v>
      </c>
      <c r="H17" s="212" t="s">
        <v>60</v>
      </c>
      <c r="I17" s="212" t="s">
        <v>10</v>
      </c>
      <c r="J17" s="212" t="s">
        <v>57</v>
      </c>
      <c r="K17" s="212" t="s">
        <v>58</v>
      </c>
      <c r="L17" s="212" t="s">
        <v>59</v>
      </c>
      <c r="M17" s="212"/>
      <c r="N17" s="212"/>
      <c r="O17" s="212"/>
      <c r="P17" s="274"/>
      <c r="Q17" s="275" t="s">
        <v>11</v>
      </c>
    </row>
    <row r="18" spans="1:17" s="213" customFormat="1" ht="80" customHeight="1">
      <c r="B18" s="214" t="s">
        <v>12</v>
      </c>
      <c r="C18" s="264"/>
      <c r="D18" s="270" t="s">
        <v>499</v>
      </c>
      <c r="E18" s="215"/>
      <c r="F18" s="216"/>
      <c r="G18" s="216"/>
      <c r="H18" s="216"/>
      <c r="I18" s="216">
        <v>1</v>
      </c>
      <c r="J18" s="216"/>
      <c r="K18" s="216"/>
      <c r="L18" s="216"/>
      <c r="M18" s="216"/>
      <c r="N18" s="216"/>
      <c r="O18" s="216"/>
      <c r="P18" s="216"/>
      <c r="Q18" s="217">
        <f>SUM(E18:P18)</f>
        <v>1</v>
      </c>
    </row>
    <row r="19" spans="1:17" s="213" customFormat="1" ht="80" customHeight="1">
      <c r="B19" s="214" t="s">
        <v>63</v>
      </c>
      <c r="C19" s="264"/>
      <c r="D19" s="270" t="str">
        <f>D18</f>
        <v>DARKEST NAVY</v>
      </c>
      <c r="E19" s="215"/>
      <c r="F19" s="216"/>
      <c r="G19" s="216"/>
      <c r="H19" s="216"/>
      <c r="I19" s="216">
        <v>1</v>
      </c>
      <c r="J19" s="216"/>
      <c r="K19" s="216"/>
      <c r="L19" s="218"/>
      <c r="M19" s="218"/>
      <c r="N19" s="218"/>
      <c r="O19" s="218"/>
      <c r="P19" s="218"/>
      <c r="Q19" s="217">
        <f>SUM(E19:P19)</f>
        <v>1</v>
      </c>
    </row>
    <row r="20" spans="1:17" s="223" customFormat="1" ht="80" customHeight="1">
      <c r="B20" s="219" t="s">
        <v>13</v>
      </c>
      <c r="C20" s="265"/>
      <c r="D20" s="271" t="str">
        <f>D18</f>
        <v>DARKEST NAVY</v>
      </c>
      <c r="E20" s="220"/>
      <c r="F20" s="221"/>
      <c r="G20" s="221"/>
      <c r="H20" s="221"/>
      <c r="I20" s="221">
        <f t="shared" ref="I20" si="0">SUM(I18:I19)</f>
        <v>2</v>
      </c>
      <c r="J20" s="221"/>
      <c r="K20" s="221"/>
      <c r="L20" s="222"/>
      <c r="M20" s="221"/>
      <c r="N20" s="221"/>
      <c r="O20" s="221"/>
      <c r="P20" s="221"/>
      <c r="Q20" s="221">
        <f>SUM(Q18:Q19)</f>
        <v>2</v>
      </c>
    </row>
    <row r="21" spans="1:17" s="213" customFormat="1" ht="39.5" customHeight="1">
      <c r="B21" s="224"/>
      <c r="C21" s="224"/>
      <c r="D21" s="224"/>
      <c r="E21" s="225"/>
      <c r="F21" s="225"/>
      <c r="G21" s="226"/>
      <c r="H21" s="225"/>
      <c r="I21" s="225"/>
      <c r="J21" s="225"/>
      <c r="K21" s="225"/>
      <c r="L21" s="225"/>
      <c r="M21" s="227"/>
      <c r="N21" s="227"/>
      <c r="O21" s="227"/>
      <c r="P21" s="227"/>
      <c r="Q21" s="228"/>
    </row>
    <row r="22" spans="1:17" s="223" customFormat="1" ht="65" customHeight="1">
      <c r="B22" s="229" t="s">
        <v>121</v>
      </c>
      <c r="C22" s="230"/>
      <c r="D22" s="229"/>
      <c r="E22" s="231"/>
      <c r="F22" s="232"/>
      <c r="G22" s="232"/>
      <c r="H22" s="232"/>
      <c r="I22" s="232">
        <f>I20</f>
        <v>2</v>
      </c>
      <c r="J22" s="232"/>
      <c r="K22" s="232"/>
      <c r="L22" s="232"/>
      <c r="M22" s="232"/>
      <c r="N22" s="232"/>
      <c r="O22" s="232"/>
      <c r="P22" s="232"/>
      <c r="Q22" s="232">
        <f t="shared" ref="Q22" si="1">Q20</f>
        <v>2</v>
      </c>
    </row>
    <row r="23" spans="1:17" s="105" customFormat="1" ht="20" customHeight="1">
      <c r="B23" s="106"/>
      <c r="C23" s="107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</row>
    <row r="24" spans="1:17" s="1" customFormat="1" ht="55" customHeight="1">
      <c r="B24" s="292" t="s">
        <v>14</v>
      </c>
      <c r="C24" s="32"/>
      <c r="D24" s="344" t="s">
        <v>182</v>
      </c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</row>
    <row r="25" spans="1:17" s="33" customFormat="1" ht="173" customHeight="1">
      <c r="A25" s="427" t="s">
        <v>15</v>
      </c>
      <c r="B25" s="427"/>
      <c r="C25" s="427"/>
      <c r="D25" s="206" t="s">
        <v>16</v>
      </c>
      <c r="E25" s="206" t="s">
        <v>17</v>
      </c>
      <c r="F25" s="206" t="s">
        <v>18</v>
      </c>
      <c r="G25" s="205" t="s">
        <v>19</v>
      </c>
      <c r="H25" s="205" t="s">
        <v>20</v>
      </c>
      <c r="I25" s="205" t="s">
        <v>34</v>
      </c>
      <c r="J25" s="205" t="s">
        <v>180</v>
      </c>
      <c r="K25" s="205" t="s">
        <v>178</v>
      </c>
      <c r="L25" s="205" t="s">
        <v>179</v>
      </c>
      <c r="M25" s="205" t="s">
        <v>36</v>
      </c>
      <c r="N25" s="426" t="s">
        <v>51</v>
      </c>
      <c r="O25" s="426"/>
      <c r="P25" s="426"/>
      <c r="Q25" s="426"/>
    </row>
    <row r="26" spans="1:17" s="43" customFormat="1" ht="62" customHeight="1">
      <c r="A26" s="452" t="str">
        <f>$D$18</f>
        <v>DARKEST NAVY</v>
      </c>
      <c r="B26" s="452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2"/>
    </row>
    <row r="27" spans="1:17" s="2" customFormat="1" ht="162" customHeight="1">
      <c r="A27" s="256">
        <v>1</v>
      </c>
      <c r="B27" s="453" t="str">
        <f>$M$11</f>
        <v>BRUSHED FLEECE 100% COTTON (30/1+8/1) HEAVY WASHING_350GSM</v>
      </c>
      <c r="C27" s="453"/>
      <c r="D27" s="257" t="s">
        <v>113</v>
      </c>
      <c r="E27" s="257" t="s">
        <v>411</v>
      </c>
      <c r="F27" s="256" t="s">
        <v>10</v>
      </c>
      <c r="G27" s="258">
        <f>$Q$20</f>
        <v>2</v>
      </c>
      <c r="H27" s="259">
        <v>1.85</v>
      </c>
      <c r="I27" s="260">
        <f>H27*G27</f>
        <v>3.7</v>
      </c>
      <c r="J27" s="261">
        <f>(I27*6.8%+(I27/50)*0.5)</f>
        <v>0.28860000000000008</v>
      </c>
      <c r="K27" s="261">
        <v>1</v>
      </c>
      <c r="L27" s="261">
        <v>0</v>
      </c>
      <c r="M27" s="262">
        <f>ROUNDUP(SUM(I27:L27),0)</f>
        <v>5</v>
      </c>
      <c r="N27" s="454" t="s">
        <v>500</v>
      </c>
      <c r="O27" s="454"/>
      <c r="P27" s="454"/>
      <c r="Q27" s="454"/>
    </row>
    <row r="28" spans="1:17" s="2" customFormat="1" ht="139.5" customHeight="1">
      <c r="A28" s="256">
        <v>2</v>
      </c>
      <c r="B28" s="453" t="s">
        <v>257</v>
      </c>
      <c r="C28" s="453"/>
      <c r="D28" s="257" t="s">
        <v>249</v>
      </c>
      <c r="E28" s="257" t="str">
        <f>E27</f>
        <v>BLACK IRIS</v>
      </c>
      <c r="F28" s="256" t="s">
        <v>10</v>
      </c>
      <c r="G28" s="258">
        <f>$Q$20</f>
        <v>2</v>
      </c>
      <c r="H28" s="259">
        <v>0.27</v>
      </c>
      <c r="I28" s="260">
        <f>H28*G28</f>
        <v>0.54</v>
      </c>
      <c r="J28" s="261">
        <f>(I28*3.6%+(I28/50)*0.5)</f>
        <v>2.4840000000000001E-2</v>
      </c>
      <c r="K28" s="261">
        <v>0</v>
      </c>
      <c r="L28" s="261">
        <v>0</v>
      </c>
      <c r="M28" s="262">
        <f>ROUNDUP(SUM(I28:L28),0)</f>
        <v>1</v>
      </c>
      <c r="N28" s="454" t="s">
        <v>501</v>
      </c>
      <c r="O28" s="454"/>
      <c r="P28" s="454"/>
      <c r="Q28" s="454"/>
    </row>
    <row r="29" spans="1:17" s="34" customFormat="1" ht="56" customHeight="1" thickBot="1">
      <c r="B29" s="292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457" t="s">
        <v>22</v>
      </c>
      <c r="B30" s="458"/>
      <c r="C30" s="458"/>
      <c r="D30" s="458"/>
      <c r="E30" s="459"/>
      <c r="F30" s="266" t="s">
        <v>47</v>
      </c>
      <c r="G30" s="266" t="s">
        <v>23</v>
      </c>
      <c r="H30" s="460" t="s">
        <v>42</v>
      </c>
      <c r="I30" s="461"/>
      <c r="J30" s="268" t="s">
        <v>18</v>
      </c>
      <c r="K30" s="266" t="s">
        <v>48</v>
      </c>
      <c r="L30" s="266" t="s">
        <v>24</v>
      </c>
      <c r="M30" s="267" t="s">
        <v>25</v>
      </c>
      <c r="N30" s="267" t="s">
        <v>26</v>
      </c>
      <c r="O30" s="267" t="s">
        <v>27</v>
      </c>
      <c r="P30" s="455" t="s">
        <v>28</v>
      </c>
      <c r="Q30" s="456"/>
    </row>
    <row r="31" spans="1:17" s="12" customFormat="1" ht="62.5" customHeight="1">
      <c r="A31" s="207">
        <v>1</v>
      </c>
      <c r="B31" s="445" t="s">
        <v>412</v>
      </c>
      <c r="C31" s="445"/>
      <c r="D31" s="445"/>
      <c r="E31" s="445"/>
      <c r="F31" s="342" t="str">
        <f>A26</f>
        <v>DARKEST NAVY</v>
      </c>
      <c r="G31" s="276"/>
      <c r="H31" s="446" t="str">
        <f>$F$31</f>
        <v>DARKEST NAVY</v>
      </c>
      <c r="I31" s="446" t="e">
        <f>#REF!</f>
        <v>#REF!</v>
      </c>
      <c r="J31" s="203" t="s">
        <v>29</v>
      </c>
      <c r="K31" s="203">
        <f>$Q$22</f>
        <v>2</v>
      </c>
      <c r="L31" s="280">
        <v>0.01</v>
      </c>
      <c r="M31" s="208">
        <f>ROUNDUP(K31*L31,0)</f>
        <v>1</v>
      </c>
      <c r="N31" s="208"/>
      <c r="O31" s="204">
        <f>M31</f>
        <v>1</v>
      </c>
      <c r="P31" s="442"/>
      <c r="Q31" s="443"/>
    </row>
    <row r="32" spans="1:17" s="43" customFormat="1" ht="105" customHeight="1">
      <c r="A32" s="207">
        <v>2</v>
      </c>
      <c r="B32" s="444" t="s">
        <v>214</v>
      </c>
      <c r="C32" s="445"/>
      <c r="D32" s="445"/>
      <c r="E32" s="445"/>
      <c r="F32" s="279" t="s">
        <v>89</v>
      </c>
      <c r="G32" s="269" t="s">
        <v>89</v>
      </c>
      <c r="H32" s="446" t="str">
        <f t="shared" ref="H32:H37" si="2">$F$31</f>
        <v>DARKEST NAVY</v>
      </c>
      <c r="I32" s="446" t="e">
        <f>#REF!</f>
        <v>#REF!</v>
      </c>
      <c r="J32" s="203" t="s">
        <v>30</v>
      </c>
      <c r="K32" s="203">
        <f t="shared" ref="K32:K37" si="3">$Q$22</f>
        <v>2</v>
      </c>
      <c r="L32" s="209">
        <v>1</v>
      </c>
      <c r="M32" s="203">
        <f t="shared" ref="M32" si="4">L32*K32</f>
        <v>2</v>
      </c>
      <c r="N32" s="208"/>
      <c r="O32" s="204">
        <f t="shared" ref="O32" si="5">M32+N32</f>
        <v>2</v>
      </c>
      <c r="P32" s="442"/>
      <c r="Q32" s="443"/>
    </row>
    <row r="33" spans="1:17" s="43" customFormat="1" ht="110" customHeight="1">
      <c r="A33" s="207">
        <v>3</v>
      </c>
      <c r="B33" s="444" t="s">
        <v>258</v>
      </c>
      <c r="C33" s="445"/>
      <c r="D33" s="445"/>
      <c r="E33" s="445"/>
      <c r="F33" s="279" t="s">
        <v>89</v>
      </c>
      <c r="G33" s="269" t="s">
        <v>89</v>
      </c>
      <c r="H33" s="446" t="str">
        <f t="shared" si="2"/>
        <v>DARKEST NAVY</v>
      </c>
      <c r="I33" s="446" t="e">
        <f>#REF!</f>
        <v>#REF!</v>
      </c>
      <c r="J33" s="203" t="s">
        <v>30</v>
      </c>
      <c r="K33" s="203">
        <f t="shared" si="3"/>
        <v>2</v>
      </c>
      <c r="L33" s="209">
        <v>1</v>
      </c>
      <c r="M33" s="203">
        <f t="shared" ref="M33" si="6">L33*K33</f>
        <v>2</v>
      </c>
      <c r="N33" s="208"/>
      <c r="O33" s="204">
        <f t="shared" ref="O33" si="7">M33+N33</f>
        <v>2</v>
      </c>
      <c r="P33" s="442"/>
      <c r="Q33" s="443"/>
    </row>
    <row r="34" spans="1:17" s="43" customFormat="1" ht="87.5" customHeight="1">
      <c r="A34" s="207">
        <v>4</v>
      </c>
      <c r="B34" s="444" t="s">
        <v>215</v>
      </c>
      <c r="C34" s="445"/>
      <c r="D34" s="445"/>
      <c r="E34" s="445"/>
      <c r="F34" s="279" t="s">
        <v>89</v>
      </c>
      <c r="G34" s="269" t="s">
        <v>89</v>
      </c>
      <c r="H34" s="446" t="str">
        <f t="shared" si="2"/>
        <v>DARKEST NAVY</v>
      </c>
      <c r="I34" s="446" t="e">
        <f>#REF!</f>
        <v>#REF!</v>
      </c>
      <c r="J34" s="203" t="s">
        <v>30</v>
      </c>
      <c r="K34" s="203">
        <f t="shared" si="3"/>
        <v>2</v>
      </c>
      <c r="L34" s="209">
        <v>1</v>
      </c>
      <c r="M34" s="203">
        <f t="shared" ref="M34" si="8">L34*K34</f>
        <v>2</v>
      </c>
      <c r="N34" s="208"/>
      <c r="O34" s="204">
        <f t="shared" ref="O34" si="9">M34+N34</f>
        <v>2</v>
      </c>
      <c r="P34" s="442"/>
      <c r="Q34" s="443"/>
    </row>
    <row r="35" spans="1:17" s="43" customFormat="1" ht="69" customHeight="1">
      <c r="A35" s="207">
        <v>5</v>
      </c>
      <c r="B35" s="444" t="s">
        <v>407</v>
      </c>
      <c r="C35" s="445"/>
      <c r="D35" s="445"/>
      <c r="E35" s="445"/>
      <c r="F35" s="279" t="s">
        <v>408</v>
      </c>
      <c r="G35" s="279" t="str">
        <f>F35</f>
        <v>ANTI SILVER</v>
      </c>
      <c r="H35" s="446" t="str">
        <f t="shared" si="2"/>
        <v>DARKEST NAVY</v>
      </c>
      <c r="I35" s="446" t="e">
        <f>#REF!</f>
        <v>#REF!</v>
      </c>
      <c r="J35" s="203" t="s">
        <v>409</v>
      </c>
      <c r="K35" s="203">
        <f t="shared" si="3"/>
        <v>2</v>
      </c>
      <c r="L35" s="209">
        <v>2</v>
      </c>
      <c r="M35" s="203">
        <f t="shared" ref="M35:M36" si="10">L35*K35</f>
        <v>4</v>
      </c>
      <c r="N35" s="208"/>
      <c r="O35" s="204">
        <f t="shared" ref="O35:O36" si="11">M35+N35</f>
        <v>4</v>
      </c>
      <c r="P35" s="442"/>
      <c r="Q35" s="443"/>
    </row>
    <row r="36" spans="1:17" s="43" customFormat="1" ht="69" customHeight="1">
      <c r="A36" s="207">
        <v>6</v>
      </c>
      <c r="B36" s="444" t="s">
        <v>220</v>
      </c>
      <c r="C36" s="445"/>
      <c r="D36" s="445"/>
      <c r="E36" s="445"/>
      <c r="F36" s="279" t="str">
        <f>A26</f>
        <v>DARKEST NAVY</v>
      </c>
      <c r="G36" s="279"/>
      <c r="H36" s="446" t="str">
        <f t="shared" si="2"/>
        <v>DARKEST NAVY</v>
      </c>
      <c r="I36" s="446" t="e">
        <f>#REF!</f>
        <v>#REF!</v>
      </c>
      <c r="J36" s="203" t="s">
        <v>10</v>
      </c>
      <c r="K36" s="203">
        <f t="shared" si="3"/>
        <v>2</v>
      </c>
      <c r="L36" s="209">
        <v>0.35</v>
      </c>
      <c r="M36" s="203">
        <f t="shared" si="10"/>
        <v>0.7</v>
      </c>
      <c r="N36" s="208"/>
      <c r="O36" s="204">
        <f t="shared" si="11"/>
        <v>0.7</v>
      </c>
      <c r="P36" s="442"/>
      <c r="Q36" s="443"/>
    </row>
    <row r="37" spans="1:17" s="43" customFormat="1" ht="69" customHeight="1">
      <c r="A37" s="207">
        <v>7</v>
      </c>
      <c r="B37" s="444" t="s">
        <v>406</v>
      </c>
      <c r="C37" s="445"/>
      <c r="D37" s="445"/>
      <c r="E37" s="445"/>
      <c r="F37" s="279" t="str">
        <f>F36</f>
        <v>DARKEST NAVY</v>
      </c>
      <c r="G37" s="279"/>
      <c r="H37" s="446" t="str">
        <f t="shared" si="2"/>
        <v>DARKEST NAVY</v>
      </c>
      <c r="I37" s="446" t="e">
        <f>#REF!</f>
        <v>#REF!</v>
      </c>
      <c r="J37" s="203" t="s">
        <v>10</v>
      </c>
      <c r="K37" s="203">
        <f t="shared" si="3"/>
        <v>2</v>
      </c>
      <c r="L37" s="209">
        <v>1.8</v>
      </c>
      <c r="M37" s="203">
        <f t="shared" ref="M37" si="12">L37*K37</f>
        <v>3.6</v>
      </c>
      <c r="N37" s="208"/>
      <c r="O37" s="204">
        <f t="shared" ref="O37" si="13">M37+N37</f>
        <v>3.6</v>
      </c>
      <c r="P37" s="442"/>
      <c r="Q37" s="443"/>
    </row>
    <row r="38" spans="1:17" s="34" customFormat="1" ht="44" hidden="1" customHeight="1">
      <c r="B38" s="277" t="s">
        <v>65</v>
      </c>
      <c r="C38" s="35"/>
      <c r="D38" s="35"/>
      <c r="E38" s="35"/>
      <c r="G38" s="36"/>
      <c r="Q38" s="37"/>
    </row>
    <row r="39" spans="1:17" s="51" customFormat="1" ht="97" hidden="1" customHeight="1">
      <c r="A39" s="427" t="s">
        <v>22</v>
      </c>
      <c r="B39" s="427"/>
      <c r="C39" s="427"/>
      <c r="D39" s="427"/>
      <c r="E39" s="427"/>
      <c r="F39" s="205" t="s">
        <v>47</v>
      </c>
      <c r="G39" s="205" t="s">
        <v>23</v>
      </c>
      <c r="H39" s="426" t="s">
        <v>42</v>
      </c>
      <c r="I39" s="426"/>
      <c r="J39" s="206" t="s">
        <v>18</v>
      </c>
      <c r="K39" s="205" t="s">
        <v>48</v>
      </c>
      <c r="L39" s="205" t="s">
        <v>24</v>
      </c>
      <c r="M39" s="205" t="s">
        <v>25</v>
      </c>
      <c r="N39" s="205" t="s">
        <v>26</v>
      </c>
      <c r="O39" s="205" t="s">
        <v>27</v>
      </c>
      <c r="P39" s="426" t="s">
        <v>28</v>
      </c>
      <c r="Q39" s="426"/>
    </row>
    <row r="40" spans="1:17" s="252" customFormat="1" ht="97.5" hidden="1" customHeight="1">
      <c r="A40" s="250">
        <v>1</v>
      </c>
      <c r="B40" s="447" t="s">
        <v>234</v>
      </c>
      <c r="C40" s="448"/>
      <c r="D40" s="448"/>
      <c r="E40" s="449"/>
      <c r="F40" s="279" t="s">
        <v>89</v>
      </c>
      <c r="G40" s="251" t="s">
        <v>89</v>
      </c>
      <c r="H40" s="446" t="str">
        <f t="shared" ref="H40:H50" si="14">$D$20</f>
        <v>DARKEST NAVY</v>
      </c>
      <c r="I40" s="446" t="e">
        <f>#REF!</f>
        <v>#REF!</v>
      </c>
      <c r="J40" s="203" t="s">
        <v>30</v>
      </c>
      <c r="K40" s="203">
        <f>$Q$20</f>
        <v>2</v>
      </c>
      <c r="L40" s="209">
        <v>1</v>
      </c>
      <c r="M40" s="203">
        <f>L40*K40</f>
        <v>2</v>
      </c>
      <c r="N40" s="208"/>
      <c r="O40" s="204">
        <f>M40</f>
        <v>2</v>
      </c>
      <c r="P40" s="442" t="s">
        <v>481</v>
      </c>
      <c r="Q40" s="443"/>
    </row>
    <row r="41" spans="1:17" s="252" customFormat="1" ht="65.5" hidden="1" customHeight="1">
      <c r="A41" s="250">
        <v>2</v>
      </c>
      <c r="B41" s="447" t="s">
        <v>226</v>
      </c>
      <c r="C41" s="448"/>
      <c r="D41" s="448"/>
      <c r="E41" s="449"/>
      <c r="F41" s="279" t="s">
        <v>39</v>
      </c>
      <c r="G41" s="279" t="s">
        <v>39</v>
      </c>
      <c r="H41" s="446" t="str">
        <f t="shared" si="14"/>
        <v>DARKEST NAVY</v>
      </c>
      <c r="I41" s="446" t="e">
        <f>#REF!</f>
        <v>#REF!</v>
      </c>
      <c r="J41" s="203" t="s">
        <v>30</v>
      </c>
      <c r="K41" s="203">
        <f t="shared" ref="K41" si="15">$Q$20</f>
        <v>2</v>
      </c>
      <c r="L41" s="209">
        <v>1</v>
      </c>
      <c r="M41" s="203">
        <f t="shared" ref="M41" si="16">L41*K41</f>
        <v>2</v>
      </c>
      <c r="N41" s="208"/>
      <c r="O41" s="204">
        <f t="shared" ref="O41" si="17">N41+M41</f>
        <v>2</v>
      </c>
      <c r="P41" s="509"/>
      <c r="Q41" s="509"/>
    </row>
    <row r="42" spans="1:17" s="252" customFormat="1" ht="97.5" hidden="1" customHeight="1">
      <c r="A42" s="250">
        <v>3</v>
      </c>
      <c r="B42" s="447" t="s">
        <v>227</v>
      </c>
      <c r="C42" s="448"/>
      <c r="D42" s="448"/>
      <c r="E42" s="449"/>
      <c r="F42" s="279" t="s">
        <v>89</v>
      </c>
      <c r="G42" s="279" t="s">
        <v>89</v>
      </c>
      <c r="H42" s="446" t="str">
        <f t="shared" si="14"/>
        <v>DARKEST NAVY</v>
      </c>
      <c r="I42" s="446" t="e">
        <f>#REF!</f>
        <v>#REF!</v>
      </c>
      <c r="J42" s="203" t="s">
        <v>30</v>
      </c>
      <c r="K42" s="203">
        <f t="shared" ref="K42:K43" si="18">$Q$20</f>
        <v>2</v>
      </c>
      <c r="L42" s="209">
        <v>1</v>
      </c>
      <c r="M42" s="203">
        <f t="shared" ref="M42" si="19">L42*K42</f>
        <v>2</v>
      </c>
      <c r="N42" s="208"/>
      <c r="O42" s="204">
        <f t="shared" ref="O42" si="20">N42+M42</f>
        <v>2</v>
      </c>
      <c r="P42" s="509" t="s">
        <v>482</v>
      </c>
      <c r="Q42" s="510"/>
    </row>
    <row r="43" spans="1:17" s="252" customFormat="1" ht="100" hidden="1" customHeight="1">
      <c r="A43" s="250">
        <v>4</v>
      </c>
      <c r="B43" s="447" t="s">
        <v>228</v>
      </c>
      <c r="C43" s="448"/>
      <c r="D43" s="448"/>
      <c r="E43" s="449"/>
      <c r="F43" s="279" t="s">
        <v>89</v>
      </c>
      <c r="G43" s="279" t="s">
        <v>89</v>
      </c>
      <c r="H43" s="446" t="str">
        <f t="shared" si="14"/>
        <v>DARKEST NAVY</v>
      </c>
      <c r="I43" s="446" t="e">
        <f>#REF!</f>
        <v>#REF!</v>
      </c>
      <c r="J43" s="203" t="s">
        <v>30</v>
      </c>
      <c r="K43" s="203">
        <f t="shared" si="18"/>
        <v>2</v>
      </c>
      <c r="L43" s="209">
        <v>1</v>
      </c>
      <c r="M43" s="203">
        <f t="shared" ref="M43" si="21">L43*K43</f>
        <v>2</v>
      </c>
      <c r="N43" s="208"/>
      <c r="O43" s="204">
        <f t="shared" ref="O43" si="22">N43+M43</f>
        <v>2</v>
      </c>
      <c r="P43" s="509" t="s">
        <v>482</v>
      </c>
      <c r="Q43" s="510"/>
    </row>
    <row r="44" spans="1:17" s="12" customFormat="1" ht="100.5" hidden="1" customHeight="1">
      <c r="A44" s="250">
        <v>5</v>
      </c>
      <c r="B44" s="447" t="s">
        <v>229</v>
      </c>
      <c r="C44" s="448"/>
      <c r="D44" s="448"/>
      <c r="E44" s="449"/>
      <c r="F44" s="279" t="s">
        <v>89</v>
      </c>
      <c r="G44" s="279" t="s">
        <v>89</v>
      </c>
      <c r="H44" s="446" t="str">
        <f t="shared" si="14"/>
        <v>DARKEST NAVY</v>
      </c>
      <c r="I44" s="446" t="e">
        <f>#REF!</f>
        <v>#REF!</v>
      </c>
      <c r="J44" s="203" t="s">
        <v>30</v>
      </c>
      <c r="K44" s="203">
        <f t="shared" ref="K44" si="23">$Q$20</f>
        <v>2</v>
      </c>
      <c r="L44" s="209">
        <v>2</v>
      </c>
      <c r="M44" s="203">
        <f t="shared" ref="M44" si="24">L44*K44</f>
        <v>4</v>
      </c>
      <c r="N44" s="208"/>
      <c r="O44" s="204">
        <f>N44+M44</f>
        <v>4</v>
      </c>
      <c r="P44" s="442" t="s">
        <v>483</v>
      </c>
      <c r="Q44" s="443"/>
    </row>
    <row r="45" spans="1:17" s="12" customFormat="1" ht="50.5" hidden="1" customHeight="1">
      <c r="A45" s="250">
        <v>6</v>
      </c>
      <c r="B45" s="447" t="s">
        <v>235</v>
      </c>
      <c r="C45" s="448"/>
      <c r="D45" s="448"/>
      <c r="E45" s="449"/>
      <c r="F45" s="279" t="s">
        <v>92</v>
      </c>
      <c r="G45" s="279" t="s">
        <v>92</v>
      </c>
      <c r="H45" s="446" t="str">
        <f t="shared" si="14"/>
        <v>DARKEST NAVY</v>
      </c>
      <c r="I45" s="446" t="e">
        <f>#REF!</f>
        <v>#REF!</v>
      </c>
      <c r="J45" s="203" t="s">
        <v>30</v>
      </c>
      <c r="K45" s="203">
        <f t="shared" ref="K45" si="25">$Q$20</f>
        <v>2</v>
      </c>
      <c r="L45" s="209">
        <v>1</v>
      </c>
      <c r="M45" s="203">
        <f t="shared" ref="M45" si="26">L45*K45</f>
        <v>2</v>
      </c>
      <c r="N45" s="208"/>
      <c r="O45" s="204">
        <f t="shared" ref="O45" si="27">N45+M45</f>
        <v>2</v>
      </c>
      <c r="P45" s="442"/>
      <c r="Q45" s="443"/>
    </row>
    <row r="46" spans="1:17" s="12" customFormat="1" ht="35" hidden="1" customHeight="1">
      <c r="A46" s="250">
        <v>7</v>
      </c>
      <c r="B46" s="447" t="s">
        <v>230</v>
      </c>
      <c r="C46" s="448"/>
      <c r="D46" s="448"/>
      <c r="E46" s="449"/>
      <c r="F46" s="279" t="s">
        <v>92</v>
      </c>
      <c r="G46" s="279" t="s">
        <v>92</v>
      </c>
      <c r="H46" s="446" t="str">
        <f t="shared" si="14"/>
        <v>DARKEST NAVY</v>
      </c>
      <c r="I46" s="446" t="e">
        <f>#REF!</f>
        <v>#REF!</v>
      </c>
      <c r="J46" s="203" t="s">
        <v>30</v>
      </c>
      <c r="K46" s="203">
        <f t="shared" ref="K46" si="28">$Q$20</f>
        <v>2</v>
      </c>
      <c r="L46" s="209">
        <f>1/50</f>
        <v>0.02</v>
      </c>
      <c r="M46" s="203">
        <f t="shared" ref="M46" si="29">L46*K46</f>
        <v>0.04</v>
      </c>
      <c r="N46" s="208"/>
      <c r="O46" s="204">
        <f t="shared" ref="O46" si="30">N46+M46</f>
        <v>0.04</v>
      </c>
      <c r="P46" s="509"/>
      <c r="Q46" s="509"/>
    </row>
    <row r="47" spans="1:17" s="12" customFormat="1" ht="41.5" hidden="1" customHeight="1">
      <c r="A47" s="250">
        <v>8</v>
      </c>
      <c r="B47" s="293" t="s">
        <v>231</v>
      </c>
      <c r="C47" s="294"/>
      <c r="D47" s="294"/>
      <c r="E47" s="295"/>
      <c r="F47" s="279" t="s">
        <v>55</v>
      </c>
      <c r="G47" s="279" t="s">
        <v>55</v>
      </c>
      <c r="H47" s="446" t="str">
        <f t="shared" si="14"/>
        <v>DARKEST NAVY</v>
      </c>
      <c r="I47" s="446" t="e">
        <f>#REF!</f>
        <v>#REF!</v>
      </c>
      <c r="J47" s="203" t="s">
        <v>30</v>
      </c>
      <c r="K47" s="203">
        <f t="shared" ref="K47" si="31">$Q$20</f>
        <v>2</v>
      </c>
      <c r="L47" s="209">
        <v>2</v>
      </c>
      <c r="M47" s="203">
        <f>L47*K47</f>
        <v>4</v>
      </c>
      <c r="N47" s="208"/>
      <c r="O47" s="204">
        <f t="shared" ref="O47" si="32">N47+M47</f>
        <v>4</v>
      </c>
      <c r="P47" s="509"/>
      <c r="Q47" s="509"/>
    </row>
    <row r="48" spans="1:17" s="12" customFormat="1" ht="44.5" hidden="1" customHeight="1">
      <c r="A48" s="250">
        <v>9</v>
      </c>
      <c r="B48" s="293" t="s">
        <v>236</v>
      </c>
      <c r="C48" s="294"/>
      <c r="D48" s="294"/>
      <c r="E48" s="295"/>
      <c r="F48" s="279" t="s">
        <v>55</v>
      </c>
      <c r="G48" s="279" t="s">
        <v>55</v>
      </c>
      <c r="H48" s="486" t="str">
        <f t="shared" si="14"/>
        <v>DARKEST NAVY</v>
      </c>
      <c r="I48" s="487"/>
      <c r="J48" s="203" t="s">
        <v>30</v>
      </c>
      <c r="K48" s="203">
        <f t="shared" ref="K48:K50" si="33">$Q$20</f>
        <v>2</v>
      </c>
      <c r="L48" s="209">
        <v>1</v>
      </c>
      <c r="M48" s="203">
        <f t="shared" ref="M48:M50" si="34">L48*K48</f>
        <v>2</v>
      </c>
      <c r="N48" s="203"/>
      <c r="O48" s="204">
        <f>M48</f>
        <v>2</v>
      </c>
      <c r="P48" s="450"/>
      <c r="Q48" s="451"/>
    </row>
    <row r="49" spans="1:17" s="12" customFormat="1" ht="39.5" hidden="1" customHeight="1">
      <c r="A49" s="278">
        <v>10</v>
      </c>
      <c r="B49" s="293" t="s">
        <v>232</v>
      </c>
      <c r="C49" s="294"/>
      <c r="D49" s="294"/>
      <c r="E49" s="295"/>
      <c r="F49" s="279" t="s">
        <v>55</v>
      </c>
      <c r="G49" s="279" t="s">
        <v>55</v>
      </c>
      <c r="H49" s="486" t="str">
        <f t="shared" si="14"/>
        <v>DARKEST NAVY</v>
      </c>
      <c r="I49" s="487"/>
      <c r="J49" s="203" t="s">
        <v>30</v>
      </c>
      <c r="K49" s="203">
        <f t="shared" si="33"/>
        <v>2</v>
      </c>
      <c r="L49" s="209">
        <v>0.04</v>
      </c>
      <c r="M49" s="203">
        <f t="shared" si="34"/>
        <v>0.08</v>
      </c>
      <c r="N49" s="203"/>
      <c r="O49" s="204">
        <f>M49</f>
        <v>0.08</v>
      </c>
      <c r="P49" s="450"/>
      <c r="Q49" s="451"/>
    </row>
    <row r="50" spans="1:17" s="12" customFormat="1" ht="39" hidden="1" customHeight="1">
      <c r="A50" s="278">
        <v>11</v>
      </c>
      <c r="B50" s="293" t="s">
        <v>201</v>
      </c>
      <c r="C50" s="294"/>
      <c r="D50" s="294"/>
      <c r="E50" s="295"/>
      <c r="F50" s="279" t="s">
        <v>55</v>
      </c>
      <c r="G50" s="279" t="s">
        <v>55</v>
      </c>
      <c r="H50" s="486" t="str">
        <f t="shared" si="14"/>
        <v>DARKEST NAVY</v>
      </c>
      <c r="I50" s="487"/>
      <c r="J50" s="203" t="s">
        <v>30</v>
      </c>
      <c r="K50" s="203">
        <f t="shared" si="33"/>
        <v>2</v>
      </c>
      <c r="L50" s="209">
        <v>0.1</v>
      </c>
      <c r="M50" s="203">
        <f t="shared" si="34"/>
        <v>0.2</v>
      </c>
      <c r="N50" s="203"/>
      <c r="O50" s="204">
        <v>4</v>
      </c>
      <c r="P50" s="450"/>
      <c r="Q50" s="451"/>
    </row>
    <row r="51" spans="1:17" s="12" customFormat="1" ht="50.5" customHeight="1">
      <c r="B51" s="281" t="s">
        <v>66</v>
      </c>
      <c r="C51" s="76"/>
      <c r="D51" s="77"/>
      <c r="E51" s="77"/>
      <c r="F51" s="77"/>
      <c r="G51" s="78"/>
      <c r="H51" s="77"/>
      <c r="I51" s="77"/>
      <c r="J51" s="421" t="s">
        <v>31</v>
      </c>
      <c r="K51" s="421"/>
      <c r="L51" s="421"/>
      <c r="M51" s="421"/>
      <c r="N51" s="421"/>
      <c r="O51" s="42"/>
      <c r="P51" s="42"/>
      <c r="Q51" s="43"/>
    </row>
    <row r="52" spans="1:17" s="88" customFormat="1" ht="35.5" customHeight="1">
      <c r="A52" s="88">
        <v>1</v>
      </c>
      <c r="B52" s="249" t="s">
        <v>209</v>
      </c>
      <c r="C52" s="3" t="s">
        <v>502</v>
      </c>
      <c r="D52" s="12"/>
      <c r="E52" s="12"/>
      <c r="F52" s="12"/>
      <c r="G52" s="44"/>
      <c r="H52" s="44"/>
      <c r="I52" s="44"/>
      <c r="J52" s="44"/>
      <c r="K52" s="16"/>
      <c r="L52" s="16"/>
      <c r="M52" s="44"/>
      <c r="N52" s="44"/>
      <c r="O52" s="44"/>
      <c r="P52" s="44"/>
      <c r="Q52" s="44"/>
    </row>
    <row r="53" spans="1:17" s="12" customFormat="1" ht="36" customHeight="1">
      <c r="A53" s="88"/>
      <c r="B53" s="478" t="s">
        <v>49</v>
      </c>
      <c r="C53" s="479"/>
      <c r="D53" s="479"/>
      <c r="E53" s="479"/>
      <c r="F53" s="479"/>
      <c r="G53" s="479"/>
      <c r="H53" s="479"/>
      <c r="I53" s="480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47.5" customHeight="1">
      <c r="A54" s="88"/>
      <c r="B54" s="481" t="s">
        <v>42</v>
      </c>
      <c r="C54" s="482"/>
      <c r="D54" s="483" t="s">
        <v>54</v>
      </c>
      <c r="E54" s="484"/>
      <c r="F54" s="484"/>
      <c r="G54" s="484"/>
      <c r="H54" s="484"/>
      <c r="I54" s="485"/>
      <c r="J54" s="44"/>
      <c r="K54" s="44"/>
      <c r="L54" s="44"/>
      <c r="M54" s="44"/>
      <c r="N54" s="44"/>
      <c r="O54" s="44"/>
      <c r="P54" s="44"/>
      <c r="Q54" s="44"/>
    </row>
    <row r="55" spans="1:17" s="12" customFormat="1" ht="80" customHeight="1">
      <c r="A55" s="88"/>
      <c r="B55" s="471" t="str">
        <f>$D$18</f>
        <v>DARKEST NAVY</v>
      </c>
      <c r="C55" s="471" t="e">
        <f>#REF!</f>
        <v>#REF!</v>
      </c>
      <c r="D55" s="472" t="s">
        <v>503</v>
      </c>
      <c r="E55" s="473"/>
      <c r="F55" s="473"/>
      <c r="G55" s="473"/>
      <c r="H55" s="473"/>
      <c r="I55" s="474"/>
      <c r="J55" s="44"/>
      <c r="K55" s="44"/>
      <c r="L55" s="44"/>
      <c r="M55" s="44"/>
      <c r="N55" s="44"/>
      <c r="O55" s="44"/>
    </row>
    <row r="56" spans="1:17" s="12" customFormat="1" ht="17.5" customHeight="1"/>
    <row r="57" spans="1:17" s="12" customFormat="1" ht="32.5" customHeight="1">
      <c r="A57" s="88"/>
      <c r="B57" s="467" t="s">
        <v>233</v>
      </c>
      <c r="C57" s="468"/>
      <c r="D57" s="469"/>
      <c r="E57" s="469"/>
      <c r="F57" s="469"/>
      <c r="G57" s="469"/>
      <c r="H57" s="469"/>
      <c r="I57" s="470"/>
      <c r="J57" s="44"/>
      <c r="K57" s="44"/>
      <c r="L57" s="44"/>
    </row>
    <row r="58" spans="1:17" s="12" customFormat="1" ht="35.5" customHeight="1">
      <c r="A58" s="88"/>
      <c r="B58" s="475"/>
      <c r="C58" s="476"/>
      <c r="D58" s="253" t="s">
        <v>181</v>
      </c>
      <c r="E58" s="253" t="s">
        <v>60</v>
      </c>
      <c r="F58" s="253" t="s">
        <v>10</v>
      </c>
      <c r="G58" s="253" t="s">
        <v>57</v>
      </c>
      <c r="H58" s="253" t="s">
        <v>58</v>
      </c>
      <c r="I58" s="253" t="s">
        <v>59</v>
      </c>
      <c r="J58" s="44"/>
    </row>
    <row r="59" spans="1:17" s="12" customFormat="1" ht="81.5" customHeight="1">
      <c r="A59" s="88"/>
      <c r="B59" s="477" t="s">
        <v>207</v>
      </c>
      <c r="C59" s="477"/>
      <c r="D59" s="464" t="s">
        <v>416</v>
      </c>
      <c r="E59" s="465"/>
      <c r="F59" s="465"/>
      <c r="G59" s="465"/>
      <c r="H59" s="465"/>
      <c r="I59" s="466"/>
      <c r="J59" s="44"/>
    </row>
    <row r="60" spans="1:17" s="12" customFormat="1" ht="178" customHeight="1">
      <c r="A60" s="88"/>
      <c r="B60" s="462" t="s">
        <v>417</v>
      </c>
      <c r="C60" s="463"/>
      <c r="D60" s="464" t="s">
        <v>418</v>
      </c>
      <c r="E60" s="465"/>
      <c r="F60" s="465"/>
      <c r="G60" s="465"/>
      <c r="H60" s="465"/>
      <c r="I60" s="466"/>
      <c r="J60" s="44"/>
    </row>
    <row r="61" spans="1:17" s="12" customFormat="1" ht="174.5" customHeight="1">
      <c r="A61" s="88"/>
      <c r="B61" s="462" t="s">
        <v>419</v>
      </c>
      <c r="C61" s="463"/>
      <c r="D61" s="464" t="s">
        <v>420</v>
      </c>
      <c r="E61" s="465"/>
      <c r="F61" s="465"/>
      <c r="G61" s="465"/>
      <c r="H61" s="465"/>
      <c r="I61" s="466"/>
      <c r="J61" s="44"/>
    </row>
    <row r="62" spans="1:17" s="12" customFormat="1" ht="7.5" customHeight="1">
      <c r="A62" s="88"/>
      <c r="B62" s="88"/>
      <c r="C62" s="88"/>
      <c r="D62" s="88"/>
      <c r="E62" s="88"/>
      <c r="F62" s="88"/>
      <c r="G62" s="88"/>
      <c r="H62" s="88"/>
      <c r="I62" s="88"/>
      <c r="J62" s="44"/>
      <c r="K62" s="44"/>
      <c r="L62" s="44"/>
      <c r="M62" s="44"/>
      <c r="N62" s="44"/>
      <c r="O62" s="44"/>
      <c r="P62" s="44"/>
      <c r="Q62" s="44"/>
    </row>
    <row r="63" spans="1:17" s="88" customFormat="1" ht="40.5" customHeight="1">
      <c r="A63" s="13">
        <v>2</v>
      </c>
      <c r="B63" s="249" t="s">
        <v>211</v>
      </c>
      <c r="C63" s="489" t="s">
        <v>200</v>
      </c>
      <c r="D63" s="489"/>
      <c r="E63" s="489"/>
      <c r="F63" s="489"/>
      <c r="G63" s="44"/>
      <c r="H63" s="44"/>
      <c r="I63" s="4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28" hidden="1">
      <c r="A64" s="88"/>
      <c r="B64" s="491" t="s">
        <v>49</v>
      </c>
      <c r="C64" s="492"/>
      <c r="D64" s="492"/>
      <c r="E64" s="492"/>
      <c r="F64" s="492"/>
      <c r="G64" s="492"/>
      <c r="H64" s="492"/>
      <c r="I64" s="495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63" hidden="1" customHeight="1">
      <c r="A65" s="88"/>
      <c r="B65" s="497" t="s">
        <v>42</v>
      </c>
      <c r="C65" s="498"/>
      <c r="D65" s="499" t="s">
        <v>69</v>
      </c>
      <c r="E65" s="500"/>
      <c r="F65" s="500"/>
      <c r="G65" s="500"/>
      <c r="H65" s="500"/>
      <c r="I65" s="501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63" hidden="1" customHeight="1">
      <c r="A66" s="88"/>
      <c r="B66" s="496" t="str">
        <f>$D$20</f>
        <v>DARKEST NAVY</v>
      </c>
      <c r="C66" s="496" t="e">
        <f>#REF!</f>
        <v>#REF!</v>
      </c>
      <c r="D66" s="502"/>
      <c r="E66" s="503"/>
      <c r="F66" s="503"/>
      <c r="G66" s="503"/>
      <c r="H66" s="503"/>
      <c r="I66" s="504"/>
      <c r="J66" s="44"/>
      <c r="K66" s="44"/>
      <c r="L66" s="44"/>
      <c r="M66" s="44"/>
      <c r="N66" s="44"/>
      <c r="O66" s="44"/>
    </row>
    <row r="67" spans="1:17" s="12" customFormat="1" ht="73" hidden="1" customHeight="1">
      <c r="A67" s="88"/>
      <c r="B67" s="496" t="s">
        <v>411</v>
      </c>
      <c r="C67" s="496" t="e">
        <f>#REF!</f>
        <v>#REF!</v>
      </c>
      <c r="D67" s="502"/>
      <c r="E67" s="503"/>
      <c r="F67" s="503"/>
      <c r="G67" s="503"/>
      <c r="H67" s="503"/>
      <c r="I67" s="504"/>
      <c r="J67" s="44"/>
      <c r="K67" s="44"/>
      <c r="L67" s="44"/>
      <c r="M67" s="44"/>
      <c r="N67" s="44"/>
      <c r="O67" s="44"/>
    </row>
    <row r="68" spans="1:17" s="12" customFormat="1" ht="28" hidden="1">
      <c r="A68" s="88"/>
      <c r="B68" s="491" t="s">
        <v>70</v>
      </c>
      <c r="C68" s="492"/>
      <c r="D68" s="493"/>
      <c r="E68" s="493"/>
      <c r="F68" s="493"/>
      <c r="G68" s="493"/>
      <c r="H68" s="493"/>
      <c r="I68" s="494"/>
      <c r="J68" s="44"/>
      <c r="K68" s="44"/>
      <c r="L68" s="44"/>
    </row>
    <row r="69" spans="1:17" s="12" customFormat="1" ht="56.25" hidden="1" customHeight="1">
      <c r="A69" s="88"/>
      <c r="B69" s="475"/>
      <c r="C69" s="476"/>
      <c r="D69" s="253" t="s">
        <v>181</v>
      </c>
      <c r="E69" s="253" t="s">
        <v>60</v>
      </c>
      <c r="F69" s="253" t="s">
        <v>10</v>
      </c>
      <c r="G69" s="253" t="s">
        <v>57</v>
      </c>
      <c r="H69" s="253" t="s">
        <v>58</v>
      </c>
      <c r="I69" s="253" t="s">
        <v>59</v>
      </c>
      <c r="J69" s="44"/>
    </row>
    <row r="70" spans="1:17" s="12" customFormat="1" ht="67.5" hidden="1" customHeight="1">
      <c r="A70" s="88"/>
      <c r="B70" s="508" t="s">
        <v>413</v>
      </c>
      <c r="C70" s="508"/>
      <c r="D70" s="505" t="s">
        <v>414</v>
      </c>
      <c r="E70" s="506"/>
      <c r="F70" s="506"/>
      <c r="G70" s="506"/>
      <c r="H70" s="506"/>
      <c r="I70" s="507"/>
      <c r="J70" s="44"/>
    </row>
    <row r="71" spans="1:17" s="12" customFormat="1" ht="18.5" customHeight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42.5" customHeight="1">
      <c r="A72" s="13">
        <v>3</v>
      </c>
      <c r="B72" s="249" t="s">
        <v>212</v>
      </c>
      <c r="C72" s="99" t="s">
        <v>421</v>
      </c>
      <c r="D72" s="15"/>
      <c r="E72" s="15"/>
      <c r="F72" s="15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9" customHeight="1">
      <c r="B73" s="490" t="s">
        <v>78</v>
      </c>
      <c r="C73" s="490"/>
      <c r="D73" s="490"/>
      <c r="E73" s="490"/>
      <c r="G73" s="44"/>
      <c r="N73" s="43"/>
      <c r="O73" s="42"/>
      <c r="P73" s="42"/>
      <c r="Q73" s="43"/>
    </row>
    <row r="74" spans="1:17" s="12" customFormat="1" ht="35.25" customHeight="1">
      <c r="A74" s="88">
        <v>1</v>
      </c>
      <c r="B74" s="94" t="s">
        <v>204</v>
      </c>
      <c r="C74" s="88"/>
      <c r="D74" s="88"/>
      <c r="G74" s="44"/>
      <c r="N74" s="43"/>
      <c r="O74" s="42"/>
      <c r="P74" s="42"/>
      <c r="Q74" s="43"/>
    </row>
    <row r="75" spans="1:17" s="12" customFormat="1" ht="35.25" customHeight="1">
      <c r="A75" s="88">
        <v>2</v>
      </c>
      <c r="B75" s="94" t="s">
        <v>205</v>
      </c>
      <c r="C75" s="88"/>
      <c r="D75" s="88"/>
      <c r="G75" s="44"/>
      <c r="N75" s="43"/>
      <c r="O75" s="42"/>
      <c r="P75" s="42"/>
      <c r="Q75" s="43"/>
    </row>
    <row r="76" spans="1:17" s="12" customFormat="1" ht="35.25" customHeight="1">
      <c r="A76" s="88">
        <v>3</v>
      </c>
      <c r="B76" s="94" t="s">
        <v>206</v>
      </c>
      <c r="C76" s="88"/>
      <c r="D76" s="88"/>
      <c r="G76" s="44"/>
      <c r="N76" s="43"/>
      <c r="O76" s="42"/>
      <c r="P76" s="42"/>
      <c r="Q76" s="43"/>
    </row>
    <row r="77" spans="1:17" s="15" customFormat="1" ht="41" customHeight="1">
      <c r="A77" s="13"/>
      <c r="B77" s="254" t="s">
        <v>61</v>
      </c>
      <c r="C77" s="255" t="s">
        <v>181</v>
      </c>
      <c r="D77" s="255" t="s">
        <v>60</v>
      </c>
      <c r="E77" s="255" t="s">
        <v>10</v>
      </c>
      <c r="F77" s="255" t="s">
        <v>57</v>
      </c>
      <c r="G77" s="255" t="s">
        <v>58</v>
      </c>
      <c r="H77" s="255" t="s">
        <v>59</v>
      </c>
      <c r="I77" s="255" t="s">
        <v>11</v>
      </c>
      <c r="M77" s="47"/>
      <c r="N77" s="48"/>
      <c r="O77" s="48"/>
      <c r="P77" s="47"/>
    </row>
    <row r="78" spans="1:17" s="15" customFormat="1" ht="41" customHeight="1">
      <c r="A78" s="13"/>
      <c r="B78" s="254" t="s">
        <v>62</v>
      </c>
      <c r="C78" s="204">
        <f>F22</f>
        <v>0</v>
      </c>
      <c r="D78" s="204">
        <f>G22</f>
        <v>0</v>
      </c>
      <c r="E78" s="204">
        <f>I22</f>
        <v>2</v>
      </c>
      <c r="F78" s="204">
        <f>J22</f>
        <v>0</v>
      </c>
      <c r="G78" s="204">
        <v>0</v>
      </c>
      <c r="H78" s="204">
        <f>K22</f>
        <v>0</v>
      </c>
      <c r="I78" s="204">
        <f>SUM(C78:H78)</f>
        <v>2</v>
      </c>
      <c r="M78" s="47"/>
      <c r="N78" s="48"/>
      <c r="O78" s="48"/>
      <c r="P78" s="47"/>
    </row>
    <row r="79" spans="1:17" s="95" customFormat="1" ht="174" customHeight="1">
      <c r="A79" s="488" t="s">
        <v>250</v>
      </c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</row>
    <row r="80" spans="1:17" s="95" customFormat="1" ht="27.5">
      <c r="G80" s="96"/>
    </row>
    <row r="81" spans="7:7" s="95" customFormat="1" ht="27.5">
      <c r="G81" s="96"/>
    </row>
    <row r="82" spans="7:7" s="95" customFormat="1" ht="27.5">
      <c r="G82" s="96"/>
    </row>
    <row r="83" spans="7:7" s="95" customFormat="1" ht="27.5">
      <c r="G83" s="96"/>
    </row>
    <row r="84" spans="7:7" s="95" customFormat="1" ht="27.5">
      <c r="G84" s="96"/>
    </row>
    <row r="85" spans="7:7" s="95" customFormat="1" ht="27.5">
      <c r="G85" s="96"/>
    </row>
    <row r="86" spans="7:7" s="95" customFormat="1" ht="27.5">
      <c r="G86" s="96"/>
    </row>
    <row r="87" spans="7:7" s="95" customFormat="1" ht="27.5">
      <c r="G87" s="96"/>
    </row>
    <row r="88" spans="7:7" s="95" customFormat="1" ht="27.5">
      <c r="G88" s="96"/>
    </row>
    <row r="89" spans="7:7" s="95" customFormat="1" ht="27.5">
      <c r="G89" s="96"/>
    </row>
    <row r="90" spans="7:7" s="95" customFormat="1" ht="27.5">
      <c r="G90" s="96"/>
    </row>
    <row r="91" spans="7:7" s="95" customFormat="1" ht="27.5">
      <c r="G91" s="96"/>
    </row>
    <row r="92" spans="7:7" s="95" customFormat="1" ht="27.5">
      <c r="G92" s="96"/>
    </row>
    <row r="93" spans="7:7" s="95" customFormat="1" ht="27.5">
      <c r="G93" s="96"/>
    </row>
    <row r="94" spans="7:7" s="95" customFormat="1" ht="27.5">
      <c r="G94" s="96"/>
    </row>
    <row r="95" spans="7:7" s="95" customFormat="1" ht="27.5">
      <c r="G95" s="96"/>
    </row>
    <row r="96" spans="7: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</sheetData>
  <autoFilter ref="A30:R5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2">
    <mergeCell ref="B35:E35"/>
    <mergeCell ref="H35:I35"/>
    <mergeCell ref="P35:Q35"/>
    <mergeCell ref="P45:Q45"/>
    <mergeCell ref="P41:Q41"/>
    <mergeCell ref="B43:E43"/>
    <mergeCell ref="H43:I43"/>
    <mergeCell ref="P43:Q43"/>
    <mergeCell ref="A39:E39"/>
    <mergeCell ref="P39:Q39"/>
    <mergeCell ref="B42:E42"/>
    <mergeCell ref="B44:E44"/>
    <mergeCell ref="H44:I44"/>
    <mergeCell ref="P44:Q44"/>
    <mergeCell ref="B36:E36"/>
    <mergeCell ref="H41:I41"/>
    <mergeCell ref="H36:I36"/>
    <mergeCell ref="P42:Q42"/>
    <mergeCell ref="B40:E40"/>
    <mergeCell ref="H40:I40"/>
    <mergeCell ref="A79:Q79"/>
    <mergeCell ref="C63:F63"/>
    <mergeCell ref="B73:E73"/>
    <mergeCell ref="B68:I68"/>
    <mergeCell ref="B64:I64"/>
    <mergeCell ref="B66:C66"/>
    <mergeCell ref="B65:C65"/>
    <mergeCell ref="D65:I65"/>
    <mergeCell ref="D66:I66"/>
    <mergeCell ref="B67:C67"/>
    <mergeCell ref="D67:I67"/>
    <mergeCell ref="D70:I70"/>
    <mergeCell ref="B69:C69"/>
    <mergeCell ref="B70:C70"/>
    <mergeCell ref="B61:C61"/>
    <mergeCell ref="D61:I61"/>
    <mergeCell ref="D59:I59"/>
    <mergeCell ref="B60:C60"/>
    <mergeCell ref="B57:I57"/>
    <mergeCell ref="D60:I60"/>
    <mergeCell ref="B55:C55"/>
    <mergeCell ref="D55:I55"/>
    <mergeCell ref="H45:I45"/>
    <mergeCell ref="B58:C58"/>
    <mergeCell ref="B59:C59"/>
    <mergeCell ref="B53:I53"/>
    <mergeCell ref="B54:C54"/>
    <mergeCell ref="D54:I54"/>
    <mergeCell ref="H48:I48"/>
    <mergeCell ref="H46:I46"/>
    <mergeCell ref="B46:E46"/>
    <mergeCell ref="H47:I47"/>
    <mergeCell ref="H49:I49"/>
    <mergeCell ref="H50:I50"/>
    <mergeCell ref="H33:I33"/>
    <mergeCell ref="B41:E41"/>
    <mergeCell ref="P36:Q36"/>
    <mergeCell ref="P50:Q50"/>
    <mergeCell ref="B37:E37"/>
    <mergeCell ref="H37:I37"/>
    <mergeCell ref="P37:Q37"/>
    <mergeCell ref="A26:Q26"/>
    <mergeCell ref="B27:C27"/>
    <mergeCell ref="N27:Q27"/>
    <mergeCell ref="B28:C28"/>
    <mergeCell ref="N28:Q28"/>
    <mergeCell ref="P30:Q30"/>
    <mergeCell ref="H32:I32"/>
    <mergeCell ref="A30:E30"/>
    <mergeCell ref="H30:I30"/>
    <mergeCell ref="B32:E32"/>
    <mergeCell ref="P32:Q32"/>
    <mergeCell ref="P31:Q31"/>
    <mergeCell ref="H42:I42"/>
    <mergeCell ref="P48:Q48"/>
    <mergeCell ref="P46:Q46"/>
    <mergeCell ref="P47:Q47"/>
    <mergeCell ref="P49:Q49"/>
    <mergeCell ref="J51:N51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11:F11"/>
    <mergeCell ref="B13:F13"/>
    <mergeCell ref="P33:Q33"/>
    <mergeCell ref="B34:E34"/>
    <mergeCell ref="H34:I34"/>
    <mergeCell ref="P34:Q34"/>
    <mergeCell ref="B45:E45"/>
    <mergeCell ref="H39:I39"/>
    <mergeCell ref="P40:Q40"/>
    <mergeCell ref="B31:E31"/>
    <mergeCell ref="H31:I31"/>
    <mergeCell ref="B33:E33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22" t="s">
        <v>73</v>
      </c>
      <c r="N1" s="422" t="s">
        <v>73</v>
      </c>
      <c r="O1" s="423" t="s">
        <v>74</v>
      </c>
      <c r="P1" s="423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22" t="s">
        <v>75</v>
      </c>
      <c r="N2" s="422" t="s">
        <v>75</v>
      </c>
      <c r="O2" s="424" t="s">
        <v>76</v>
      </c>
      <c r="P2" s="424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22" t="s">
        <v>77</v>
      </c>
      <c r="N3" s="422" t="s">
        <v>77</v>
      </c>
      <c r="O3" s="425" t="s">
        <v>79</v>
      </c>
      <c r="P3" s="423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11" t="s">
        <v>139</v>
      </c>
      <c r="H5" s="512"/>
      <c r="I5" s="512"/>
      <c r="J5" s="512"/>
      <c r="K5" s="512"/>
      <c r="L5" s="51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14"/>
      <c r="H6" s="515"/>
      <c r="I6" s="515"/>
      <c r="J6" s="515"/>
      <c r="K6" s="515"/>
      <c r="L6" s="51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14"/>
      <c r="H7" s="515"/>
      <c r="I7" s="515"/>
      <c r="J7" s="515"/>
      <c r="K7" s="515"/>
      <c r="L7" s="51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28" t="s">
        <v>142</v>
      </c>
      <c r="E8" s="428"/>
      <c r="F8" s="428"/>
      <c r="G8" s="517"/>
      <c r="H8" s="518"/>
      <c r="I8" s="518"/>
      <c r="J8" s="518"/>
      <c r="K8" s="518"/>
      <c r="L8" s="51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39">
        <v>44964</v>
      </c>
      <c r="E11" s="440"/>
      <c r="F11" s="440"/>
      <c r="G11" s="22"/>
      <c r="H11" s="23"/>
      <c r="I11" s="20"/>
      <c r="J11" s="20" t="s">
        <v>4</v>
      </c>
      <c r="K11" s="20"/>
      <c r="L11" s="520" t="s">
        <v>128</v>
      </c>
      <c r="M11" s="520"/>
      <c r="N11" s="520"/>
      <c r="O11" s="520"/>
      <c r="P11" s="52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41"/>
      <c r="C13" s="441"/>
      <c r="D13" s="441"/>
      <c r="E13" s="441"/>
      <c r="F13" s="44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29" t="s">
        <v>147</v>
      </c>
      <c r="E28" s="529"/>
      <c r="F28" s="52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29" t="str">
        <f>+D28</f>
        <v>WASHED BURGUNDY</v>
      </c>
      <c r="E29" s="529"/>
      <c r="F29" s="52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30" t="str">
        <f>+D29</f>
        <v>WASHED BURGUNDY</v>
      </c>
      <c r="E30" s="530"/>
      <c r="F30" s="53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531" t="s">
        <v>130</v>
      </c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</row>
    <row r="44" spans="1:16" s="1" customFormat="1" ht="59.15" customHeight="1" thickBot="1">
      <c r="B44" s="75" t="s">
        <v>14</v>
      </c>
      <c r="C44" s="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P44" s="532"/>
    </row>
    <row r="45" spans="1:16" s="33" customFormat="1" ht="100.5" thickBot="1">
      <c r="A45" s="533" t="s">
        <v>15</v>
      </c>
      <c r="B45" s="534"/>
      <c r="C45" s="53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35" t="s">
        <v>51</v>
      </c>
      <c r="N45" s="536"/>
      <c r="O45" s="536"/>
      <c r="P45" s="537"/>
    </row>
    <row r="46" spans="1:16" s="43" customFormat="1" ht="45.75" hidden="1" customHeight="1">
      <c r="A46" s="521" t="str">
        <f>D18</f>
        <v>BLACK</v>
      </c>
      <c r="B46" s="522"/>
      <c r="C46" s="522"/>
      <c r="D46" s="522"/>
      <c r="E46" s="522"/>
      <c r="F46" s="522"/>
      <c r="G46" s="522"/>
      <c r="H46" s="522"/>
      <c r="I46" s="522"/>
      <c r="J46" s="522"/>
      <c r="K46" s="522"/>
      <c r="L46" s="522"/>
      <c r="M46" s="522"/>
      <c r="N46" s="522"/>
      <c r="O46" s="522"/>
      <c r="P46" s="523"/>
    </row>
    <row r="47" spans="1:16" s="139" customFormat="1" ht="120" hidden="1" customHeight="1">
      <c r="A47" s="115">
        <v>1</v>
      </c>
      <c r="B47" s="524" t="str">
        <f>$L$11</f>
        <v>100% DRY COTTON FLEECE 410GSM</v>
      </c>
      <c r="C47" s="52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25"/>
      <c r="N47" s="526"/>
      <c r="O47" s="526"/>
      <c r="P47" s="527"/>
    </row>
    <row r="48" spans="1:16" s="139" customFormat="1" ht="89.25" hidden="1" customHeight="1">
      <c r="A48" s="144">
        <v>2</v>
      </c>
      <c r="B48" s="524" t="s">
        <v>149</v>
      </c>
      <c r="C48" s="52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25"/>
      <c r="N48" s="526"/>
      <c r="O48" s="526"/>
      <c r="P48" s="527"/>
    </row>
    <row r="49" spans="1:16" s="139" customFormat="1" ht="129" hidden="1" customHeight="1">
      <c r="A49" s="115">
        <v>3</v>
      </c>
      <c r="B49" s="528" t="s">
        <v>126</v>
      </c>
      <c r="C49" s="52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25"/>
      <c r="N49" s="526"/>
      <c r="O49" s="526"/>
      <c r="P49" s="527"/>
    </row>
    <row r="50" spans="1:16" s="43" customFormat="1" ht="51.75" customHeight="1">
      <c r="A50" s="538" t="str">
        <f>D23</f>
        <v>GREY HEATHER</v>
      </c>
      <c r="B50" s="539"/>
      <c r="C50" s="539"/>
      <c r="D50" s="539"/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40"/>
    </row>
    <row r="51" spans="1:16" s="139" customFormat="1" ht="186.75" customHeight="1">
      <c r="A51" s="115">
        <v>1</v>
      </c>
      <c r="B51" s="524" t="str">
        <f>$L$11</f>
        <v>100% DRY COTTON FLEECE 410GSM</v>
      </c>
      <c r="C51" s="52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25" t="s">
        <v>177</v>
      </c>
      <c r="N51" s="526"/>
      <c r="O51" s="526"/>
      <c r="P51" s="527"/>
    </row>
    <row r="52" spans="1:16" s="139" customFormat="1" ht="186.75" customHeight="1">
      <c r="A52" s="144">
        <v>2</v>
      </c>
      <c r="B52" s="524" t="s">
        <v>149</v>
      </c>
      <c r="C52" s="52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25" t="s">
        <v>168</v>
      </c>
      <c r="N52" s="526"/>
      <c r="O52" s="526"/>
      <c r="P52" s="527"/>
    </row>
    <row r="53" spans="1:16" s="139" customFormat="1" ht="186.75" customHeight="1">
      <c r="A53" s="115">
        <v>3</v>
      </c>
      <c r="B53" s="528" t="s">
        <v>126</v>
      </c>
      <c r="C53" s="52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25" t="s">
        <v>169</v>
      </c>
      <c r="N53" s="526"/>
      <c r="O53" s="526"/>
      <c r="P53" s="527"/>
    </row>
    <row r="54" spans="1:16" s="43" customFormat="1" ht="51.75" hidden="1" customHeight="1">
      <c r="A54" s="538" t="str">
        <f>D28</f>
        <v>WASHED BURGUNDY</v>
      </c>
      <c r="B54" s="539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40"/>
    </row>
    <row r="55" spans="1:16" s="139" customFormat="1" ht="96.75" hidden="1" customHeight="1">
      <c r="A55" s="115">
        <v>1</v>
      </c>
      <c r="B55" s="524" t="str">
        <f>$L$11</f>
        <v>100% DRY COTTON FLEECE 410GSM</v>
      </c>
      <c r="C55" s="52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25"/>
      <c r="N55" s="526"/>
      <c r="O55" s="526"/>
      <c r="P55" s="527"/>
    </row>
    <row r="56" spans="1:16" s="139" customFormat="1" ht="70.5" hidden="1" customHeight="1">
      <c r="A56" s="144">
        <v>2</v>
      </c>
      <c r="B56" s="524" t="s">
        <v>149</v>
      </c>
      <c r="C56" s="52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25"/>
      <c r="N56" s="526"/>
      <c r="O56" s="526"/>
      <c r="P56" s="527"/>
    </row>
    <row r="57" spans="1:16" s="139" customFormat="1" ht="125.25" hidden="1" customHeight="1">
      <c r="A57" s="115">
        <v>3</v>
      </c>
      <c r="B57" s="528" t="s">
        <v>126</v>
      </c>
      <c r="C57" s="52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25"/>
      <c r="N57" s="526"/>
      <c r="O57" s="526"/>
      <c r="P57" s="527"/>
    </row>
    <row r="58" spans="1:16" s="43" customFormat="1" ht="51.75" hidden="1" customHeight="1">
      <c r="A58" s="538" t="str">
        <f>D33</f>
        <v>LIME</v>
      </c>
      <c r="B58" s="539"/>
      <c r="C58" s="539"/>
      <c r="D58" s="539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40"/>
    </row>
    <row r="59" spans="1:16" s="139" customFormat="1" ht="96.75" hidden="1" customHeight="1">
      <c r="A59" s="115">
        <v>1</v>
      </c>
      <c r="B59" s="524" t="str">
        <f>$L$11</f>
        <v>100% DRY COTTON FLEECE 410GSM</v>
      </c>
      <c r="C59" s="52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25"/>
      <c r="N59" s="526"/>
      <c r="O59" s="526"/>
      <c r="P59" s="527"/>
    </row>
    <row r="60" spans="1:16" s="139" customFormat="1" ht="70.5" hidden="1" customHeight="1">
      <c r="A60" s="144">
        <v>2</v>
      </c>
      <c r="B60" s="524" t="s">
        <v>149</v>
      </c>
      <c r="C60" s="52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25"/>
      <c r="N60" s="526"/>
      <c r="O60" s="526"/>
      <c r="P60" s="527"/>
    </row>
    <row r="61" spans="1:16" s="139" customFormat="1" ht="125.25" hidden="1" customHeight="1">
      <c r="A61" s="115">
        <v>3</v>
      </c>
      <c r="B61" s="528" t="s">
        <v>126</v>
      </c>
      <c r="C61" s="52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25"/>
      <c r="N61" s="526"/>
      <c r="O61" s="526"/>
      <c r="P61" s="527"/>
    </row>
    <row r="62" spans="1:16" s="43" customFormat="1" ht="21.75" customHeight="1">
      <c r="A62" s="538"/>
      <c r="B62" s="539"/>
      <c r="C62" s="539"/>
      <c r="D62" s="539"/>
      <c r="E62" s="539"/>
      <c r="F62" s="539"/>
      <c r="G62" s="539"/>
      <c r="H62" s="539"/>
      <c r="I62" s="539"/>
      <c r="J62" s="539"/>
      <c r="K62" s="539"/>
      <c r="L62" s="539"/>
      <c r="M62" s="539"/>
      <c r="N62" s="539"/>
      <c r="O62" s="539"/>
      <c r="P62" s="540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57" t="s">
        <v>22</v>
      </c>
      <c r="B64" s="541"/>
      <c r="C64" s="541"/>
      <c r="D64" s="541"/>
      <c r="E64" s="542"/>
      <c r="F64" s="72" t="s">
        <v>47</v>
      </c>
      <c r="G64" s="72" t="s">
        <v>23</v>
      </c>
      <c r="H64" s="543" t="s">
        <v>42</v>
      </c>
      <c r="I64" s="54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545" t="s">
        <v>41</v>
      </c>
      <c r="C65" s="545"/>
      <c r="D65" s="545"/>
      <c r="E65" s="545"/>
      <c r="F65" s="82" t="str">
        <f>H65</f>
        <v>BLACK</v>
      </c>
      <c r="G65" s="112"/>
      <c r="H65" s="546" t="str">
        <f>$D$18</f>
        <v>BLACK</v>
      </c>
      <c r="I65" s="54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545" t="s">
        <v>41</v>
      </c>
      <c r="C66" s="545"/>
      <c r="D66" s="545"/>
      <c r="E66" s="545"/>
      <c r="F66" s="82" t="str">
        <f t="shared" ref="F66:F68" si="18">H66</f>
        <v>GREY HEATHER</v>
      </c>
      <c r="G66" s="112" t="s">
        <v>176</v>
      </c>
      <c r="H66" s="546" t="str">
        <f>$D$23</f>
        <v>GREY HEATHER</v>
      </c>
      <c r="I66" s="54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545" t="s">
        <v>41</v>
      </c>
      <c r="C67" s="545"/>
      <c r="D67" s="545"/>
      <c r="E67" s="545"/>
      <c r="F67" s="82" t="str">
        <f t="shared" si="18"/>
        <v>WASHED BURGUNDY</v>
      </c>
      <c r="G67" s="112"/>
      <c r="H67" s="546" t="str">
        <f>$D$28</f>
        <v>WASHED BURGUNDY</v>
      </c>
      <c r="I67" s="54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545" t="s">
        <v>41</v>
      </c>
      <c r="C68" s="545"/>
      <c r="D68" s="545"/>
      <c r="E68" s="545"/>
      <c r="F68" s="82" t="str">
        <f t="shared" si="18"/>
        <v>LIME</v>
      </c>
      <c r="G68" s="112"/>
      <c r="H68" s="546" t="str">
        <f>$D$33</f>
        <v>LIME</v>
      </c>
      <c r="I68" s="54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545" t="s">
        <v>123</v>
      </c>
      <c r="C69" s="545"/>
      <c r="D69" s="545"/>
      <c r="E69" s="545"/>
      <c r="F69" s="548" t="s">
        <v>39</v>
      </c>
      <c r="G69" s="552" t="s">
        <v>131</v>
      </c>
      <c r="H69" s="556" t="str">
        <f t="shared" ref="H69" si="19">$D$18</f>
        <v>BLACK</v>
      </c>
      <c r="I69" s="557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545" t="s">
        <v>123</v>
      </c>
      <c r="C70" s="545"/>
      <c r="D70" s="545"/>
      <c r="E70" s="545"/>
      <c r="F70" s="549" t="s">
        <v>39</v>
      </c>
      <c r="G70" s="553" t="s">
        <v>131</v>
      </c>
      <c r="H70" s="446" t="str">
        <f t="shared" ref="H70" si="21">$D$23</f>
        <v>GREY HEATHER</v>
      </c>
      <c r="I70" s="44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545" t="s">
        <v>123</v>
      </c>
      <c r="C71" s="545"/>
      <c r="D71" s="545"/>
      <c r="E71" s="545"/>
      <c r="F71" s="550" t="s">
        <v>39</v>
      </c>
      <c r="G71" s="554" t="s">
        <v>131</v>
      </c>
      <c r="H71" s="558" t="str">
        <f t="shared" ref="H71" si="23">$D$28</f>
        <v>WASHED BURGUNDY</v>
      </c>
      <c r="I71" s="559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545" t="s">
        <v>123</v>
      </c>
      <c r="C72" s="545"/>
      <c r="D72" s="545"/>
      <c r="E72" s="545"/>
      <c r="F72" s="551" t="s">
        <v>39</v>
      </c>
      <c r="G72" s="555" t="s">
        <v>131</v>
      </c>
      <c r="H72" s="546" t="str">
        <f t="shared" ref="H72" si="25">$D$33</f>
        <v>LIME</v>
      </c>
      <c r="I72" s="54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560" t="s">
        <v>151</v>
      </c>
      <c r="C73" s="545"/>
      <c r="D73" s="545"/>
      <c r="E73" s="545"/>
      <c r="F73" s="548" t="s">
        <v>107</v>
      </c>
      <c r="G73" s="552" t="s">
        <v>152</v>
      </c>
      <c r="H73" s="556" t="str">
        <f t="shared" ref="H73" si="27">$D$18</f>
        <v>BLACK</v>
      </c>
      <c r="I73" s="557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560" t="s">
        <v>151</v>
      </c>
      <c r="C74" s="545"/>
      <c r="D74" s="545"/>
      <c r="E74" s="545"/>
      <c r="F74" s="549"/>
      <c r="G74" s="553"/>
      <c r="H74" s="446" t="str">
        <f t="shared" ref="H74" si="30">$D$23</f>
        <v>GREY HEATHER</v>
      </c>
      <c r="I74" s="44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560" t="s">
        <v>151</v>
      </c>
      <c r="C75" s="545"/>
      <c r="D75" s="545"/>
      <c r="E75" s="545"/>
      <c r="F75" s="550"/>
      <c r="G75" s="554"/>
      <c r="H75" s="558" t="str">
        <f t="shared" ref="H75" si="32">$D$28</f>
        <v>WASHED BURGUNDY</v>
      </c>
      <c r="I75" s="559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560" t="s">
        <v>151</v>
      </c>
      <c r="C76" s="545"/>
      <c r="D76" s="545"/>
      <c r="E76" s="545"/>
      <c r="F76" s="551"/>
      <c r="G76" s="555"/>
      <c r="H76" s="546" t="str">
        <f t="shared" ref="H76" si="34">$D$33</f>
        <v>LIME</v>
      </c>
      <c r="I76" s="54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560" t="s">
        <v>85</v>
      </c>
      <c r="C77" s="545"/>
      <c r="D77" s="545"/>
      <c r="E77" s="545"/>
      <c r="F77" s="548" t="s">
        <v>107</v>
      </c>
      <c r="G77" s="552" t="s">
        <v>86</v>
      </c>
      <c r="H77" s="556" t="str">
        <f t="shared" ref="H77" si="36">$D$18</f>
        <v>BLACK</v>
      </c>
      <c r="I77" s="557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560" t="s">
        <v>85</v>
      </c>
      <c r="C78" s="545"/>
      <c r="D78" s="545"/>
      <c r="E78" s="545"/>
      <c r="F78" s="549"/>
      <c r="G78" s="553"/>
      <c r="H78" s="446" t="str">
        <f t="shared" ref="H78" si="38">$D$23</f>
        <v>GREY HEATHER</v>
      </c>
      <c r="I78" s="44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560" t="s">
        <v>85</v>
      </c>
      <c r="C79" s="545"/>
      <c r="D79" s="545"/>
      <c r="E79" s="545"/>
      <c r="F79" s="550"/>
      <c r="G79" s="554"/>
      <c r="H79" s="558" t="str">
        <f t="shared" ref="H79" si="40">$D$28</f>
        <v>WASHED BURGUNDY</v>
      </c>
      <c r="I79" s="559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560" t="s">
        <v>85</v>
      </c>
      <c r="C80" s="545"/>
      <c r="D80" s="545"/>
      <c r="E80" s="545"/>
      <c r="F80" s="551"/>
      <c r="G80" s="555"/>
      <c r="H80" s="546" t="str">
        <f t="shared" ref="H80" si="42">$D$33</f>
        <v>LIME</v>
      </c>
      <c r="I80" s="54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560" t="s">
        <v>114</v>
      </c>
      <c r="C81" s="545"/>
      <c r="D81" s="545"/>
      <c r="E81" s="545"/>
      <c r="F81" s="548" t="s">
        <v>89</v>
      </c>
      <c r="G81" s="552"/>
      <c r="H81" s="556" t="str">
        <f t="shared" ref="H81" si="44">$D$18</f>
        <v>BLACK</v>
      </c>
      <c r="I81" s="557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560" t="s">
        <v>114</v>
      </c>
      <c r="C82" s="545"/>
      <c r="D82" s="545"/>
      <c r="E82" s="545"/>
      <c r="F82" s="549"/>
      <c r="G82" s="553"/>
      <c r="H82" s="446" t="str">
        <f t="shared" ref="H82" si="46">$D$23</f>
        <v>GREY HEATHER</v>
      </c>
      <c r="I82" s="44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560" t="s">
        <v>114</v>
      </c>
      <c r="C83" s="545"/>
      <c r="D83" s="545"/>
      <c r="E83" s="545"/>
      <c r="F83" s="550"/>
      <c r="G83" s="554"/>
      <c r="H83" s="558" t="str">
        <f t="shared" ref="H83" si="48">$D$28</f>
        <v>WASHED BURGUNDY</v>
      </c>
      <c r="I83" s="559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560" t="s">
        <v>114</v>
      </c>
      <c r="C84" s="545"/>
      <c r="D84" s="545"/>
      <c r="E84" s="545"/>
      <c r="F84" s="551"/>
      <c r="G84" s="555"/>
      <c r="H84" s="546" t="str">
        <f t="shared" ref="H84" si="50">$D$33</f>
        <v>LIME</v>
      </c>
      <c r="I84" s="54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545" t="s">
        <v>87</v>
      </c>
      <c r="C85" s="545"/>
      <c r="D85" s="545"/>
      <c r="E85" s="545"/>
      <c r="F85" s="548" t="s">
        <v>108</v>
      </c>
      <c r="G85" s="552" t="s">
        <v>88</v>
      </c>
      <c r="H85" s="556" t="str">
        <f t="shared" ref="H85" si="52">$D$18</f>
        <v>BLACK</v>
      </c>
      <c r="I85" s="557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545" t="s">
        <v>87</v>
      </c>
      <c r="C86" s="545"/>
      <c r="D86" s="545"/>
      <c r="E86" s="545"/>
      <c r="F86" s="549"/>
      <c r="G86" s="553"/>
      <c r="H86" s="446" t="str">
        <f t="shared" ref="H86" si="55">$D$23</f>
        <v>GREY HEATHER</v>
      </c>
      <c r="I86" s="44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545" t="s">
        <v>87</v>
      </c>
      <c r="C87" s="545"/>
      <c r="D87" s="545"/>
      <c r="E87" s="545"/>
      <c r="F87" s="550"/>
      <c r="G87" s="554"/>
      <c r="H87" s="558" t="str">
        <f t="shared" ref="H87" si="57">$D$28</f>
        <v>WASHED BURGUNDY</v>
      </c>
      <c r="I87" s="559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545" t="s">
        <v>87</v>
      </c>
      <c r="C88" s="545"/>
      <c r="D88" s="545"/>
      <c r="E88" s="545"/>
      <c r="F88" s="551"/>
      <c r="G88" s="555"/>
      <c r="H88" s="546" t="str">
        <f t="shared" ref="H88" si="59">$D$33</f>
        <v>LIME</v>
      </c>
      <c r="I88" s="54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57" t="s">
        <v>22</v>
      </c>
      <c r="B90" s="541"/>
      <c r="C90" s="541"/>
      <c r="D90" s="541"/>
      <c r="E90" s="542"/>
      <c r="F90" s="72" t="s">
        <v>47</v>
      </c>
      <c r="G90" s="72" t="s">
        <v>23</v>
      </c>
      <c r="H90" s="543" t="s">
        <v>42</v>
      </c>
      <c r="I90" s="54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560" t="s">
        <v>132</v>
      </c>
      <c r="C91" s="545"/>
      <c r="D91" s="545"/>
      <c r="E91" s="545"/>
      <c r="F91" s="548" t="s">
        <v>89</v>
      </c>
      <c r="G91" s="552" t="s">
        <v>118</v>
      </c>
      <c r="H91" s="546" t="str">
        <f t="shared" ref="H91" si="61">$D$18</f>
        <v>BLACK</v>
      </c>
      <c r="I91" s="54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560" t="s">
        <v>132</v>
      </c>
      <c r="C92" s="545"/>
      <c r="D92" s="545"/>
      <c r="E92" s="545"/>
      <c r="F92" s="550"/>
      <c r="G92" s="554"/>
      <c r="H92" s="546" t="str">
        <f t="shared" ref="H92" si="66">$D$23</f>
        <v>GREY HEATHER</v>
      </c>
      <c r="I92" s="54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560" t="s">
        <v>132</v>
      </c>
      <c r="C93" s="545"/>
      <c r="D93" s="545"/>
      <c r="E93" s="545"/>
      <c r="F93" s="550"/>
      <c r="G93" s="554"/>
      <c r="H93" s="546" t="str">
        <f t="shared" ref="H93" si="68">$D$28</f>
        <v>WASHED BURGUNDY</v>
      </c>
      <c r="I93" s="54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560" t="s">
        <v>132</v>
      </c>
      <c r="C94" s="545"/>
      <c r="D94" s="545"/>
      <c r="E94" s="545"/>
      <c r="F94" s="551"/>
      <c r="G94" s="555"/>
      <c r="H94" s="546" t="str">
        <f t="shared" ref="H94" si="70">$D$33</f>
        <v>LIME</v>
      </c>
      <c r="I94" s="54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561" t="s">
        <v>133</v>
      </c>
      <c r="C95" s="562"/>
      <c r="D95" s="562"/>
      <c r="E95" s="563"/>
      <c r="F95" s="548" t="s">
        <v>89</v>
      </c>
      <c r="G95" s="552" t="s">
        <v>118</v>
      </c>
      <c r="H95" s="546" t="str">
        <f t="shared" ref="H95:H123" si="72">$D$18</f>
        <v>BLACK</v>
      </c>
      <c r="I95" s="54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561" t="s">
        <v>133</v>
      </c>
      <c r="C96" s="562"/>
      <c r="D96" s="562"/>
      <c r="E96" s="563"/>
      <c r="F96" s="550"/>
      <c r="G96" s="554"/>
      <c r="H96" s="546" t="str">
        <f t="shared" ref="H96:H124" si="73">$D$23</f>
        <v>GREY HEATHER</v>
      </c>
      <c r="I96" s="54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561" t="s">
        <v>133</v>
      </c>
      <c r="C97" s="562"/>
      <c r="D97" s="562"/>
      <c r="E97" s="563"/>
      <c r="F97" s="550"/>
      <c r="G97" s="554"/>
      <c r="H97" s="546" t="str">
        <f t="shared" ref="H97:H121" si="74">$D$28</f>
        <v>WASHED BURGUNDY</v>
      </c>
      <c r="I97" s="54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561" t="s">
        <v>133</v>
      </c>
      <c r="C98" s="562"/>
      <c r="D98" s="562"/>
      <c r="E98" s="563"/>
      <c r="F98" s="551"/>
      <c r="G98" s="555"/>
      <c r="H98" s="546" t="str">
        <f t="shared" ref="H98:H122" si="76">$D$33</f>
        <v>LIME</v>
      </c>
      <c r="I98" s="54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561" t="s">
        <v>153</v>
      </c>
      <c r="C99" s="562"/>
      <c r="D99" s="562"/>
      <c r="E99" s="563"/>
      <c r="F99" s="548" t="s">
        <v>91</v>
      </c>
      <c r="G99" s="552" t="s">
        <v>174</v>
      </c>
      <c r="H99" s="546" t="str">
        <f t="shared" si="72"/>
        <v>BLACK</v>
      </c>
      <c r="I99" s="54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561" t="s">
        <v>153</v>
      </c>
      <c r="C100" s="562"/>
      <c r="D100" s="562"/>
      <c r="E100" s="563"/>
      <c r="F100" s="550"/>
      <c r="G100" s="554"/>
      <c r="H100" s="546" t="str">
        <f t="shared" si="73"/>
        <v>GREY HEATHER</v>
      </c>
      <c r="I100" s="54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561" t="s">
        <v>153</v>
      </c>
      <c r="C101" s="562"/>
      <c r="D101" s="562"/>
      <c r="E101" s="563"/>
      <c r="F101" s="550"/>
      <c r="G101" s="554"/>
      <c r="H101" s="546" t="str">
        <f t="shared" si="74"/>
        <v>WASHED BURGUNDY</v>
      </c>
      <c r="I101" s="54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561" t="s">
        <v>153</v>
      </c>
      <c r="C102" s="562"/>
      <c r="D102" s="562"/>
      <c r="E102" s="563"/>
      <c r="F102" s="551"/>
      <c r="G102" s="555"/>
      <c r="H102" s="546" t="str">
        <f t="shared" si="76"/>
        <v>LIME</v>
      </c>
      <c r="I102" s="54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561" t="s">
        <v>116</v>
      </c>
      <c r="C103" s="562"/>
      <c r="D103" s="562"/>
      <c r="E103" s="563"/>
      <c r="F103" s="82" t="s">
        <v>92</v>
      </c>
      <c r="G103" s="82"/>
      <c r="H103" s="546" t="str">
        <f t="shared" si="72"/>
        <v>BLACK</v>
      </c>
      <c r="I103" s="54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561" t="s">
        <v>116</v>
      </c>
      <c r="C104" s="562"/>
      <c r="D104" s="562"/>
      <c r="E104" s="563"/>
      <c r="F104" s="82" t="s">
        <v>92</v>
      </c>
      <c r="G104" s="82"/>
      <c r="H104" s="546" t="str">
        <f t="shared" si="73"/>
        <v>GREY HEATHER</v>
      </c>
      <c r="I104" s="54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561" t="s">
        <v>116</v>
      </c>
      <c r="C105" s="562"/>
      <c r="D105" s="562"/>
      <c r="E105" s="563"/>
      <c r="F105" s="82" t="s">
        <v>92</v>
      </c>
      <c r="G105" s="82"/>
      <c r="H105" s="546" t="str">
        <f t="shared" si="74"/>
        <v>WASHED BURGUNDY</v>
      </c>
      <c r="I105" s="54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561" t="s">
        <v>116</v>
      </c>
      <c r="C106" s="562"/>
      <c r="D106" s="562"/>
      <c r="E106" s="563"/>
      <c r="F106" s="82" t="s">
        <v>92</v>
      </c>
      <c r="G106" s="82"/>
      <c r="H106" s="546" t="str">
        <f t="shared" si="76"/>
        <v>LIME</v>
      </c>
      <c r="I106" s="54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560" t="s">
        <v>93</v>
      </c>
      <c r="C107" s="545"/>
      <c r="D107" s="545"/>
      <c r="E107" s="545"/>
      <c r="F107" s="82" t="s">
        <v>55</v>
      </c>
      <c r="G107" s="82"/>
      <c r="H107" s="546" t="str">
        <f t="shared" si="72"/>
        <v>BLACK</v>
      </c>
      <c r="I107" s="54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560" t="s">
        <v>93</v>
      </c>
      <c r="C108" s="545"/>
      <c r="D108" s="545"/>
      <c r="E108" s="545"/>
      <c r="F108" s="82" t="s">
        <v>55</v>
      </c>
      <c r="G108" s="82"/>
      <c r="H108" s="546" t="str">
        <f t="shared" si="73"/>
        <v>GREY HEATHER</v>
      </c>
      <c r="I108" s="54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560" t="s">
        <v>93</v>
      </c>
      <c r="C109" s="545"/>
      <c r="D109" s="545"/>
      <c r="E109" s="545"/>
      <c r="F109" s="82" t="s">
        <v>55</v>
      </c>
      <c r="G109" s="82"/>
      <c r="H109" s="546" t="str">
        <f t="shared" si="74"/>
        <v>WASHED BURGUNDY</v>
      </c>
      <c r="I109" s="54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560" t="s">
        <v>93</v>
      </c>
      <c r="C110" s="545"/>
      <c r="D110" s="545"/>
      <c r="E110" s="545"/>
      <c r="F110" s="82" t="s">
        <v>55</v>
      </c>
      <c r="G110" s="82"/>
      <c r="H110" s="546" t="str">
        <f t="shared" si="76"/>
        <v>LIME</v>
      </c>
      <c r="I110" s="54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560" t="s">
        <v>94</v>
      </c>
      <c r="C111" s="545"/>
      <c r="D111" s="545"/>
      <c r="E111" s="545"/>
      <c r="F111" s="82" t="s">
        <v>55</v>
      </c>
      <c r="G111" s="82"/>
      <c r="H111" s="546" t="str">
        <f t="shared" si="72"/>
        <v>BLACK</v>
      </c>
      <c r="I111" s="54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560" t="s">
        <v>94</v>
      </c>
      <c r="C112" s="545"/>
      <c r="D112" s="545"/>
      <c r="E112" s="545"/>
      <c r="F112" s="82" t="s">
        <v>55</v>
      </c>
      <c r="G112" s="82"/>
      <c r="H112" s="546" t="str">
        <f t="shared" si="73"/>
        <v>GREY HEATHER</v>
      </c>
      <c r="I112" s="54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560" t="s">
        <v>94</v>
      </c>
      <c r="C113" s="545"/>
      <c r="D113" s="545"/>
      <c r="E113" s="545"/>
      <c r="F113" s="82" t="s">
        <v>55</v>
      </c>
      <c r="G113" s="82"/>
      <c r="H113" s="546" t="str">
        <f t="shared" si="74"/>
        <v>WASHED BURGUNDY</v>
      </c>
      <c r="I113" s="54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560" t="s">
        <v>94</v>
      </c>
      <c r="C114" s="545"/>
      <c r="D114" s="545"/>
      <c r="E114" s="545"/>
      <c r="F114" s="82" t="s">
        <v>55</v>
      </c>
      <c r="G114" s="82"/>
      <c r="H114" s="546" t="str">
        <f t="shared" si="76"/>
        <v>LIME</v>
      </c>
      <c r="I114" s="54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560" t="s">
        <v>95</v>
      </c>
      <c r="C115" s="545"/>
      <c r="D115" s="545"/>
      <c r="E115" s="545"/>
      <c r="F115" s="82" t="s">
        <v>92</v>
      </c>
      <c r="G115" s="82"/>
      <c r="H115" s="546" t="str">
        <f t="shared" si="72"/>
        <v>BLACK</v>
      </c>
      <c r="I115" s="54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560" t="s">
        <v>95</v>
      </c>
      <c r="C116" s="545"/>
      <c r="D116" s="545"/>
      <c r="E116" s="545"/>
      <c r="F116" s="82" t="s">
        <v>92</v>
      </c>
      <c r="G116" s="82"/>
      <c r="H116" s="546" t="str">
        <f t="shared" si="73"/>
        <v>GREY HEATHER</v>
      </c>
      <c r="I116" s="54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560" t="s">
        <v>95</v>
      </c>
      <c r="C117" s="545"/>
      <c r="D117" s="545"/>
      <c r="E117" s="545"/>
      <c r="F117" s="82" t="s">
        <v>92</v>
      </c>
      <c r="G117" s="82"/>
      <c r="H117" s="546" t="str">
        <f t="shared" si="74"/>
        <v>WASHED BURGUNDY</v>
      </c>
      <c r="I117" s="54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560" t="s">
        <v>95</v>
      </c>
      <c r="C118" s="545"/>
      <c r="D118" s="545"/>
      <c r="E118" s="545"/>
      <c r="F118" s="82" t="s">
        <v>92</v>
      </c>
      <c r="G118" s="82"/>
      <c r="H118" s="546" t="str">
        <f t="shared" si="76"/>
        <v>LIME</v>
      </c>
      <c r="I118" s="54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561" t="s">
        <v>96</v>
      </c>
      <c r="C119" s="562"/>
      <c r="D119" s="562"/>
      <c r="E119" s="563"/>
      <c r="F119" s="82" t="s">
        <v>38</v>
      </c>
      <c r="G119" s="82"/>
      <c r="H119" s="546" t="str">
        <f t="shared" si="72"/>
        <v>BLACK</v>
      </c>
      <c r="I119" s="54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560" t="s">
        <v>96</v>
      </c>
      <c r="C120" s="545"/>
      <c r="D120" s="545"/>
      <c r="E120" s="545"/>
      <c r="F120" s="82" t="s">
        <v>38</v>
      </c>
      <c r="G120" s="82"/>
      <c r="H120" s="546" t="str">
        <f t="shared" si="73"/>
        <v>GREY HEATHER</v>
      </c>
      <c r="I120" s="54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560" t="s">
        <v>96</v>
      </c>
      <c r="C121" s="545"/>
      <c r="D121" s="545"/>
      <c r="E121" s="545"/>
      <c r="F121" s="82" t="s">
        <v>38</v>
      </c>
      <c r="G121" s="82"/>
      <c r="H121" s="546" t="str">
        <f t="shared" si="74"/>
        <v>WASHED BURGUNDY</v>
      </c>
      <c r="I121" s="54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560" t="s">
        <v>96</v>
      </c>
      <c r="C122" s="545"/>
      <c r="D122" s="545"/>
      <c r="E122" s="545"/>
      <c r="F122" s="82" t="s">
        <v>38</v>
      </c>
      <c r="G122" s="82"/>
      <c r="H122" s="546" t="str">
        <f t="shared" si="76"/>
        <v>LIME</v>
      </c>
      <c r="I122" s="54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560" t="s">
        <v>97</v>
      </c>
      <c r="C123" s="545"/>
      <c r="D123" s="545"/>
      <c r="E123" s="545"/>
      <c r="F123" s="82" t="s">
        <v>92</v>
      </c>
      <c r="G123" s="82"/>
      <c r="H123" s="546" t="str">
        <f t="shared" si="72"/>
        <v>BLACK</v>
      </c>
      <c r="I123" s="54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561" t="s">
        <v>97</v>
      </c>
      <c r="C124" s="562"/>
      <c r="D124" s="562"/>
      <c r="E124" s="563"/>
      <c r="F124" s="82" t="s">
        <v>92</v>
      </c>
      <c r="G124" s="82"/>
      <c r="H124" s="546" t="str">
        <f t="shared" si="73"/>
        <v>GREY HEATHER</v>
      </c>
      <c r="I124" s="54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561" t="s">
        <v>97</v>
      </c>
      <c r="C125" s="562"/>
      <c r="D125" s="562"/>
      <c r="E125" s="563"/>
      <c r="F125" s="82" t="s">
        <v>92</v>
      </c>
      <c r="G125" s="82"/>
      <c r="H125" s="546" t="str">
        <f>$D$28</f>
        <v>WASHED BURGUNDY</v>
      </c>
      <c r="I125" s="54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561" t="s">
        <v>97</v>
      </c>
      <c r="C126" s="562"/>
      <c r="D126" s="562"/>
      <c r="E126" s="563"/>
      <c r="F126" s="82" t="s">
        <v>92</v>
      </c>
      <c r="G126" s="82"/>
      <c r="H126" s="546" t="str">
        <f>$D$33</f>
        <v>LIME</v>
      </c>
      <c r="I126" s="54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560" t="s">
        <v>110</v>
      </c>
      <c r="C127" s="545"/>
      <c r="D127" s="545"/>
      <c r="E127" s="545"/>
      <c r="F127" s="564" t="s">
        <v>111</v>
      </c>
      <c r="G127" s="82"/>
      <c r="H127" s="565" t="s">
        <v>134</v>
      </c>
      <c r="I127" s="54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560" t="s">
        <v>110</v>
      </c>
      <c r="C128" s="545"/>
      <c r="D128" s="545"/>
      <c r="E128" s="545"/>
      <c r="F128" s="564"/>
      <c r="G128" s="82"/>
      <c r="H128" s="565" t="s">
        <v>135</v>
      </c>
      <c r="I128" s="54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560" t="s">
        <v>110</v>
      </c>
      <c r="C129" s="545"/>
      <c r="D129" s="545"/>
      <c r="E129" s="545"/>
      <c r="F129" s="564"/>
      <c r="G129" s="82"/>
      <c r="H129" s="565" t="s">
        <v>136</v>
      </c>
      <c r="I129" s="54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560" t="s">
        <v>110</v>
      </c>
      <c r="C130" s="545"/>
      <c r="D130" s="545"/>
      <c r="E130" s="545"/>
      <c r="F130" s="564"/>
      <c r="G130" s="82"/>
      <c r="H130" s="565">
        <v>41</v>
      </c>
      <c r="I130" s="54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560" t="s">
        <v>110</v>
      </c>
      <c r="C131" s="545"/>
      <c r="D131" s="545"/>
      <c r="E131" s="545"/>
      <c r="F131" s="564"/>
      <c r="G131" s="82"/>
      <c r="H131" s="546">
        <v>42</v>
      </c>
      <c r="I131" s="54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90" t="s">
        <v>31</v>
      </c>
      <c r="K133" s="490"/>
      <c r="L133" s="490"/>
      <c r="M133" s="490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566" t="s">
        <v>49</v>
      </c>
      <c r="C135" s="567"/>
      <c r="D135" s="567"/>
      <c r="E135" s="567"/>
      <c r="F135" s="567"/>
      <c r="G135" s="567"/>
      <c r="H135" s="567"/>
      <c r="I135" s="568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69" t="s">
        <v>99</v>
      </c>
      <c r="E136" s="569"/>
      <c r="F136" s="569" t="s">
        <v>54</v>
      </c>
      <c r="G136" s="569"/>
      <c r="H136" s="569"/>
      <c r="I136" s="569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70" t="s">
        <v>122</v>
      </c>
      <c r="D137" s="572" t="s">
        <v>124</v>
      </c>
      <c r="E137" s="573"/>
      <c r="F137" s="574" t="s">
        <v>137</v>
      </c>
      <c r="G137" s="574"/>
      <c r="H137" s="574"/>
      <c r="I137" s="574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71"/>
      <c r="D138" s="575" t="s">
        <v>125</v>
      </c>
      <c r="E138" s="576"/>
      <c r="F138" s="574" t="s">
        <v>138</v>
      </c>
      <c r="G138" s="574"/>
      <c r="H138" s="574"/>
      <c r="I138" s="574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566"/>
      <c r="C140" s="567"/>
      <c r="D140" s="493"/>
      <c r="E140" s="493"/>
      <c r="F140" s="493"/>
      <c r="G140" s="493"/>
      <c r="H140" s="493"/>
      <c r="I140" s="494"/>
      <c r="J140" s="44"/>
      <c r="K140" s="44"/>
    </row>
    <row r="141" spans="1:16" s="12" customFormat="1" ht="28" hidden="1">
      <c r="A141" s="88"/>
      <c r="B141" s="561"/>
      <c r="C141" s="563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77" t="s">
        <v>119</v>
      </c>
      <c r="C142" s="577"/>
      <c r="D142" s="100"/>
      <c r="E142" s="100">
        <v>2.2000000000000002</v>
      </c>
      <c r="F142" s="578">
        <v>3</v>
      </c>
      <c r="G142" s="579"/>
      <c r="H142" s="579"/>
      <c r="I142" s="58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81" t="s">
        <v>155</v>
      </c>
      <c r="D144" s="581"/>
      <c r="E144" s="581"/>
      <c r="F144" s="58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566" t="s">
        <v>49</v>
      </c>
      <c r="C145" s="567"/>
      <c r="D145" s="567"/>
      <c r="E145" s="567"/>
      <c r="F145" s="567"/>
      <c r="G145" s="567"/>
      <c r="H145" s="567"/>
      <c r="I145" s="568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99" t="s">
        <v>69</v>
      </c>
      <c r="F146" s="500"/>
      <c r="G146" s="500"/>
      <c r="H146" s="500"/>
      <c r="I146" s="50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502" t="s">
        <v>161</v>
      </c>
      <c r="F147" s="503"/>
      <c r="G147" s="503"/>
      <c r="H147" s="503"/>
      <c r="I147" s="504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502" t="s">
        <v>171</v>
      </c>
      <c r="F148" s="503"/>
      <c r="G148" s="503"/>
      <c r="H148" s="503"/>
      <c r="I148" s="504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502" t="s">
        <v>161</v>
      </c>
      <c r="F149" s="503"/>
      <c r="G149" s="503"/>
      <c r="H149" s="503"/>
      <c r="I149" s="504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502" t="s">
        <v>161</v>
      </c>
      <c r="F150" s="503"/>
      <c r="G150" s="503"/>
      <c r="H150" s="503"/>
      <c r="I150" s="504"/>
      <c r="J150" s="44"/>
      <c r="K150" s="44"/>
      <c r="L150" s="44"/>
      <c r="M150" s="44"/>
      <c r="N150" s="44"/>
    </row>
    <row r="151" spans="1:16" s="12" customFormat="1" ht="28">
      <c r="A151" s="88"/>
      <c r="B151" s="566" t="s">
        <v>70</v>
      </c>
      <c r="C151" s="567"/>
      <c r="D151" s="493"/>
      <c r="E151" s="493"/>
      <c r="F151" s="493"/>
      <c r="G151" s="493"/>
      <c r="H151" s="493"/>
      <c r="I151" s="494"/>
      <c r="J151" s="44"/>
      <c r="K151" s="44"/>
    </row>
    <row r="152" spans="1:16" s="12" customFormat="1" ht="56.25" customHeight="1">
      <c r="A152" s="88"/>
      <c r="B152" s="561"/>
      <c r="C152" s="563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94" t="s">
        <v>162</v>
      </c>
      <c r="C153" s="595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96" t="s">
        <v>163</v>
      </c>
      <c r="C154" s="597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98" t="s">
        <v>71</v>
      </c>
      <c r="D157" s="599"/>
      <c r="E157" s="599"/>
      <c r="F157" s="599"/>
      <c r="G157" s="599"/>
      <c r="H157" s="599"/>
      <c r="I157" s="600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75" t="s">
        <v>164</v>
      </c>
      <c r="D158" s="582"/>
      <c r="E158" s="582"/>
      <c r="F158" s="582"/>
      <c r="G158" s="582"/>
      <c r="H158" s="582"/>
      <c r="I158" s="57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75" t="s">
        <v>165</v>
      </c>
      <c r="D159" s="582"/>
      <c r="E159" s="582"/>
      <c r="F159" s="582"/>
      <c r="G159" s="582"/>
      <c r="H159" s="582"/>
      <c r="I159" s="57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83" t="s">
        <v>164</v>
      </c>
      <c r="D160" s="584"/>
      <c r="E160" s="584"/>
      <c r="F160" s="584"/>
      <c r="G160" s="584"/>
      <c r="H160" s="584"/>
      <c r="I160" s="58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86"/>
      <c r="D161" s="587"/>
      <c r="E161" s="587"/>
      <c r="F161" s="587"/>
      <c r="G161" s="587"/>
      <c r="H161" s="587"/>
      <c r="I161" s="58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89"/>
      <c r="D162" s="590"/>
      <c r="E162" s="590"/>
      <c r="F162" s="590"/>
      <c r="G162" s="590"/>
      <c r="H162" s="590"/>
      <c r="I162" s="59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90" t="s">
        <v>78</v>
      </c>
      <c r="C164" s="490"/>
      <c r="D164" s="490"/>
      <c r="E164" s="490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92"/>
      <c r="B170" s="593"/>
      <c r="C170" s="593"/>
      <c r="D170" s="593"/>
      <c r="E170" s="593"/>
      <c r="F170" s="593"/>
      <c r="G170" s="593"/>
      <c r="H170" s="593"/>
      <c r="I170" s="593"/>
      <c r="J170" s="593"/>
      <c r="K170" s="593"/>
      <c r="L170" s="593"/>
      <c r="M170" s="593"/>
      <c r="N170" s="593"/>
      <c r="O170" s="593"/>
      <c r="P170" s="59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B51"/>
  <sheetViews>
    <sheetView view="pageBreakPreview" topLeftCell="A19" zoomScale="40" zoomScaleNormal="40" zoomScaleSheetLayoutView="40" zoomScalePageLayoutView="25" workbookViewId="0">
      <selection activeCell="M28" sqref="M28"/>
    </sheetView>
  </sheetViews>
  <sheetFormatPr defaultColWidth="9.1796875" defaultRowHeight="20"/>
  <cols>
    <col min="1" max="1" width="103.1796875" style="67" customWidth="1"/>
    <col min="2" max="2" width="152.3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DOCKET'!D7</f>
        <v>H06-HD54M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DOCKET'!D8</f>
        <v>BASIC HOODIE MEN'S</v>
      </c>
    </row>
    <row r="5" spans="1:2" s="58" customFormat="1" ht="76" customHeight="1">
      <c r="A5" s="199"/>
      <c r="B5" s="159" t="str">
        <f>'1. CUTTING DOCKET'!$D$18</f>
        <v>DARKEST NAVY</v>
      </c>
    </row>
    <row r="6" spans="1:2" s="62" customFormat="1" ht="69.75" customHeight="1">
      <c r="A6" s="161" t="s">
        <v>32</v>
      </c>
      <c r="B6" s="161" t="str">
        <f>B5</f>
        <v>DARKEST NAVY</v>
      </c>
    </row>
    <row r="7" spans="1:2" s="62" customFormat="1" ht="93" customHeight="1">
      <c r="A7" s="200" t="s">
        <v>33</v>
      </c>
      <c r="B7" s="161" t="str">
        <f>'[11]1. CUTTING DOCKET'!$B$27</f>
        <v>BRUSHED FLEECE 100% COTTON (30/1+8/1) HEAVY WASHING_350GSM</v>
      </c>
    </row>
    <row r="8" spans="1:2" s="62" customFormat="1" ht="215.5" customHeight="1">
      <c r="A8" s="162" t="s">
        <v>32</v>
      </c>
      <c r="B8" s="162"/>
    </row>
    <row r="9" spans="1:2" s="62" customFormat="1" ht="64.5" customHeight="1">
      <c r="A9" s="161" t="str">
        <f>'1. CUTTING DOCKET'!B28</f>
        <v>RIB 2X2 COTTON SPANDEX 400GSM</v>
      </c>
      <c r="B9" s="161" t="str">
        <f>B6</f>
        <v>DARKEST NAVY</v>
      </c>
    </row>
    <row r="10" spans="1:2" s="62" customFormat="1" ht="179" customHeight="1">
      <c r="A10" s="162" t="s">
        <v>210</v>
      </c>
      <c r="B10" s="162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82.5" customHeight="1">
      <c r="A15" s="161" t="s">
        <v>208</v>
      </c>
      <c r="B15" s="165" t="str">
        <f>B9</f>
        <v>DARKEST NAVY</v>
      </c>
    </row>
    <row r="16" spans="1:2" s="62" customFormat="1" ht="98.5" customHeight="1">
      <c r="A16" s="272" t="s">
        <v>251</v>
      </c>
      <c r="B16" s="160" t="s">
        <v>484</v>
      </c>
    </row>
    <row r="17" spans="1:2" s="62" customFormat="1" ht="153" customHeight="1">
      <c r="A17" s="282" t="str">
        <f>'[11]1. CUTTING DOCKET'!$B$33</f>
        <v>NHÃN DỆT BẰNG VẢI 38MM*71MM 
(NHÃN CHÍNH-PHÂN THEO TỪNG SIZE)
CODE: HSC-ML-0047(MENS)</v>
      </c>
      <c r="B17" s="165" t="s">
        <v>504</v>
      </c>
    </row>
    <row r="18" spans="1:2" s="62" customFormat="1" ht="237" customHeight="1">
      <c r="A18" s="283" t="s">
        <v>216</v>
      </c>
      <c r="B18" s="349"/>
    </row>
    <row r="19" spans="1:2" s="62" customFormat="1" ht="135" customHeight="1">
      <c r="A19" s="282" t="str">
        <f>'1. CUTTING DOCKET'!B33</f>
        <v>NHÃN THÀNH PHẦN 100% COTTON
KÍCH THƯỚC: 82.2 *20 MM
CODE: CC-054</v>
      </c>
      <c r="B19" s="347" t="s">
        <v>89</v>
      </c>
    </row>
    <row r="20" spans="1:2" s="62" customFormat="1" ht="352" customHeight="1">
      <c r="A20" s="348" t="s">
        <v>221</v>
      </c>
      <c r="B20" s="166"/>
    </row>
    <row r="21" spans="1:2" s="62" customFormat="1" ht="90.5" customHeight="1">
      <c r="A21" s="282" t="str">
        <f>'[11]1. CUTTING DOCKET'!$B$35</f>
        <v>NHÃN HSCO SATIN
CODE: HSC-ML-0002</v>
      </c>
      <c r="B21" s="347" t="s">
        <v>504</v>
      </c>
    </row>
    <row r="22" spans="1:2" s="62" customFormat="1" ht="200" customHeight="1">
      <c r="A22" s="283" t="s">
        <v>217</v>
      </c>
      <c r="B22" s="166"/>
    </row>
    <row r="23" spans="1:2" s="62" customFormat="1" ht="60" customHeight="1">
      <c r="A23" s="282" t="str">
        <f>'[11]1. CUTTING DOCKET'!$B$41</f>
        <v>DÂY TAPE XƯƠNG CÁ 1CM</v>
      </c>
      <c r="B23" s="165" t="str">
        <f>B15</f>
        <v>DARKEST NAVY</v>
      </c>
    </row>
    <row r="24" spans="1:2" s="62" customFormat="1" ht="114.5" customHeight="1">
      <c r="A24" s="284" t="s">
        <v>222</v>
      </c>
      <c r="B24" s="162"/>
    </row>
    <row r="25" spans="1:2" s="62" customFormat="1" ht="53.5" customHeight="1">
      <c r="A25" s="282" t="str">
        <f>'1. CUTTING DOCKET'!B37</f>
        <v>DÂY LUỒN</v>
      </c>
      <c r="B25" s="165" t="str">
        <f>B23</f>
        <v>DARKEST NAVY</v>
      </c>
    </row>
    <row r="26" spans="1:2" s="62" customFormat="1" ht="124.5" customHeight="1">
      <c r="A26" s="343" t="s">
        <v>410</v>
      </c>
      <c r="B26" s="162"/>
    </row>
    <row r="27" spans="1:2" s="62" customFormat="1" ht="52.5" customHeight="1">
      <c r="A27" s="282" t="str">
        <f>'1. CUTTING DOCKET'!B35</f>
        <v>MẮT CÁO</v>
      </c>
      <c r="B27" s="165" t="str">
        <f>'1. CUTTING DOCKET'!F35</f>
        <v>ANTI SILVER</v>
      </c>
    </row>
    <row r="28" spans="1:2" s="62" customFormat="1" ht="170.5" customHeight="1">
      <c r="A28" s="343" t="s">
        <v>410</v>
      </c>
      <c r="B28" s="285"/>
    </row>
    <row r="29" spans="1:2" s="62" customFormat="1" ht="54.5" customHeight="1">
      <c r="A29" s="601" t="str">
        <f>'[11]1. CUTTING DOCKET'!B46</f>
        <v>THẺ BÀI + SIZE STICKER</v>
      </c>
      <c r="B29" s="347" t="s">
        <v>89</v>
      </c>
    </row>
    <row r="30" spans="1:2" s="62" customFormat="1" ht="54.5" customHeight="1">
      <c r="A30" s="602"/>
      <c r="B30" s="161" t="s">
        <v>237</v>
      </c>
    </row>
    <row r="31" spans="1:2" s="62" customFormat="1" ht="342" customHeight="1">
      <c r="A31" s="284" t="s">
        <v>238</v>
      </c>
      <c r="B31" s="285"/>
    </row>
    <row r="32" spans="1:2" s="62" customFormat="1" ht="87.5" customHeight="1">
      <c r="A32" s="282" t="str">
        <f>'[11]1. CUTTING DOCKET'!B47</f>
        <v>ĐẠN BẮN TREO THẺ BÀI</v>
      </c>
      <c r="B32" s="346" t="s">
        <v>39</v>
      </c>
    </row>
    <row r="33" spans="1:2" s="62" customFormat="1" ht="136.5" customHeight="1">
      <c r="A33" s="284" t="s">
        <v>239</v>
      </c>
      <c r="B33" s="285"/>
    </row>
    <row r="34" spans="1:2" s="62" customFormat="1" ht="105.5" customHeight="1">
      <c r="A34" s="282" t="str">
        <f>'[11]1. CUTTING DOCKET'!B48</f>
        <v>STICKER BARCODE TẠI THẺ BÀI
KÍCH THƯỚC: 20CMX30CM</v>
      </c>
      <c r="B34" s="346" t="s">
        <v>89</v>
      </c>
    </row>
    <row r="35" spans="1:2" s="62" customFormat="1" ht="151.5" customHeight="1">
      <c r="A35" s="284" t="s">
        <v>240</v>
      </c>
      <c r="B35" s="285"/>
    </row>
    <row r="36" spans="1:2" s="62" customFormat="1" ht="91.5" customHeight="1">
      <c r="A36" s="282" t="str">
        <f>'[11]1. CUTTING DOCKET'!B49</f>
        <v>STICKER BARCODE TẠI POLY BAG
KÍCH THƯỚC: 35CMX55CM</v>
      </c>
      <c r="B36" s="346" t="str">
        <f>B34</f>
        <v>NỀN TRẮNG CHỮ ĐEN</v>
      </c>
    </row>
    <row r="37" spans="1:2" s="62" customFormat="1" ht="164.5" customHeight="1">
      <c r="A37" s="284" t="s">
        <v>241</v>
      </c>
      <c r="B37" s="285"/>
    </row>
    <row r="38" spans="1:2" s="62" customFormat="1" ht="70">
      <c r="A38" s="282" t="str">
        <f>'1. CUTTING DOCKET'!B44</f>
        <v>STICKER CARTON CHI TIẾT TỪNG CỬA HÀNG</v>
      </c>
      <c r="B38" s="346" t="str">
        <f>B36</f>
        <v>NỀN TRẮNG CHỮ ĐEN</v>
      </c>
    </row>
    <row r="39" spans="1:2" s="62" customFormat="1" ht="147" customHeight="1">
      <c r="A39" s="284" t="s">
        <v>203</v>
      </c>
      <c r="B39" s="285"/>
    </row>
    <row r="40" spans="1:2" s="62" customFormat="1" ht="47.5" customHeight="1">
      <c r="A40" s="282" t="str">
        <f>'1. CUTTING DOCKET'!B45</f>
        <v>POLY BAG LỚN</v>
      </c>
      <c r="B40" s="346" t="s">
        <v>92</v>
      </c>
    </row>
    <row r="41" spans="1:2" s="62" customFormat="1" ht="46.5" customHeight="1">
      <c r="A41" s="284" t="s">
        <v>242</v>
      </c>
      <c r="B41" s="285"/>
    </row>
    <row r="42" spans="1:2" s="62" customFormat="1" ht="47.5" customHeight="1">
      <c r="A42" s="282" t="str">
        <f>'1. CUTTING DOCKET'!B46</f>
        <v>POLY BAG THÙNG</v>
      </c>
      <c r="B42" s="346" t="s">
        <v>92</v>
      </c>
    </row>
    <row r="43" spans="1:2" s="62" customFormat="1" ht="73" customHeight="1">
      <c r="A43" s="284" t="s">
        <v>243</v>
      </c>
      <c r="B43" s="285"/>
    </row>
    <row r="44" spans="1:2" s="62" customFormat="1" ht="46.5" customHeight="1">
      <c r="A44" s="282" t="str">
        <f>'1. CUTTING DOCKET'!B47</f>
        <v>GÓI CHỐNG ẨM LOẠI NHỎ</v>
      </c>
      <c r="B44" s="346" t="s">
        <v>92</v>
      </c>
    </row>
    <row r="45" spans="1:2" s="62" customFormat="1" ht="129" customHeight="1">
      <c r="A45" s="284" t="s">
        <v>202</v>
      </c>
      <c r="B45" s="285"/>
    </row>
    <row r="46" spans="1:2" s="62" customFormat="1" ht="46.5" customHeight="1">
      <c r="A46" s="282" t="s">
        <v>236</v>
      </c>
      <c r="B46" s="346" t="s">
        <v>92</v>
      </c>
    </row>
    <row r="47" spans="1:2" s="62" customFormat="1" ht="75.5" customHeight="1">
      <c r="A47" s="284" t="s">
        <v>202</v>
      </c>
      <c r="B47" s="285"/>
    </row>
    <row r="48" spans="1:2" s="62" customFormat="1" ht="44" customHeight="1">
      <c r="A48" s="282" t="s">
        <v>232</v>
      </c>
      <c r="B48" s="346" t="s">
        <v>55</v>
      </c>
    </row>
    <row r="49" spans="1:2" s="62" customFormat="1" ht="64.5" customHeight="1">
      <c r="A49" s="284" t="s">
        <v>244</v>
      </c>
      <c r="B49" s="285"/>
    </row>
    <row r="50" spans="1:2" s="62" customFormat="1" ht="43.5" customHeight="1">
      <c r="A50" s="282" t="s">
        <v>201</v>
      </c>
      <c r="B50" s="346" t="str">
        <f>B48</f>
        <v>NATURAL</v>
      </c>
    </row>
    <row r="51" spans="1:2" s="62" customFormat="1" ht="64" customHeight="1">
      <c r="A51" s="284" t="s">
        <v>243</v>
      </c>
      <c r="B51" s="285"/>
    </row>
  </sheetData>
  <mergeCells count="1">
    <mergeCell ref="A29:A30"/>
  </mergeCells>
  <printOptions horizontalCentered="1"/>
  <pageMargins left="0.25" right="0" top="0.60416666666666696" bottom="0.75" header="0" footer="0"/>
  <pageSetup paperSize="9" scale="38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506BA-A10E-488B-9682-FC11850E1E41}">
  <sheetPr>
    <tabColor rgb="FFFF0000"/>
    <pageSetUpPr fitToPage="1"/>
  </sheetPr>
  <dimension ref="A1:T40"/>
  <sheetViews>
    <sheetView view="pageBreakPreview" topLeftCell="A20" zoomScale="60" zoomScaleNormal="90" workbookViewId="0">
      <selection activeCell="O22" sqref="O22"/>
    </sheetView>
  </sheetViews>
  <sheetFormatPr defaultColWidth="8" defaultRowHeight="23.5"/>
  <cols>
    <col min="1" max="2" width="14.54296875" style="387" customWidth="1"/>
    <col min="3" max="3" width="35.1796875" style="387" customWidth="1"/>
    <col min="4" max="4" width="51.08984375" style="418" customWidth="1"/>
    <col min="5" max="5" width="14.26953125" style="419" customWidth="1"/>
    <col min="6" max="6" width="14.26953125" style="419" hidden="1" customWidth="1"/>
    <col min="7" max="7" width="13.36328125" style="419" customWidth="1"/>
    <col min="8" max="8" width="15.26953125" style="420" customWidth="1"/>
    <col min="9" max="9" width="19.54296875" style="420" customWidth="1"/>
    <col min="10" max="10" width="19.54296875" style="420" hidden="1" customWidth="1"/>
    <col min="11" max="13" width="15.26953125" style="420" customWidth="1"/>
    <col min="14" max="16384" width="8" style="387"/>
  </cols>
  <sheetData>
    <row r="1" spans="1:20" s="350" customFormat="1" ht="21.75" customHeight="1">
      <c r="A1" s="608"/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10"/>
    </row>
    <row r="2" spans="1:20" s="350" customFormat="1" ht="25.5" customHeight="1">
      <c r="A2" s="611" t="s">
        <v>422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3"/>
    </row>
    <row r="3" spans="1:20" s="350" customFormat="1" ht="16.5" customHeight="1">
      <c r="A3" s="351" t="s">
        <v>316</v>
      </c>
      <c r="B3" s="614" t="s">
        <v>423</v>
      </c>
      <c r="C3" s="614"/>
      <c r="D3" s="352"/>
      <c r="E3" s="353"/>
      <c r="F3" s="353"/>
      <c r="G3" s="353" t="s">
        <v>317</v>
      </c>
      <c r="H3" s="354"/>
      <c r="I3" s="354"/>
      <c r="J3" s="354"/>
      <c r="K3" s="355" t="s">
        <v>318</v>
      </c>
      <c r="L3" s="356">
        <v>45086</v>
      </c>
      <c r="M3" s="357"/>
    </row>
    <row r="4" spans="1:20" s="350" customFormat="1" ht="26.25" customHeight="1">
      <c r="A4" s="358" t="s">
        <v>319</v>
      </c>
      <c r="B4" s="359">
        <v>50289</v>
      </c>
      <c r="C4" s="360"/>
      <c r="D4" s="361"/>
      <c r="E4" s="362"/>
      <c r="F4" s="362"/>
      <c r="G4" s="363" t="s">
        <v>320</v>
      </c>
      <c r="H4" s="364"/>
      <c r="I4" s="364"/>
      <c r="J4" s="364"/>
      <c r="K4" s="365" t="s">
        <v>321</v>
      </c>
      <c r="L4" s="365" t="s">
        <v>322</v>
      </c>
      <c r="M4" s="366"/>
    </row>
    <row r="5" spans="1:20" s="350" customFormat="1" ht="43.5" customHeight="1">
      <c r="A5" s="367" t="s">
        <v>323</v>
      </c>
      <c r="B5" s="368" t="s">
        <v>324</v>
      </c>
      <c r="C5" s="369"/>
      <c r="D5" s="370"/>
      <c r="E5" s="371"/>
      <c r="F5" s="371"/>
      <c r="G5" s="372" t="s">
        <v>325</v>
      </c>
      <c r="H5" s="373"/>
      <c r="I5" s="373"/>
      <c r="J5" s="373"/>
      <c r="K5" s="373"/>
      <c r="L5" s="373"/>
      <c r="M5" s="374"/>
    </row>
    <row r="6" spans="1:20" s="350" customFormat="1" ht="26.25" customHeight="1">
      <c r="A6" s="615" t="s">
        <v>485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7"/>
    </row>
    <row r="7" spans="1:20" s="350" customFormat="1" ht="40.5" customHeight="1">
      <c r="A7" s="375" t="s">
        <v>260</v>
      </c>
      <c r="B7" s="618" t="s">
        <v>261</v>
      </c>
      <c r="C7" s="619"/>
      <c r="D7" s="377" t="s">
        <v>218</v>
      </c>
      <c r="E7" s="376" t="s">
        <v>424</v>
      </c>
      <c r="F7" s="378" t="s">
        <v>486</v>
      </c>
      <c r="G7" s="375" t="s">
        <v>263</v>
      </c>
      <c r="H7" s="375" t="s">
        <v>60</v>
      </c>
      <c r="I7" s="379" t="s">
        <v>10</v>
      </c>
      <c r="J7" s="375" t="s">
        <v>487</v>
      </c>
      <c r="K7" s="375" t="s">
        <v>57</v>
      </c>
      <c r="L7" s="375" t="s">
        <v>58</v>
      </c>
      <c r="M7" s="375" t="s">
        <v>59</v>
      </c>
    </row>
    <row r="8" spans="1:20" ht="37.5" customHeight="1">
      <c r="A8" s="380" t="s">
        <v>425</v>
      </c>
      <c r="B8" s="605" t="s">
        <v>265</v>
      </c>
      <c r="C8" s="606"/>
      <c r="D8" s="381" t="s">
        <v>426</v>
      </c>
      <c r="E8" s="382">
        <v>0.25</v>
      </c>
      <c r="F8" s="383">
        <v>0.25</v>
      </c>
      <c r="G8" s="384" t="s">
        <v>334</v>
      </c>
      <c r="H8" s="385">
        <f t="shared" ref="H8:H15" si="0">I8-Q8</f>
        <v>8.5</v>
      </c>
      <c r="I8" s="386" t="s">
        <v>338</v>
      </c>
      <c r="J8" s="385" t="s">
        <v>338</v>
      </c>
      <c r="K8" s="385">
        <f t="shared" ref="K8:K15" si="1">I8+R8</f>
        <v>9</v>
      </c>
      <c r="L8" s="385">
        <f t="shared" ref="L8:M23" si="2">K8+S8</f>
        <v>9.25</v>
      </c>
      <c r="M8" s="385">
        <f t="shared" si="2"/>
        <v>9.5</v>
      </c>
      <c r="P8" s="388"/>
      <c r="Q8" s="388">
        <v>0.25</v>
      </c>
      <c r="R8" s="388">
        <v>0.25</v>
      </c>
      <c r="S8" s="388">
        <v>0.25</v>
      </c>
      <c r="T8" s="388">
        <v>0.25</v>
      </c>
    </row>
    <row r="9" spans="1:20" ht="37.5" customHeight="1">
      <c r="A9" s="380" t="s">
        <v>333</v>
      </c>
      <c r="B9" s="605" t="s">
        <v>427</v>
      </c>
      <c r="C9" s="606"/>
      <c r="D9" s="381" t="s">
        <v>428</v>
      </c>
      <c r="E9" s="382">
        <v>0.125</v>
      </c>
      <c r="F9" s="389">
        <v>0.25</v>
      </c>
      <c r="G9" s="384" t="s">
        <v>340</v>
      </c>
      <c r="H9" s="385">
        <f t="shared" si="0"/>
        <v>4.25</v>
      </c>
      <c r="I9" s="386">
        <v>4.375</v>
      </c>
      <c r="J9" s="385" t="s">
        <v>429</v>
      </c>
      <c r="K9" s="385">
        <f t="shared" si="1"/>
        <v>4.5</v>
      </c>
      <c r="L9" s="385">
        <f t="shared" si="2"/>
        <v>4.625</v>
      </c>
      <c r="M9" s="385">
        <f t="shared" si="2"/>
        <v>4.75</v>
      </c>
      <c r="Q9" s="390">
        <v>0.125</v>
      </c>
      <c r="R9" s="390">
        <v>0.125</v>
      </c>
      <c r="S9" s="390">
        <v>0.125</v>
      </c>
      <c r="T9" s="390">
        <v>0.125</v>
      </c>
    </row>
    <row r="10" spans="1:20" ht="37.5" customHeight="1">
      <c r="A10" s="380" t="s">
        <v>339</v>
      </c>
      <c r="B10" s="605" t="s">
        <v>430</v>
      </c>
      <c r="C10" s="606"/>
      <c r="D10" s="381" t="s">
        <v>431</v>
      </c>
      <c r="E10" s="382">
        <v>0.125</v>
      </c>
      <c r="F10" s="383">
        <v>0.125</v>
      </c>
      <c r="G10" s="391">
        <v>0</v>
      </c>
      <c r="H10" s="392">
        <f t="shared" si="0"/>
        <v>1</v>
      </c>
      <c r="I10" s="386">
        <v>1</v>
      </c>
      <c r="J10" s="393">
        <v>1</v>
      </c>
      <c r="K10" s="385">
        <f t="shared" si="1"/>
        <v>1</v>
      </c>
      <c r="L10" s="385">
        <f t="shared" si="2"/>
        <v>1</v>
      </c>
      <c r="M10" s="385">
        <f t="shared" si="2"/>
        <v>1</v>
      </c>
      <c r="Q10" s="388">
        <v>0</v>
      </c>
      <c r="R10" s="388">
        <v>0</v>
      </c>
      <c r="S10" s="388">
        <v>0</v>
      </c>
      <c r="T10" s="387">
        <v>0</v>
      </c>
    </row>
    <row r="11" spans="1:20" ht="37.5" customHeight="1">
      <c r="A11" s="380" t="s">
        <v>341</v>
      </c>
      <c r="B11" s="605" t="s">
        <v>274</v>
      </c>
      <c r="C11" s="606"/>
      <c r="D11" s="381" t="s">
        <v>432</v>
      </c>
      <c r="E11" s="382">
        <v>0.375</v>
      </c>
      <c r="F11" s="383">
        <v>0.375</v>
      </c>
      <c r="G11" s="384" t="s">
        <v>347</v>
      </c>
      <c r="H11" s="385">
        <f t="shared" si="0"/>
        <v>18.875</v>
      </c>
      <c r="I11" s="394" t="s">
        <v>349</v>
      </c>
      <c r="J11" s="395" t="s">
        <v>349</v>
      </c>
      <c r="K11" s="385">
        <f t="shared" si="1"/>
        <v>20.125</v>
      </c>
      <c r="L11" s="385">
        <f>K11+S11</f>
        <v>20.75</v>
      </c>
      <c r="M11" s="385">
        <f t="shared" si="2"/>
        <v>21.375</v>
      </c>
      <c r="Q11" s="390">
        <v>0.625</v>
      </c>
      <c r="R11" s="390">
        <v>0.625</v>
      </c>
      <c r="S11" s="390">
        <v>0.625</v>
      </c>
      <c r="T11" s="390">
        <v>0.625</v>
      </c>
    </row>
    <row r="12" spans="1:20" ht="26.25" customHeight="1">
      <c r="A12" s="380" t="s">
        <v>344</v>
      </c>
      <c r="B12" s="605" t="s">
        <v>276</v>
      </c>
      <c r="C12" s="606"/>
      <c r="D12" s="381" t="s">
        <v>433</v>
      </c>
      <c r="E12" s="382">
        <v>0.375</v>
      </c>
      <c r="F12" s="383">
        <v>0.375</v>
      </c>
      <c r="G12" s="384" t="s">
        <v>347</v>
      </c>
      <c r="H12" s="385">
        <f t="shared" si="0"/>
        <v>17.375</v>
      </c>
      <c r="I12" s="386">
        <v>18</v>
      </c>
      <c r="J12" s="393">
        <v>18</v>
      </c>
      <c r="K12" s="385">
        <f t="shared" si="1"/>
        <v>18.625</v>
      </c>
      <c r="L12" s="385">
        <f t="shared" si="2"/>
        <v>19.25</v>
      </c>
      <c r="M12" s="385">
        <f t="shared" si="2"/>
        <v>19.875</v>
      </c>
      <c r="Q12" s="390">
        <v>0.625</v>
      </c>
      <c r="R12" s="390">
        <v>0.625</v>
      </c>
      <c r="S12" s="390">
        <v>0.625</v>
      </c>
      <c r="T12" s="390">
        <v>0.625</v>
      </c>
    </row>
    <row r="13" spans="1:20" ht="26.25" customHeight="1">
      <c r="A13" s="380" t="s">
        <v>346</v>
      </c>
      <c r="B13" s="605" t="s">
        <v>278</v>
      </c>
      <c r="C13" s="606"/>
      <c r="D13" s="381" t="s">
        <v>434</v>
      </c>
      <c r="E13" s="382">
        <v>0.375</v>
      </c>
      <c r="F13" s="383">
        <v>0.375</v>
      </c>
      <c r="G13" s="384" t="s">
        <v>347</v>
      </c>
      <c r="H13" s="385">
        <f t="shared" si="0"/>
        <v>18.375</v>
      </c>
      <c r="I13" s="386">
        <v>19</v>
      </c>
      <c r="J13" s="393">
        <v>19</v>
      </c>
      <c r="K13" s="385">
        <f t="shared" si="1"/>
        <v>19.625</v>
      </c>
      <c r="L13" s="385">
        <f t="shared" si="2"/>
        <v>20.25</v>
      </c>
      <c r="M13" s="385">
        <f t="shared" si="2"/>
        <v>20.875</v>
      </c>
      <c r="Q13" s="390">
        <v>0.625</v>
      </c>
      <c r="R13" s="390">
        <v>0.625</v>
      </c>
      <c r="S13" s="390">
        <v>0.625</v>
      </c>
      <c r="T13" s="390">
        <v>0.625</v>
      </c>
    </row>
    <row r="14" spans="1:20" ht="33" customHeight="1">
      <c r="A14" s="380" t="s">
        <v>353</v>
      </c>
      <c r="B14" s="605" t="s">
        <v>280</v>
      </c>
      <c r="C14" s="606"/>
      <c r="D14" s="381" t="s">
        <v>435</v>
      </c>
      <c r="E14" s="382">
        <v>0.25</v>
      </c>
      <c r="F14" s="389">
        <v>0.375</v>
      </c>
      <c r="G14" s="384" t="s">
        <v>334</v>
      </c>
      <c r="H14" s="385">
        <f t="shared" si="0"/>
        <v>12.5</v>
      </c>
      <c r="I14" s="394">
        <v>12.75</v>
      </c>
      <c r="J14" s="395" t="s">
        <v>488</v>
      </c>
      <c r="K14" s="385">
        <f t="shared" si="1"/>
        <v>13</v>
      </c>
      <c r="L14" s="385">
        <f t="shared" si="2"/>
        <v>13.25</v>
      </c>
      <c r="M14" s="385">
        <f t="shared" si="2"/>
        <v>13.5</v>
      </c>
      <c r="Q14" s="388">
        <v>0.25</v>
      </c>
      <c r="R14" s="388">
        <v>0.25</v>
      </c>
      <c r="S14" s="388">
        <v>0.25</v>
      </c>
      <c r="T14" s="388">
        <v>0.25</v>
      </c>
    </row>
    <row r="15" spans="1:20" ht="36" customHeight="1">
      <c r="A15" s="380" t="s">
        <v>354</v>
      </c>
      <c r="B15" s="605" t="s">
        <v>282</v>
      </c>
      <c r="C15" s="606"/>
      <c r="D15" s="381" t="s">
        <v>436</v>
      </c>
      <c r="E15" s="382">
        <v>0.125</v>
      </c>
      <c r="F15" s="383">
        <v>0.125</v>
      </c>
      <c r="G15" s="391">
        <v>0</v>
      </c>
      <c r="H15" s="385">
        <f t="shared" si="0"/>
        <v>1.75</v>
      </c>
      <c r="I15" s="394" t="s">
        <v>365</v>
      </c>
      <c r="J15" s="395" t="s">
        <v>365</v>
      </c>
      <c r="K15" s="385">
        <f t="shared" si="1"/>
        <v>1.75</v>
      </c>
      <c r="L15" s="385">
        <f t="shared" si="2"/>
        <v>1.75</v>
      </c>
      <c r="M15" s="385">
        <f t="shared" si="2"/>
        <v>1.75</v>
      </c>
      <c r="Q15" s="388">
        <v>0</v>
      </c>
      <c r="R15" s="388">
        <v>0</v>
      </c>
      <c r="S15" s="388">
        <v>0</v>
      </c>
      <c r="T15" s="387">
        <v>0</v>
      </c>
    </row>
    <row r="16" spans="1:20" ht="30" customHeight="1">
      <c r="A16" s="380" t="s">
        <v>359</v>
      </c>
      <c r="B16" s="605" t="s">
        <v>284</v>
      </c>
      <c r="C16" s="606"/>
      <c r="D16" s="381" t="s">
        <v>437</v>
      </c>
      <c r="E16" s="382">
        <v>0.125</v>
      </c>
      <c r="F16" s="383">
        <v>0.125</v>
      </c>
      <c r="G16" s="391">
        <v>0</v>
      </c>
      <c r="H16" s="385" t="str">
        <f>I16</f>
        <v>1/2</v>
      </c>
      <c r="I16" s="394" t="s">
        <v>343</v>
      </c>
      <c r="J16" s="395" t="s">
        <v>343</v>
      </c>
      <c r="K16" s="385" t="str">
        <f>I16</f>
        <v>1/2</v>
      </c>
      <c r="L16" s="385" t="str">
        <f>K16</f>
        <v>1/2</v>
      </c>
      <c r="M16" s="385" t="str">
        <f>L16</f>
        <v>1/2</v>
      </c>
      <c r="Q16" s="388">
        <v>0</v>
      </c>
      <c r="R16" s="388">
        <v>0</v>
      </c>
      <c r="S16" s="388">
        <v>0</v>
      </c>
      <c r="T16" s="387">
        <v>0</v>
      </c>
    </row>
    <row r="17" spans="1:20" ht="30" customHeight="1">
      <c r="A17" s="380" t="s">
        <v>364</v>
      </c>
      <c r="B17" s="605" t="s">
        <v>290</v>
      </c>
      <c r="C17" s="606"/>
      <c r="D17" s="381" t="s">
        <v>438</v>
      </c>
      <c r="E17" s="382">
        <v>1</v>
      </c>
      <c r="F17" s="383">
        <v>1</v>
      </c>
      <c r="G17" s="384" t="s">
        <v>371</v>
      </c>
      <c r="H17" s="385">
        <f t="shared" ref="H17:H38" si="3">I17-Q17</f>
        <v>46.5</v>
      </c>
      <c r="I17" s="386">
        <v>49</v>
      </c>
      <c r="J17" s="393">
        <v>49</v>
      </c>
      <c r="K17" s="385">
        <f t="shared" ref="K17:K38" si="4">I17+R17</f>
        <v>51.5</v>
      </c>
      <c r="L17" s="385">
        <f t="shared" si="2"/>
        <v>54</v>
      </c>
      <c r="M17" s="385">
        <f t="shared" si="2"/>
        <v>56.5</v>
      </c>
      <c r="Q17" s="396">
        <v>2.5</v>
      </c>
      <c r="R17" s="396">
        <v>2.5</v>
      </c>
      <c r="S17" s="396">
        <v>2.5</v>
      </c>
      <c r="T17" s="396">
        <v>2.5</v>
      </c>
    </row>
    <row r="18" spans="1:20" ht="30" customHeight="1">
      <c r="A18" s="380" t="s">
        <v>10</v>
      </c>
      <c r="B18" s="605" t="s">
        <v>439</v>
      </c>
      <c r="C18" s="606"/>
      <c r="D18" s="381" t="s">
        <v>440</v>
      </c>
      <c r="E18" s="382">
        <v>1</v>
      </c>
      <c r="F18" s="383">
        <v>1</v>
      </c>
      <c r="G18" s="384" t="s">
        <v>371</v>
      </c>
      <c r="H18" s="385">
        <f t="shared" si="3"/>
        <v>39</v>
      </c>
      <c r="I18" s="394" t="s">
        <v>377</v>
      </c>
      <c r="J18" s="395" t="s">
        <v>377</v>
      </c>
      <c r="K18" s="385">
        <f t="shared" si="4"/>
        <v>44</v>
      </c>
      <c r="L18" s="385">
        <f t="shared" si="2"/>
        <v>46.5</v>
      </c>
      <c r="M18" s="385">
        <f t="shared" si="2"/>
        <v>49</v>
      </c>
      <c r="Q18" s="396">
        <v>2.5</v>
      </c>
      <c r="R18" s="396">
        <v>2.5</v>
      </c>
      <c r="S18" s="396">
        <v>2.5</v>
      </c>
      <c r="T18" s="396">
        <v>2.5</v>
      </c>
    </row>
    <row r="19" spans="1:20" ht="30" customHeight="1">
      <c r="A19" s="380" t="s">
        <v>366</v>
      </c>
      <c r="B19" s="605" t="s">
        <v>441</v>
      </c>
      <c r="C19" s="606"/>
      <c r="D19" s="381" t="s">
        <v>442</v>
      </c>
      <c r="E19" s="382">
        <v>1</v>
      </c>
      <c r="F19" s="383">
        <v>1</v>
      </c>
      <c r="G19" s="384" t="s">
        <v>371</v>
      </c>
      <c r="H19" s="385">
        <f t="shared" si="3"/>
        <v>43</v>
      </c>
      <c r="I19" s="394" t="s">
        <v>378</v>
      </c>
      <c r="J19" s="395" t="s">
        <v>378</v>
      </c>
      <c r="K19" s="385">
        <f t="shared" si="4"/>
        <v>48</v>
      </c>
      <c r="L19" s="385">
        <f t="shared" si="2"/>
        <v>50.5</v>
      </c>
      <c r="M19" s="385">
        <f t="shared" si="2"/>
        <v>53</v>
      </c>
      <c r="Q19" s="396">
        <v>2.5</v>
      </c>
      <c r="R19" s="396">
        <v>2.5</v>
      </c>
      <c r="S19" s="396">
        <v>2.5</v>
      </c>
      <c r="T19" s="396">
        <v>2.5</v>
      </c>
    </row>
    <row r="20" spans="1:20" ht="30" customHeight="1">
      <c r="A20" s="380" t="s">
        <v>368</v>
      </c>
      <c r="B20" s="605" t="s">
        <v>297</v>
      </c>
      <c r="C20" s="606"/>
      <c r="D20" s="381" t="s">
        <v>298</v>
      </c>
      <c r="E20" s="382">
        <v>0.125</v>
      </c>
      <c r="F20" s="383">
        <v>0.125</v>
      </c>
      <c r="G20" s="391">
        <v>0</v>
      </c>
      <c r="H20" s="385">
        <f t="shared" si="3"/>
        <v>3</v>
      </c>
      <c r="I20" s="386">
        <v>3</v>
      </c>
      <c r="J20" s="393">
        <v>3</v>
      </c>
      <c r="K20" s="385">
        <f t="shared" si="4"/>
        <v>3</v>
      </c>
      <c r="L20" s="385">
        <f t="shared" si="2"/>
        <v>3</v>
      </c>
      <c r="M20" s="385">
        <f t="shared" si="2"/>
        <v>3</v>
      </c>
      <c r="Q20" s="388">
        <v>0</v>
      </c>
      <c r="R20" s="388">
        <v>0</v>
      </c>
      <c r="S20" s="388">
        <v>0</v>
      </c>
      <c r="T20" s="387">
        <v>0</v>
      </c>
    </row>
    <row r="21" spans="1:20" ht="30" customHeight="1">
      <c r="A21" s="380" t="s">
        <v>369</v>
      </c>
      <c r="B21" s="605" t="s">
        <v>443</v>
      </c>
      <c r="C21" s="606"/>
      <c r="D21" s="381" t="s">
        <v>444</v>
      </c>
      <c r="E21" s="382">
        <v>0.375</v>
      </c>
      <c r="F21" s="389">
        <v>0.5</v>
      </c>
      <c r="G21" s="384" t="s">
        <v>343</v>
      </c>
      <c r="H21" s="385">
        <f t="shared" si="3"/>
        <v>28.875</v>
      </c>
      <c r="I21" s="394">
        <v>29.375</v>
      </c>
      <c r="J21" s="395" t="s">
        <v>489</v>
      </c>
      <c r="K21" s="385">
        <f t="shared" si="4"/>
        <v>29.875</v>
      </c>
      <c r="L21" s="385">
        <f t="shared" si="2"/>
        <v>30.375</v>
      </c>
      <c r="M21" s="385">
        <f t="shared" si="2"/>
        <v>30.875</v>
      </c>
      <c r="Q21" s="396">
        <v>0.5</v>
      </c>
      <c r="R21" s="396">
        <v>0.5</v>
      </c>
      <c r="S21" s="396">
        <v>0.5</v>
      </c>
      <c r="T21" s="396">
        <v>0.5</v>
      </c>
    </row>
    <row r="22" spans="1:20" ht="30" customHeight="1">
      <c r="A22" s="380" t="s">
        <v>60</v>
      </c>
      <c r="B22" s="605" t="s">
        <v>299</v>
      </c>
      <c r="C22" s="606"/>
      <c r="D22" s="381" t="s">
        <v>445</v>
      </c>
      <c r="E22" s="382">
        <v>0.625</v>
      </c>
      <c r="F22" s="383">
        <v>0.625</v>
      </c>
      <c r="G22" s="384" t="s">
        <v>347</v>
      </c>
      <c r="H22" s="385">
        <f t="shared" si="3"/>
        <v>35.875</v>
      </c>
      <c r="I22" s="394">
        <v>36.5</v>
      </c>
      <c r="J22" s="395" t="s">
        <v>490</v>
      </c>
      <c r="K22" s="385">
        <f t="shared" si="4"/>
        <v>37.375</v>
      </c>
      <c r="L22" s="385">
        <f t="shared" si="2"/>
        <v>38.25</v>
      </c>
      <c r="M22" s="385">
        <f t="shared" si="2"/>
        <v>39.125</v>
      </c>
      <c r="Q22" s="390">
        <v>0.625</v>
      </c>
      <c r="R22" s="390">
        <v>0.875</v>
      </c>
      <c r="S22" s="390">
        <v>0.875</v>
      </c>
      <c r="T22" s="390">
        <v>0.875</v>
      </c>
    </row>
    <row r="23" spans="1:20" ht="30" customHeight="1">
      <c r="A23" s="380" t="s">
        <v>380</v>
      </c>
      <c r="B23" s="605" t="s">
        <v>301</v>
      </c>
      <c r="C23" s="606"/>
      <c r="D23" s="381" t="s">
        <v>446</v>
      </c>
      <c r="E23" s="382">
        <v>0.375</v>
      </c>
      <c r="F23" s="389">
        <v>0.5</v>
      </c>
      <c r="G23" s="384" t="s">
        <v>347</v>
      </c>
      <c r="H23" s="385">
        <f t="shared" si="3"/>
        <v>20.375</v>
      </c>
      <c r="I23" s="386">
        <v>21</v>
      </c>
      <c r="J23" s="393">
        <v>21</v>
      </c>
      <c r="K23" s="385">
        <f t="shared" si="4"/>
        <v>21.625</v>
      </c>
      <c r="L23" s="385">
        <f t="shared" si="2"/>
        <v>22.25</v>
      </c>
      <c r="M23" s="385">
        <f t="shared" si="2"/>
        <v>22.875</v>
      </c>
      <c r="Q23" s="390">
        <v>0.625</v>
      </c>
      <c r="R23" s="390">
        <v>0.625</v>
      </c>
      <c r="S23" s="390">
        <v>0.625</v>
      </c>
      <c r="T23" s="390">
        <v>0.625</v>
      </c>
    </row>
    <row r="24" spans="1:20" ht="30" customHeight="1">
      <c r="A24" s="380" t="s">
        <v>381</v>
      </c>
      <c r="B24" s="605" t="s">
        <v>447</v>
      </c>
      <c r="C24" s="606"/>
      <c r="D24" s="381" t="s">
        <v>304</v>
      </c>
      <c r="E24" s="382" t="s">
        <v>283</v>
      </c>
      <c r="F24" s="397"/>
      <c r="G24" s="391">
        <v>0</v>
      </c>
      <c r="H24" s="385">
        <f t="shared" si="3"/>
        <v>10</v>
      </c>
      <c r="I24" s="386">
        <v>10</v>
      </c>
      <c r="J24" s="393">
        <v>10</v>
      </c>
      <c r="K24" s="385">
        <f t="shared" si="4"/>
        <v>10</v>
      </c>
      <c r="L24" s="385">
        <f t="shared" ref="L24:M38" si="5">K24+S24</f>
        <v>10</v>
      </c>
      <c r="M24" s="385">
        <f t="shared" si="5"/>
        <v>10</v>
      </c>
      <c r="Q24" s="388">
        <v>0</v>
      </c>
      <c r="R24" s="388">
        <v>0</v>
      </c>
      <c r="S24" s="388">
        <v>0</v>
      </c>
      <c r="T24" s="387">
        <v>0</v>
      </c>
    </row>
    <row r="25" spans="1:20" ht="30" customHeight="1">
      <c r="A25" s="380" t="s">
        <v>382</v>
      </c>
      <c r="B25" s="605" t="s">
        <v>305</v>
      </c>
      <c r="C25" s="606"/>
      <c r="D25" s="381" t="s">
        <v>223</v>
      </c>
      <c r="E25" s="382">
        <v>0.375</v>
      </c>
      <c r="F25" s="383">
        <v>0.375</v>
      </c>
      <c r="G25" s="384" t="s">
        <v>343</v>
      </c>
      <c r="H25" s="385">
        <f t="shared" si="3"/>
        <v>15</v>
      </c>
      <c r="I25" s="394" t="s">
        <v>394</v>
      </c>
      <c r="J25" s="395" t="s">
        <v>394</v>
      </c>
      <c r="K25" s="385">
        <f t="shared" si="4"/>
        <v>16</v>
      </c>
      <c r="L25" s="385">
        <f t="shared" si="5"/>
        <v>16.5</v>
      </c>
      <c r="M25" s="385">
        <f t="shared" si="5"/>
        <v>17</v>
      </c>
      <c r="Q25" s="396">
        <v>0.5</v>
      </c>
      <c r="R25" s="396">
        <v>0.5</v>
      </c>
      <c r="S25" s="396">
        <v>0.5</v>
      </c>
      <c r="T25" s="396">
        <v>0.5</v>
      </c>
    </row>
    <row r="26" spans="1:20" ht="30" customHeight="1">
      <c r="A26" s="380" t="s">
        <v>387</v>
      </c>
      <c r="B26" s="605" t="s">
        <v>448</v>
      </c>
      <c r="C26" s="606"/>
      <c r="D26" s="381" t="s">
        <v>449</v>
      </c>
      <c r="E26" s="382">
        <v>0.25</v>
      </c>
      <c r="F26" s="383">
        <v>0.25</v>
      </c>
      <c r="G26" s="384" t="s">
        <v>334</v>
      </c>
      <c r="H26" s="385">
        <f t="shared" si="3"/>
        <v>7.75</v>
      </c>
      <c r="I26" s="386">
        <v>8</v>
      </c>
      <c r="J26" s="393">
        <v>8</v>
      </c>
      <c r="K26" s="385">
        <f t="shared" si="4"/>
        <v>8.25</v>
      </c>
      <c r="L26" s="385">
        <f t="shared" si="5"/>
        <v>8.5</v>
      </c>
      <c r="M26" s="385">
        <f t="shared" si="5"/>
        <v>8.75</v>
      </c>
      <c r="Q26" s="388">
        <v>0.25</v>
      </c>
      <c r="R26" s="388">
        <v>0.25</v>
      </c>
      <c r="S26" s="388">
        <v>0.25</v>
      </c>
      <c r="T26" s="388">
        <v>0.25</v>
      </c>
    </row>
    <row r="27" spans="1:20" ht="30" customHeight="1">
      <c r="A27" s="380" t="s">
        <v>392</v>
      </c>
      <c r="B27" s="605" t="s">
        <v>450</v>
      </c>
      <c r="C27" s="606"/>
      <c r="D27" s="381" t="s">
        <v>451</v>
      </c>
      <c r="E27" s="382">
        <v>0.25</v>
      </c>
      <c r="F27" s="383">
        <v>0.25</v>
      </c>
      <c r="G27" s="384" t="s">
        <v>334</v>
      </c>
      <c r="H27" s="385">
        <f t="shared" si="3"/>
        <v>10.75</v>
      </c>
      <c r="I27" s="386">
        <v>11</v>
      </c>
      <c r="J27" s="393">
        <v>11</v>
      </c>
      <c r="K27" s="385">
        <f t="shared" si="4"/>
        <v>11.25</v>
      </c>
      <c r="L27" s="385">
        <f t="shared" si="5"/>
        <v>11.5</v>
      </c>
      <c r="M27" s="385">
        <f t="shared" si="5"/>
        <v>11.75</v>
      </c>
      <c r="Q27" s="388">
        <v>0.25</v>
      </c>
      <c r="R27" s="388">
        <v>0.25</v>
      </c>
      <c r="S27" s="388">
        <v>0.25</v>
      </c>
      <c r="T27" s="388">
        <v>0.25</v>
      </c>
    </row>
    <row r="28" spans="1:20" ht="30" customHeight="1">
      <c r="A28" s="380" t="s">
        <v>396</v>
      </c>
      <c r="B28" s="605" t="s">
        <v>311</v>
      </c>
      <c r="C28" s="606"/>
      <c r="D28" s="381" t="s">
        <v>312</v>
      </c>
      <c r="E28" s="382">
        <v>0.125</v>
      </c>
      <c r="F28" s="383">
        <v>0.125</v>
      </c>
      <c r="G28" s="391">
        <v>0</v>
      </c>
      <c r="H28" s="385">
        <f t="shared" si="3"/>
        <v>3</v>
      </c>
      <c r="I28" s="386">
        <v>3</v>
      </c>
      <c r="J28" s="393">
        <v>3</v>
      </c>
      <c r="K28" s="385">
        <f t="shared" si="4"/>
        <v>3</v>
      </c>
      <c r="L28" s="385">
        <f t="shared" si="5"/>
        <v>3</v>
      </c>
      <c r="M28" s="385">
        <f t="shared" si="5"/>
        <v>3</v>
      </c>
      <c r="Q28" s="388">
        <v>0</v>
      </c>
      <c r="R28" s="388">
        <v>0</v>
      </c>
      <c r="S28" s="388">
        <v>0</v>
      </c>
      <c r="T28" s="387">
        <v>0</v>
      </c>
    </row>
    <row r="29" spans="1:20" ht="30" customHeight="1">
      <c r="A29" s="380" t="s">
        <v>397</v>
      </c>
      <c r="B29" s="605" t="s">
        <v>452</v>
      </c>
      <c r="C29" s="606"/>
      <c r="D29" s="381" t="s">
        <v>453</v>
      </c>
      <c r="E29" s="382">
        <v>0.125</v>
      </c>
      <c r="F29" s="383">
        <v>0.125</v>
      </c>
      <c r="G29" s="391">
        <v>0</v>
      </c>
      <c r="H29" s="385">
        <f t="shared" si="3"/>
        <v>1</v>
      </c>
      <c r="I29" s="386">
        <v>1</v>
      </c>
      <c r="J29" s="393">
        <v>1</v>
      </c>
      <c r="K29" s="385">
        <f t="shared" si="4"/>
        <v>1</v>
      </c>
      <c r="L29" s="385">
        <f t="shared" si="5"/>
        <v>1</v>
      </c>
      <c r="M29" s="385">
        <f t="shared" si="5"/>
        <v>1</v>
      </c>
      <c r="Q29" s="388">
        <v>0</v>
      </c>
      <c r="R29" s="388">
        <v>0</v>
      </c>
      <c r="S29" s="388">
        <v>0</v>
      </c>
      <c r="T29" s="387">
        <v>0</v>
      </c>
    </row>
    <row r="30" spans="1:20" ht="30" customHeight="1">
      <c r="A30" s="380" t="s">
        <v>402</v>
      </c>
      <c r="B30" s="605" t="s">
        <v>454</v>
      </c>
      <c r="C30" s="606"/>
      <c r="D30" s="381" t="s">
        <v>455</v>
      </c>
      <c r="E30" s="382">
        <v>0.25</v>
      </c>
      <c r="F30" s="389">
        <v>0.5</v>
      </c>
      <c r="G30" s="384" t="s">
        <v>343</v>
      </c>
      <c r="H30" s="385">
        <f t="shared" si="3"/>
        <v>32.5</v>
      </c>
      <c r="I30" s="386">
        <v>33</v>
      </c>
      <c r="J30" s="393">
        <v>32</v>
      </c>
      <c r="K30" s="385">
        <f t="shared" si="4"/>
        <v>33.5</v>
      </c>
      <c r="L30" s="385">
        <f t="shared" si="5"/>
        <v>34</v>
      </c>
      <c r="M30" s="385">
        <f t="shared" si="5"/>
        <v>34.5</v>
      </c>
      <c r="Q30" s="396">
        <v>0.5</v>
      </c>
      <c r="R30" s="396">
        <v>0.5</v>
      </c>
      <c r="S30" s="396">
        <v>0.5</v>
      </c>
      <c r="T30" s="396">
        <v>0.5</v>
      </c>
    </row>
    <row r="31" spans="1:20" ht="30" customHeight="1">
      <c r="A31" s="380" t="s">
        <v>403</v>
      </c>
      <c r="B31" s="605" t="s">
        <v>456</v>
      </c>
      <c r="C31" s="606"/>
      <c r="D31" s="381" t="s">
        <v>457</v>
      </c>
      <c r="E31" s="382" t="s">
        <v>283</v>
      </c>
      <c r="F31" s="397"/>
      <c r="G31" s="391">
        <v>0</v>
      </c>
      <c r="H31" s="385">
        <f t="shared" si="3"/>
        <v>6</v>
      </c>
      <c r="I31" s="386">
        <v>6</v>
      </c>
      <c r="J31" s="393">
        <v>6</v>
      </c>
      <c r="K31" s="385">
        <f t="shared" si="4"/>
        <v>6</v>
      </c>
      <c r="L31" s="385">
        <f t="shared" si="5"/>
        <v>6</v>
      </c>
      <c r="M31" s="385">
        <f t="shared" si="5"/>
        <v>6</v>
      </c>
      <c r="Q31" s="388">
        <v>0</v>
      </c>
      <c r="R31" s="388">
        <v>0</v>
      </c>
      <c r="S31" s="388">
        <v>0</v>
      </c>
      <c r="T31" s="387">
        <v>0</v>
      </c>
    </row>
    <row r="32" spans="1:20" ht="30" customHeight="1">
      <c r="A32" s="380" t="s">
        <v>458</v>
      </c>
      <c r="B32" s="605" t="s">
        <v>459</v>
      </c>
      <c r="C32" s="606"/>
      <c r="D32" s="381" t="s">
        <v>460</v>
      </c>
      <c r="E32" s="382">
        <v>0.25</v>
      </c>
      <c r="F32" s="383">
        <v>0.25</v>
      </c>
      <c r="G32" s="384" t="s">
        <v>334</v>
      </c>
      <c r="H32" s="385">
        <f t="shared" si="3"/>
        <v>11.25</v>
      </c>
      <c r="I32" s="394" t="s">
        <v>400</v>
      </c>
      <c r="J32" s="395" t="s">
        <v>400</v>
      </c>
      <c r="K32" s="385">
        <f t="shared" si="4"/>
        <v>11.75</v>
      </c>
      <c r="L32" s="385">
        <f t="shared" si="5"/>
        <v>12</v>
      </c>
      <c r="M32" s="385">
        <f t="shared" si="5"/>
        <v>12.25</v>
      </c>
      <c r="Q32" s="388">
        <v>0.25</v>
      </c>
      <c r="R32" s="388">
        <v>0.25</v>
      </c>
      <c r="S32" s="388">
        <v>0.25</v>
      </c>
      <c r="T32" s="388">
        <v>0.25</v>
      </c>
    </row>
    <row r="33" spans="1:20" ht="30" customHeight="1">
      <c r="A33" s="380" t="s">
        <v>461</v>
      </c>
      <c r="B33" s="605" t="s">
        <v>462</v>
      </c>
      <c r="C33" s="606"/>
      <c r="D33" s="381" t="s">
        <v>463</v>
      </c>
      <c r="E33" s="382">
        <v>0.25</v>
      </c>
      <c r="F33" s="383">
        <v>0.25</v>
      </c>
      <c r="G33" s="384" t="s">
        <v>334</v>
      </c>
      <c r="H33" s="385">
        <f t="shared" si="3"/>
        <v>15.25</v>
      </c>
      <c r="I33" s="386">
        <v>15.5</v>
      </c>
      <c r="J33" s="393">
        <v>15</v>
      </c>
      <c r="K33" s="385">
        <f t="shared" si="4"/>
        <v>15.75</v>
      </c>
      <c r="L33" s="385">
        <f t="shared" si="5"/>
        <v>16</v>
      </c>
      <c r="M33" s="385">
        <f t="shared" si="5"/>
        <v>16.25</v>
      </c>
      <c r="Q33" s="388">
        <v>0.25</v>
      </c>
      <c r="R33" s="388">
        <v>0.25</v>
      </c>
      <c r="S33" s="388">
        <v>0.25</v>
      </c>
      <c r="T33" s="388">
        <v>0.25</v>
      </c>
    </row>
    <row r="34" spans="1:20" ht="30" customHeight="1">
      <c r="A34" s="380" t="s">
        <v>464</v>
      </c>
      <c r="B34" s="605" t="s">
        <v>465</v>
      </c>
      <c r="C34" s="606"/>
      <c r="D34" s="381" t="s">
        <v>466</v>
      </c>
      <c r="E34" s="382">
        <v>1</v>
      </c>
      <c r="F34" s="383">
        <v>1</v>
      </c>
      <c r="G34" s="384">
        <v>1</v>
      </c>
      <c r="H34" s="385">
        <f t="shared" si="3"/>
        <v>49</v>
      </c>
      <c r="I34" s="394">
        <v>50</v>
      </c>
      <c r="J34" s="395">
        <v>50</v>
      </c>
      <c r="K34" s="385">
        <f t="shared" si="4"/>
        <v>50</v>
      </c>
      <c r="L34" s="385">
        <f t="shared" si="5"/>
        <v>51</v>
      </c>
      <c r="M34" s="385">
        <f t="shared" si="5"/>
        <v>51</v>
      </c>
      <c r="Q34" s="388">
        <v>1</v>
      </c>
      <c r="R34" s="388">
        <v>0</v>
      </c>
      <c r="S34" s="388">
        <v>1</v>
      </c>
      <c r="T34" s="387">
        <v>0</v>
      </c>
    </row>
    <row r="35" spans="1:20" ht="30" customHeight="1">
      <c r="A35" s="380" t="s">
        <v>467</v>
      </c>
      <c r="B35" s="605" t="s">
        <v>468</v>
      </c>
      <c r="C35" s="606"/>
      <c r="D35" s="381" t="s">
        <v>469</v>
      </c>
      <c r="E35" s="382">
        <v>0.125</v>
      </c>
      <c r="F35" s="398">
        <v>0.25</v>
      </c>
      <c r="G35" s="384" t="s">
        <v>340</v>
      </c>
      <c r="H35" s="385">
        <f t="shared" si="3"/>
        <v>9.75</v>
      </c>
      <c r="I35" s="394">
        <v>9.875</v>
      </c>
      <c r="J35" s="395" t="s">
        <v>491</v>
      </c>
      <c r="K35" s="385">
        <f t="shared" si="4"/>
        <v>10</v>
      </c>
      <c r="L35" s="385">
        <f t="shared" si="5"/>
        <v>10.125</v>
      </c>
      <c r="M35" s="385">
        <f t="shared" si="5"/>
        <v>10.25</v>
      </c>
      <c r="Q35" s="390">
        <v>0.125</v>
      </c>
      <c r="R35" s="390">
        <v>0.125</v>
      </c>
      <c r="S35" s="390">
        <v>0.125</v>
      </c>
      <c r="T35" s="390">
        <v>0.125</v>
      </c>
    </row>
    <row r="36" spans="1:20" ht="30" customHeight="1">
      <c r="A36" s="380" t="s">
        <v>470</v>
      </c>
      <c r="B36" s="605" t="s">
        <v>471</v>
      </c>
      <c r="C36" s="606"/>
      <c r="D36" s="381" t="s">
        <v>472</v>
      </c>
      <c r="E36" s="382">
        <v>0.375</v>
      </c>
      <c r="F36" s="383">
        <v>0.375</v>
      </c>
      <c r="G36" s="384" t="s">
        <v>343</v>
      </c>
      <c r="H36" s="385">
        <f t="shared" si="3"/>
        <v>11</v>
      </c>
      <c r="I36" s="394" t="s">
        <v>400</v>
      </c>
      <c r="J36" s="395" t="s">
        <v>400</v>
      </c>
      <c r="K36" s="385">
        <f t="shared" si="4"/>
        <v>11.5</v>
      </c>
      <c r="L36" s="385">
        <f t="shared" si="5"/>
        <v>12</v>
      </c>
      <c r="M36" s="385">
        <f t="shared" si="5"/>
        <v>12</v>
      </c>
      <c r="Q36" s="388">
        <v>0.5</v>
      </c>
      <c r="R36" s="396">
        <v>0</v>
      </c>
      <c r="S36" s="388">
        <v>0.5</v>
      </c>
      <c r="T36" s="387">
        <v>0</v>
      </c>
    </row>
    <row r="37" spans="1:20" ht="30" customHeight="1">
      <c r="A37" s="380" t="s">
        <v>473</v>
      </c>
      <c r="B37" s="605" t="s">
        <v>474</v>
      </c>
      <c r="C37" s="606"/>
      <c r="D37" s="399" t="s">
        <v>475</v>
      </c>
      <c r="E37" s="400">
        <v>0.375</v>
      </c>
      <c r="F37" s="383">
        <v>0.375</v>
      </c>
      <c r="G37" s="401" t="s">
        <v>343</v>
      </c>
      <c r="H37" s="402">
        <f t="shared" si="3"/>
        <v>14.5</v>
      </c>
      <c r="I37" s="403">
        <v>15</v>
      </c>
      <c r="J37" s="393">
        <v>15</v>
      </c>
      <c r="K37" s="402">
        <f t="shared" si="4"/>
        <v>15</v>
      </c>
      <c r="L37" s="402">
        <f t="shared" si="5"/>
        <v>15.5</v>
      </c>
      <c r="M37" s="402">
        <f t="shared" si="5"/>
        <v>15.5</v>
      </c>
      <c r="Q37" s="388">
        <v>0.5</v>
      </c>
      <c r="R37" s="396">
        <v>0</v>
      </c>
      <c r="S37" s="388">
        <v>0.5</v>
      </c>
      <c r="T37" s="387">
        <v>0</v>
      </c>
    </row>
    <row r="38" spans="1:20" ht="30" customHeight="1">
      <c r="A38" s="380" t="s">
        <v>476</v>
      </c>
      <c r="B38" s="605" t="s">
        <v>477</v>
      </c>
      <c r="C38" s="607"/>
      <c r="D38" s="404" t="s">
        <v>478</v>
      </c>
      <c r="E38" s="405">
        <v>0.25</v>
      </c>
      <c r="F38" s="406">
        <v>0.25</v>
      </c>
      <c r="G38" s="407" t="s">
        <v>340</v>
      </c>
      <c r="H38" s="408">
        <f t="shared" si="3"/>
        <v>6.625</v>
      </c>
      <c r="I38" s="409">
        <v>6.75</v>
      </c>
      <c r="J38" s="410" t="s">
        <v>492</v>
      </c>
      <c r="K38" s="408">
        <f t="shared" si="4"/>
        <v>6.875</v>
      </c>
      <c r="L38" s="408">
        <f t="shared" si="5"/>
        <v>7</v>
      </c>
      <c r="M38" s="408">
        <f t="shared" si="5"/>
        <v>7.125</v>
      </c>
      <c r="Q38" s="390">
        <v>0.125</v>
      </c>
      <c r="R38" s="390">
        <v>0.125</v>
      </c>
      <c r="S38" s="390">
        <v>0.125</v>
      </c>
      <c r="T38" s="390">
        <v>0.125</v>
      </c>
    </row>
    <row r="39" spans="1:20" ht="30" hidden="1" customHeight="1">
      <c r="A39" s="411"/>
      <c r="B39" s="412"/>
      <c r="C39" s="412"/>
      <c r="D39" s="413"/>
      <c r="E39" s="414"/>
      <c r="F39" s="603" t="s">
        <v>493</v>
      </c>
      <c r="G39" s="603"/>
      <c r="H39" s="603"/>
      <c r="I39" s="603"/>
      <c r="J39" s="603"/>
      <c r="K39" s="603"/>
      <c r="L39" s="603"/>
      <c r="M39" s="603"/>
      <c r="Q39" s="390"/>
      <c r="R39" s="390"/>
      <c r="S39" s="390"/>
      <c r="T39" s="390"/>
    </row>
    <row r="40" spans="1:20" ht="26.25" customHeight="1">
      <c r="A40" s="415" t="s">
        <v>479</v>
      </c>
      <c r="B40" s="415"/>
      <c r="C40" s="415"/>
      <c r="D40" s="416" t="s">
        <v>494</v>
      </c>
      <c r="E40" s="417"/>
      <c r="F40" s="417"/>
      <c r="G40" s="417"/>
      <c r="H40" s="604" t="s">
        <v>495</v>
      </c>
      <c r="I40" s="604"/>
      <c r="J40" s="604"/>
      <c r="K40" s="604"/>
      <c r="L40" s="604"/>
      <c r="M40" s="604"/>
    </row>
  </sheetData>
  <mergeCells count="38">
    <mergeCell ref="B8:C8"/>
    <mergeCell ref="A1:M1"/>
    <mergeCell ref="A2:M2"/>
    <mergeCell ref="B3:C3"/>
    <mergeCell ref="A6:M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F39:M39"/>
    <mergeCell ref="H40:M40"/>
    <mergeCell ref="B33:C33"/>
    <mergeCell ref="B34:C34"/>
    <mergeCell ref="B35:C35"/>
    <mergeCell ref="B36:C36"/>
    <mergeCell ref="B37:C37"/>
    <mergeCell ref="B38:C38"/>
  </mergeCells>
  <pageMargins left="0.25" right="0.25" top="0.75" bottom="0.75" header="0.3" footer="0.3"/>
  <pageSetup paperSize="9" scale="63" fitToHeight="0" orientation="landscape" r:id="rId1"/>
  <rowBreaks count="1" manualBreakCount="1">
    <brk id="2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H06-HD54M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DARKEST NAVY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623" t="str">
        <f>'1. CUTTING DOCKET'!M11</f>
        <v>BRUSHED FLEECE 100% COTTON (30/1+8/1) HEAVY WASHING_350GSM</v>
      </c>
      <c r="C7" s="624"/>
      <c r="D7" s="624"/>
      <c r="E7" s="625"/>
    </row>
    <row r="8" spans="1:12" s="62" customFormat="1" ht="409.6" customHeight="1">
      <c r="A8" s="64" t="e">
        <f>'1. CUTTING DOCKET'!#REF!</f>
        <v>#REF!</v>
      </c>
      <c r="B8" s="626"/>
      <c r="C8" s="627"/>
      <c r="D8" s="628"/>
      <c r="E8" s="62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630" t="e">
        <f>'1. CUTTING DOCKET'!#REF!</f>
        <v>#REF!</v>
      </c>
      <c r="C13" s="624"/>
      <c r="D13" s="63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626"/>
      <c r="C14" s="627"/>
      <c r="D14" s="62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632" t="e">
        <f>'1. CUTTING DOCKET'!#REF!</f>
        <v>#REF!</v>
      </c>
      <c r="C17" s="633"/>
      <c r="D17" s="634"/>
      <c r="E17" s="635"/>
    </row>
    <row r="18" spans="1:5" s="62" customFormat="1" ht="90" customHeight="1">
      <c r="A18" s="61" t="e">
        <f>'1. CUTTING DOCKET'!#REF!</f>
        <v>#REF!</v>
      </c>
      <c r="B18" s="620" t="e">
        <f>'1. CUTTING DOCKET'!#REF!</f>
        <v>#REF!</v>
      </c>
      <c r="C18" s="621"/>
      <c r="D18" s="621"/>
      <c r="E18" s="622"/>
    </row>
    <row r="19" spans="1:5" s="62" customFormat="1" ht="409.6" customHeight="1">
      <c r="A19" s="166" t="s">
        <v>166</v>
      </c>
      <c r="B19" s="638"/>
      <c r="C19" s="639"/>
      <c r="D19" s="640"/>
      <c r="E19" s="640"/>
    </row>
    <row r="20" spans="1:5" s="62" customFormat="1" ht="79.5" customHeight="1">
      <c r="A20" s="61" t="e">
        <f>'1. CUTTING DOCKET'!#REF!</f>
        <v>#REF!</v>
      </c>
      <c r="B20" s="620" t="e">
        <f>'1. CUTTING DOCKET'!#REF!</f>
        <v>#REF!</v>
      </c>
      <c r="C20" s="621"/>
      <c r="D20" s="621"/>
      <c r="E20" s="622"/>
    </row>
    <row r="21" spans="1:5" s="62" customFormat="1" ht="346.5" customHeight="1">
      <c r="A21" s="64" t="s">
        <v>117</v>
      </c>
      <c r="B21" s="641"/>
      <c r="C21" s="642"/>
      <c r="D21" s="643"/>
      <c r="E21" s="644"/>
    </row>
    <row r="22" spans="1:5" s="62" customFormat="1" ht="35">
      <c r="A22" s="61">
        <f>'1. CUTTING DOCKET'!B39</f>
        <v>0</v>
      </c>
      <c r="B22" s="636" t="str">
        <f>'1. CUTTING DOCKET'!F39</f>
        <v>MÀU PHỤ LIỆU</v>
      </c>
      <c r="C22" s="621"/>
      <c r="D22" s="637"/>
      <c r="E22" s="101"/>
    </row>
    <row r="23" spans="1:5" s="62" customFormat="1" ht="299.25" customHeight="1">
      <c r="A23" s="66" t="s">
        <v>100</v>
      </c>
      <c r="B23" s="645"/>
      <c r="C23" s="646"/>
      <c r="D23" s="647"/>
      <c r="E23" s="647"/>
    </row>
    <row r="24" spans="1:5" s="62" customFormat="1" ht="101.5" customHeight="1">
      <c r="A24" s="61" t="str">
        <f>'1. CUTTING DOCKET'!B38</f>
        <v>PHẦN C : PHỤ LIỆU ĐÓNG GÓI</v>
      </c>
      <c r="B24" s="636">
        <f>'1. CUTTING DOCKET'!F38</f>
        <v>0</v>
      </c>
      <c r="C24" s="621"/>
      <c r="D24" s="637"/>
      <c r="E24" s="101"/>
    </row>
    <row r="25" spans="1:5" s="62" customFormat="1" ht="362.25" customHeight="1">
      <c r="A25" s="66" t="s">
        <v>172</v>
      </c>
      <c r="B25" s="648" t="s">
        <v>173</v>
      </c>
      <c r="C25" s="649"/>
      <c r="D25" s="650"/>
      <c r="E25" s="113"/>
    </row>
    <row r="26" spans="1:5" s="62" customFormat="1" ht="109.5" customHeight="1">
      <c r="A26" s="61" t="s">
        <v>101</v>
      </c>
      <c r="B26" s="636" t="e">
        <f>'1. CUTTING DOCKET'!#REF!</f>
        <v>#REF!</v>
      </c>
      <c r="C26" s="621"/>
      <c r="D26" s="637"/>
      <c r="E26" s="102"/>
    </row>
    <row r="27" spans="1:5" s="62" customFormat="1" ht="282" customHeight="1">
      <c r="A27" s="66" t="s">
        <v>102</v>
      </c>
      <c r="B27" s="651" t="s">
        <v>167</v>
      </c>
      <c r="C27" s="652"/>
      <c r="D27" s="653"/>
      <c r="E27" s="653"/>
    </row>
    <row r="28" spans="1:5" s="62" customFormat="1" ht="93.65" customHeight="1">
      <c r="A28" s="61" t="e">
        <f>'1. CUTTING DOCKET'!#REF!</f>
        <v>#REF!</v>
      </c>
      <c r="B28" s="636" t="e">
        <f>'1. CUTTING DOCKET'!#REF!</f>
        <v>#REF!</v>
      </c>
      <c r="C28" s="621"/>
      <c r="D28" s="637"/>
      <c r="E28" s="102"/>
    </row>
    <row r="29" spans="1:5" s="62" customFormat="1" ht="273" customHeight="1">
      <c r="A29" s="64" t="s">
        <v>103</v>
      </c>
      <c r="B29" s="654"/>
      <c r="C29" s="655"/>
      <c r="D29" s="656"/>
      <c r="E29" s="656"/>
    </row>
    <row r="30" spans="1:5" s="62" customFormat="1" ht="95.25" customHeight="1">
      <c r="A30" s="61" t="str">
        <f>'1. CUTTING DOCKET'!B46</f>
        <v>POLY BAG THÙNG</v>
      </c>
      <c r="B30" s="636" t="str">
        <f>'1. CUTTING DOCKET'!F46</f>
        <v>CLEAR</v>
      </c>
      <c r="C30" s="621"/>
      <c r="D30" s="637"/>
      <c r="E30" s="102"/>
    </row>
    <row r="31" spans="1:5" s="62" customFormat="1" ht="324.75" customHeight="1">
      <c r="A31" s="64"/>
      <c r="B31" s="654"/>
      <c r="C31" s="655"/>
      <c r="D31" s="656"/>
      <c r="E31" s="656"/>
    </row>
    <row r="32" spans="1:5" s="62" customFormat="1" ht="119.5" customHeight="1">
      <c r="A32" s="61" t="s">
        <v>105</v>
      </c>
      <c r="B32" s="636" t="e">
        <f>'1. CUTTING DOCKET'!#REF!</f>
        <v>#REF!</v>
      </c>
      <c r="C32" s="621"/>
      <c r="D32" s="637"/>
      <c r="E32" s="102"/>
    </row>
    <row r="33" spans="1:9" s="62" customFormat="1" ht="287.25" customHeight="1">
      <c r="A33" s="64" t="s">
        <v>106</v>
      </c>
      <c r="B33" s="654"/>
      <c r="C33" s="655"/>
      <c r="D33" s="656"/>
      <c r="E33" s="656"/>
    </row>
    <row r="34" spans="1:9" s="62" customFormat="1" ht="71.5" customHeight="1">
      <c r="A34" s="61" t="s">
        <v>96</v>
      </c>
      <c r="B34" s="636" t="s">
        <v>38</v>
      </c>
      <c r="C34" s="621"/>
      <c r="D34" s="637"/>
      <c r="E34" s="102"/>
    </row>
    <row r="35" spans="1:9" s="62" customFormat="1" ht="87" customHeight="1">
      <c r="A35" s="64" t="s">
        <v>104</v>
      </c>
      <c r="B35" s="654"/>
      <c r="C35" s="655"/>
      <c r="D35" s="656"/>
      <c r="E35" s="656"/>
    </row>
    <row r="36" spans="1:9" s="62" customFormat="1" ht="63.65" customHeight="1">
      <c r="A36" s="61" t="s">
        <v>97</v>
      </c>
      <c r="B36" s="636" t="s">
        <v>92</v>
      </c>
      <c r="C36" s="621"/>
      <c r="D36" s="637"/>
      <c r="E36" s="102"/>
    </row>
    <row r="37" spans="1:9" s="62" customFormat="1" ht="97.5" customHeight="1">
      <c r="A37" s="64" t="s">
        <v>104</v>
      </c>
      <c r="B37" s="654"/>
      <c r="C37" s="655"/>
      <c r="D37" s="656"/>
      <c r="E37" s="656"/>
    </row>
    <row r="38" spans="1:9" s="62" customFormat="1" ht="97.5" customHeight="1">
      <c r="A38" s="98" t="e">
        <f>'1. CUTTING DOCKET'!#REF!</f>
        <v>#REF!</v>
      </c>
      <c r="B38" s="657" t="e">
        <f>'1. CUTTING DOCKET'!#REF!</f>
        <v>#REF!</v>
      </c>
      <c r="C38" s="658"/>
      <c r="D38" s="659"/>
      <c r="E38" s="103"/>
    </row>
    <row r="39" spans="1:9" s="62" customFormat="1" ht="221.5" customHeight="1">
      <c r="A39" s="64"/>
      <c r="B39" s="660"/>
      <c r="C39" s="661"/>
      <c r="D39" s="660"/>
      <c r="E39" s="66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4615-5D97-486C-AC2A-C4F6CB2443AD}">
  <sheetPr>
    <tabColor rgb="FFFF0000"/>
    <pageSetUpPr fitToPage="1"/>
  </sheetPr>
  <dimension ref="A1:K36"/>
  <sheetViews>
    <sheetView view="pageBreakPreview" zoomScale="60" zoomScaleNormal="71" workbookViewId="0">
      <selection activeCell="C13" sqref="C13"/>
    </sheetView>
  </sheetViews>
  <sheetFormatPr defaultColWidth="8.453125" defaultRowHeight="14"/>
  <cols>
    <col min="1" max="1" width="14.90625" style="302" customWidth="1"/>
    <col min="2" max="2" width="61.1796875" style="302" customWidth="1"/>
    <col min="3" max="3" width="35.1796875" style="302" customWidth="1"/>
    <col min="4" max="4" width="15.81640625" style="301" customWidth="1"/>
    <col min="5" max="5" width="13" style="341" customWidth="1"/>
    <col min="6" max="10" width="11.26953125" style="341" customWidth="1"/>
    <col min="11" max="11" width="33.453125" style="302" bestFit="1" customWidth="1"/>
    <col min="12" max="16384" width="8.453125" style="302"/>
  </cols>
  <sheetData>
    <row r="1" spans="1:11" ht="16.5" customHeight="1">
      <c r="A1" s="662" t="s">
        <v>314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1" ht="16.5" customHeight="1">
      <c r="A2" s="662" t="s">
        <v>315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1" ht="16.5" customHeight="1">
      <c r="A3" s="303" t="s">
        <v>316</v>
      </c>
      <c r="B3" s="304" t="s">
        <v>259</v>
      </c>
      <c r="C3" s="304"/>
      <c r="D3" s="296"/>
      <c r="E3" s="305" t="s">
        <v>317</v>
      </c>
      <c r="F3" s="306"/>
      <c r="G3" s="305" t="s">
        <v>318</v>
      </c>
      <c r="H3" s="307">
        <v>45086</v>
      </c>
      <c r="I3" s="307"/>
      <c r="J3" s="308"/>
    </row>
    <row r="4" spans="1:11" ht="16.5" customHeight="1">
      <c r="A4" s="309" t="s">
        <v>319</v>
      </c>
      <c r="B4" s="310">
        <v>50287</v>
      </c>
      <c r="C4" s="310"/>
      <c r="D4" s="297"/>
      <c r="E4" s="311" t="s">
        <v>320</v>
      </c>
      <c r="F4" s="312"/>
      <c r="G4" s="311" t="s">
        <v>321</v>
      </c>
      <c r="H4" s="311" t="s">
        <v>322</v>
      </c>
      <c r="I4" s="311"/>
      <c r="J4" s="313"/>
    </row>
    <row r="5" spans="1:11" ht="16.5" customHeight="1">
      <c r="A5" s="314" t="s">
        <v>323</v>
      </c>
      <c r="B5" s="315" t="s">
        <v>324</v>
      </c>
      <c r="C5" s="315"/>
      <c r="D5" s="298"/>
      <c r="E5" s="316" t="s">
        <v>325</v>
      </c>
      <c r="F5" s="317"/>
      <c r="G5" s="317"/>
      <c r="H5" s="317"/>
      <c r="I5" s="317"/>
      <c r="J5" s="318"/>
    </row>
    <row r="6" spans="1:11" ht="49.5" customHeight="1">
      <c r="A6" s="319" t="s">
        <v>260</v>
      </c>
      <c r="B6" s="319" t="s">
        <v>261</v>
      </c>
      <c r="C6" s="319" t="s">
        <v>218</v>
      </c>
      <c r="D6" s="299" t="s">
        <v>262</v>
      </c>
      <c r="E6" s="319" t="s">
        <v>263</v>
      </c>
      <c r="F6" s="320" t="s">
        <v>326</v>
      </c>
      <c r="G6" s="320" t="s">
        <v>327</v>
      </c>
      <c r="H6" s="320" t="s">
        <v>328</v>
      </c>
      <c r="I6" s="320" t="s">
        <v>329</v>
      </c>
      <c r="J6" s="320" t="s">
        <v>330</v>
      </c>
      <c r="K6" s="321" t="s">
        <v>331</v>
      </c>
    </row>
    <row r="7" spans="1:11" ht="21.65" customHeight="1">
      <c r="A7" s="322" t="s">
        <v>332</v>
      </c>
      <c r="B7" s="323" t="s">
        <v>264</v>
      </c>
      <c r="C7" s="323" t="s">
        <v>218</v>
      </c>
      <c r="D7" s="300"/>
      <c r="E7" s="324"/>
      <c r="F7" s="324"/>
      <c r="G7" s="325"/>
      <c r="H7" s="324"/>
      <c r="I7" s="326"/>
      <c r="J7" s="326"/>
      <c r="K7" s="327"/>
    </row>
    <row r="8" spans="1:11" ht="21.65" customHeight="1">
      <c r="A8" s="322" t="s">
        <v>333</v>
      </c>
      <c r="B8" s="323" t="s">
        <v>265</v>
      </c>
      <c r="C8" s="323" t="s">
        <v>266</v>
      </c>
      <c r="D8" s="300">
        <v>0.25</v>
      </c>
      <c r="E8" s="328" t="s">
        <v>334</v>
      </c>
      <c r="F8" s="328" t="s">
        <v>335</v>
      </c>
      <c r="G8" s="329">
        <v>8</v>
      </c>
      <c r="H8" s="328" t="s">
        <v>336</v>
      </c>
      <c r="I8" s="328" t="s">
        <v>337</v>
      </c>
      <c r="J8" s="330" t="s">
        <v>338</v>
      </c>
      <c r="K8" s="327"/>
    </row>
    <row r="9" spans="1:11" ht="21.65" customHeight="1">
      <c r="A9" s="322" t="s">
        <v>339</v>
      </c>
      <c r="B9" s="323" t="s">
        <v>267</v>
      </c>
      <c r="C9" s="323" t="s">
        <v>268</v>
      </c>
      <c r="D9" s="300">
        <v>0.125</v>
      </c>
      <c r="E9" s="328" t="s">
        <v>340</v>
      </c>
      <c r="F9" s="331">
        <v>4</v>
      </c>
      <c r="G9" s="332">
        <v>4.125</v>
      </c>
      <c r="H9" s="331">
        <v>4.25</v>
      </c>
      <c r="I9" s="331">
        <v>4.375</v>
      </c>
      <c r="J9" s="333">
        <v>4.5</v>
      </c>
      <c r="K9" s="327"/>
    </row>
    <row r="10" spans="1:11" ht="21.65" customHeight="1">
      <c r="A10" s="322" t="s">
        <v>341</v>
      </c>
      <c r="B10" s="323" t="s">
        <v>269</v>
      </c>
      <c r="C10" s="323" t="s">
        <v>270</v>
      </c>
      <c r="D10" s="300">
        <v>0.125</v>
      </c>
      <c r="E10" s="329">
        <v>0</v>
      </c>
      <c r="F10" s="329">
        <v>1</v>
      </c>
      <c r="G10" s="329">
        <v>1</v>
      </c>
      <c r="H10" s="329">
        <v>1</v>
      </c>
      <c r="I10" s="329">
        <v>1</v>
      </c>
      <c r="J10" s="334">
        <v>1</v>
      </c>
      <c r="K10" s="327"/>
    </row>
    <row r="11" spans="1:11" ht="21.65" customHeight="1">
      <c r="A11" s="322" t="s">
        <v>342</v>
      </c>
      <c r="B11" s="323" t="s">
        <v>271</v>
      </c>
      <c r="C11" s="323" t="s">
        <v>272</v>
      </c>
      <c r="D11" s="300">
        <v>0.375</v>
      </c>
      <c r="E11" s="328" t="s">
        <v>343</v>
      </c>
      <c r="F11" s="328"/>
      <c r="G11" s="329">
        <v>0</v>
      </c>
      <c r="H11" s="328"/>
      <c r="I11" s="329"/>
      <c r="J11" s="330"/>
      <c r="K11" s="327"/>
    </row>
    <row r="12" spans="1:11" ht="21.65" customHeight="1">
      <c r="A12" s="322" t="s">
        <v>344</v>
      </c>
      <c r="B12" s="323" t="s">
        <v>273</v>
      </c>
      <c r="C12" s="323" t="s">
        <v>252</v>
      </c>
      <c r="D12" s="300">
        <v>0.125</v>
      </c>
      <c r="E12" s="329">
        <v>0</v>
      </c>
      <c r="F12" s="328" t="s">
        <v>345</v>
      </c>
      <c r="G12" s="328" t="s">
        <v>345</v>
      </c>
      <c r="H12" s="328" t="s">
        <v>345</v>
      </c>
      <c r="I12" s="328" t="s">
        <v>345</v>
      </c>
      <c r="J12" s="330" t="s">
        <v>345</v>
      </c>
      <c r="K12" s="327"/>
    </row>
    <row r="13" spans="1:11" ht="21.65" customHeight="1">
      <c r="A13" s="322" t="s">
        <v>346</v>
      </c>
      <c r="B13" s="323" t="s">
        <v>274</v>
      </c>
      <c r="C13" s="323" t="s">
        <v>253</v>
      </c>
      <c r="D13" s="300">
        <v>0.375</v>
      </c>
      <c r="E13" s="328" t="s">
        <v>347</v>
      </c>
      <c r="F13" s="328" t="s">
        <v>348</v>
      </c>
      <c r="G13" s="328" t="s">
        <v>349</v>
      </c>
      <c r="H13" s="328" t="s">
        <v>350</v>
      </c>
      <c r="I13" s="328" t="s">
        <v>351</v>
      </c>
      <c r="J13" s="330" t="s">
        <v>352</v>
      </c>
      <c r="K13" s="327"/>
    </row>
    <row r="14" spans="1:11" ht="21.65" customHeight="1">
      <c r="A14" s="322" t="s">
        <v>353</v>
      </c>
      <c r="B14" s="323" t="s">
        <v>275</v>
      </c>
      <c r="C14" s="323"/>
      <c r="D14" s="300">
        <v>0.375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34">
        <v>0</v>
      </c>
      <c r="K14" s="327"/>
    </row>
    <row r="15" spans="1:11" ht="21.65" customHeight="1">
      <c r="A15" s="322" t="s">
        <v>354</v>
      </c>
      <c r="B15" s="323" t="s">
        <v>276</v>
      </c>
      <c r="C15" s="323" t="s">
        <v>277</v>
      </c>
      <c r="D15" s="300">
        <v>0.375</v>
      </c>
      <c r="E15" s="328" t="s">
        <v>347</v>
      </c>
      <c r="F15" s="328" t="s">
        <v>355</v>
      </c>
      <c r="G15" s="329">
        <v>18</v>
      </c>
      <c r="H15" s="328" t="s">
        <v>356</v>
      </c>
      <c r="I15" s="328" t="s">
        <v>357</v>
      </c>
      <c r="J15" s="330" t="s">
        <v>358</v>
      </c>
      <c r="K15" s="327"/>
    </row>
    <row r="16" spans="1:11" ht="21.65" customHeight="1">
      <c r="A16" s="322" t="s">
        <v>359</v>
      </c>
      <c r="B16" s="323" t="s">
        <v>278</v>
      </c>
      <c r="C16" s="323" t="s">
        <v>279</v>
      </c>
      <c r="D16" s="300">
        <v>0.375</v>
      </c>
      <c r="E16" s="328" t="s">
        <v>347</v>
      </c>
      <c r="F16" s="328" t="s">
        <v>360</v>
      </c>
      <c r="G16" s="329">
        <v>19</v>
      </c>
      <c r="H16" s="328" t="s">
        <v>361</v>
      </c>
      <c r="I16" s="328" t="s">
        <v>362</v>
      </c>
      <c r="J16" s="330" t="s">
        <v>363</v>
      </c>
      <c r="K16" s="327"/>
    </row>
    <row r="17" spans="1:11" ht="21.65" customHeight="1">
      <c r="A17" s="322" t="s">
        <v>364</v>
      </c>
      <c r="B17" s="323" t="s">
        <v>280</v>
      </c>
      <c r="C17" s="323" t="s">
        <v>281</v>
      </c>
      <c r="D17" s="300">
        <v>0.25</v>
      </c>
      <c r="E17" s="328" t="s">
        <v>334</v>
      </c>
      <c r="F17" s="332">
        <v>12.5</v>
      </c>
      <c r="G17" s="331">
        <v>12.75</v>
      </c>
      <c r="H17" s="331">
        <v>13</v>
      </c>
      <c r="I17" s="331">
        <v>13.25</v>
      </c>
      <c r="J17" s="335">
        <v>13.5</v>
      </c>
      <c r="K17" s="327"/>
    </row>
    <row r="18" spans="1:11" ht="21.65" customHeight="1">
      <c r="A18" s="322" t="s">
        <v>57</v>
      </c>
      <c r="B18" s="323" t="s">
        <v>282</v>
      </c>
      <c r="C18" s="323" t="s">
        <v>254</v>
      </c>
      <c r="D18" s="300" t="s">
        <v>283</v>
      </c>
      <c r="E18" s="329">
        <v>0</v>
      </c>
      <c r="F18" s="328" t="s">
        <v>365</v>
      </c>
      <c r="G18" s="328" t="s">
        <v>365</v>
      </c>
      <c r="H18" s="328" t="s">
        <v>365</v>
      </c>
      <c r="I18" s="328" t="s">
        <v>365</v>
      </c>
      <c r="J18" s="330" t="s">
        <v>365</v>
      </c>
      <c r="K18" s="327"/>
    </row>
    <row r="19" spans="1:11" ht="21.65" customHeight="1">
      <c r="A19" s="322" t="s">
        <v>10</v>
      </c>
      <c r="B19" s="323" t="s">
        <v>284</v>
      </c>
      <c r="C19" s="323" t="s">
        <v>285</v>
      </c>
      <c r="D19" s="300" t="s">
        <v>283</v>
      </c>
      <c r="E19" s="329">
        <v>0</v>
      </c>
      <c r="F19" s="328" t="s">
        <v>343</v>
      </c>
      <c r="G19" s="328" t="s">
        <v>343</v>
      </c>
      <c r="H19" s="328" t="s">
        <v>343</v>
      </c>
      <c r="I19" s="328" t="s">
        <v>343</v>
      </c>
      <c r="J19" s="330" t="s">
        <v>343</v>
      </c>
      <c r="K19" s="327"/>
    </row>
    <row r="20" spans="1:11" ht="21.65" customHeight="1">
      <c r="A20" s="322" t="s">
        <v>366</v>
      </c>
      <c r="B20" s="323" t="s">
        <v>286</v>
      </c>
      <c r="C20" s="323" t="s">
        <v>287</v>
      </c>
      <c r="D20" s="300">
        <v>0.375</v>
      </c>
      <c r="E20" s="328" t="s">
        <v>343</v>
      </c>
      <c r="F20" s="332">
        <v>28</v>
      </c>
      <c r="G20" s="331">
        <v>28.5</v>
      </c>
      <c r="H20" s="332">
        <v>29</v>
      </c>
      <c r="I20" s="331">
        <v>29.5</v>
      </c>
      <c r="J20" s="335">
        <v>30.125</v>
      </c>
      <c r="K20" s="336" t="s">
        <v>367</v>
      </c>
    </row>
    <row r="21" spans="1:11" ht="21.65" customHeight="1">
      <c r="A21" s="322" t="s">
        <v>368</v>
      </c>
      <c r="B21" s="323" t="s">
        <v>288</v>
      </c>
      <c r="C21" s="323" t="s">
        <v>218</v>
      </c>
      <c r="D21" s="300">
        <v>0.25</v>
      </c>
      <c r="E21" s="329">
        <v>0</v>
      </c>
      <c r="F21" s="329">
        <v>0</v>
      </c>
      <c r="G21" s="329">
        <v>0</v>
      </c>
      <c r="H21" s="329">
        <v>0</v>
      </c>
      <c r="I21" s="329">
        <v>0</v>
      </c>
      <c r="J21" s="334">
        <v>0</v>
      </c>
      <c r="K21" s="327"/>
    </row>
    <row r="22" spans="1:11" ht="21.65" customHeight="1">
      <c r="A22" s="322" t="s">
        <v>369</v>
      </c>
      <c r="B22" s="323" t="s">
        <v>289</v>
      </c>
      <c r="C22" s="323" t="s">
        <v>218</v>
      </c>
      <c r="D22" s="300">
        <v>0.375</v>
      </c>
      <c r="E22" s="329">
        <v>0</v>
      </c>
      <c r="F22" s="329">
        <v>0</v>
      </c>
      <c r="G22" s="329">
        <v>0</v>
      </c>
      <c r="H22" s="329">
        <v>0</v>
      </c>
      <c r="I22" s="329">
        <v>0</v>
      </c>
      <c r="J22" s="334">
        <v>0</v>
      </c>
      <c r="K22" s="327"/>
    </row>
    <row r="23" spans="1:11" ht="21.65" customHeight="1">
      <c r="A23" s="322" t="s">
        <v>370</v>
      </c>
      <c r="B23" s="323" t="s">
        <v>290</v>
      </c>
      <c r="C23" s="323" t="s">
        <v>291</v>
      </c>
      <c r="D23" s="300">
        <v>1</v>
      </c>
      <c r="E23" s="328" t="s">
        <v>371</v>
      </c>
      <c r="F23" s="328" t="s">
        <v>372</v>
      </c>
      <c r="G23" s="329">
        <v>49</v>
      </c>
      <c r="H23" s="328" t="s">
        <v>373</v>
      </c>
      <c r="I23" s="329">
        <v>54</v>
      </c>
      <c r="J23" s="330" t="s">
        <v>374</v>
      </c>
      <c r="K23" s="327"/>
    </row>
    <row r="24" spans="1:11" ht="21.65" customHeight="1">
      <c r="A24" s="322" t="s">
        <v>375</v>
      </c>
      <c r="B24" s="323" t="s">
        <v>292</v>
      </c>
      <c r="C24" s="323" t="s">
        <v>293</v>
      </c>
      <c r="D24" s="300">
        <v>1</v>
      </c>
      <c r="E24" s="328" t="s">
        <v>371</v>
      </c>
      <c r="F24" s="328" t="s">
        <v>376</v>
      </c>
      <c r="G24" s="329">
        <v>39</v>
      </c>
      <c r="H24" s="328" t="s">
        <v>377</v>
      </c>
      <c r="I24" s="329">
        <v>44</v>
      </c>
      <c r="J24" s="330" t="s">
        <v>372</v>
      </c>
      <c r="K24" s="327"/>
    </row>
    <row r="25" spans="1:11" ht="21.65" customHeight="1">
      <c r="A25" s="322" t="s">
        <v>60</v>
      </c>
      <c r="B25" s="323" t="s">
        <v>294</v>
      </c>
      <c r="C25" s="323" t="s">
        <v>295</v>
      </c>
      <c r="D25" s="300">
        <v>1</v>
      </c>
      <c r="E25" s="328" t="s">
        <v>371</v>
      </c>
      <c r="F25" s="329">
        <v>43</v>
      </c>
      <c r="G25" s="328" t="s">
        <v>378</v>
      </c>
      <c r="H25" s="329">
        <v>48</v>
      </c>
      <c r="I25" s="328" t="s">
        <v>379</v>
      </c>
      <c r="J25" s="334">
        <v>53</v>
      </c>
      <c r="K25" s="327"/>
    </row>
    <row r="26" spans="1:11" ht="21.65" customHeight="1">
      <c r="A26" s="322" t="s">
        <v>380</v>
      </c>
      <c r="B26" s="323" t="s">
        <v>296</v>
      </c>
      <c r="C26" s="323" t="s">
        <v>218</v>
      </c>
      <c r="D26" s="300">
        <v>1</v>
      </c>
      <c r="E26" s="329">
        <v>0</v>
      </c>
      <c r="F26" s="329">
        <v>0</v>
      </c>
      <c r="G26" s="329">
        <v>0</v>
      </c>
      <c r="H26" s="329">
        <v>0</v>
      </c>
      <c r="I26" s="329">
        <v>0</v>
      </c>
      <c r="J26" s="334">
        <v>0</v>
      </c>
      <c r="K26" s="327"/>
    </row>
    <row r="27" spans="1:11" ht="21.65" customHeight="1">
      <c r="A27" s="322" t="s">
        <v>381</v>
      </c>
      <c r="B27" s="323" t="s">
        <v>297</v>
      </c>
      <c r="C27" s="323" t="s">
        <v>298</v>
      </c>
      <c r="D27" s="300">
        <v>0.125</v>
      </c>
      <c r="E27" s="329">
        <v>0</v>
      </c>
      <c r="F27" s="329">
        <v>3</v>
      </c>
      <c r="G27" s="329">
        <v>3</v>
      </c>
      <c r="H27" s="329">
        <v>3</v>
      </c>
      <c r="I27" s="329">
        <v>3</v>
      </c>
      <c r="J27" s="334">
        <v>3</v>
      </c>
      <c r="K27" s="327"/>
    </row>
    <row r="28" spans="1:11" ht="21.65" customHeight="1">
      <c r="A28" s="322" t="s">
        <v>382</v>
      </c>
      <c r="B28" s="323" t="s">
        <v>299</v>
      </c>
      <c r="C28" s="323" t="s">
        <v>300</v>
      </c>
      <c r="D28" s="300">
        <v>0.625</v>
      </c>
      <c r="E28" s="328">
        <v>0.875</v>
      </c>
      <c r="F28" s="331" t="s">
        <v>383</v>
      </c>
      <c r="G28" s="331" t="s">
        <v>384</v>
      </c>
      <c r="H28" s="331" t="s">
        <v>385</v>
      </c>
      <c r="I28" s="331" t="s">
        <v>386</v>
      </c>
      <c r="J28" s="337">
        <v>39</v>
      </c>
      <c r="K28" s="336" t="s">
        <v>367</v>
      </c>
    </row>
    <row r="29" spans="1:11" ht="21.65" customHeight="1">
      <c r="A29" s="322" t="s">
        <v>387</v>
      </c>
      <c r="B29" s="323" t="s">
        <v>301</v>
      </c>
      <c r="C29" s="323" t="s">
        <v>302</v>
      </c>
      <c r="D29" s="300">
        <v>0.375</v>
      </c>
      <c r="E29" s="328" t="s">
        <v>347</v>
      </c>
      <c r="F29" s="328" t="s">
        <v>388</v>
      </c>
      <c r="G29" s="329">
        <v>21</v>
      </c>
      <c r="H29" s="328" t="s">
        <v>389</v>
      </c>
      <c r="I29" s="328" t="s">
        <v>390</v>
      </c>
      <c r="J29" s="330" t="s">
        <v>391</v>
      </c>
      <c r="K29" s="327"/>
    </row>
    <row r="30" spans="1:11" ht="21.65" customHeight="1">
      <c r="A30" s="322" t="s">
        <v>392</v>
      </c>
      <c r="B30" s="323" t="s">
        <v>303</v>
      </c>
      <c r="C30" s="323" t="s">
        <v>304</v>
      </c>
      <c r="D30" s="300" t="s">
        <v>283</v>
      </c>
      <c r="E30" s="329">
        <v>0</v>
      </c>
      <c r="F30" s="335">
        <v>10.375</v>
      </c>
      <c r="G30" s="335">
        <v>10.375</v>
      </c>
      <c r="H30" s="335">
        <v>10.375</v>
      </c>
      <c r="I30" s="335">
        <v>10.375</v>
      </c>
      <c r="J30" s="335">
        <v>10.375</v>
      </c>
      <c r="K30" s="327"/>
    </row>
    <row r="31" spans="1:11" ht="21.65" customHeight="1">
      <c r="A31" s="322" t="s">
        <v>393</v>
      </c>
      <c r="B31" s="323" t="s">
        <v>305</v>
      </c>
      <c r="C31" s="323" t="s">
        <v>223</v>
      </c>
      <c r="D31" s="300">
        <v>0.375</v>
      </c>
      <c r="E31" s="328" t="s">
        <v>343</v>
      </c>
      <c r="F31" s="329">
        <v>15</v>
      </c>
      <c r="G31" s="328" t="s">
        <v>394</v>
      </c>
      <c r="H31" s="329">
        <v>16</v>
      </c>
      <c r="I31" s="328" t="s">
        <v>395</v>
      </c>
      <c r="J31" s="334">
        <v>17</v>
      </c>
      <c r="K31" s="327"/>
    </row>
    <row r="32" spans="1:11" ht="21.65" customHeight="1">
      <c r="A32" s="322" t="s">
        <v>396</v>
      </c>
      <c r="B32" s="323" t="s">
        <v>306</v>
      </c>
      <c r="C32" s="323" t="s">
        <v>307</v>
      </c>
      <c r="D32" s="300">
        <v>0.25</v>
      </c>
      <c r="E32" s="328" t="s">
        <v>334</v>
      </c>
      <c r="F32" s="328" t="s">
        <v>335</v>
      </c>
      <c r="G32" s="329">
        <v>8</v>
      </c>
      <c r="H32" s="328" t="s">
        <v>336</v>
      </c>
      <c r="I32" s="328" t="s">
        <v>337</v>
      </c>
      <c r="J32" s="330" t="s">
        <v>338</v>
      </c>
      <c r="K32" s="327"/>
    </row>
    <row r="33" spans="1:11" ht="21.65" customHeight="1">
      <c r="A33" s="322" t="s">
        <v>397</v>
      </c>
      <c r="B33" s="323" t="s">
        <v>308</v>
      </c>
      <c r="C33" s="323" t="s">
        <v>309</v>
      </c>
      <c r="D33" s="300">
        <v>0.25</v>
      </c>
      <c r="E33" s="328" t="s">
        <v>334</v>
      </c>
      <c r="F33" s="328" t="s">
        <v>398</v>
      </c>
      <c r="G33" s="329">
        <v>11</v>
      </c>
      <c r="H33" s="328" t="s">
        <v>399</v>
      </c>
      <c r="I33" s="328" t="s">
        <v>400</v>
      </c>
      <c r="J33" s="330" t="s">
        <v>401</v>
      </c>
      <c r="K33" s="327"/>
    </row>
    <row r="34" spans="1:11" ht="21.65" customHeight="1">
      <c r="A34" s="322" t="s">
        <v>402</v>
      </c>
      <c r="B34" s="323" t="s">
        <v>310</v>
      </c>
      <c r="C34" s="323" t="s">
        <v>218</v>
      </c>
      <c r="D34" s="300">
        <v>0.25</v>
      </c>
      <c r="E34" s="329">
        <v>0</v>
      </c>
      <c r="F34" s="329">
        <v>0</v>
      </c>
      <c r="G34" s="329">
        <v>0</v>
      </c>
      <c r="H34" s="329">
        <v>0</v>
      </c>
      <c r="I34" s="329">
        <v>0</v>
      </c>
      <c r="J34" s="334">
        <v>0</v>
      </c>
      <c r="K34" s="327"/>
    </row>
    <row r="35" spans="1:11" ht="21.65" customHeight="1">
      <c r="A35" s="322" t="s">
        <v>403</v>
      </c>
      <c r="B35" s="323" t="s">
        <v>311</v>
      </c>
      <c r="C35" s="323" t="s">
        <v>312</v>
      </c>
      <c r="D35" s="300">
        <v>0.125</v>
      </c>
      <c r="E35" s="329">
        <v>0</v>
      </c>
      <c r="F35" s="329">
        <v>3</v>
      </c>
      <c r="G35" s="329">
        <v>3</v>
      </c>
      <c r="H35" s="329">
        <v>3</v>
      </c>
      <c r="I35" s="329">
        <v>3</v>
      </c>
      <c r="J35" s="334">
        <v>3</v>
      </c>
      <c r="K35" s="327"/>
    </row>
    <row r="36" spans="1:11" ht="21.65" customHeight="1">
      <c r="A36" s="338" t="s">
        <v>313</v>
      </c>
      <c r="B36" s="339"/>
      <c r="C36" s="339"/>
      <c r="D36" s="300"/>
      <c r="E36" s="340"/>
      <c r="F36" s="340"/>
      <c r="G36" s="340"/>
      <c r="H36" s="340"/>
      <c r="I36" s="340"/>
      <c r="J36" s="340"/>
    </row>
  </sheetData>
  <mergeCells count="2">
    <mergeCell ref="A1:J1"/>
    <mergeCell ref="A2:J2"/>
  </mergeCells>
  <pageMargins left="0" right="0" top="0.75" bottom="0.75" header="0.3" footer="0.3"/>
  <pageSetup paperSize="9" scale="62" fitToHeight="0" orientation="landscape" r:id="rId1"/>
  <colBreaks count="1" manualBreakCount="1">
    <brk id="10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C16" sqref="C16:F16"/>
    </sheetView>
  </sheetViews>
  <sheetFormatPr defaultColWidth="9.90625" defaultRowHeight="15.5"/>
  <cols>
    <col min="1" max="1" width="5.453125" style="246" bestFit="1" customWidth="1"/>
    <col min="2" max="2" width="19.6328125" style="246" customWidth="1"/>
    <col min="3" max="3" width="10.54296875" style="246" customWidth="1"/>
    <col min="4" max="4" width="20" style="246" customWidth="1"/>
    <col min="5" max="5" width="2.36328125" style="246" customWidth="1"/>
    <col min="6" max="6" width="15.90625" style="246" customWidth="1"/>
    <col min="7" max="7" width="19.36328125" style="246" customWidth="1"/>
    <col min="8" max="8" width="45.54296875" style="246" customWidth="1"/>
    <col min="9" max="254" width="9.90625" style="246"/>
    <col min="255" max="255" width="3.90625" style="246" customWidth="1"/>
    <col min="256" max="257" width="9.54296875" style="246" customWidth="1"/>
    <col min="258" max="259" width="14.6328125" style="246" customWidth="1"/>
    <col min="260" max="260" width="0" style="246" hidden="1" customWidth="1"/>
    <col min="261" max="267" width="9.54296875" style="246" customWidth="1"/>
    <col min="268" max="510" width="9.90625" style="246"/>
    <col min="511" max="511" width="3.90625" style="246" customWidth="1"/>
    <col min="512" max="513" width="9.54296875" style="246" customWidth="1"/>
    <col min="514" max="515" width="14.6328125" style="246" customWidth="1"/>
    <col min="516" max="516" width="0" style="246" hidden="1" customWidth="1"/>
    <col min="517" max="523" width="9.54296875" style="246" customWidth="1"/>
    <col min="524" max="766" width="9.90625" style="246"/>
    <col min="767" max="767" width="3.90625" style="246" customWidth="1"/>
    <col min="768" max="769" width="9.54296875" style="246" customWidth="1"/>
    <col min="770" max="771" width="14.6328125" style="246" customWidth="1"/>
    <col min="772" max="772" width="0" style="246" hidden="1" customWidth="1"/>
    <col min="773" max="779" width="9.54296875" style="246" customWidth="1"/>
    <col min="780" max="1022" width="9.90625" style="246"/>
    <col min="1023" max="1023" width="3.90625" style="246" customWidth="1"/>
    <col min="1024" max="1025" width="9.54296875" style="246" customWidth="1"/>
    <col min="1026" max="1027" width="14.6328125" style="246" customWidth="1"/>
    <col min="1028" max="1028" width="0" style="246" hidden="1" customWidth="1"/>
    <col min="1029" max="1035" width="9.54296875" style="246" customWidth="1"/>
    <col min="1036" max="1278" width="9.90625" style="246"/>
    <col min="1279" max="1279" width="3.90625" style="246" customWidth="1"/>
    <col min="1280" max="1281" width="9.54296875" style="246" customWidth="1"/>
    <col min="1282" max="1283" width="14.6328125" style="246" customWidth="1"/>
    <col min="1284" max="1284" width="0" style="246" hidden="1" customWidth="1"/>
    <col min="1285" max="1291" width="9.54296875" style="246" customWidth="1"/>
    <col min="1292" max="1534" width="9.90625" style="246"/>
    <col min="1535" max="1535" width="3.90625" style="246" customWidth="1"/>
    <col min="1536" max="1537" width="9.54296875" style="246" customWidth="1"/>
    <col min="1538" max="1539" width="14.6328125" style="246" customWidth="1"/>
    <col min="1540" max="1540" width="0" style="246" hidden="1" customWidth="1"/>
    <col min="1541" max="1547" width="9.54296875" style="246" customWidth="1"/>
    <col min="1548" max="1790" width="9.90625" style="246"/>
    <col min="1791" max="1791" width="3.90625" style="246" customWidth="1"/>
    <col min="1792" max="1793" width="9.54296875" style="246" customWidth="1"/>
    <col min="1794" max="1795" width="14.6328125" style="246" customWidth="1"/>
    <col min="1796" max="1796" width="0" style="246" hidden="1" customWidth="1"/>
    <col min="1797" max="1803" width="9.54296875" style="246" customWidth="1"/>
    <col min="1804" max="2046" width="9.90625" style="246"/>
    <col min="2047" max="2047" width="3.90625" style="246" customWidth="1"/>
    <col min="2048" max="2049" width="9.54296875" style="246" customWidth="1"/>
    <col min="2050" max="2051" width="14.6328125" style="246" customWidth="1"/>
    <col min="2052" max="2052" width="0" style="246" hidden="1" customWidth="1"/>
    <col min="2053" max="2059" width="9.54296875" style="246" customWidth="1"/>
    <col min="2060" max="2302" width="9.90625" style="246"/>
    <col min="2303" max="2303" width="3.90625" style="246" customWidth="1"/>
    <col min="2304" max="2305" width="9.54296875" style="246" customWidth="1"/>
    <col min="2306" max="2307" width="14.6328125" style="246" customWidth="1"/>
    <col min="2308" max="2308" width="0" style="246" hidden="1" customWidth="1"/>
    <col min="2309" max="2315" width="9.54296875" style="246" customWidth="1"/>
    <col min="2316" max="2558" width="9.90625" style="246"/>
    <col min="2559" max="2559" width="3.90625" style="246" customWidth="1"/>
    <col min="2560" max="2561" width="9.54296875" style="246" customWidth="1"/>
    <col min="2562" max="2563" width="14.6328125" style="246" customWidth="1"/>
    <col min="2564" max="2564" width="0" style="246" hidden="1" customWidth="1"/>
    <col min="2565" max="2571" width="9.54296875" style="246" customWidth="1"/>
    <col min="2572" max="2814" width="9.90625" style="246"/>
    <col min="2815" max="2815" width="3.90625" style="246" customWidth="1"/>
    <col min="2816" max="2817" width="9.54296875" style="246" customWidth="1"/>
    <col min="2818" max="2819" width="14.6328125" style="246" customWidth="1"/>
    <col min="2820" max="2820" width="0" style="246" hidden="1" customWidth="1"/>
    <col min="2821" max="2827" width="9.54296875" style="246" customWidth="1"/>
    <col min="2828" max="3070" width="9.90625" style="246"/>
    <col min="3071" max="3071" width="3.90625" style="246" customWidth="1"/>
    <col min="3072" max="3073" width="9.54296875" style="246" customWidth="1"/>
    <col min="3074" max="3075" width="14.6328125" style="246" customWidth="1"/>
    <col min="3076" max="3076" width="0" style="246" hidden="1" customWidth="1"/>
    <col min="3077" max="3083" width="9.54296875" style="246" customWidth="1"/>
    <col min="3084" max="3326" width="9.90625" style="246"/>
    <col min="3327" max="3327" width="3.90625" style="246" customWidth="1"/>
    <col min="3328" max="3329" width="9.54296875" style="246" customWidth="1"/>
    <col min="3330" max="3331" width="14.6328125" style="246" customWidth="1"/>
    <col min="3332" max="3332" width="0" style="246" hidden="1" customWidth="1"/>
    <col min="3333" max="3339" width="9.54296875" style="246" customWidth="1"/>
    <col min="3340" max="3582" width="9.90625" style="246"/>
    <col min="3583" max="3583" width="3.90625" style="246" customWidth="1"/>
    <col min="3584" max="3585" width="9.54296875" style="246" customWidth="1"/>
    <col min="3586" max="3587" width="14.6328125" style="246" customWidth="1"/>
    <col min="3588" max="3588" width="0" style="246" hidden="1" customWidth="1"/>
    <col min="3589" max="3595" width="9.54296875" style="246" customWidth="1"/>
    <col min="3596" max="3838" width="9.90625" style="246"/>
    <col min="3839" max="3839" width="3.90625" style="246" customWidth="1"/>
    <col min="3840" max="3841" width="9.54296875" style="246" customWidth="1"/>
    <col min="3842" max="3843" width="14.6328125" style="246" customWidth="1"/>
    <col min="3844" max="3844" width="0" style="246" hidden="1" customWidth="1"/>
    <col min="3845" max="3851" width="9.54296875" style="246" customWidth="1"/>
    <col min="3852" max="4094" width="9.90625" style="246"/>
    <col min="4095" max="4095" width="3.90625" style="246" customWidth="1"/>
    <col min="4096" max="4097" width="9.54296875" style="246" customWidth="1"/>
    <col min="4098" max="4099" width="14.6328125" style="246" customWidth="1"/>
    <col min="4100" max="4100" width="0" style="246" hidden="1" customWidth="1"/>
    <col min="4101" max="4107" width="9.54296875" style="246" customWidth="1"/>
    <col min="4108" max="4350" width="9.90625" style="246"/>
    <col min="4351" max="4351" width="3.90625" style="246" customWidth="1"/>
    <col min="4352" max="4353" width="9.54296875" style="246" customWidth="1"/>
    <col min="4354" max="4355" width="14.6328125" style="246" customWidth="1"/>
    <col min="4356" max="4356" width="0" style="246" hidden="1" customWidth="1"/>
    <col min="4357" max="4363" width="9.54296875" style="246" customWidth="1"/>
    <col min="4364" max="4606" width="9.90625" style="246"/>
    <col min="4607" max="4607" width="3.90625" style="246" customWidth="1"/>
    <col min="4608" max="4609" width="9.54296875" style="246" customWidth="1"/>
    <col min="4610" max="4611" width="14.6328125" style="246" customWidth="1"/>
    <col min="4612" max="4612" width="0" style="246" hidden="1" customWidth="1"/>
    <col min="4613" max="4619" width="9.54296875" style="246" customWidth="1"/>
    <col min="4620" max="4862" width="9.90625" style="246"/>
    <col min="4863" max="4863" width="3.90625" style="246" customWidth="1"/>
    <col min="4864" max="4865" width="9.54296875" style="246" customWidth="1"/>
    <col min="4866" max="4867" width="14.6328125" style="246" customWidth="1"/>
    <col min="4868" max="4868" width="0" style="246" hidden="1" customWidth="1"/>
    <col min="4869" max="4875" width="9.54296875" style="246" customWidth="1"/>
    <col min="4876" max="5118" width="9.90625" style="246"/>
    <col min="5119" max="5119" width="3.90625" style="246" customWidth="1"/>
    <col min="5120" max="5121" width="9.54296875" style="246" customWidth="1"/>
    <col min="5122" max="5123" width="14.6328125" style="246" customWidth="1"/>
    <col min="5124" max="5124" width="0" style="246" hidden="1" customWidth="1"/>
    <col min="5125" max="5131" width="9.54296875" style="246" customWidth="1"/>
    <col min="5132" max="5374" width="9.90625" style="246"/>
    <col min="5375" max="5375" width="3.90625" style="246" customWidth="1"/>
    <col min="5376" max="5377" width="9.54296875" style="246" customWidth="1"/>
    <col min="5378" max="5379" width="14.6328125" style="246" customWidth="1"/>
    <col min="5380" max="5380" width="0" style="246" hidden="1" customWidth="1"/>
    <col min="5381" max="5387" width="9.54296875" style="246" customWidth="1"/>
    <col min="5388" max="5630" width="9.90625" style="246"/>
    <col min="5631" max="5631" width="3.90625" style="246" customWidth="1"/>
    <col min="5632" max="5633" width="9.54296875" style="246" customWidth="1"/>
    <col min="5634" max="5635" width="14.6328125" style="246" customWidth="1"/>
    <col min="5636" max="5636" width="0" style="246" hidden="1" customWidth="1"/>
    <col min="5637" max="5643" width="9.54296875" style="246" customWidth="1"/>
    <col min="5644" max="5886" width="9.90625" style="246"/>
    <col min="5887" max="5887" width="3.90625" style="246" customWidth="1"/>
    <col min="5888" max="5889" width="9.54296875" style="246" customWidth="1"/>
    <col min="5890" max="5891" width="14.6328125" style="246" customWidth="1"/>
    <col min="5892" max="5892" width="0" style="246" hidden="1" customWidth="1"/>
    <col min="5893" max="5899" width="9.54296875" style="246" customWidth="1"/>
    <col min="5900" max="6142" width="9.90625" style="246"/>
    <col min="6143" max="6143" width="3.90625" style="246" customWidth="1"/>
    <col min="6144" max="6145" width="9.54296875" style="246" customWidth="1"/>
    <col min="6146" max="6147" width="14.6328125" style="246" customWidth="1"/>
    <col min="6148" max="6148" width="0" style="246" hidden="1" customWidth="1"/>
    <col min="6149" max="6155" width="9.54296875" style="246" customWidth="1"/>
    <col min="6156" max="6398" width="9.90625" style="246"/>
    <col min="6399" max="6399" width="3.90625" style="246" customWidth="1"/>
    <col min="6400" max="6401" width="9.54296875" style="246" customWidth="1"/>
    <col min="6402" max="6403" width="14.6328125" style="246" customWidth="1"/>
    <col min="6404" max="6404" width="0" style="246" hidden="1" customWidth="1"/>
    <col min="6405" max="6411" width="9.54296875" style="246" customWidth="1"/>
    <col min="6412" max="6654" width="9.90625" style="246"/>
    <col min="6655" max="6655" width="3.90625" style="246" customWidth="1"/>
    <col min="6656" max="6657" width="9.54296875" style="246" customWidth="1"/>
    <col min="6658" max="6659" width="14.6328125" style="246" customWidth="1"/>
    <col min="6660" max="6660" width="0" style="246" hidden="1" customWidth="1"/>
    <col min="6661" max="6667" width="9.54296875" style="246" customWidth="1"/>
    <col min="6668" max="6910" width="9.90625" style="246"/>
    <col min="6911" max="6911" width="3.90625" style="246" customWidth="1"/>
    <col min="6912" max="6913" width="9.54296875" style="246" customWidth="1"/>
    <col min="6914" max="6915" width="14.6328125" style="246" customWidth="1"/>
    <col min="6916" max="6916" width="0" style="246" hidden="1" customWidth="1"/>
    <col min="6917" max="6923" width="9.54296875" style="246" customWidth="1"/>
    <col min="6924" max="7166" width="9.90625" style="246"/>
    <col min="7167" max="7167" width="3.90625" style="246" customWidth="1"/>
    <col min="7168" max="7169" width="9.54296875" style="246" customWidth="1"/>
    <col min="7170" max="7171" width="14.6328125" style="246" customWidth="1"/>
    <col min="7172" max="7172" width="0" style="246" hidden="1" customWidth="1"/>
    <col min="7173" max="7179" width="9.54296875" style="246" customWidth="1"/>
    <col min="7180" max="7422" width="9.90625" style="246"/>
    <col min="7423" max="7423" width="3.90625" style="246" customWidth="1"/>
    <col min="7424" max="7425" width="9.54296875" style="246" customWidth="1"/>
    <col min="7426" max="7427" width="14.6328125" style="246" customWidth="1"/>
    <col min="7428" max="7428" width="0" style="246" hidden="1" customWidth="1"/>
    <col min="7429" max="7435" width="9.54296875" style="246" customWidth="1"/>
    <col min="7436" max="7678" width="9.90625" style="246"/>
    <col min="7679" max="7679" width="3.90625" style="246" customWidth="1"/>
    <col min="7680" max="7681" width="9.54296875" style="246" customWidth="1"/>
    <col min="7682" max="7683" width="14.6328125" style="246" customWidth="1"/>
    <col min="7684" max="7684" width="0" style="246" hidden="1" customWidth="1"/>
    <col min="7685" max="7691" width="9.54296875" style="246" customWidth="1"/>
    <col min="7692" max="7934" width="9.90625" style="246"/>
    <col min="7935" max="7935" width="3.90625" style="246" customWidth="1"/>
    <col min="7936" max="7937" width="9.54296875" style="246" customWidth="1"/>
    <col min="7938" max="7939" width="14.6328125" style="246" customWidth="1"/>
    <col min="7940" max="7940" width="0" style="246" hidden="1" customWidth="1"/>
    <col min="7941" max="7947" width="9.54296875" style="246" customWidth="1"/>
    <col min="7948" max="8190" width="9.90625" style="246"/>
    <col min="8191" max="8191" width="3.90625" style="246" customWidth="1"/>
    <col min="8192" max="8193" width="9.54296875" style="246" customWidth="1"/>
    <col min="8194" max="8195" width="14.6328125" style="246" customWidth="1"/>
    <col min="8196" max="8196" width="0" style="246" hidden="1" customWidth="1"/>
    <col min="8197" max="8203" width="9.54296875" style="246" customWidth="1"/>
    <col min="8204" max="8446" width="9.90625" style="246"/>
    <col min="8447" max="8447" width="3.90625" style="246" customWidth="1"/>
    <col min="8448" max="8449" width="9.54296875" style="246" customWidth="1"/>
    <col min="8450" max="8451" width="14.6328125" style="246" customWidth="1"/>
    <col min="8452" max="8452" width="0" style="246" hidden="1" customWidth="1"/>
    <col min="8453" max="8459" width="9.54296875" style="246" customWidth="1"/>
    <col min="8460" max="8702" width="9.90625" style="246"/>
    <col min="8703" max="8703" width="3.90625" style="246" customWidth="1"/>
    <col min="8704" max="8705" width="9.54296875" style="246" customWidth="1"/>
    <col min="8706" max="8707" width="14.6328125" style="246" customWidth="1"/>
    <col min="8708" max="8708" width="0" style="246" hidden="1" customWidth="1"/>
    <col min="8709" max="8715" width="9.54296875" style="246" customWidth="1"/>
    <col min="8716" max="8958" width="9.90625" style="246"/>
    <col min="8959" max="8959" width="3.90625" style="246" customWidth="1"/>
    <col min="8960" max="8961" width="9.54296875" style="246" customWidth="1"/>
    <col min="8962" max="8963" width="14.6328125" style="246" customWidth="1"/>
    <col min="8964" max="8964" width="0" style="246" hidden="1" customWidth="1"/>
    <col min="8965" max="8971" width="9.54296875" style="246" customWidth="1"/>
    <col min="8972" max="9214" width="9.90625" style="246"/>
    <col min="9215" max="9215" width="3.90625" style="246" customWidth="1"/>
    <col min="9216" max="9217" width="9.54296875" style="246" customWidth="1"/>
    <col min="9218" max="9219" width="14.6328125" style="246" customWidth="1"/>
    <col min="9220" max="9220" width="0" style="246" hidden="1" customWidth="1"/>
    <col min="9221" max="9227" width="9.54296875" style="246" customWidth="1"/>
    <col min="9228" max="9470" width="9.90625" style="246"/>
    <col min="9471" max="9471" width="3.90625" style="246" customWidth="1"/>
    <col min="9472" max="9473" width="9.54296875" style="246" customWidth="1"/>
    <col min="9474" max="9475" width="14.6328125" style="246" customWidth="1"/>
    <col min="9476" max="9476" width="0" style="246" hidden="1" customWidth="1"/>
    <col min="9477" max="9483" width="9.54296875" style="246" customWidth="1"/>
    <col min="9484" max="9726" width="9.90625" style="246"/>
    <col min="9727" max="9727" width="3.90625" style="246" customWidth="1"/>
    <col min="9728" max="9729" width="9.54296875" style="246" customWidth="1"/>
    <col min="9730" max="9731" width="14.6328125" style="246" customWidth="1"/>
    <col min="9732" max="9732" width="0" style="246" hidden="1" customWidth="1"/>
    <col min="9733" max="9739" width="9.54296875" style="246" customWidth="1"/>
    <col min="9740" max="9982" width="9.90625" style="246"/>
    <col min="9983" max="9983" width="3.90625" style="246" customWidth="1"/>
    <col min="9984" max="9985" width="9.54296875" style="246" customWidth="1"/>
    <col min="9986" max="9987" width="14.6328125" style="246" customWidth="1"/>
    <col min="9988" max="9988" width="0" style="246" hidden="1" customWidth="1"/>
    <col min="9989" max="9995" width="9.54296875" style="246" customWidth="1"/>
    <col min="9996" max="10238" width="9.90625" style="246"/>
    <col min="10239" max="10239" width="3.90625" style="246" customWidth="1"/>
    <col min="10240" max="10241" width="9.54296875" style="246" customWidth="1"/>
    <col min="10242" max="10243" width="14.6328125" style="246" customWidth="1"/>
    <col min="10244" max="10244" width="0" style="246" hidden="1" customWidth="1"/>
    <col min="10245" max="10251" width="9.54296875" style="246" customWidth="1"/>
    <col min="10252" max="10494" width="9.90625" style="246"/>
    <col min="10495" max="10495" width="3.90625" style="246" customWidth="1"/>
    <col min="10496" max="10497" width="9.54296875" style="246" customWidth="1"/>
    <col min="10498" max="10499" width="14.6328125" style="246" customWidth="1"/>
    <col min="10500" max="10500" width="0" style="246" hidden="1" customWidth="1"/>
    <col min="10501" max="10507" width="9.54296875" style="246" customWidth="1"/>
    <col min="10508" max="10750" width="9.90625" style="246"/>
    <col min="10751" max="10751" width="3.90625" style="246" customWidth="1"/>
    <col min="10752" max="10753" width="9.54296875" style="246" customWidth="1"/>
    <col min="10754" max="10755" width="14.6328125" style="246" customWidth="1"/>
    <col min="10756" max="10756" width="0" style="246" hidden="1" customWidth="1"/>
    <col min="10757" max="10763" width="9.54296875" style="246" customWidth="1"/>
    <col min="10764" max="11006" width="9.90625" style="246"/>
    <col min="11007" max="11007" width="3.90625" style="246" customWidth="1"/>
    <col min="11008" max="11009" width="9.54296875" style="246" customWidth="1"/>
    <col min="11010" max="11011" width="14.6328125" style="246" customWidth="1"/>
    <col min="11012" max="11012" width="0" style="246" hidden="1" customWidth="1"/>
    <col min="11013" max="11019" width="9.54296875" style="246" customWidth="1"/>
    <col min="11020" max="11262" width="9.90625" style="246"/>
    <col min="11263" max="11263" width="3.90625" style="246" customWidth="1"/>
    <col min="11264" max="11265" width="9.54296875" style="246" customWidth="1"/>
    <col min="11266" max="11267" width="14.6328125" style="246" customWidth="1"/>
    <col min="11268" max="11268" width="0" style="246" hidden="1" customWidth="1"/>
    <col min="11269" max="11275" width="9.54296875" style="246" customWidth="1"/>
    <col min="11276" max="11518" width="9.90625" style="246"/>
    <col min="11519" max="11519" width="3.90625" style="246" customWidth="1"/>
    <col min="11520" max="11521" width="9.54296875" style="246" customWidth="1"/>
    <col min="11522" max="11523" width="14.6328125" style="246" customWidth="1"/>
    <col min="11524" max="11524" width="0" style="246" hidden="1" customWidth="1"/>
    <col min="11525" max="11531" width="9.54296875" style="246" customWidth="1"/>
    <col min="11532" max="11774" width="9.90625" style="246"/>
    <col min="11775" max="11775" width="3.90625" style="246" customWidth="1"/>
    <col min="11776" max="11777" width="9.54296875" style="246" customWidth="1"/>
    <col min="11778" max="11779" width="14.6328125" style="246" customWidth="1"/>
    <col min="11780" max="11780" width="0" style="246" hidden="1" customWidth="1"/>
    <col min="11781" max="11787" width="9.54296875" style="246" customWidth="1"/>
    <col min="11788" max="12030" width="9.90625" style="246"/>
    <col min="12031" max="12031" width="3.90625" style="246" customWidth="1"/>
    <col min="12032" max="12033" width="9.54296875" style="246" customWidth="1"/>
    <col min="12034" max="12035" width="14.6328125" style="246" customWidth="1"/>
    <col min="12036" max="12036" width="0" style="246" hidden="1" customWidth="1"/>
    <col min="12037" max="12043" width="9.54296875" style="246" customWidth="1"/>
    <col min="12044" max="12286" width="9.90625" style="246"/>
    <col min="12287" max="12287" width="3.90625" style="246" customWidth="1"/>
    <col min="12288" max="12289" width="9.54296875" style="246" customWidth="1"/>
    <col min="12290" max="12291" width="14.6328125" style="246" customWidth="1"/>
    <col min="12292" max="12292" width="0" style="246" hidden="1" customWidth="1"/>
    <col min="12293" max="12299" width="9.54296875" style="246" customWidth="1"/>
    <col min="12300" max="12542" width="9.90625" style="246"/>
    <col min="12543" max="12543" width="3.90625" style="246" customWidth="1"/>
    <col min="12544" max="12545" width="9.54296875" style="246" customWidth="1"/>
    <col min="12546" max="12547" width="14.6328125" style="246" customWidth="1"/>
    <col min="12548" max="12548" width="0" style="246" hidden="1" customWidth="1"/>
    <col min="12549" max="12555" width="9.54296875" style="246" customWidth="1"/>
    <col min="12556" max="12798" width="9.90625" style="246"/>
    <col min="12799" max="12799" width="3.90625" style="246" customWidth="1"/>
    <col min="12800" max="12801" width="9.54296875" style="246" customWidth="1"/>
    <col min="12802" max="12803" width="14.6328125" style="246" customWidth="1"/>
    <col min="12804" max="12804" width="0" style="246" hidden="1" customWidth="1"/>
    <col min="12805" max="12811" width="9.54296875" style="246" customWidth="1"/>
    <col min="12812" max="13054" width="9.90625" style="246"/>
    <col min="13055" max="13055" width="3.90625" style="246" customWidth="1"/>
    <col min="13056" max="13057" width="9.54296875" style="246" customWidth="1"/>
    <col min="13058" max="13059" width="14.6328125" style="246" customWidth="1"/>
    <col min="13060" max="13060" width="0" style="246" hidden="1" customWidth="1"/>
    <col min="13061" max="13067" width="9.54296875" style="246" customWidth="1"/>
    <col min="13068" max="13310" width="9.90625" style="246"/>
    <col min="13311" max="13311" width="3.90625" style="246" customWidth="1"/>
    <col min="13312" max="13313" width="9.54296875" style="246" customWidth="1"/>
    <col min="13314" max="13315" width="14.6328125" style="246" customWidth="1"/>
    <col min="13316" max="13316" width="0" style="246" hidden="1" customWidth="1"/>
    <col min="13317" max="13323" width="9.54296875" style="246" customWidth="1"/>
    <col min="13324" max="13566" width="9.90625" style="246"/>
    <col min="13567" max="13567" width="3.90625" style="246" customWidth="1"/>
    <col min="13568" max="13569" width="9.54296875" style="246" customWidth="1"/>
    <col min="13570" max="13571" width="14.6328125" style="246" customWidth="1"/>
    <col min="13572" max="13572" width="0" style="246" hidden="1" customWidth="1"/>
    <col min="13573" max="13579" width="9.54296875" style="246" customWidth="1"/>
    <col min="13580" max="13822" width="9.90625" style="246"/>
    <col min="13823" max="13823" width="3.90625" style="246" customWidth="1"/>
    <col min="13824" max="13825" width="9.54296875" style="246" customWidth="1"/>
    <col min="13826" max="13827" width="14.6328125" style="246" customWidth="1"/>
    <col min="13828" max="13828" width="0" style="246" hidden="1" customWidth="1"/>
    <col min="13829" max="13835" width="9.54296875" style="246" customWidth="1"/>
    <col min="13836" max="14078" width="9.90625" style="246"/>
    <col min="14079" max="14079" width="3.90625" style="246" customWidth="1"/>
    <col min="14080" max="14081" width="9.54296875" style="246" customWidth="1"/>
    <col min="14082" max="14083" width="14.6328125" style="246" customWidth="1"/>
    <col min="14084" max="14084" width="0" style="246" hidden="1" customWidth="1"/>
    <col min="14085" max="14091" width="9.54296875" style="246" customWidth="1"/>
    <col min="14092" max="14334" width="9.90625" style="246"/>
    <col min="14335" max="14335" width="3.90625" style="246" customWidth="1"/>
    <col min="14336" max="14337" width="9.54296875" style="246" customWidth="1"/>
    <col min="14338" max="14339" width="14.6328125" style="246" customWidth="1"/>
    <col min="14340" max="14340" width="0" style="246" hidden="1" customWidth="1"/>
    <col min="14341" max="14347" width="9.54296875" style="246" customWidth="1"/>
    <col min="14348" max="14590" width="9.90625" style="246"/>
    <col min="14591" max="14591" width="3.90625" style="246" customWidth="1"/>
    <col min="14592" max="14593" width="9.54296875" style="246" customWidth="1"/>
    <col min="14594" max="14595" width="14.6328125" style="246" customWidth="1"/>
    <col min="14596" max="14596" width="0" style="246" hidden="1" customWidth="1"/>
    <col min="14597" max="14603" width="9.54296875" style="246" customWidth="1"/>
    <col min="14604" max="14846" width="9.90625" style="246"/>
    <col min="14847" max="14847" width="3.90625" style="246" customWidth="1"/>
    <col min="14848" max="14849" width="9.54296875" style="246" customWidth="1"/>
    <col min="14850" max="14851" width="14.6328125" style="246" customWidth="1"/>
    <col min="14852" max="14852" width="0" style="246" hidden="1" customWidth="1"/>
    <col min="14853" max="14859" width="9.54296875" style="246" customWidth="1"/>
    <col min="14860" max="15102" width="9.90625" style="246"/>
    <col min="15103" max="15103" width="3.90625" style="246" customWidth="1"/>
    <col min="15104" max="15105" width="9.54296875" style="246" customWidth="1"/>
    <col min="15106" max="15107" width="14.6328125" style="246" customWidth="1"/>
    <col min="15108" max="15108" width="0" style="246" hidden="1" customWidth="1"/>
    <col min="15109" max="15115" width="9.54296875" style="246" customWidth="1"/>
    <col min="15116" max="15358" width="9.90625" style="246"/>
    <col min="15359" max="15359" width="3.90625" style="246" customWidth="1"/>
    <col min="15360" max="15361" width="9.54296875" style="246" customWidth="1"/>
    <col min="15362" max="15363" width="14.6328125" style="246" customWidth="1"/>
    <col min="15364" max="15364" width="0" style="246" hidden="1" customWidth="1"/>
    <col min="15365" max="15371" width="9.54296875" style="246" customWidth="1"/>
    <col min="15372" max="15614" width="9.90625" style="246"/>
    <col min="15615" max="15615" width="3.90625" style="246" customWidth="1"/>
    <col min="15616" max="15617" width="9.54296875" style="246" customWidth="1"/>
    <col min="15618" max="15619" width="14.6328125" style="246" customWidth="1"/>
    <col min="15620" max="15620" width="0" style="246" hidden="1" customWidth="1"/>
    <col min="15621" max="15627" width="9.54296875" style="246" customWidth="1"/>
    <col min="15628" max="15870" width="9.90625" style="246"/>
    <col min="15871" max="15871" width="3.90625" style="246" customWidth="1"/>
    <col min="15872" max="15873" width="9.54296875" style="246" customWidth="1"/>
    <col min="15874" max="15875" width="14.6328125" style="246" customWidth="1"/>
    <col min="15876" max="15876" width="0" style="246" hidden="1" customWidth="1"/>
    <col min="15877" max="15883" width="9.54296875" style="246" customWidth="1"/>
    <col min="15884" max="16126" width="9.90625" style="246"/>
    <col min="16127" max="16127" width="3.90625" style="246" customWidth="1"/>
    <col min="16128" max="16129" width="9.54296875" style="246" customWidth="1"/>
    <col min="16130" max="16131" width="14.6328125" style="246" customWidth="1"/>
    <col min="16132" max="16132" width="0" style="246" hidden="1" customWidth="1"/>
    <col min="16133" max="16139" width="9.54296875" style="246" customWidth="1"/>
    <col min="16140" max="16384" width="9.90625" style="246"/>
  </cols>
  <sheetData>
    <row r="1" spans="1:8" s="233" customFormat="1" ht="12.75" customHeight="1">
      <c r="B1"/>
      <c r="C1"/>
      <c r="D1"/>
      <c r="E1"/>
      <c r="F1" s="286" t="s">
        <v>73</v>
      </c>
      <c r="G1" s="287" t="s">
        <v>183</v>
      </c>
      <c r="H1"/>
    </row>
    <row r="2" spans="1:8" s="233" customFormat="1" ht="12.75" customHeight="1">
      <c r="B2"/>
      <c r="C2"/>
      <c r="D2"/>
      <c r="E2"/>
      <c r="F2" s="286" t="s">
        <v>75</v>
      </c>
      <c r="G2" s="288" t="s">
        <v>184</v>
      </c>
      <c r="H2"/>
    </row>
    <row r="3" spans="1:8" s="233" customFormat="1" ht="12.75" customHeight="1" thickBot="1">
      <c r="B3"/>
      <c r="C3"/>
      <c r="D3"/>
      <c r="E3"/>
      <c r="F3" s="286" t="s">
        <v>77</v>
      </c>
      <c r="G3" s="289" t="s">
        <v>185</v>
      </c>
      <c r="H3"/>
    </row>
    <row r="4" spans="1:8" s="233" customFormat="1" ht="17.25" customHeight="1" thickBot="1">
      <c r="A4" s="234"/>
      <c r="B4" s="666" t="s">
        <v>186</v>
      </c>
      <c r="C4" s="666"/>
      <c r="D4" s="236">
        <v>45309</v>
      </c>
      <c r="E4"/>
      <c r="F4"/>
      <c r="G4"/>
      <c r="H4"/>
    </row>
    <row r="5" spans="1:8" s="233" customFormat="1" ht="3.9" customHeight="1" thickBot="1">
      <c r="A5" s="234"/>
      <c r="B5" s="667"/>
      <c r="C5" s="667"/>
      <c r="D5" s="237"/>
      <c r="E5"/>
      <c r="F5" s="234"/>
      <c r="G5" s="234"/>
      <c r="H5"/>
    </row>
    <row r="6" spans="1:8" s="233" customFormat="1" ht="17.25" customHeight="1" thickBot="1">
      <c r="A6" s="234"/>
      <c r="B6" s="666" t="s">
        <v>245</v>
      </c>
      <c r="C6" s="666"/>
      <c r="D6" s="238" t="s">
        <v>213</v>
      </c>
      <c r="E6"/>
      <c r="F6" s="235" t="s">
        <v>187</v>
      </c>
      <c r="G6" s="238" t="s">
        <v>255</v>
      </c>
      <c r="H6"/>
    </row>
    <row r="7" spans="1:8" s="233" customFormat="1" ht="3.9" customHeight="1" thickBot="1">
      <c r="A7" s="234"/>
      <c r="B7" s="668"/>
      <c r="C7" s="668"/>
      <c r="D7" s="237"/>
      <c r="E7"/>
      <c r="F7" s="239"/>
      <c r="G7" s="240"/>
      <c r="H7"/>
    </row>
    <row r="8" spans="1:8" s="233" customFormat="1" ht="17.25" customHeight="1" thickBot="1">
      <c r="A8" s="234"/>
      <c r="B8" s="666" t="s">
        <v>188</v>
      </c>
      <c r="C8" s="666"/>
      <c r="D8" s="238" t="str">
        <f>'1. CUTTING DOCKET'!D7</f>
        <v>H06-HD54M</v>
      </c>
      <c r="E8" s="241"/>
      <c r="F8" s="235" t="s">
        <v>189</v>
      </c>
      <c r="G8" s="238" t="s">
        <v>256</v>
      </c>
      <c r="H8"/>
    </row>
    <row r="9" spans="1:8" s="233" customFormat="1" ht="9" customHeight="1" thickBot="1">
      <c r="B9" s="242"/>
      <c r="C9" s="242"/>
      <c r="D9" s="242"/>
      <c r="F9" s="242"/>
      <c r="G9" s="242"/>
    </row>
    <row r="10" spans="1:8" s="240" customFormat="1" ht="33.75" customHeight="1" thickBot="1">
      <c r="A10" s="243" t="s">
        <v>190</v>
      </c>
      <c r="B10" s="243" t="s">
        <v>191</v>
      </c>
      <c r="C10" s="665" t="s">
        <v>192</v>
      </c>
      <c r="D10" s="665"/>
      <c r="E10" s="665"/>
      <c r="F10" s="665"/>
      <c r="G10" s="244" t="s">
        <v>193</v>
      </c>
      <c r="H10" s="244" t="s">
        <v>194</v>
      </c>
    </row>
    <row r="11" spans="1:8" s="233" customFormat="1" ht="106.75" customHeight="1" thickBot="1">
      <c r="A11" s="671">
        <v>1</v>
      </c>
      <c r="B11" s="291" t="s">
        <v>246</v>
      </c>
      <c r="C11" s="672" t="s">
        <v>404</v>
      </c>
      <c r="D11" s="672"/>
      <c r="E11" s="672"/>
      <c r="F11" s="672"/>
      <c r="G11" s="671"/>
      <c r="H11" s="290"/>
    </row>
    <row r="12" spans="1:8" s="233" customFormat="1" ht="106.75" customHeight="1" thickBot="1">
      <c r="A12" s="671"/>
      <c r="B12" s="291" t="s">
        <v>195</v>
      </c>
      <c r="C12" s="673"/>
      <c r="D12" s="673"/>
      <c r="E12" s="673"/>
      <c r="F12" s="673"/>
      <c r="G12" s="671"/>
      <c r="H12" s="290"/>
    </row>
    <row r="13" spans="1:8" s="233" customFormat="1" ht="106.75" customHeight="1" thickBot="1">
      <c r="A13" s="290">
        <v>2</v>
      </c>
      <c r="B13" s="291" t="s">
        <v>196</v>
      </c>
      <c r="C13" s="669" t="str">
        <f>'1. CUTTING DOCKET'!$D$55</f>
        <v>DUYỆT MÀU SẮC + CHẤT LƯỢNG HÌNH IN THEO TÀI LIỆU</v>
      </c>
      <c r="D13" s="669"/>
      <c r="E13" s="669"/>
      <c r="F13" s="669"/>
      <c r="G13" s="290"/>
      <c r="H13" s="290"/>
    </row>
    <row r="14" spans="1:8" s="233" customFormat="1" ht="106.75" customHeight="1" thickBot="1">
      <c r="A14" s="290">
        <v>3</v>
      </c>
      <c r="B14" s="291" t="s">
        <v>247</v>
      </c>
      <c r="C14" s="669"/>
      <c r="D14" s="669"/>
      <c r="E14" s="669"/>
      <c r="F14" s="669"/>
      <c r="G14" s="290"/>
      <c r="H14" s="290"/>
    </row>
    <row r="15" spans="1:8" s="233" customFormat="1" ht="106.75" customHeight="1" thickBot="1">
      <c r="A15" s="290">
        <v>4</v>
      </c>
      <c r="B15" s="291" t="s">
        <v>197</v>
      </c>
      <c r="C15" s="669"/>
      <c r="D15" s="669"/>
      <c r="E15" s="669"/>
      <c r="F15" s="669"/>
      <c r="G15" s="290"/>
      <c r="H15" s="290"/>
    </row>
    <row r="16" spans="1:8" s="233" customFormat="1" ht="106.75" customHeight="1" thickBot="1">
      <c r="A16" s="290">
        <v>5</v>
      </c>
      <c r="B16" s="291" t="s">
        <v>248</v>
      </c>
      <c r="C16" s="669"/>
      <c r="D16" s="669"/>
      <c r="E16" s="669"/>
      <c r="F16" s="669"/>
      <c r="G16" s="290"/>
      <c r="H16" s="290"/>
    </row>
    <row r="17" spans="1:8" ht="12" customHeight="1">
      <c r="A17" s="240"/>
      <c r="B17" s="240"/>
      <c r="C17" s="245"/>
      <c r="D17" s="245"/>
      <c r="E17" s="245"/>
      <c r="F17" s="245"/>
      <c r="G17" s="240"/>
      <c r="H17" s="240"/>
    </row>
    <row r="18" spans="1:8" ht="34.5" customHeight="1">
      <c r="A18" s="240"/>
      <c r="B18" s="670" t="s">
        <v>198</v>
      </c>
      <c r="C18" s="670"/>
      <c r="D18" s="670"/>
      <c r="E18" s="245"/>
      <c r="F18" s="245"/>
      <c r="G18" s="670" t="s">
        <v>199</v>
      </c>
      <c r="H18" s="670"/>
    </row>
    <row r="19" spans="1:8" ht="39.9" customHeight="1">
      <c r="A19" s="240"/>
      <c r="B19" s="247"/>
      <c r="C19" s="247"/>
      <c r="D19" s="247"/>
      <c r="E19" s="247"/>
      <c r="F19" s="233"/>
      <c r="G19" s="247"/>
      <c r="H19" s="247"/>
    </row>
    <row r="20" spans="1:8" ht="39.9" customHeight="1">
      <c r="A20" s="234"/>
      <c r="B20" s="248"/>
      <c r="C20" s="248"/>
      <c r="D20" s="248"/>
      <c r="E20" s="248"/>
      <c r="F20" s="248"/>
      <c r="G20" s="248"/>
      <c r="H20" s="248"/>
    </row>
    <row r="21" spans="1:8" ht="39.9" customHeight="1">
      <c r="A21" s="234"/>
      <c r="B21" s="248"/>
      <c r="C21" s="248"/>
      <c r="D21" s="248"/>
      <c r="E21" s="248"/>
      <c r="F21" s="248"/>
      <c r="G21" s="248"/>
      <c r="H21" s="248"/>
    </row>
    <row r="22" spans="1:8" ht="39.9" customHeight="1">
      <c r="A22" s="234"/>
      <c r="B22" s="248"/>
      <c r="C22" s="248"/>
      <c r="D22" s="248"/>
      <c r="E22" s="248"/>
      <c r="F22" s="248"/>
      <c r="G22" s="248"/>
      <c r="H22" s="248"/>
    </row>
    <row r="23" spans="1:8" ht="39.9" customHeight="1">
      <c r="A23" s="234"/>
      <c r="B23" s="248"/>
      <c r="C23" s="248"/>
      <c r="D23" s="248"/>
      <c r="E23" s="248"/>
      <c r="F23" s="248"/>
      <c r="G23" s="248"/>
      <c r="H23" s="248"/>
    </row>
    <row r="24" spans="1:8" ht="39.9" customHeight="1">
      <c r="A24" s="234"/>
      <c r="B24" s="248"/>
      <c r="C24" s="248"/>
      <c r="D24" s="248"/>
      <c r="E24" s="248"/>
      <c r="F24" s="248"/>
      <c r="G24" s="248"/>
      <c r="H24" s="248"/>
    </row>
    <row r="25" spans="1:8" ht="39.9" customHeight="1">
      <c r="A25" s="234"/>
      <c r="B25" s="248"/>
      <c r="C25" s="248"/>
      <c r="D25" s="248"/>
      <c r="E25" s="248"/>
      <c r="F25" s="248"/>
      <c r="G25" s="248"/>
      <c r="H25" s="248"/>
    </row>
    <row r="26" spans="1:8" ht="39.9" customHeight="1">
      <c r="A26" s="234"/>
      <c r="B26" s="248"/>
      <c r="C26" s="248"/>
      <c r="D26" s="248"/>
      <c r="E26" s="248"/>
      <c r="F26" s="248"/>
      <c r="G26" s="248"/>
      <c r="H26" s="248"/>
    </row>
    <row r="27" spans="1:8" ht="39.9" customHeight="1">
      <c r="A27" s="234"/>
      <c r="B27" s="248"/>
      <c r="C27" s="248"/>
      <c r="D27" s="248"/>
      <c r="E27" s="248"/>
      <c r="F27" s="248"/>
      <c r="G27" s="248"/>
      <c r="H27" s="248"/>
    </row>
    <row r="28" spans="1:8" ht="39.9" customHeight="1">
      <c r="A28" s="234"/>
      <c r="B28" s="248"/>
      <c r="C28" s="248"/>
      <c r="D28" s="248"/>
      <c r="E28" s="248"/>
      <c r="F28" s="248"/>
      <c r="G28" s="248"/>
      <c r="H28" s="248"/>
    </row>
    <row r="29" spans="1:8" ht="39.9" customHeight="1">
      <c r="A29" s="234"/>
      <c r="B29" s="248"/>
      <c r="C29" s="248"/>
      <c r="D29" s="248"/>
      <c r="E29" s="248"/>
      <c r="F29" s="248"/>
      <c r="G29" s="248"/>
      <c r="H29" s="248"/>
    </row>
    <row r="30" spans="1:8" ht="39.9" customHeight="1">
      <c r="A30" s="234"/>
      <c r="B30" s="248"/>
      <c r="C30" s="248"/>
      <c r="D30" s="248"/>
      <c r="E30" s="248"/>
      <c r="F30" s="248"/>
      <c r="G30" s="248"/>
      <c r="H30" s="248"/>
    </row>
    <row r="31" spans="1:8" ht="39.9" customHeight="1">
      <c r="A31" s="234"/>
      <c r="B31" s="248"/>
      <c r="C31" s="248"/>
      <c r="D31" s="248"/>
      <c r="E31" s="248"/>
      <c r="F31" s="248"/>
      <c r="G31" s="248"/>
      <c r="H31" s="248"/>
    </row>
    <row r="32" spans="1:8" ht="39.9" customHeight="1">
      <c r="A32" s="234"/>
      <c r="B32" s="248"/>
      <c r="C32" s="248"/>
      <c r="D32" s="248"/>
      <c r="E32" s="248"/>
      <c r="F32" s="248"/>
      <c r="G32" s="248"/>
      <c r="H32" s="248"/>
    </row>
    <row r="33" spans="1:8" ht="39.9" customHeight="1">
      <c r="A33" s="234"/>
      <c r="B33" s="248"/>
      <c r="C33" s="248"/>
      <c r="D33" s="248"/>
      <c r="E33" s="248"/>
      <c r="F33" s="248"/>
      <c r="G33" s="248"/>
      <c r="H33" s="248"/>
    </row>
    <row r="34" spans="1:8" ht="39.9" customHeight="1">
      <c r="A34" s="234"/>
      <c r="B34" s="248"/>
      <c r="C34" s="248"/>
      <c r="D34" s="248"/>
      <c r="E34" s="248"/>
      <c r="F34" s="248"/>
      <c r="G34" s="248"/>
      <c r="H34" s="248"/>
    </row>
    <row r="35" spans="1:8" ht="39.9" customHeight="1">
      <c r="A35" s="234"/>
      <c r="B35" s="248"/>
      <c r="C35" s="248"/>
      <c r="D35" s="248"/>
      <c r="E35" s="248"/>
      <c r="F35" s="248"/>
      <c r="G35" s="248"/>
      <c r="H35" s="248"/>
    </row>
    <row r="36" spans="1:8" ht="39.9" customHeight="1">
      <c r="A36" s="234"/>
      <c r="B36" s="248"/>
      <c r="C36" s="248"/>
      <c r="D36" s="248"/>
      <c r="E36" s="248"/>
      <c r="F36" s="248"/>
      <c r="G36" s="248"/>
      <c r="H36" s="248"/>
    </row>
    <row r="37" spans="1:8" ht="39.9" customHeight="1">
      <c r="A37" s="234"/>
      <c r="B37" s="248"/>
      <c r="C37" s="248"/>
      <c r="D37" s="248"/>
      <c r="E37" s="248"/>
      <c r="F37" s="248"/>
      <c r="G37" s="248"/>
      <c r="H37" s="248"/>
    </row>
    <row r="38" spans="1:8" ht="39.9" customHeight="1">
      <c r="A38" s="234"/>
      <c r="B38" s="248"/>
      <c r="C38" s="248"/>
      <c r="D38" s="248"/>
      <c r="E38" s="248"/>
      <c r="F38" s="248"/>
      <c r="G38" s="248"/>
      <c r="H38" s="248"/>
    </row>
    <row r="39" spans="1:8" ht="39.9" customHeight="1">
      <c r="A39" s="234"/>
      <c r="B39" s="248"/>
      <c r="C39" s="248"/>
      <c r="D39" s="248"/>
      <c r="E39" s="248"/>
      <c r="F39" s="248"/>
      <c r="G39" s="248"/>
      <c r="H39" s="248"/>
    </row>
    <row r="40" spans="1:8" ht="39.9" customHeight="1">
      <c r="A40" s="234"/>
      <c r="B40" s="248"/>
      <c r="C40" s="248"/>
      <c r="D40" s="248"/>
      <c r="E40" s="248"/>
      <c r="F40" s="248"/>
      <c r="G40" s="248"/>
      <c r="H40" s="248"/>
    </row>
    <row r="41" spans="1:8" ht="39.9" customHeight="1">
      <c r="A41" s="234"/>
      <c r="B41" s="248"/>
      <c r="C41" s="248"/>
      <c r="D41" s="248"/>
      <c r="E41" s="248"/>
      <c r="F41" s="248"/>
      <c r="G41" s="248"/>
      <c r="H41" s="248"/>
    </row>
    <row r="42" spans="1:8" ht="39.9" customHeight="1">
      <c r="A42" s="234"/>
      <c r="B42" s="248"/>
      <c r="C42" s="248"/>
      <c r="D42" s="248"/>
      <c r="E42" s="248"/>
      <c r="F42" s="248"/>
      <c r="G42" s="248"/>
      <c r="H42" s="248"/>
    </row>
    <row r="43" spans="1:8" ht="39.9" customHeight="1">
      <c r="A43" s="234"/>
      <c r="B43" s="248"/>
      <c r="C43" s="248"/>
      <c r="D43" s="248"/>
      <c r="E43" s="248"/>
      <c r="F43" s="248"/>
      <c r="G43" s="248"/>
      <c r="H43" s="248"/>
    </row>
    <row r="44" spans="1:8" ht="39.9" customHeight="1">
      <c r="A44" s="234"/>
      <c r="B44" s="248"/>
      <c r="C44" s="248"/>
      <c r="D44" s="248"/>
      <c r="E44" s="248"/>
      <c r="F44" s="248"/>
      <c r="G44" s="248"/>
      <c r="H44" s="248"/>
    </row>
    <row r="45" spans="1:8" ht="39.9" customHeight="1">
      <c r="A45" s="234"/>
      <c r="B45" s="248"/>
      <c r="C45" s="248"/>
      <c r="D45" s="248"/>
      <c r="E45" s="248"/>
      <c r="F45" s="248"/>
      <c r="G45" s="248"/>
      <c r="H45" s="248"/>
    </row>
    <row r="46" spans="1:8" ht="39.9" customHeight="1">
      <c r="A46" s="234"/>
      <c r="B46" s="248"/>
      <c r="C46" s="248"/>
      <c r="D46" s="248"/>
      <c r="E46" s="248"/>
      <c r="F46" s="248"/>
      <c r="G46" s="248"/>
      <c r="H46" s="248"/>
    </row>
    <row r="47" spans="1:8" ht="39.9" customHeight="1">
      <c r="A47" s="234"/>
      <c r="B47" s="248"/>
      <c r="C47" s="248"/>
      <c r="D47" s="248"/>
      <c r="E47" s="248"/>
      <c r="F47" s="248"/>
      <c r="G47" s="248"/>
      <c r="H47" s="248"/>
    </row>
    <row r="48" spans="1:8" ht="39.9" customHeight="1">
      <c r="A48" s="234"/>
      <c r="B48" s="248"/>
      <c r="C48" s="248"/>
      <c r="D48" s="248"/>
      <c r="E48" s="248"/>
      <c r="F48" s="248"/>
      <c r="G48" s="248"/>
      <c r="H48" s="248"/>
    </row>
    <row r="49" spans="1:8" ht="39.9" customHeight="1">
      <c r="A49" s="234"/>
      <c r="B49" s="248"/>
      <c r="C49" s="248"/>
      <c r="D49" s="248"/>
      <c r="E49" s="248"/>
      <c r="F49" s="248"/>
      <c r="G49" s="248"/>
      <c r="H49" s="248"/>
    </row>
    <row r="50" spans="1:8" ht="39.9" customHeight="1">
      <c r="A50" s="234"/>
      <c r="B50" s="248"/>
      <c r="C50" s="248"/>
      <c r="D50" s="248"/>
      <c r="E50" s="248"/>
      <c r="F50" s="248"/>
      <c r="G50" s="248"/>
      <c r="H50" s="248"/>
    </row>
    <row r="51" spans="1:8" ht="39.9" customHeight="1">
      <c r="A51" s="234"/>
      <c r="B51" s="248"/>
      <c r="C51" s="248"/>
      <c r="D51" s="248"/>
      <c r="E51" s="248"/>
      <c r="F51" s="248"/>
      <c r="G51" s="248"/>
      <c r="H51" s="248"/>
    </row>
    <row r="52" spans="1:8" ht="39.9" customHeight="1">
      <c r="A52" s="234"/>
      <c r="B52" s="248"/>
      <c r="C52" s="248"/>
      <c r="D52" s="248"/>
      <c r="E52" s="248"/>
      <c r="F52" s="248"/>
      <c r="G52" s="248"/>
      <c r="H52" s="248"/>
    </row>
    <row r="53" spans="1:8" ht="39.9" customHeight="1">
      <c r="A53" s="234"/>
      <c r="B53" s="248"/>
      <c r="C53" s="248"/>
      <c r="D53" s="248"/>
      <c r="E53" s="248"/>
      <c r="F53" s="248"/>
      <c r="G53" s="248"/>
      <c r="H53" s="248"/>
    </row>
    <row r="54" spans="1:8" ht="39.9" customHeight="1">
      <c r="A54" s="234"/>
      <c r="B54" s="248"/>
      <c r="C54" s="248"/>
      <c r="D54" s="248"/>
      <c r="E54" s="248"/>
      <c r="F54" s="248"/>
      <c r="G54" s="248"/>
      <c r="H54" s="248"/>
    </row>
    <row r="55" spans="1:8" ht="39.9" customHeight="1">
      <c r="A55" s="234"/>
      <c r="B55" s="248"/>
      <c r="C55" s="248"/>
      <c r="D55" s="248"/>
      <c r="E55" s="248"/>
      <c r="F55" s="248"/>
      <c r="G55" s="248"/>
      <c r="H55" s="248"/>
    </row>
    <row r="56" spans="1:8" ht="39.9" customHeight="1">
      <c r="A56" s="234"/>
      <c r="B56" s="248"/>
      <c r="C56" s="248"/>
      <c r="D56" s="248"/>
      <c r="E56" s="248"/>
      <c r="F56" s="248"/>
      <c r="G56" s="248"/>
      <c r="H56" s="248"/>
    </row>
    <row r="57" spans="1:8" ht="39.9" customHeight="1">
      <c r="A57" s="234"/>
      <c r="B57" s="248"/>
      <c r="C57" s="248"/>
      <c r="D57" s="248"/>
      <c r="E57" s="248"/>
      <c r="F57" s="248"/>
      <c r="G57" s="248"/>
      <c r="H57" s="248"/>
    </row>
    <row r="58" spans="1:8" ht="39.9" customHeight="1">
      <c r="A58" s="234"/>
      <c r="B58" s="248"/>
      <c r="C58" s="248"/>
      <c r="D58" s="248"/>
      <c r="E58" s="248"/>
      <c r="F58" s="248"/>
      <c r="G58" s="248"/>
      <c r="H58" s="248"/>
    </row>
    <row r="59" spans="1:8" ht="39.9" customHeight="1">
      <c r="A59" s="234"/>
      <c r="B59" s="248"/>
      <c r="C59" s="248"/>
      <c r="D59" s="248"/>
      <c r="E59" s="248"/>
      <c r="F59" s="248"/>
      <c r="G59" s="248"/>
      <c r="H59" s="248"/>
    </row>
    <row r="60" spans="1:8" ht="39.9" customHeight="1">
      <c r="A60" s="234"/>
      <c r="B60" s="248"/>
      <c r="C60" s="248"/>
      <c r="D60" s="248"/>
      <c r="E60" s="248"/>
      <c r="F60" s="248"/>
      <c r="G60" s="248"/>
      <c r="H60" s="248"/>
    </row>
    <row r="61" spans="1:8" ht="39.9" customHeight="1">
      <c r="A61" s="234"/>
      <c r="B61" s="248"/>
      <c r="C61" s="248"/>
      <c r="D61" s="248"/>
      <c r="E61" s="248"/>
      <c r="F61" s="248"/>
      <c r="G61" s="248"/>
      <c r="H61" s="248"/>
    </row>
    <row r="62" spans="1:8" ht="39.9" customHeight="1">
      <c r="A62" s="234"/>
      <c r="B62" s="248"/>
      <c r="C62" s="248"/>
      <c r="D62" s="248"/>
      <c r="E62" s="248"/>
      <c r="F62" s="248"/>
      <c r="G62" s="248"/>
      <c r="H62" s="248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663ED4-904D-4FE5-8955-54E8007E9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A68CF-A911-4C51-8B06-133BECEEB7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1. CUTTING DOCKET</vt:lpstr>
      <vt:lpstr>GREY</vt:lpstr>
      <vt:lpstr>2. TRIM CARD</vt:lpstr>
      <vt:lpstr>TS add L=4</vt:lpstr>
      <vt:lpstr>2. TRIM CARD (GREY)</vt:lpstr>
      <vt:lpstr>3. ĐỊNH VỊ HÌNH IN.THÊU</vt:lpstr>
      <vt:lpstr>4% adding shrinkage</vt:lpstr>
      <vt:lpstr>MER.QT-04.BM4</vt:lpstr>
      <vt:lpstr>'1. CUTTING DOCKET'!Print_Area</vt:lpstr>
      <vt:lpstr>'2. TRIM CARD'!Print_Area</vt:lpstr>
      <vt:lpstr>'2. TRIM CARD (GREY)'!Print_Area</vt:lpstr>
      <vt:lpstr>'4% adding shrinkage'!Print_Area</vt:lpstr>
      <vt:lpstr>GREY!Print_Area</vt:lpstr>
      <vt:lpstr>'MER.QT-04.BM4'!Print_Area</vt:lpstr>
      <vt:lpstr>'TS add L=4'!Print_Area</vt:lpstr>
      <vt:lpstr>'1. CUTTING DOCKET'!Print_Titles</vt:lpstr>
      <vt:lpstr>'2. TRIM CARD'!Print_Titles</vt:lpstr>
      <vt:lpstr>'2. TRIM CARD (GREY)'!Print_Titles</vt:lpstr>
      <vt:lpstr>GREY!Print_Titles</vt:lpstr>
      <vt:lpstr>'TS add L=4'!Print_Titles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2024-06-26T10:58:05Z</cp:lastPrinted>
  <dcterms:created xsi:type="dcterms:W3CDTF">2016-05-06T01:47:29Z</dcterms:created>
  <dcterms:modified xsi:type="dcterms:W3CDTF">2024-06-26T10:58:09Z</dcterms:modified>
</cp:coreProperties>
</file>