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WOMEN/"/>
    </mc:Choice>
  </mc:AlternateContent>
  <xr:revisionPtr revIDLastSave="320" documentId="13_ncr:1_{4E34973E-2F44-4BC1-A3D5-82776E907BDC}" xr6:coauthVersionLast="47" xr6:coauthVersionMax="47" xr10:uidLastSave="{FA2B150E-05C0-4605-9F9B-6E673FFB5E6C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WOMEN'S LS TEE L=4%,W=3%-18-01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DOCKET'!$A$43:$R$65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DOCKET'!$A$1:$Q$98</definedName>
    <definedName name="_xlnm.Print_Area" localSheetId="4">'2. TRIM CARD '!$A$1:$D$22</definedName>
    <definedName name="_xlnm.Print_Area" localSheetId="2">'2. TRIM CARD (GREY)'!$A$1:$E$39</definedName>
    <definedName name="_xlnm.Print_Area" localSheetId="1">GREY!$A$1:$P$169</definedName>
    <definedName name="_xlnm.Print_Area" localSheetId="5">'WOMEN''S LS TEE L=4%,W=3%-18-01'!$A$1:$K$26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J41" i="1" s="1"/>
  <c r="I40" i="1"/>
  <c r="J40" i="1" s="1"/>
  <c r="J38" i="1"/>
  <c r="I38" i="1"/>
  <c r="I37" i="1"/>
  <c r="J37" i="1" s="1"/>
  <c r="A17" i="21"/>
  <c r="B17" i="21"/>
  <c r="B7" i="21"/>
  <c r="D5" i="21"/>
  <c r="D6" i="21" s="1"/>
  <c r="D13" i="21"/>
  <c r="D11" i="21"/>
  <c r="B70" i="1"/>
  <c r="C69" i="1"/>
  <c r="B69" i="1"/>
  <c r="I46" i="1"/>
  <c r="G28" i="1" l="1"/>
  <c r="Q27" i="1"/>
  <c r="D27" i="1"/>
  <c r="Q26" i="1"/>
  <c r="G24" i="1"/>
  <c r="G20" i="1"/>
  <c r="C5" i="21"/>
  <c r="C15" i="21" l="1"/>
  <c r="D9" i="21"/>
  <c r="D15" i="21"/>
  <c r="G29" i="1"/>
  <c r="D28" i="1"/>
  <c r="A39" i="1"/>
  <c r="F46" i="1" s="1"/>
  <c r="H46" i="1" s="1"/>
  <c r="Q28" i="1"/>
  <c r="C9" i="21"/>
  <c r="C6" i="21"/>
  <c r="C68" i="1"/>
  <c r="F45" i="1"/>
  <c r="H45" i="1" s="1"/>
  <c r="F44" i="1"/>
  <c r="B46" i="21"/>
  <c r="B32" i="21"/>
  <c r="B34" i="21" s="1"/>
  <c r="Q22" i="1"/>
  <c r="Q23" i="1"/>
  <c r="Q18" i="1"/>
  <c r="Q19" i="1"/>
  <c r="I29" i="1"/>
  <c r="F97" i="1" s="1"/>
  <c r="B5" i="21"/>
  <c r="C90" i="1"/>
  <c r="I48" i="1"/>
  <c r="I45" i="1"/>
  <c r="D23" i="1"/>
  <c r="D24" i="1" s="1"/>
  <c r="A36" i="1" s="1"/>
  <c r="A19" i="21"/>
  <c r="A9" i="21"/>
  <c r="B4" i="21"/>
  <c r="B3" i="21"/>
  <c r="A21" i="21"/>
  <c r="A15" i="21"/>
  <c r="A14" i="21"/>
  <c r="C13" i="21"/>
  <c r="A13" i="21"/>
  <c r="A12" i="21"/>
  <c r="C11" i="21"/>
  <c r="A11" i="21"/>
  <c r="A4" i="21"/>
  <c r="A3" i="21"/>
  <c r="B2" i="21"/>
  <c r="A2" i="21"/>
  <c r="L61" i="1"/>
  <c r="I61" i="1"/>
  <c r="L62" i="1"/>
  <c r="I62" i="1"/>
  <c r="L44" i="1"/>
  <c r="A33" i="1"/>
  <c r="L60" i="1"/>
  <c r="L59" i="1"/>
  <c r="L56" i="1"/>
  <c r="I49" i="1"/>
  <c r="I47" i="1"/>
  <c r="I44" i="1"/>
  <c r="I54" i="1"/>
  <c r="C89" i="1"/>
  <c r="I60" i="1"/>
  <c r="I59" i="1"/>
  <c r="I55" i="1"/>
  <c r="I58" i="1"/>
  <c r="I52" i="1"/>
  <c r="I56" i="1"/>
  <c r="I57" i="1"/>
  <c r="I53" i="1"/>
  <c r="H4" i="1"/>
  <c r="D97" i="1"/>
  <c r="J29" i="1"/>
  <c r="G97" i="1" s="1"/>
  <c r="F29" i="1"/>
  <c r="C97" i="1" s="1"/>
  <c r="K29" i="1"/>
  <c r="H97" i="1" s="1"/>
  <c r="L58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B68" i="1" s="1"/>
  <c r="B15" i="17"/>
  <c r="E35" i="1" l="1"/>
  <c r="H44" i="1"/>
  <c r="E41" i="1"/>
  <c r="E40" i="1"/>
  <c r="E38" i="1"/>
  <c r="B15" i="21"/>
  <c r="B9" i="21"/>
  <c r="B6" i="21"/>
  <c r="Q24" i="1"/>
  <c r="K46" i="1" s="1"/>
  <c r="M46" i="1" s="1"/>
  <c r="E34" i="1"/>
  <c r="E37" i="1"/>
  <c r="H29" i="1"/>
  <c r="E97" i="1" s="1"/>
  <c r="I97" i="1" s="1"/>
  <c r="Q20" i="1"/>
  <c r="K44" i="1" s="1"/>
  <c r="H57" i="1"/>
  <c r="B5" i="17"/>
  <c r="H55" i="1"/>
  <c r="H61" i="1"/>
  <c r="H60" i="1"/>
  <c r="H58" i="1"/>
  <c r="H52" i="1"/>
  <c r="H59" i="1"/>
  <c r="H62" i="1"/>
  <c r="H56" i="1"/>
  <c r="H54" i="1"/>
  <c r="H53" i="1"/>
  <c r="B89" i="1"/>
  <c r="B81" i="1"/>
  <c r="G40" i="1" l="1"/>
  <c r="G41" i="1"/>
  <c r="G38" i="1"/>
  <c r="M38" i="1" s="1"/>
  <c r="Q29" i="1"/>
  <c r="K60" i="1" s="1"/>
  <c r="M60" i="1" s="1"/>
  <c r="G37" i="1"/>
  <c r="M37" i="1" s="1"/>
  <c r="K45" i="1"/>
  <c r="M45" i="1" s="1"/>
  <c r="G35" i="1"/>
  <c r="I35" i="1" s="1"/>
  <c r="J35" i="1" s="1"/>
  <c r="M35" i="1" s="1"/>
  <c r="G34" i="1"/>
  <c r="I34" i="1" s="1"/>
  <c r="J34" i="1" s="1"/>
  <c r="M34" i="1" s="1"/>
  <c r="M41" i="1" l="1"/>
  <c r="M40" i="1"/>
  <c r="K47" i="1"/>
  <c r="M47" i="1" s="1"/>
  <c r="O47" i="1" s="1"/>
  <c r="K48" i="1"/>
  <c r="M48" i="1" s="1"/>
  <c r="O48" i="1" s="1"/>
  <c r="K52" i="1"/>
  <c r="M52" i="1" s="1"/>
  <c r="K49" i="1"/>
  <c r="M49" i="1" s="1"/>
  <c r="O49" i="1" s="1"/>
  <c r="K59" i="1"/>
  <c r="M59" i="1" s="1"/>
  <c r="O59" i="1" s="1"/>
  <c r="K56" i="1"/>
  <c r="M56" i="1" s="1"/>
  <c r="O56" i="1" s="1"/>
  <c r="K54" i="1"/>
  <c r="M54" i="1" s="1"/>
  <c r="O54" i="1" s="1"/>
  <c r="K57" i="1"/>
  <c r="M57" i="1" s="1"/>
  <c r="O57" i="1" s="1"/>
  <c r="K55" i="1"/>
  <c r="M55" i="1" s="1"/>
  <c r="O55" i="1" s="1"/>
  <c r="K62" i="1"/>
  <c r="M62" i="1" s="1"/>
  <c r="K61" i="1"/>
  <c r="M61" i="1" s="1"/>
  <c r="M44" i="1"/>
  <c r="K53" i="1"/>
  <c r="M53" i="1" s="1"/>
  <c r="O53" i="1" s="1"/>
  <c r="K58" i="1"/>
  <c r="M58" i="1" s="1"/>
  <c r="O58" i="1" s="1"/>
</calcChain>
</file>

<file path=xl/sharedStrings.xml><?xml version="1.0" encoding="utf-8"?>
<sst xmlns="http://schemas.openxmlformats.org/spreadsheetml/2006/main" count="858" uniqueCount="349">
  <si>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</si>
  <si>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</si>
  <si>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</si>
  <si>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</si>
  <si>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</si>
  <si>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</si>
  <si>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</si>
  <si>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</si>
  <si>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</si>
  <si>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</si>
  <si>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</si>
  <si>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</si>
  <si>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</si>
  <si>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</si>
  <si>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</si>
  <si>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</si>
  <si>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</si>
  <si>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</si>
  <si>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</si>
  <si>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</si>
  <si>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</si>
  <si>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</si>
  <si>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</si>
  <si>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</si>
  <si>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</si>
  <si>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</si>
  <si>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</si>
  <si>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</si>
  <si>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</si>
  <si>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</si>
  <si>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</si>
  <si>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</si>
  <si>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</si>
  <si>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</si>
  <si>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</si>
  <si>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</si>
  <si>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</si>
  <si>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</si>
  <si>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</si>
  <si>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</si>
  <si>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</si>
  <si>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</si>
  <si>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</si>
  <si>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</si>
  <si>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</si>
  <si>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</si>
  <si>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</si>
  <si>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</si>
  <si>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</si>
  <si>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</si>
  <si>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</si>
  <si>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</si>
  <si>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</si>
  <si>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</si>
  <si>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</si>
  <si>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</si>
  <si>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</si>
  <si>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</si>
  <si>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</si>
  <si>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</si>
  <si>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</si>
  <si>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</si>
  <si>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</si>
  <si>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</si>
  <si>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</si>
  <si>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</si>
  <si>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</si>
  <si>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</si>
  <si>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</si>
  <si>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</si>
  <si>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</si>
  <si>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</si>
  <si>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</si>
  <si>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</si>
  <si>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</si>
  <si>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</si>
  <si>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</si>
  <si>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</si>
  <si>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</si>
  <si>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</si>
  <si>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</si>
  <si>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</si>
  <si>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</si>
  <si>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</si>
  <si>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</si>
  <si>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</si>
  <si>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</si>
  <si>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</si>
  <si>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</si>
  <si>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</si>
  <si>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</si>
  <si>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</si>
  <si>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</si>
  <si>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</si>
  <si>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</si>
  <si>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</si>
  <si>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</si>
  <si>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</si>
  <si>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</si>
  <si>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</si>
  <si>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</si>
  <si>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</si>
  <si>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</si>
  <si>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</si>
  <si>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</si>
  <si>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</si>
  <si>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</si>
  <si>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</si>
  <si>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</si>
  <si>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</si>
  <si>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</si>
  <si>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</si>
  <si>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</si>
  <si>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</si>
  <si>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</si>
  <si>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</si>
  <si>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</si>
  <si>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</si>
  <si>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</si>
  <si>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</si>
  <si>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</si>
  <si>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</si>
  <si>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</si>
  <si>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</si>
  <si>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</si>
  <si>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</si>
  <si>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</si>
  <si>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</si>
  <si>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</si>
  <si>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</si>
  <si>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</si>
  <si>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</si>
  <si>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</si>
  <si>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</si>
  <si>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</si>
  <si>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</si>
  <si>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</si>
  <si>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</si>
  <si>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</si>
  <si>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</si>
  <si>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</si>
  <si>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</si>
  <si>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</si>
  <si>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</si>
  <si>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</si>
  <si>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</si>
  <si>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</si>
  <si>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</si>
  <si>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</si>
  <si>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</si>
  <si>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</si>
  <si>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</si>
  <si>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</si>
  <si>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</si>
  <si>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</si>
  <si>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</si>
  <si>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</si>
  <si>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</si>
  <si>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</si>
  <si>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</si>
  <si>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</si>
  <si>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</si>
  <si>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</si>
  <si>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</si>
  <si>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</si>
  <si>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</si>
  <si>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</si>
  <si>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</si>
  <si>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</si>
  <si>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</si>
  <si>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</si>
  <si>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</si>
  <si>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</si>
  <si>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</si>
  <si>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</si>
  <si>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</si>
  <si>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</si>
  <si>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</si>
  <si>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</si>
  <si>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</si>
  <si>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</si>
  <si>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</si>
  <si>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</si>
  <si>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</si>
  <si>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</si>
  <si>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</si>
  <si>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</si>
  <si>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</si>
  <si>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</si>
  <si>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</si>
  <si>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</si>
  <si>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</si>
  <si>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</si>
  <si>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</si>
  <si>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</si>
  <si>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</si>
  <si>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</si>
  <si>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</si>
  <si>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</si>
  <si>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</si>
  <si>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</si>
  <si>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</si>
  <si>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</si>
  <si>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</si>
  <si>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</si>
  <si>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</si>
  <si>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</si>
  <si>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</si>
  <si>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</si>
  <si>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</si>
  <si>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</si>
  <si>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</si>
  <si>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</si>
  <si>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</si>
  <si>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</si>
  <si>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</si>
  <si>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</si>
  <si>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</si>
  <si>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</si>
  <si>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</si>
  <si>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</si>
  <si>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</si>
  <si>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</si>
  <si>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</si>
  <si>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</si>
  <si>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</si>
  <si>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</si>
  <si>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</si>
  <si>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</si>
  <si>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</si>
  <si>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</si>
  <si>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</si>
  <si>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</si>
  <si>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</si>
  <si>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</si>
  <si>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</si>
  <si>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</si>
  <si>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</si>
  <si>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</si>
  <si>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</si>
  <si>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</si>
  <si>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</si>
  <si>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</si>
  <si>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</si>
  <si>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E</t>
  </si>
  <si>
    <t>G</t>
  </si>
  <si>
    <t>H</t>
  </si>
  <si>
    <t>I</t>
  </si>
  <si>
    <t>J</t>
  </si>
  <si>
    <t>K</t>
  </si>
  <si>
    <t>N</t>
  </si>
  <si>
    <t>O</t>
  </si>
  <si>
    <t>R</t>
  </si>
  <si>
    <t>T</t>
  </si>
  <si>
    <t>SLATE BLACK</t>
  </si>
  <si>
    <t>ALL COLORS</t>
  </si>
  <si>
    <t>NHÃN TRANG TRÍ 4CM * 3.2CM 
CODE: HSA-10026</t>
  </si>
  <si>
    <t>GẮN CÁCH SƯỜN TRÁI THÂN TRƯỚC 4 CM VÀ CÁCH LAI ÁO 3 CM</t>
  </si>
  <si>
    <t>CODE</t>
  </si>
  <si>
    <t>DESCRIPTION</t>
  </si>
  <si>
    <t>RỘNG CỔ TỪ ĐƯỜNG MAY TỚI ĐƯỜNG MAY</t>
  </si>
  <si>
    <t>HẠ CỔ TRƯỚC TỪ ĐỈNH VAI</t>
  </si>
  <si>
    <t>HẠ CỔ SAU TỪ ĐỈNH VAI</t>
  </si>
  <si>
    <t>D</t>
  </si>
  <si>
    <t xml:space="preserve">TO BẢN RIB CỔ </t>
  </si>
  <si>
    <t>F</t>
  </si>
  <si>
    <t>NGANG NGỰC TRƯỚC ( 6" TỪ ĐỈNH VAI)</t>
  </si>
  <si>
    <t>NGANG NGỰC SAU ( 6" TỪ ĐỈNH VAI)</t>
  </si>
  <si>
    <t>HẠ NÁCH TỪ ĐỈNH VAI</t>
  </si>
  <si>
    <t>XUÔI VAI</t>
  </si>
  <si>
    <t>CHỒM VAI</t>
  </si>
  <si>
    <t xml:space="preserve">VÒNG NGỰC 1" TỪ NÁCH </t>
  </si>
  <si>
    <t xml:space="preserve">DÀI THÂN TRƯỚC TỪ ĐỈNH VAI </t>
  </si>
  <si>
    <t>P</t>
  </si>
  <si>
    <t>Q</t>
  </si>
  <si>
    <t xml:space="preserve">VÒNG BẮP TAY 1" TỪ DƯỚI NÁCH </t>
  </si>
  <si>
    <t>BO CỔ, BO TAY</t>
  </si>
  <si>
    <t>MER: LÀI/ TIÊN - 204</t>
  </si>
  <si>
    <t>H06-0522</t>
  </si>
  <si>
    <t>H06-0523</t>
  </si>
  <si>
    <t>H06-0524</t>
  </si>
  <si>
    <t>NỀN TRẮNG CHỮ ĐEN - GẮN TRƯỚC NHUỘM</t>
  </si>
  <si>
    <t>UA'S COMMENTS</t>
  </si>
  <si>
    <t xml:space="preserve">DUYỆT MÀU SẮC + CHẤT LƯỢNG + HANDFEEL SAU WASH THEO ÁO MẪU MÃ H06-LS20M-DYE MÀU BLACK CHUYỂN KÈM TÁC NGHIỆP </t>
  </si>
  <si>
    <t>LS TEE</t>
  </si>
  <si>
    <t>DUYỆT MÀU SẮC + CHẤT LƯỢNG + HANDFEEL SAU WASH THEO ÁO MẪU MÃ H06-LS20M-DYE MÀU SLATE BLACK CHUYỂN CHO WASHING TEAM NGÀY 25/6</t>
  </si>
  <si>
    <t>S4</t>
  </si>
  <si>
    <t>HSSS250215009T00K - 0703/10</t>
  </si>
  <si>
    <t>HSSS250215010T00K - 0703/10</t>
  </si>
  <si>
    <t>IN BÁN THÀN PHẨM THÂN TRƯỚC</t>
  </si>
  <si>
    <t>KHÔNG WASH</t>
  </si>
  <si>
    <t>DUYỆT MÀU SẮC + CHẤT LƯỢNG HÌNH IN CHO MÀU WHITE THEO TÀI LIỆU</t>
  </si>
  <si>
    <t>DỰ KIẾN 19/7</t>
  </si>
  <si>
    <t xml:space="preserve">VÒNG LAI ĐO THẲNG </t>
  </si>
  <si>
    <t>H06-LS23W</t>
  </si>
  <si>
    <t>BASIC LONG SLEEVE WOMEN'S</t>
  </si>
  <si>
    <t>TÁC NGHIỆP MAY PHOTOSHOOT: THAM KHẢO CÁCH MAY THEO ÁO MẪU MÃ H06-LS02W-DYE CHUYỂN KÈM TÁC NGHIỆP</t>
  </si>
  <si>
    <t>HEATHER GREY</t>
  </si>
  <si>
    <t>BITTER CHOCOLATE</t>
  </si>
  <si>
    <t>HSGREIP0341003T00K - L0415/3</t>
  </si>
  <si>
    <t>HSGREIP0341004T00K - L0415/3</t>
  </si>
  <si>
    <t>H06-0505</t>
  </si>
  <si>
    <t>NHÃN DỆT BẰNG VẢI 38MM*71MM 
(NHÃN CHÍNH-PHÂN THEO TỪNG SIZE)
CODE: HSC-ML-0075(WOMENS)</t>
  </si>
  <si>
    <t>DUYỆT MÀU SẮC + CHẤT LƯỢNG HÌNH IN CHO MÀU HEATHER GREY THEO TÀI LIỆU</t>
  </si>
  <si>
    <t>DUYỆT MÀU SẮC + CHẤT LƯỢNG HÌNH IN CHO MÀU BITTER CHOCOLATE THEO S.O MÃ H06-LS23W CHUYỂN CHO PRINTING NGÀY 26.6</t>
  </si>
  <si>
    <t>W: 5CM</t>
  </si>
  <si>
    <t>19CM</t>
  </si>
  <si>
    <t>10CM</t>
  </si>
  <si>
    <t>Style Name:</t>
  </si>
  <si>
    <t>Women's LS Tee + Pigment LS Tee</t>
  </si>
  <si>
    <t>Style Number:</t>
  </si>
  <si>
    <t>50313/50315</t>
  </si>
  <si>
    <t>Women's Apparel</t>
  </si>
  <si>
    <t>2024 S3</t>
  </si>
  <si>
    <t>Developer:</t>
  </si>
  <si>
    <t>BJ Kang</t>
  </si>
  <si>
    <t>TOL +/-</t>
  </si>
  <si>
    <t>Grade Rule</t>
  </si>
  <si>
    <t>XS(ts sau khi add %)</t>
  </si>
  <si>
    <t>S(ts sau khi add %)</t>
  </si>
  <si>
    <t>M(ts sau khi add %)</t>
  </si>
  <si>
    <t>L(ts sau khi add %)</t>
  </si>
  <si>
    <t>XL(ts sau khi add %)</t>
  </si>
  <si>
    <t>Neck Width HSP Seam to Seam</t>
  </si>
  <si>
    <t>Front Neck Drop from HSP</t>
  </si>
  <si>
    <t>Back Neck Drop from HSP</t>
  </si>
  <si>
    <t>Back Neck Tape Length</t>
  </si>
  <si>
    <t>Neck Trim Height</t>
  </si>
  <si>
    <t>Rib Circumference at Edge</t>
  </si>
  <si>
    <t>3/8</t>
  </si>
  <si>
    <t>Shoulder Width - Set in</t>
  </si>
  <si>
    <t xml:space="preserve">RỘNG VAI </t>
  </si>
  <si>
    <t>Across Front (6" from HSP)</t>
  </si>
  <si>
    <t>Across Back (6" from HSP)</t>
  </si>
  <si>
    <t>Armhole Drop from HSP</t>
  </si>
  <si>
    <t>Shoulder Slope (for Ref.)</t>
  </si>
  <si>
    <t>Shoulder Seam Forward (for Ref.)</t>
  </si>
  <si>
    <t>Chest Circumference  1" Below Armhole</t>
  </si>
  <si>
    <t>Hem Circumference - Straight</t>
  </si>
  <si>
    <t>Front Length (HSP to Hem) - Above Low Hip (non zip)</t>
  </si>
  <si>
    <t>CB Sleeve Length - Long Slv</t>
  </si>
  <si>
    <t xml:space="preserve">DÀI TAY TỪ GIỮA SAU </t>
  </si>
  <si>
    <t>Bicep Circumference 1" from underarm</t>
  </si>
  <si>
    <t>Sleeve Hem Circumference - rib relaxed edge.</t>
  </si>
  <si>
    <t>RỘNG LAI TAY ÁO ĐO ÊM</t>
  </si>
  <si>
    <t>Sleeve Hem Circumference - rib extended at seam</t>
  </si>
  <si>
    <t>RỘNG LAI TAY ÁO ĐO CĂNG</t>
  </si>
  <si>
    <t>Sleeve Cuff Rib Height</t>
  </si>
  <si>
    <t>TO BẢN RIB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</si>
</sst>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#\ ?/2"/>
    <numFmt numFmtId="178" formatCode="#\ ?/8"/>
    <numFmt numFmtId="179" formatCode="yyyy\-mm\-dd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Muli"/>
    </font>
    <font>
      <sz val="10"/>
      <color rgb="FF000000"/>
      <name val="Muli"/>
    </font>
    <font>
      <sz val="11"/>
      <color rgb="FF000000"/>
      <name val="Muli"/>
    </font>
    <font>
      <sz val="11"/>
      <color rgb="FFFF0000"/>
      <name val="Muli"/>
    </font>
    <font>
      <b/>
      <sz val="10"/>
      <color rgb="FF000000"/>
      <name val="Muli"/>
    </font>
    <font>
      <b/>
      <sz val="11"/>
      <color rgb="FFFF0000"/>
      <name val="Muli"/>
    </font>
    <font>
      <sz val="11"/>
      <name val="Calibri"/>
      <family val="2"/>
      <scheme val="minor"/>
    </font>
    <font>
      <sz val="10"/>
      <name val="Muli"/>
    </font>
    <font>
      <b/>
      <sz val="10"/>
      <color rgb="FFFF0000"/>
      <name val="Muli"/>
      <charset val="163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6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0" fillId="0" borderId="43" xfId="0" applyBorder="1"/>
    <xf numFmtId="0" fontId="42" fillId="12" borderId="41" xfId="2" applyFont="1" applyFill="1" applyBorder="1" applyAlignment="1">
      <alignment horizontal="center" vertical="center" wrapText="1"/>
    </xf>
    <xf numFmtId="0" fontId="42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1" fontId="42" fillId="13" borderId="4" xfId="0" applyNumberFormat="1" applyFont="1" applyFill="1" applyBorder="1" applyAlignment="1">
      <alignment vertical="center"/>
    </xf>
    <xf numFmtId="1" fontId="42" fillId="13" borderId="4" xfId="0" applyNumberFormat="1" applyFont="1" applyFill="1" applyBorder="1" applyAlignment="1">
      <alignment horizontal="center" vertical="center"/>
    </xf>
    <xf numFmtId="0" fontId="42" fillId="5" borderId="0" xfId="0" quotePrefix="1" applyFont="1" applyFill="1" applyAlignment="1">
      <alignment horizontal="center" vertical="center"/>
    </xf>
    <xf numFmtId="0" fontId="40" fillId="0" borderId="39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vertical="center" wrapText="1"/>
    </xf>
    <xf numFmtId="1" fontId="39" fillId="0" borderId="42" xfId="2" applyNumberFormat="1" applyFont="1" applyBorder="1" applyAlignment="1">
      <alignment vertical="center" wrapText="1"/>
    </xf>
    <xf numFmtId="0" fontId="97" fillId="3" borderId="64" xfId="128" applyFont="1" applyFill="1" applyBorder="1" applyAlignment="1">
      <alignment vertical="top" wrapText="1"/>
    </xf>
    <xf numFmtId="0" fontId="97" fillId="3" borderId="65" xfId="128" applyFont="1" applyFill="1" applyBorder="1" applyAlignment="1">
      <alignment vertical="top" wrapText="1"/>
    </xf>
    <xf numFmtId="0" fontId="97" fillId="3" borderId="65" xfId="128" applyFont="1" applyFill="1" applyBorder="1" applyAlignment="1">
      <alignment horizontal="center" vertical="top" wrapText="1"/>
    </xf>
    <xf numFmtId="0" fontId="97" fillId="3" borderId="0" xfId="128" applyFont="1" applyFill="1" applyAlignment="1">
      <alignment horizontal="center" vertical="top" wrapText="1"/>
    </xf>
    <xf numFmtId="0" fontId="98" fillId="3" borderId="0" xfId="128" applyFont="1" applyFill="1" applyAlignment="1">
      <alignment horizontal="center" vertical="top"/>
    </xf>
    <xf numFmtId="0" fontId="98" fillId="3" borderId="0" xfId="128" applyFont="1" applyFill="1" applyAlignment="1">
      <alignment horizontal="left" vertical="top"/>
    </xf>
    <xf numFmtId="0" fontId="97" fillId="3" borderId="67" xfId="128" applyFont="1" applyFill="1" applyBorder="1" applyAlignment="1">
      <alignment horizontal="left" vertical="top" wrapText="1"/>
    </xf>
    <xf numFmtId="0" fontId="97" fillId="3" borderId="68" xfId="128" applyFont="1" applyFill="1" applyBorder="1" applyAlignment="1">
      <alignment horizontal="left" vertical="top"/>
    </xf>
    <xf numFmtId="0" fontId="98" fillId="3" borderId="68" xfId="128" applyFont="1" applyFill="1" applyBorder="1" applyAlignment="1">
      <alignment vertical="top" wrapText="1"/>
    </xf>
    <xf numFmtId="0" fontId="97" fillId="3" borderId="68" xfId="128" applyFont="1" applyFill="1" applyBorder="1" applyAlignment="1">
      <alignment horizontal="left" vertical="top" wrapText="1"/>
    </xf>
    <xf numFmtId="0" fontId="97" fillId="3" borderId="68" xfId="128" applyFont="1" applyFill="1" applyBorder="1" applyAlignment="1">
      <alignment vertical="top" wrapText="1"/>
    </xf>
    <xf numFmtId="0" fontId="97" fillId="3" borderId="68" xfId="128" applyFont="1" applyFill="1" applyBorder="1" applyAlignment="1">
      <alignment horizontal="center" vertical="top" wrapText="1"/>
    </xf>
    <xf numFmtId="0" fontId="98" fillId="3" borderId="68" xfId="128" applyFont="1" applyFill="1" applyBorder="1" applyAlignment="1">
      <alignment horizontal="center" vertical="top" wrapText="1"/>
    </xf>
    <xf numFmtId="179" fontId="99" fillId="3" borderId="0" xfId="128" applyNumberFormat="1" applyFont="1" applyFill="1" applyAlignment="1">
      <alignment horizontal="center" vertical="top" shrinkToFit="1"/>
    </xf>
    <xf numFmtId="0" fontId="97" fillId="3" borderId="69" xfId="128" applyFont="1" applyFill="1" applyBorder="1" applyAlignment="1">
      <alignment horizontal="left" vertical="top" wrapText="1"/>
    </xf>
    <xf numFmtId="0" fontId="97" fillId="3" borderId="0" xfId="128" applyFont="1" applyFill="1" applyAlignment="1">
      <alignment horizontal="left" vertical="top" wrapText="1"/>
    </xf>
    <xf numFmtId="0" fontId="98" fillId="3" borderId="0" xfId="128" applyFont="1" applyFill="1" applyAlignment="1">
      <alignment vertical="top" wrapText="1"/>
    </xf>
    <xf numFmtId="0" fontId="97" fillId="3" borderId="0" xfId="128" applyFont="1" applyFill="1" applyAlignment="1">
      <alignment vertical="top" wrapText="1"/>
    </xf>
    <xf numFmtId="0" fontId="97" fillId="3" borderId="59" xfId="128" applyFont="1" applyFill="1" applyBorder="1" applyAlignment="1">
      <alignment horizontal="left" vertical="top" wrapText="1"/>
    </xf>
    <xf numFmtId="0" fontId="97" fillId="3" borderId="70" xfId="128" applyFont="1" applyFill="1" applyBorder="1" applyAlignment="1">
      <alignment horizontal="left" vertical="top" wrapText="1"/>
    </xf>
    <xf numFmtId="0" fontId="98" fillId="3" borderId="70" xfId="128" applyFont="1" applyFill="1" applyBorder="1" applyAlignment="1">
      <alignment vertical="top" wrapText="1"/>
    </xf>
    <xf numFmtId="0" fontId="97" fillId="3" borderId="70" xfId="128" applyFont="1" applyFill="1" applyBorder="1" applyAlignment="1">
      <alignment vertical="top" wrapText="1"/>
    </xf>
    <xf numFmtId="0" fontId="97" fillId="3" borderId="70" xfId="128" applyFont="1" applyFill="1" applyBorder="1" applyAlignment="1">
      <alignment horizontal="center" vertical="top" wrapText="1"/>
    </xf>
    <xf numFmtId="0" fontId="98" fillId="3" borderId="70" xfId="128" applyFont="1" applyFill="1" applyBorder="1" applyAlignment="1">
      <alignment horizontal="center" vertical="top" wrapText="1"/>
    </xf>
    <xf numFmtId="0" fontId="98" fillId="3" borderId="70" xfId="128" applyFont="1" applyFill="1" applyBorder="1" applyAlignment="1">
      <alignment horizontal="center" wrapText="1"/>
    </xf>
    <xf numFmtId="0" fontId="98" fillId="3" borderId="0" xfId="128" applyFont="1" applyFill="1" applyAlignment="1">
      <alignment horizontal="center" wrapText="1"/>
    </xf>
    <xf numFmtId="0" fontId="32" fillId="3" borderId="71" xfId="128" applyFont="1" applyFill="1" applyBorder="1" applyAlignment="1">
      <alignment horizontal="center" vertical="center" wrapText="1"/>
    </xf>
    <xf numFmtId="0" fontId="32" fillId="3" borderId="64" xfId="128" applyFont="1" applyFill="1" applyBorder="1" applyAlignment="1">
      <alignment vertical="center" wrapText="1"/>
    </xf>
    <xf numFmtId="0" fontId="32" fillId="3" borderId="66" xfId="128" applyFont="1" applyFill="1" applyBorder="1" applyAlignment="1">
      <alignment vertical="center" wrapText="1"/>
    </xf>
    <xf numFmtId="0" fontId="101" fillId="3" borderId="71" xfId="128" applyFont="1" applyFill="1" applyBorder="1" applyAlignment="1">
      <alignment horizontal="center" vertical="center" wrapText="1"/>
    </xf>
    <xf numFmtId="12" fontId="0" fillId="0" borderId="41" xfId="0" applyNumberFormat="1" applyBorder="1" applyAlignment="1">
      <alignment horizontal="center" vertical="center" wrapText="1"/>
    </xf>
    <xf numFmtId="0" fontId="102" fillId="3" borderId="67" xfId="128" applyFont="1" applyFill="1" applyBorder="1" applyAlignment="1">
      <alignment horizontal="center" vertical="center" wrapText="1"/>
    </xf>
    <xf numFmtId="0" fontId="102" fillId="3" borderId="64" xfId="128" applyFont="1" applyFill="1" applyBorder="1" applyAlignment="1">
      <alignment horizontal="center" vertical="center" wrapText="1"/>
    </xf>
    <xf numFmtId="0" fontId="102" fillId="3" borderId="42" xfId="128" applyFont="1" applyFill="1" applyBorder="1" applyAlignment="1">
      <alignment horizontal="center" vertical="center" wrapText="1"/>
    </xf>
    <xf numFmtId="0" fontId="101" fillId="3" borderId="42" xfId="128" applyFont="1" applyFill="1" applyBorder="1" applyAlignment="1">
      <alignment horizontal="center" vertical="center"/>
    </xf>
    <xf numFmtId="0" fontId="101" fillId="3" borderId="0" xfId="128" applyFont="1" applyFill="1" applyAlignment="1">
      <alignment horizontal="center" vertical="center"/>
    </xf>
    <xf numFmtId="0" fontId="97" fillId="3" borderId="71" xfId="128" applyFont="1" applyFill="1" applyBorder="1" applyAlignment="1">
      <alignment wrapText="1"/>
    </xf>
    <xf numFmtId="0" fontId="97" fillId="3" borderId="64" xfId="128" applyFont="1" applyFill="1" applyBorder="1" applyAlignment="1">
      <alignment wrapText="1"/>
    </xf>
    <xf numFmtId="0" fontId="97" fillId="3" borderId="66" xfId="128" applyFont="1" applyFill="1" applyBorder="1" applyAlignment="1">
      <alignment wrapText="1"/>
    </xf>
    <xf numFmtId="0" fontId="97" fillId="0" borderId="71" xfId="128" applyFont="1" applyBorder="1" applyAlignment="1">
      <alignment wrapText="1"/>
    </xf>
    <xf numFmtId="12" fontId="103" fillId="0" borderId="42" xfId="0" applyNumberFormat="1" applyFont="1" applyBorder="1"/>
    <xf numFmtId="12" fontId="104" fillId="0" borderId="42" xfId="128" applyNumberFormat="1" applyFont="1" applyBorder="1" applyAlignment="1">
      <alignment wrapText="1"/>
    </xf>
    <xf numFmtId="13" fontId="103" fillId="0" borderId="42" xfId="0" applyNumberFormat="1" applyFont="1" applyBorder="1"/>
    <xf numFmtId="13" fontId="103" fillId="0" borderId="43" xfId="0" applyNumberFormat="1" applyFont="1" applyBorder="1"/>
    <xf numFmtId="0" fontId="98" fillId="3" borderId="42" xfId="128" applyFont="1" applyFill="1" applyBorder="1"/>
    <xf numFmtId="0" fontId="98" fillId="3" borderId="0" xfId="128" applyFont="1" applyFill="1"/>
    <xf numFmtId="178" fontId="97" fillId="0" borderId="42" xfId="128" applyNumberFormat="1" applyFont="1" applyBorder="1" applyAlignment="1">
      <alignment shrinkToFit="1"/>
    </xf>
    <xf numFmtId="1" fontId="97" fillId="0" borderId="71" xfId="128" applyNumberFormat="1" applyFont="1" applyBorder="1" applyAlignment="1">
      <alignment shrinkToFit="1"/>
    </xf>
    <xf numFmtId="0" fontId="104" fillId="0" borderId="71" xfId="128" applyFont="1" applyBorder="1" applyAlignment="1">
      <alignment wrapText="1"/>
    </xf>
    <xf numFmtId="1" fontId="97" fillId="0" borderId="42" xfId="128" applyNumberFormat="1" applyFont="1" applyBorder="1" applyAlignment="1">
      <alignment shrinkToFit="1"/>
    </xf>
    <xf numFmtId="12" fontId="97" fillId="0" borderId="71" xfId="128" applyNumberFormat="1" applyFont="1" applyBorder="1" applyAlignment="1">
      <alignment wrapText="1"/>
    </xf>
    <xf numFmtId="0" fontId="105" fillId="0" borderId="42" xfId="128" applyFont="1" applyBorder="1"/>
    <xf numFmtId="178" fontId="97" fillId="0" borderId="71" xfId="128" applyNumberFormat="1" applyFont="1" applyBorder="1" applyAlignment="1">
      <alignment shrinkToFit="1"/>
    </xf>
    <xf numFmtId="177" fontId="97" fillId="0" borderId="42" xfId="128" applyNumberFormat="1" applyFont="1" applyBorder="1" applyAlignment="1">
      <alignment shrinkToFi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8" fillId="0" borderId="42" xfId="0" applyFont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29" xfId="2" quotePrefix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1" fontId="39" fillId="5" borderId="30" xfId="2" applyNumberFormat="1" applyFont="1" applyFill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42" fillId="0" borderId="40" xfId="2" quotePrefix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1" xfId="2" applyFont="1" applyBorder="1" applyAlignment="1">
      <alignment horizontal="center" vertical="center" wrapText="1"/>
    </xf>
    <xf numFmtId="0" fontId="40" fillId="0" borderId="40" xfId="2" applyFont="1" applyBorder="1" applyAlignment="1">
      <alignment horizontal="center" vertical="center" wrapText="1"/>
    </xf>
    <xf numFmtId="0" fontId="100" fillId="0" borderId="0" xfId="128" applyFont="1" applyAlignment="1">
      <alignment horizontal="center" vertical="top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301624</xdr:colOff>
      <xdr:row>3</xdr:row>
      <xdr:rowOff>365124</xdr:rowOff>
    </xdr:from>
    <xdr:to>
      <xdr:col>16</xdr:col>
      <xdr:colOff>1158874</xdr:colOff>
      <xdr:row>8</xdr:row>
      <xdr:rowOff>184027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07CDAC-274E-9F1A-E536-7B3D3630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2374" y="1889124"/>
          <a:ext cx="3254375" cy="3787653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73</xdr:row>
      <xdr:rowOff>508000</xdr:rowOff>
    </xdr:from>
    <xdr:to>
      <xdr:col>14</xdr:col>
      <xdr:colOff>664158</xdr:colOff>
      <xdr:row>75</xdr:row>
      <xdr:rowOff>1714500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0AA7F-A7AE-18B8-6A28-AE2A5C13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000" y="54800500"/>
          <a:ext cx="3934408" cy="419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4397374</xdr:colOff>
      <xdr:row>21</xdr:row>
      <xdr:rowOff>111125</xdr:rowOff>
    </xdr:from>
    <xdr:to>
      <xdr:col>3</xdr:col>
      <xdr:colOff>609603</xdr:colOff>
      <xdr:row>21</xdr:row>
      <xdr:rowOff>2312810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50096" y="31779278"/>
          <a:ext cx="2201685" cy="4492629"/>
        </a:xfrm>
        <a:prstGeom prst="rect">
          <a:avLst/>
        </a:prstGeom>
      </xdr:spPr>
    </xdr:pic>
    <xdr:clientData/>
  </xdr:twoCellAnchor>
  <xdr:twoCellAnchor>
    <xdr:from>
      <xdr:col>1</xdr:col>
      <xdr:colOff>3270249</xdr:colOff>
      <xdr:row>19</xdr:row>
      <xdr:rowOff>95249</xdr:rowOff>
    </xdr:from>
    <xdr:to>
      <xdr:col>3</xdr:col>
      <xdr:colOff>809624</xdr:colOff>
      <xdr:row>20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477499" y="23225124"/>
          <a:ext cx="5318125" cy="5111751"/>
          <a:chOff x="7207250" y="25322753"/>
          <a:chExt cx="6619159" cy="6284372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322753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2028452</xdr:colOff>
      <xdr:row>23</xdr:row>
      <xdr:rowOff>349249</xdr:rowOff>
    </xdr:from>
    <xdr:to>
      <xdr:col>2</xdr:col>
      <xdr:colOff>2301875</xdr:colOff>
      <xdr:row>23</xdr:row>
      <xdr:rowOff>3667124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75" t="13605" r="13995" b="8167"/>
        <a:stretch/>
      </xdr:blipFill>
      <xdr:spPr>
        <a:xfrm>
          <a:off x="9235702" y="45529499"/>
          <a:ext cx="4162798" cy="3317875"/>
        </a:xfrm>
        <a:prstGeom prst="rect">
          <a:avLst/>
        </a:prstGeom>
      </xdr:spPr>
    </xdr:pic>
    <xdr:clientData/>
  </xdr:twoCellAnchor>
  <xdr:oneCellAnchor>
    <xdr:from>
      <xdr:col>2</xdr:col>
      <xdr:colOff>254000</xdr:colOff>
      <xdr:row>23</xdr:row>
      <xdr:rowOff>266874</xdr:rowOff>
    </xdr:from>
    <xdr:ext cx="3492044" cy="3613656"/>
    <xdr:pic>
      <xdr:nvPicPr>
        <xdr:cNvPr id="20" name="Picture 19">
          <a:extLst>
            <a:ext uri="{FF2B5EF4-FFF2-40B4-BE49-F238E27FC236}">
              <a16:creationId xmlns:a16="http://schemas.microsoft.com/office/drawing/2014/main" id="{ADC62543-C12C-4EF2-8409-2F15CAEF2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52221" b="22776"/>
        <a:stretch/>
      </xdr:blipFill>
      <xdr:spPr>
        <a:xfrm>
          <a:off x="13446125" y="36652374"/>
          <a:ext cx="3492044" cy="3613656"/>
        </a:xfrm>
        <a:prstGeom prst="rect">
          <a:avLst/>
        </a:prstGeom>
      </xdr:spPr>
    </xdr:pic>
    <xdr:clientData/>
  </xdr:oneCellAnchor>
  <xdr:oneCellAnchor>
    <xdr:from>
      <xdr:col>2</xdr:col>
      <xdr:colOff>3968749</xdr:colOff>
      <xdr:row>23</xdr:row>
      <xdr:rowOff>1841500</xdr:rowOff>
    </xdr:from>
    <xdr:ext cx="1889126" cy="165782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C91C87-3D2B-424E-8449-0FCF898B3A70}"/>
            </a:ext>
          </a:extLst>
        </xdr:cNvPr>
        <xdr:cNvSpPr txBox="1"/>
      </xdr:nvSpPr>
      <xdr:spPr>
        <a:xfrm>
          <a:off x="17160874" y="38227000"/>
          <a:ext cx="1889126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</a:t>
          </a:r>
          <a:r>
            <a:rPr lang="en-US" sz="36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EDGE</a:t>
          </a:r>
          <a:endParaRPr lang="en-US" sz="3200" b="0" cap="none" spc="0">
            <a:ln w="0">
              <a:noFill/>
            </a:ln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uli" panose="00000500000000000000" pitchFamily="2" charset="0"/>
          </a:endParaRPr>
        </a:p>
      </xdr:txBody>
    </xdr:sp>
    <xdr:clientData/>
  </xdr:oneCellAnchor>
  <xdr:twoCellAnchor editAs="oneCell">
    <xdr:from>
      <xdr:col>1</xdr:col>
      <xdr:colOff>1905000</xdr:colOff>
      <xdr:row>26</xdr:row>
      <xdr:rowOff>301625</xdr:rowOff>
    </xdr:from>
    <xdr:to>
      <xdr:col>1</xdr:col>
      <xdr:colOff>3572845</xdr:colOff>
      <xdr:row>26</xdr:row>
      <xdr:rowOff>4156576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1C5AE-46A1-45AF-A422-A3E2915E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12250" y="397097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26</xdr:row>
      <xdr:rowOff>190500</xdr:rowOff>
    </xdr:from>
    <xdr:to>
      <xdr:col>2</xdr:col>
      <xdr:colOff>3852744</xdr:colOff>
      <xdr:row>26</xdr:row>
      <xdr:rowOff>4041122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27AB38-2B57-4D9D-84EA-75A323AF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60700" y="3959860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2700322</xdr:colOff>
      <xdr:row>26</xdr:row>
      <xdr:rowOff>2167871</xdr:rowOff>
    </xdr:from>
    <xdr:to>
      <xdr:col>2</xdr:col>
      <xdr:colOff>3446447</xdr:colOff>
      <xdr:row>26</xdr:row>
      <xdr:rowOff>3033832</xdr:rowOff>
    </xdr:to>
    <xdr:pic>
      <xdr:nvPicPr>
        <xdr:cNvPr id="9" name="Picture 8" descr="Garment size and color code labels for retail clothing, fabric safe stickers">
          <a:extLst>
            <a:ext uri="{FF2B5EF4-FFF2-40B4-BE49-F238E27FC236}">
              <a16:creationId xmlns:a16="http://schemas.microsoft.com/office/drawing/2014/main" id="{692A3B0E-973D-46E9-A5BD-5C4961E66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175022" y="415759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40</xdr:row>
      <xdr:rowOff>47625</xdr:rowOff>
    </xdr:from>
    <xdr:to>
      <xdr:col>2</xdr:col>
      <xdr:colOff>1622425</xdr:colOff>
      <xdr:row>41</xdr:row>
      <xdr:rowOff>174624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71C7B3E-C754-4D46-9A35-918670A3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668250" y="60715525"/>
          <a:ext cx="1616075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34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3DCE3A6-3D52-48C0-9750-9E867AAB7780}"/>
            </a:ext>
          </a:extLst>
        </xdr:cNvPr>
        <xdr:cNvSpPr txBox="1"/>
      </xdr:nvSpPr>
      <xdr:spPr>
        <a:xfrm>
          <a:off x="11318875" y="552259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5778500</xdr:colOff>
      <xdr:row>28</xdr:row>
      <xdr:rowOff>206375</xdr:rowOff>
    </xdr:from>
    <xdr:to>
      <xdr:col>2</xdr:col>
      <xdr:colOff>844551</xdr:colOff>
      <xdr:row>28</xdr:row>
      <xdr:rowOff>2100574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7A247C-2208-495F-8137-F7246113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85750" y="474821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30</xdr:row>
      <xdr:rowOff>222250</xdr:rowOff>
    </xdr:from>
    <xdr:to>
      <xdr:col>2</xdr:col>
      <xdr:colOff>3149142</xdr:colOff>
      <xdr:row>30</xdr:row>
      <xdr:rowOff>2254249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468A1A8-6800-499E-9138-3CBDC05A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38000" y="47986950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32</xdr:row>
      <xdr:rowOff>95250</xdr:rowOff>
    </xdr:from>
    <xdr:to>
      <xdr:col>2</xdr:col>
      <xdr:colOff>2400300</xdr:colOff>
      <xdr:row>32</xdr:row>
      <xdr:rowOff>2595923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3974FC-8E4C-48B2-980B-F3982BCB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60250" y="51333400"/>
          <a:ext cx="2393950" cy="2500673"/>
        </a:xfrm>
        <a:prstGeom prst="rect">
          <a:avLst/>
        </a:prstGeom>
      </xdr:spPr>
    </xdr:pic>
    <xdr:clientData/>
  </xdr:twoCellAnchor>
  <xdr:oneCellAnchor>
    <xdr:from>
      <xdr:col>2</xdr:col>
      <xdr:colOff>2028452</xdr:colOff>
      <xdr:row>23</xdr:row>
      <xdr:rowOff>349249</xdr:rowOff>
    </xdr:from>
    <xdr:ext cx="4162798" cy="3317875"/>
    <xdr:pic>
      <xdr:nvPicPr>
        <xdr:cNvPr id="28" name="Picture 27">
          <a:extLst>
            <a:ext uri="{FF2B5EF4-FFF2-40B4-BE49-F238E27FC236}">
              <a16:creationId xmlns:a16="http://schemas.microsoft.com/office/drawing/2014/main" id="{E43FE550-C5E8-4137-9E8B-2B1978816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75" t="13605" r="13995" b="8167"/>
        <a:stretch/>
      </xdr:blipFill>
      <xdr:spPr>
        <a:xfrm>
          <a:off x="9235702" y="34274124"/>
          <a:ext cx="4162798" cy="3317875"/>
        </a:xfrm>
        <a:prstGeom prst="rect">
          <a:avLst/>
        </a:prstGeom>
      </xdr:spPr>
    </xdr:pic>
    <xdr:clientData/>
  </xdr:oneCellAnchor>
  <xdr:oneCellAnchor>
    <xdr:from>
      <xdr:col>3</xdr:col>
      <xdr:colOff>254000</xdr:colOff>
      <xdr:row>23</xdr:row>
      <xdr:rowOff>266874</xdr:rowOff>
    </xdr:from>
    <xdr:ext cx="3492044" cy="3613656"/>
    <xdr:pic>
      <xdr:nvPicPr>
        <xdr:cNvPr id="29" name="Picture 28">
          <a:extLst>
            <a:ext uri="{FF2B5EF4-FFF2-40B4-BE49-F238E27FC236}">
              <a16:creationId xmlns:a16="http://schemas.microsoft.com/office/drawing/2014/main" id="{EAFC6ABA-408C-4BAF-8B77-1B6FE971B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52221" b="22776"/>
        <a:stretch/>
      </xdr:blipFill>
      <xdr:spPr>
        <a:xfrm>
          <a:off x="13446125" y="34191749"/>
          <a:ext cx="3492044" cy="3613656"/>
        </a:xfrm>
        <a:prstGeom prst="rect">
          <a:avLst/>
        </a:prstGeom>
      </xdr:spPr>
    </xdr:pic>
    <xdr:clientData/>
  </xdr:oneCellAnchor>
  <xdr:oneCellAnchor>
    <xdr:from>
      <xdr:col>3</xdr:col>
      <xdr:colOff>3968749</xdr:colOff>
      <xdr:row>23</xdr:row>
      <xdr:rowOff>1841500</xdr:rowOff>
    </xdr:from>
    <xdr:ext cx="1889126" cy="165782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075B62-CF0F-40CE-BB22-AE82A99E5F9B}"/>
            </a:ext>
          </a:extLst>
        </xdr:cNvPr>
        <xdr:cNvSpPr txBox="1"/>
      </xdr:nvSpPr>
      <xdr:spPr>
        <a:xfrm>
          <a:off x="17160874" y="35766375"/>
          <a:ext cx="1889126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</a:t>
          </a:r>
          <a:r>
            <a:rPr lang="en-US" sz="36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EDGE</a:t>
          </a:r>
          <a:endParaRPr lang="en-US" sz="3200" b="0" cap="none" spc="0">
            <a:ln w="0">
              <a:noFill/>
            </a:ln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uli" panose="00000500000000000000" pitchFamily="2" charset="0"/>
          </a:endParaRPr>
        </a:p>
      </xdr:txBody>
    </xdr:sp>
    <xdr:clientData/>
  </xdr:oneCellAnchor>
  <xdr:oneCellAnchor>
    <xdr:from>
      <xdr:col>3</xdr:col>
      <xdr:colOff>2286000</xdr:colOff>
      <xdr:row>26</xdr:row>
      <xdr:rowOff>190500</xdr:rowOff>
    </xdr:from>
    <xdr:ext cx="1566744" cy="3850622"/>
    <xdr:pic>
      <xdr:nvPicPr>
        <xdr:cNvPr id="31" name="Picture 30">
          <a:extLst>
            <a:ext uri="{FF2B5EF4-FFF2-40B4-BE49-F238E27FC236}">
              <a16:creationId xmlns:a16="http://schemas.microsoft.com/office/drawing/2014/main" id="{25FB4BB4-E24C-4E83-ADA4-E8E972270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478125" y="40005000"/>
          <a:ext cx="1566744" cy="3850622"/>
        </a:xfrm>
        <a:prstGeom prst="rect">
          <a:avLst/>
        </a:prstGeom>
      </xdr:spPr>
    </xdr:pic>
    <xdr:clientData/>
  </xdr:oneCellAnchor>
  <xdr:oneCellAnchor>
    <xdr:from>
      <xdr:col>3</xdr:col>
      <xdr:colOff>2700322</xdr:colOff>
      <xdr:row>26</xdr:row>
      <xdr:rowOff>2167871</xdr:rowOff>
    </xdr:from>
    <xdr:ext cx="746125" cy="865961"/>
    <xdr:pic>
      <xdr:nvPicPr>
        <xdr:cNvPr id="32" name="Picture 31" descr="Garment size and color code labels for retail clothing, fabric safe stickers">
          <a:extLst>
            <a:ext uri="{FF2B5EF4-FFF2-40B4-BE49-F238E27FC236}">
              <a16:creationId xmlns:a16="http://schemas.microsoft.com/office/drawing/2014/main" id="{E749BA3F-8708-4424-B65E-C1FA5732A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892447" y="419823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5461000</xdr:colOff>
      <xdr:row>40</xdr:row>
      <xdr:rowOff>47625</xdr:rowOff>
    </xdr:from>
    <xdr:ext cx="1619250" cy="1603374"/>
    <xdr:pic>
      <xdr:nvPicPr>
        <xdr:cNvPr id="33" name="Picture 32">
          <a:extLst>
            <a:ext uri="{FF2B5EF4-FFF2-40B4-BE49-F238E27FC236}">
              <a16:creationId xmlns:a16="http://schemas.microsoft.com/office/drawing/2014/main" id="{C4D0ED55-5D91-4144-A0E7-42DF8FCC1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668250" y="61134625"/>
          <a:ext cx="1619250" cy="1603374"/>
        </a:xfrm>
        <a:prstGeom prst="rect">
          <a:avLst/>
        </a:prstGeom>
      </xdr:spPr>
    </xdr:pic>
    <xdr:clientData/>
  </xdr:oneCellAnchor>
  <xdr:oneCellAnchor>
    <xdr:from>
      <xdr:col>2</xdr:col>
      <xdr:colOff>4111625</xdr:colOff>
      <xdr:row>34</xdr:row>
      <xdr:rowOff>158750</xdr:rowOff>
    </xdr:from>
    <xdr:ext cx="2936874" cy="166937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329B370-11B9-4775-ACE5-08C9AC68C8DF}"/>
            </a:ext>
          </a:extLst>
        </xdr:cNvPr>
        <xdr:cNvSpPr txBox="1"/>
      </xdr:nvSpPr>
      <xdr:spPr>
        <a:xfrm>
          <a:off x="11318875" y="5567362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oneCellAnchor>
    <xdr:from>
      <xdr:col>2</xdr:col>
      <xdr:colOff>5778500</xdr:colOff>
      <xdr:row>28</xdr:row>
      <xdr:rowOff>206375</xdr:rowOff>
    </xdr:from>
    <xdr:ext cx="841376" cy="1894199"/>
    <xdr:pic>
      <xdr:nvPicPr>
        <xdr:cNvPr id="35" name="Picture 34">
          <a:extLst>
            <a:ext uri="{FF2B5EF4-FFF2-40B4-BE49-F238E27FC236}">
              <a16:creationId xmlns:a16="http://schemas.microsoft.com/office/drawing/2014/main" id="{3F1E4B23-ED2E-4C7B-9B47-3B6B6638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85750" y="45021500"/>
          <a:ext cx="841376" cy="1894199"/>
        </a:xfrm>
        <a:prstGeom prst="rect">
          <a:avLst/>
        </a:prstGeom>
      </xdr:spPr>
    </xdr:pic>
    <xdr:clientData/>
  </xdr:oneCellAnchor>
  <xdr:oneCellAnchor>
    <xdr:from>
      <xdr:col>2</xdr:col>
      <xdr:colOff>4730750</xdr:colOff>
      <xdr:row>30</xdr:row>
      <xdr:rowOff>222250</xdr:rowOff>
    </xdr:from>
    <xdr:ext cx="3145967" cy="2031999"/>
    <xdr:pic>
      <xdr:nvPicPr>
        <xdr:cNvPr id="36" name="Picture 35">
          <a:extLst>
            <a:ext uri="{FF2B5EF4-FFF2-40B4-BE49-F238E27FC236}">
              <a16:creationId xmlns:a16="http://schemas.microsoft.com/office/drawing/2014/main" id="{F1DC1FC5-4FD5-4975-8E73-CE17DDAC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38000" y="48450500"/>
          <a:ext cx="3145967" cy="2031999"/>
        </a:xfrm>
        <a:prstGeom prst="rect">
          <a:avLst/>
        </a:prstGeom>
      </xdr:spPr>
    </xdr:pic>
    <xdr:clientData/>
  </xdr:oneCellAnchor>
  <xdr:oneCellAnchor>
    <xdr:from>
      <xdr:col>2</xdr:col>
      <xdr:colOff>4953000</xdr:colOff>
      <xdr:row>32</xdr:row>
      <xdr:rowOff>95250</xdr:rowOff>
    </xdr:from>
    <xdr:ext cx="2397125" cy="2500673"/>
    <xdr:pic>
      <xdr:nvPicPr>
        <xdr:cNvPr id="37" name="Picture 36">
          <a:extLst>
            <a:ext uri="{FF2B5EF4-FFF2-40B4-BE49-F238E27FC236}">
              <a16:creationId xmlns:a16="http://schemas.microsoft.com/office/drawing/2014/main" id="{93D4DC6E-D229-4B59-ABD0-000D69AD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60250" y="51784250"/>
          <a:ext cx="2397125" cy="2500673"/>
        </a:xfrm>
        <a:prstGeom prst="rect">
          <a:avLst/>
        </a:prstGeom>
      </xdr:spPr>
    </xdr:pic>
    <xdr:clientData/>
  </xdr:oneCellAnchor>
  <xdr:twoCellAnchor editAs="oneCell">
    <xdr:from>
      <xdr:col>2</xdr:col>
      <xdr:colOff>539750</xdr:colOff>
      <xdr:row>17</xdr:row>
      <xdr:rowOff>63499</xdr:rowOff>
    </xdr:from>
    <xdr:to>
      <xdr:col>2</xdr:col>
      <xdr:colOff>2921000</xdr:colOff>
      <xdr:row>17</xdr:row>
      <xdr:rowOff>3357010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6CFE5DA-3423-43D4-958A-EB518FBC2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-579" t="-426" r="579" b="49720"/>
        <a:stretch/>
      </xdr:blipFill>
      <xdr:spPr>
        <a:xfrm>
          <a:off x="11636375" y="17779999"/>
          <a:ext cx="2381250" cy="3293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0"/>
  <sheetViews>
    <sheetView tabSelected="1" view="pageBreakPreview" topLeftCell="A37" zoomScale="40" zoomScaleNormal="10" zoomScaleSheetLayoutView="40" zoomScalePageLayoutView="25" workbookViewId="0">
      <selection activeCell="H40" sqref="H40:K41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30.6328125" style="49" customWidth="1"/>
    <col min="4" max="4" width="29.81640625" style="49" customWidth="1"/>
    <col min="5" max="5" width="26.36328125" style="49" customWidth="1"/>
    <col min="6" max="6" width="22.08984375" style="49" customWidth="1"/>
    <col min="7" max="7" width="20" style="50" customWidth="1"/>
    <col min="8" max="8" width="18.6328125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8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6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2" t="s">
        <v>73</v>
      </c>
      <c r="O1" s="382" t="s">
        <v>73</v>
      </c>
      <c r="P1" s="383" t="s">
        <v>74</v>
      </c>
      <c r="Q1" s="383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2" t="s">
        <v>75</v>
      </c>
      <c r="O2" s="382" t="s">
        <v>75</v>
      </c>
      <c r="P2" s="384" t="s">
        <v>76</v>
      </c>
      <c r="Q2" s="384"/>
    </row>
    <row r="3" spans="1:17" s="1" customFormat="1" ht="40" customHeight="1">
      <c r="A3" s="53"/>
      <c r="B3" s="53"/>
      <c r="C3" s="53"/>
      <c r="D3" s="53"/>
      <c r="E3" s="244"/>
      <c r="F3" s="53"/>
      <c r="G3" s="53"/>
      <c r="H3" s="53"/>
      <c r="I3" s="53"/>
      <c r="J3" s="53"/>
      <c r="K3" s="53"/>
      <c r="L3" s="55"/>
      <c r="M3" s="55"/>
      <c r="N3" s="382" t="s">
        <v>77</v>
      </c>
      <c r="O3" s="382" t="s">
        <v>77</v>
      </c>
      <c r="P3" s="385" t="s">
        <v>79</v>
      </c>
      <c r="Q3" s="383"/>
    </row>
    <row r="4" spans="1:17" s="2" customFormat="1" ht="44.5" customHeight="1" thickBot="1">
      <c r="B4" s="3" t="s">
        <v>277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87" t="s">
        <v>296</v>
      </c>
      <c r="H5" s="388"/>
      <c r="I5" s="388"/>
      <c r="J5" s="388"/>
      <c r="K5" s="388"/>
      <c r="L5" s="388"/>
      <c r="M5" s="389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90"/>
      <c r="H6" s="391"/>
      <c r="I6" s="391"/>
      <c r="J6" s="391"/>
      <c r="K6" s="391"/>
      <c r="L6" s="391"/>
      <c r="M6" s="392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294</v>
      </c>
      <c r="E7" s="9"/>
      <c r="F7" s="8"/>
      <c r="G7" s="390"/>
      <c r="H7" s="391"/>
      <c r="I7" s="391"/>
      <c r="J7" s="391"/>
      <c r="K7" s="391"/>
      <c r="L7" s="391"/>
      <c r="M7" s="392"/>
      <c r="N7" s="10"/>
      <c r="O7"/>
      <c r="P7" s="10"/>
      <c r="Q7" s="10"/>
    </row>
    <row r="8" spans="1:17" s="7" customFormat="1" ht="88.5" customHeight="1" thickBot="1">
      <c r="B8" s="8" t="s">
        <v>45</v>
      </c>
      <c r="C8" s="8"/>
      <c r="D8" s="386" t="s">
        <v>295</v>
      </c>
      <c r="E8" s="386"/>
      <c r="F8" s="386"/>
      <c r="G8" s="393"/>
      <c r="H8" s="394"/>
      <c r="I8" s="394"/>
      <c r="J8" s="394"/>
      <c r="K8" s="394"/>
      <c r="L8" s="394"/>
      <c r="M8" s="395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284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286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98"/>
      <c r="E11" s="399"/>
      <c r="F11" s="399"/>
      <c r="G11" s="22"/>
      <c r="H11" s="23"/>
      <c r="I11" s="20"/>
      <c r="J11" s="204" t="s">
        <v>4</v>
      </c>
      <c r="K11" s="20"/>
      <c r="L11" s="205"/>
      <c r="M11" s="396" t="s">
        <v>199</v>
      </c>
      <c r="N11" s="396"/>
      <c r="O11" s="396"/>
      <c r="P11" s="396"/>
      <c r="Q11" s="396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400"/>
      <c r="C13" s="400"/>
      <c r="D13" s="400"/>
      <c r="E13" s="400"/>
      <c r="F13" s="400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200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3"/>
      <c r="Q17" s="254" t="s">
        <v>11</v>
      </c>
    </row>
    <row r="18" spans="1:17" s="219" customFormat="1" ht="114" customHeight="1">
      <c r="B18" s="220" t="s">
        <v>12</v>
      </c>
      <c r="C18" s="245"/>
      <c r="D18" s="250" t="s">
        <v>38</v>
      </c>
      <c r="E18" s="221"/>
      <c r="F18" s="222"/>
      <c r="G18" s="222">
        <v>1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45"/>
      <c r="D19" s="251" t="str">
        <f>+D18</f>
        <v>WHITE</v>
      </c>
      <c r="E19" s="221"/>
      <c r="F19" s="222"/>
      <c r="G19" s="222">
        <v>1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5" customFormat="1" ht="114" customHeight="1">
      <c r="B20" s="269" t="s">
        <v>13</v>
      </c>
      <c r="C20" s="270"/>
      <c r="D20" s="271" t="str">
        <f>+D19</f>
        <v>WHITE</v>
      </c>
      <c r="E20" s="272"/>
      <c r="F20" s="273"/>
      <c r="G20" s="273">
        <f>SUM(G18:G19)</f>
        <v>2</v>
      </c>
      <c r="H20" s="273"/>
      <c r="I20" s="273"/>
      <c r="J20" s="273"/>
      <c r="K20" s="273"/>
      <c r="L20" s="274"/>
      <c r="M20" s="273"/>
      <c r="N20" s="273"/>
      <c r="O20" s="273"/>
      <c r="P20" s="273"/>
      <c r="Q20" s="273">
        <f>SUM(Q18:Q19)</f>
        <v>2</v>
      </c>
    </row>
    <row r="21" spans="1:17" s="219" customFormat="1" ht="67.5" customHeight="1">
      <c r="B21" s="216"/>
      <c r="C21" s="217" t="s">
        <v>72</v>
      </c>
      <c r="D21" s="217" t="s">
        <v>9</v>
      </c>
      <c r="E21" s="218" t="s">
        <v>56</v>
      </c>
      <c r="F21" s="218" t="s">
        <v>182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53"/>
      <c r="Q21" s="254" t="s">
        <v>11</v>
      </c>
    </row>
    <row r="22" spans="1:17" s="219" customFormat="1" ht="88" customHeight="1">
      <c r="B22" s="220" t="s">
        <v>12</v>
      </c>
      <c r="C22" s="245"/>
      <c r="D22" s="250" t="s">
        <v>297</v>
      </c>
      <c r="E22" s="221"/>
      <c r="F22" s="222"/>
      <c r="G22" s="222">
        <v>1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7" s="219" customFormat="1" ht="88" customHeight="1">
      <c r="B23" s="220" t="s">
        <v>63</v>
      </c>
      <c r="C23" s="245"/>
      <c r="D23" s="251" t="str">
        <f>+D22</f>
        <v>HEATHER GREY</v>
      </c>
      <c r="E23" s="221"/>
      <c r="F23" s="222"/>
      <c r="G23" s="222">
        <v>1</v>
      </c>
      <c r="H23" s="222"/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7" s="225" customFormat="1" ht="88" customHeight="1">
      <c r="B24" s="269" t="s">
        <v>13</v>
      </c>
      <c r="C24" s="270"/>
      <c r="D24" s="271" t="str">
        <f>+D23</f>
        <v>HEATHER GREY</v>
      </c>
      <c r="E24" s="272"/>
      <c r="F24" s="273"/>
      <c r="G24" s="273">
        <f>SUM(G22:G23)</f>
        <v>2</v>
      </c>
      <c r="H24" s="273"/>
      <c r="I24" s="273"/>
      <c r="J24" s="273"/>
      <c r="K24" s="273"/>
      <c r="L24" s="274"/>
      <c r="M24" s="273"/>
      <c r="N24" s="273"/>
      <c r="O24" s="273"/>
      <c r="P24" s="273"/>
      <c r="Q24" s="273">
        <f>SUM(Q22:Q23)</f>
        <v>2</v>
      </c>
    </row>
    <row r="25" spans="1:17" s="219" customFormat="1" ht="67.5" customHeight="1">
      <c r="B25" s="216"/>
      <c r="C25" s="217" t="s">
        <v>72</v>
      </c>
      <c r="D25" s="217" t="s">
        <v>9</v>
      </c>
      <c r="E25" s="218" t="s">
        <v>56</v>
      </c>
      <c r="F25" s="218" t="s">
        <v>182</v>
      </c>
      <c r="G25" s="218" t="s">
        <v>60</v>
      </c>
      <c r="H25" s="218" t="s">
        <v>10</v>
      </c>
      <c r="I25" s="218" t="s">
        <v>57</v>
      </c>
      <c r="J25" s="218" t="s">
        <v>58</v>
      </c>
      <c r="K25" s="218" t="s">
        <v>59</v>
      </c>
      <c r="L25" s="218"/>
      <c r="M25" s="218"/>
      <c r="N25" s="218"/>
      <c r="O25" s="218"/>
      <c r="P25" s="253"/>
      <c r="Q25" s="254" t="s">
        <v>11</v>
      </c>
    </row>
    <row r="26" spans="1:17" s="219" customFormat="1" ht="103" customHeight="1">
      <c r="B26" s="220" t="s">
        <v>12</v>
      </c>
      <c r="C26" s="245"/>
      <c r="D26" s="250" t="s">
        <v>298</v>
      </c>
      <c r="E26" s="221"/>
      <c r="F26" s="222"/>
      <c r="G26" s="222">
        <v>1</v>
      </c>
      <c r="H26" s="222"/>
      <c r="I26" s="222"/>
      <c r="J26" s="222"/>
      <c r="K26" s="222"/>
      <c r="L26" s="222"/>
      <c r="M26" s="222"/>
      <c r="N26" s="222"/>
      <c r="O26" s="222"/>
      <c r="P26" s="222"/>
      <c r="Q26" s="223">
        <f>SUM(E26:P26)</f>
        <v>1</v>
      </c>
    </row>
    <row r="27" spans="1:17" s="219" customFormat="1" ht="103" customHeight="1">
      <c r="B27" s="220" t="s">
        <v>63</v>
      </c>
      <c r="C27" s="245"/>
      <c r="D27" s="251" t="str">
        <f>+D26</f>
        <v>BITTER CHOCOLATE</v>
      </c>
      <c r="E27" s="221"/>
      <c r="F27" s="222"/>
      <c r="G27" s="222">
        <v>1</v>
      </c>
      <c r="H27" s="222"/>
      <c r="I27" s="222"/>
      <c r="J27" s="222"/>
      <c r="K27" s="222"/>
      <c r="L27" s="224"/>
      <c r="M27" s="224"/>
      <c r="N27" s="224"/>
      <c r="O27" s="224"/>
      <c r="P27" s="224"/>
      <c r="Q27" s="223">
        <f>SUM(E27:P27)</f>
        <v>1</v>
      </c>
    </row>
    <row r="28" spans="1:17" s="225" customFormat="1" ht="103" customHeight="1">
      <c r="B28" s="269" t="s">
        <v>13</v>
      </c>
      <c r="C28" s="270"/>
      <c r="D28" s="271" t="str">
        <f>+D27</f>
        <v>BITTER CHOCOLATE</v>
      </c>
      <c r="E28" s="272"/>
      <c r="F28" s="273"/>
      <c r="G28" s="273">
        <f>SUM(G26:G27)</f>
        <v>2</v>
      </c>
      <c r="H28" s="273"/>
      <c r="I28" s="273"/>
      <c r="J28" s="273"/>
      <c r="K28" s="273"/>
      <c r="L28" s="274"/>
      <c r="M28" s="273"/>
      <c r="N28" s="273"/>
      <c r="O28" s="273"/>
      <c r="P28" s="273"/>
      <c r="Q28" s="273">
        <f>SUM(Q26:Q27)</f>
        <v>2</v>
      </c>
    </row>
    <row r="29" spans="1:17" s="225" customFormat="1" ht="60" customHeight="1">
      <c r="B29" s="226" t="s">
        <v>121</v>
      </c>
      <c r="C29" s="227"/>
      <c r="D29" s="226"/>
      <c r="E29" s="228"/>
      <c r="F29" s="229">
        <f>F20</f>
        <v>0</v>
      </c>
      <c r="G29" s="229">
        <f>G28+G24+G20</f>
        <v>6</v>
      </c>
      <c r="H29" s="229">
        <f>H24+H20</f>
        <v>0</v>
      </c>
      <c r="I29" s="229">
        <f>I24+I20</f>
        <v>0</v>
      </c>
      <c r="J29" s="229">
        <f>J20</f>
        <v>0</v>
      </c>
      <c r="K29" s="229">
        <f>K20</f>
        <v>0</v>
      </c>
      <c r="L29" s="229"/>
      <c r="M29" s="229"/>
      <c r="N29" s="229"/>
      <c r="O29" s="229"/>
      <c r="P29" s="229"/>
      <c r="Q29" s="229">
        <f>Q28+Q24+Q20</f>
        <v>6</v>
      </c>
    </row>
    <row r="30" spans="1:17" s="105" customFormat="1" ht="20.25" customHeight="1">
      <c r="B30" s="106"/>
      <c r="C30" s="107"/>
      <c r="D30" s="397" t="s">
        <v>184</v>
      </c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</row>
    <row r="31" spans="1:17" s="1" customFormat="1" ht="46.5" customHeight="1">
      <c r="B31" s="258" t="s">
        <v>14</v>
      </c>
      <c r="C31" s="32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</row>
    <row r="32" spans="1:17" s="33" customFormat="1" ht="120">
      <c r="A32" s="381" t="s">
        <v>15</v>
      </c>
      <c r="B32" s="381"/>
      <c r="C32" s="381"/>
      <c r="D32" s="209" t="s">
        <v>16</v>
      </c>
      <c r="E32" s="209" t="s">
        <v>17</v>
      </c>
      <c r="F32" s="209" t="s">
        <v>18</v>
      </c>
      <c r="G32" s="208" t="s">
        <v>19</v>
      </c>
      <c r="H32" s="208" t="s">
        <v>20</v>
      </c>
      <c r="I32" s="208" t="s">
        <v>34</v>
      </c>
      <c r="J32" s="208" t="s">
        <v>181</v>
      </c>
      <c r="K32" s="208" t="s">
        <v>179</v>
      </c>
      <c r="L32" s="208" t="s">
        <v>180</v>
      </c>
      <c r="M32" s="208" t="s">
        <v>36</v>
      </c>
      <c r="N32" s="380" t="s">
        <v>51</v>
      </c>
      <c r="O32" s="380"/>
      <c r="P32" s="380"/>
      <c r="Q32" s="380"/>
    </row>
    <row r="33" spans="1:17" s="43" customFormat="1" ht="60.5" customHeight="1">
      <c r="A33" s="401" t="str">
        <f>$D$18</f>
        <v>WHITE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</row>
    <row r="34" spans="1:17" s="2" customFormat="1" ht="117" customHeight="1">
      <c r="A34" s="237">
        <v>1</v>
      </c>
      <c r="B34" s="402" t="s">
        <v>232</v>
      </c>
      <c r="C34" s="402"/>
      <c r="D34" s="238" t="s">
        <v>201</v>
      </c>
      <c r="E34" s="238" t="str">
        <f>$A$33</f>
        <v>WHITE</v>
      </c>
      <c r="F34" s="237" t="s">
        <v>10</v>
      </c>
      <c r="G34" s="239">
        <f>$Q$20</f>
        <v>2</v>
      </c>
      <c r="H34" s="240">
        <v>1.25</v>
      </c>
      <c r="I34" s="241">
        <f>H34*G34</f>
        <v>2.5</v>
      </c>
      <c r="J34" s="242">
        <f>(I34*2.97%+(I34/50)*0.5)</f>
        <v>9.9250000000000005E-2</v>
      </c>
      <c r="K34" s="242">
        <v>1</v>
      </c>
      <c r="L34" s="242">
        <v>0</v>
      </c>
      <c r="M34" s="243">
        <f>ROUNDUP(SUM(I34:L34),0)</f>
        <v>4</v>
      </c>
      <c r="N34" s="403" t="s">
        <v>287</v>
      </c>
      <c r="O34" s="404"/>
      <c r="P34" s="404"/>
      <c r="Q34" s="405"/>
    </row>
    <row r="35" spans="1:17" s="2" customFormat="1" ht="117" customHeight="1">
      <c r="A35" s="237">
        <v>2</v>
      </c>
      <c r="B35" s="402" t="s">
        <v>233</v>
      </c>
      <c r="C35" s="402"/>
      <c r="D35" s="238" t="s">
        <v>196</v>
      </c>
      <c r="E35" s="238" t="str">
        <f>$A$33</f>
        <v>WHITE</v>
      </c>
      <c r="F35" s="237" t="s">
        <v>10</v>
      </c>
      <c r="G35" s="239">
        <f>$Q$20</f>
        <v>2</v>
      </c>
      <c r="H35" s="240">
        <v>0.03</v>
      </c>
      <c r="I35" s="241">
        <f>H35*G35</f>
        <v>0.06</v>
      </c>
      <c r="J35" s="242">
        <f>(I35*1.6%+(I35/50)*0.5)</f>
        <v>1.56E-3</v>
      </c>
      <c r="K35" s="242">
        <v>0</v>
      </c>
      <c r="L35" s="242">
        <v>0</v>
      </c>
      <c r="M35" s="243">
        <f>ROUNDUP(SUM(I35:L35),0)</f>
        <v>1</v>
      </c>
      <c r="N35" s="403" t="s">
        <v>288</v>
      </c>
      <c r="O35" s="404"/>
      <c r="P35" s="404"/>
      <c r="Q35" s="405"/>
    </row>
    <row r="36" spans="1:17" s="43" customFormat="1" ht="60.5" customHeight="1">
      <c r="A36" s="401" t="str">
        <f>D24</f>
        <v>HEATHER GREY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</row>
    <row r="37" spans="1:17" s="2" customFormat="1" ht="117" customHeight="1">
      <c r="A37" s="237">
        <v>1</v>
      </c>
      <c r="B37" s="402" t="s">
        <v>232</v>
      </c>
      <c r="C37" s="402"/>
      <c r="D37" s="238" t="s">
        <v>201</v>
      </c>
      <c r="E37" s="238" t="str">
        <f>$A$36</f>
        <v>HEATHER GREY</v>
      </c>
      <c r="F37" s="237" t="s">
        <v>10</v>
      </c>
      <c r="G37" s="239">
        <f>$Q$24</f>
        <v>2</v>
      </c>
      <c r="H37" s="240">
        <v>1.25</v>
      </c>
      <c r="I37" s="241">
        <f>H37*G37</f>
        <v>2.5</v>
      </c>
      <c r="J37" s="242">
        <f>(I37*2.97%+(I37/50)*0.5)</f>
        <v>9.9250000000000005E-2</v>
      </c>
      <c r="K37" s="242">
        <v>1</v>
      </c>
      <c r="L37" s="242">
        <v>0</v>
      </c>
      <c r="M37" s="243">
        <f>ROUNDUP(SUM(I37:L37),0)</f>
        <v>4</v>
      </c>
      <c r="N37" s="403" t="s">
        <v>299</v>
      </c>
      <c r="O37" s="404"/>
      <c r="P37" s="404"/>
      <c r="Q37" s="405"/>
    </row>
    <row r="38" spans="1:17" s="2" customFormat="1" ht="117" customHeight="1">
      <c r="A38" s="237">
        <v>2</v>
      </c>
      <c r="B38" s="402" t="s">
        <v>233</v>
      </c>
      <c r="C38" s="402"/>
      <c r="D38" s="238" t="s">
        <v>276</v>
      </c>
      <c r="E38" s="238" t="str">
        <f>$A$36</f>
        <v>HEATHER GREY</v>
      </c>
      <c r="F38" s="237" t="s">
        <v>10</v>
      </c>
      <c r="G38" s="239">
        <f>$Q$24</f>
        <v>2</v>
      </c>
      <c r="H38" s="240">
        <v>0.03</v>
      </c>
      <c r="I38" s="241">
        <f>H38*G38</f>
        <v>0.06</v>
      </c>
      <c r="J38" s="242">
        <f>(I38*1.6%+(I38/50)*0.5)</f>
        <v>1.56E-3</v>
      </c>
      <c r="K38" s="242">
        <v>0</v>
      </c>
      <c r="L38" s="242">
        <v>0</v>
      </c>
      <c r="M38" s="243">
        <f>ROUNDUP(SUM(I38:L38),0)</f>
        <v>1</v>
      </c>
      <c r="N38" s="403" t="s">
        <v>300</v>
      </c>
      <c r="O38" s="404"/>
      <c r="P38" s="404"/>
      <c r="Q38" s="405"/>
    </row>
    <row r="39" spans="1:17" s="43" customFormat="1" ht="60.5" customHeight="1">
      <c r="A39" s="401" t="str">
        <f>D27</f>
        <v>BITTER CHOCOLATE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</row>
    <row r="40" spans="1:17" s="2" customFormat="1" ht="117" customHeight="1">
      <c r="A40" s="237">
        <v>1</v>
      </c>
      <c r="B40" s="402" t="s">
        <v>232</v>
      </c>
      <c r="C40" s="402"/>
      <c r="D40" s="238" t="s">
        <v>201</v>
      </c>
      <c r="E40" s="238" t="str">
        <f>$A$39</f>
        <v>BITTER CHOCOLATE</v>
      </c>
      <c r="F40" s="237" t="s">
        <v>10</v>
      </c>
      <c r="G40" s="239">
        <f>$Q$24</f>
        <v>2</v>
      </c>
      <c r="H40" s="240">
        <v>1.25</v>
      </c>
      <c r="I40" s="241">
        <f>H40*G40</f>
        <v>2.5</v>
      </c>
      <c r="J40" s="242">
        <f>(I40*2.97%+(I40/50)*0.5)</f>
        <v>9.9250000000000005E-2</v>
      </c>
      <c r="K40" s="242">
        <v>1</v>
      </c>
      <c r="L40" s="242">
        <v>0</v>
      </c>
      <c r="M40" s="243">
        <f>ROUNDUP(SUM(I40:L40),0)</f>
        <v>4</v>
      </c>
      <c r="N40" s="403" t="s">
        <v>301</v>
      </c>
      <c r="O40" s="404"/>
      <c r="P40" s="404"/>
      <c r="Q40" s="405"/>
    </row>
    <row r="41" spans="1:17" s="2" customFormat="1" ht="117" customHeight="1">
      <c r="A41" s="237">
        <v>2</v>
      </c>
      <c r="B41" s="402" t="s">
        <v>233</v>
      </c>
      <c r="C41" s="402"/>
      <c r="D41" s="238" t="s">
        <v>276</v>
      </c>
      <c r="E41" s="238" t="str">
        <f>$A$39</f>
        <v>BITTER CHOCOLATE</v>
      </c>
      <c r="F41" s="237" t="s">
        <v>10</v>
      </c>
      <c r="G41" s="239">
        <f>$Q$24</f>
        <v>2</v>
      </c>
      <c r="H41" s="240">
        <v>0.03</v>
      </c>
      <c r="I41" s="241">
        <f>H41*G41</f>
        <v>0.06</v>
      </c>
      <c r="J41" s="242">
        <f>(I41*1.6%+(I41/50)*0.5)</f>
        <v>1.56E-3</v>
      </c>
      <c r="K41" s="242">
        <v>0</v>
      </c>
      <c r="L41" s="242">
        <v>0</v>
      </c>
      <c r="M41" s="243">
        <f>ROUNDUP(SUM(I41:L41),0)</f>
        <v>1</v>
      </c>
      <c r="N41" s="403" t="s">
        <v>301</v>
      </c>
      <c r="O41" s="404"/>
      <c r="P41" s="404"/>
      <c r="Q41" s="405"/>
    </row>
    <row r="42" spans="1:17" s="34" customFormat="1" ht="37" customHeight="1" thickBot="1">
      <c r="B42" s="75" t="s">
        <v>21</v>
      </c>
      <c r="C42" s="35"/>
      <c r="D42" s="35"/>
      <c r="E42" s="35"/>
      <c r="G42" s="36"/>
      <c r="Q42" s="37"/>
    </row>
    <row r="43" spans="1:17" s="51" customFormat="1" ht="70.5" customHeight="1">
      <c r="A43" s="408" t="s">
        <v>22</v>
      </c>
      <c r="B43" s="409"/>
      <c r="C43" s="409"/>
      <c r="D43" s="409"/>
      <c r="E43" s="410"/>
      <c r="F43" s="246" t="s">
        <v>47</v>
      </c>
      <c r="G43" s="246" t="s">
        <v>23</v>
      </c>
      <c r="H43" s="411" t="s">
        <v>42</v>
      </c>
      <c r="I43" s="412"/>
      <c r="J43" s="248" t="s">
        <v>18</v>
      </c>
      <c r="K43" s="246" t="s">
        <v>48</v>
      </c>
      <c r="L43" s="246" t="s">
        <v>24</v>
      </c>
      <c r="M43" s="247" t="s">
        <v>25</v>
      </c>
      <c r="N43" s="247" t="s">
        <v>26</v>
      </c>
      <c r="O43" s="247" t="s">
        <v>27</v>
      </c>
      <c r="P43" s="413" t="s">
        <v>28</v>
      </c>
      <c r="Q43" s="414"/>
    </row>
    <row r="44" spans="1:17" s="12" customFormat="1" ht="52.5" customHeight="1">
      <c r="A44" s="210">
        <v>1</v>
      </c>
      <c r="B44" s="332" t="s">
        <v>194</v>
      </c>
      <c r="C44" s="332"/>
      <c r="D44" s="332"/>
      <c r="E44" s="332"/>
      <c r="F44" s="201" t="str">
        <f>$D$18</f>
        <v>WHITE</v>
      </c>
      <c r="G44" s="256"/>
      <c r="H44" s="333" t="str">
        <f>$A$33</f>
        <v>WHITE</v>
      </c>
      <c r="I44" s="333" t="e">
        <f>#REF!</f>
        <v>#REF!</v>
      </c>
      <c r="J44" s="206" t="s">
        <v>29</v>
      </c>
      <c r="K44" s="206">
        <f>$Q$20</f>
        <v>2</v>
      </c>
      <c r="L44" s="255">
        <f>135/5000</f>
        <v>2.7E-2</v>
      </c>
      <c r="M44" s="211">
        <f>ROUNDUP(K44*L44,0)</f>
        <v>1</v>
      </c>
      <c r="N44" s="211"/>
      <c r="O44" s="207">
        <v>1</v>
      </c>
      <c r="P44" s="406"/>
      <c r="Q44" s="407"/>
    </row>
    <row r="45" spans="1:17" s="12" customFormat="1" ht="52.5" customHeight="1">
      <c r="A45" s="210">
        <v>2</v>
      </c>
      <c r="B45" s="332" t="s">
        <v>194</v>
      </c>
      <c r="C45" s="332"/>
      <c r="D45" s="332"/>
      <c r="E45" s="332"/>
      <c r="F45" s="201" t="str">
        <f>$D$22</f>
        <v>HEATHER GREY</v>
      </c>
      <c r="G45" s="256"/>
      <c r="H45" s="333" t="str">
        <f>F45</f>
        <v>HEATHER GREY</v>
      </c>
      <c r="I45" s="333" t="e">
        <f>#REF!</f>
        <v>#REF!</v>
      </c>
      <c r="J45" s="206" t="s">
        <v>29</v>
      </c>
      <c r="K45" s="206">
        <f>$Q$24</f>
        <v>2</v>
      </c>
      <c r="L45" s="255">
        <v>0.01</v>
      </c>
      <c r="M45" s="211">
        <f>ROUNDUP(K45*L45,0)</f>
        <v>1</v>
      </c>
      <c r="N45" s="211"/>
      <c r="O45" s="207">
        <v>1</v>
      </c>
      <c r="P45" s="334"/>
      <c r="Q45" s="335"/>
    </row>
    <row r="46" spans="1:17" s="12" customFormat="1" ht="52.5" customHeight="1">
      <c r="A46" s="210">
        <v>3</v>
      </c>
      <c r="B46" s="332" t="s">
        <v>194</v>
      </c>
      <c r="C46" s="332"/>
      <c r="D46" s="332"/>
      <c r="E46" s="332"/>
      <c r="F46" s="201" t="str">
        <f>$A$39</f>
        <v>BITTER CHOCOLATE</v>
      </c>
      <c r="G46" s="256"/>
      <c r="H46" s="333" t="str">
        <f>F46</f>
        <v>BITTER CHOCOLATE</v>
      </c>
      <c r="I46" s="333" t="e">
        <f>#REF!</f>
        <v>#REF!</v>
      </c>
      <c r="J46" s="206" t="s">
        <v>29</v>
      </c>
      <c r="K46" s="206">
        <f>$Q$24</f>
        <v>2</v>
      </c>
      <c r="L46" s="255">
        <v>0.01</v>
      </c>
      <c r="M46" s="211">
        <f>ROUNDUP(K46*L46,0)</f>
        <v>1</v>
      </c>
      <c r="N46" s="211"/>
      <c r="O46" s="207">
        <v>1</v>
      </c>
      <c r="P46" s="334"/>
      <c r="Q46" s="335"/>
    </row>
    <row r="47" spans="1:17" s="43" customFormat="1" ht="96.5" customHeight="1">
      <c r="A47" s="210">
        <v>4</v>
      </c>
      <c r="B47" s="353" t="s">
        <v>302</v>
      </c>
      <c r="C47" s="332"/>
      <c r="D47" s="332"/>
      <c r="E47" s="332"/>
      <c r="F47" s="201" t="s">
        <v>107</v>
      </c>
      <c r="G47" s="249"/>
      <c r="H47" s="333" t="s">
        <v>255</v>
      </c>
      <c r="I47" s="333" t="e">
        <f>#REF!</f>
        <v>#REF!</v>
      </c>
      <c r="J47" s="206" t="s">
        <v>30</v>
      </c>
      <c r="K47" s="206">
        <f>$Q$29</f>
        <v>6</v>
      </c>
      <c r="L47" s="212">
        <v>1</v>
      </c>
      <c r="M47" s="206">
        <f t="shared" ref="M47" si="0">L47*K47</f>
        <v>6</v>
      </c>
      <c r="N47" s="211"/>
      <c r="O47" s="207">
        <f t="shared" ref="O47" si="1">M47+N47</f>
        <v>6</v>
      </c>
      <c r="P47" s="334"/>
      <c r="Q47" s="335"/>
    </row>
    <row r="48" spans="1:17" s="43" customFormat="1" ht="101.5" customHeight="1">
      <c r="A48" s="210">
        <v>5</v>
      </c>
      <c r="B48" s="353" t="s">
        <v>202</v>
      </c>
      <c r="C48" s="332"/>
      <c r="D48" s="332"/>
      <c r="E48" s="332"/>
      <c r="F48" s="201" t="s">
        <v>89</v>
      </c>
      <c r="G48" s="249" t="s">
        <v>89</v>
      </c>
      <c r="H48" s="333" t="s">
        <v>255</v>
      </c>
      <c r="I48" s="333" t="e">
        <f>#REF!</f>
        <v>#REF!</v>
      </c>
      <c r="J48" s="206" t="s">
        <v>30</v>
      </c>
      <c r="K48" s="206">
        <f t="shared" ref="K48:K49" si="2">$Q$29</f>
        <v>6</v>
      </c>
      <c r="L48" s="212">
        <v>1</v>
      </c>
      <c r="M48" s="206">
        <f t="shared" ref="M48" si="3">L48*K48</f>
        <v>6</v>
      </c>
      <c r="N48" s="211"/>
      <c r="O48" s="207">
        <f t="shared" ref="O48" si="4">M48+N48</f>
        <v>6</v>
      </c>
      <c r="P48" s="334"/>
      <c r="Q48" s="335"/>
    </row>
    <row r="49" spans="1:17" s="43" customFormat="1" ht="83" customHeight="1">
      <c r="A49" s="210">
        <v>6</v>
      </c>
      <c r="B49" s="353" t="s">
        <v>203</v>
      </c>
      <c r="C49" s="332"/>
      <c r="D49" s="332"/>
      <c r="E49" s="332"/>
      <c r="F49" s="201" t="s">
        <v>89</v>
      </c>
      <c r="G49" s="249" t="s">
        <v>89</v>
      </c>
      <c r="H49" s="333" t="s">
        <v>255</v>
      </c>
      <c r="I49" s="333" t="e">
        <f>#REF!</f>
        <v>#REF!</v>
      </c>
      <c r="J49" s="206" t="s">
        <v>30</v>
      </c>
      <c r="K49" s="206">
        <f t="shared" si="2"/>
        <v>6</v>
      </c>
      <c r="L49" s="212">
        <v>1</v>
      </c>
      <c r="M49" s="206">
        <f t="shared" ref="M49" si="5">L49*K49</f>
        <v>6</v>
      </c>
      <c r="N49" s="211"/>
      <c r="O49" s="207">
        <f t="shared" ref="O49" si="6">M49+N49</f>
        <v>6</v>
      </c>
      <c r="P49" s="334"/>
      <c r="Q49" s="335"/>
    </row>
    <row r="50" spans="1:17" s="34" customFormat="1" ht="39" hidden="1" customHeight="1">
      <c r="B50" s="80" t="s">
        <v>65</v>
      </c>
      <c r="C50" s="35"/>
      <c r="D50" s="35"/>
      <c r="E50" s="35"/>
      <c r="G50" s="36"/>
      <c r="Q50" s="37"/>
    </row>
    <row r="51" spans="1:17" s="51" customFormat="1" ht="97" hidden="1" customHeight="1">
      <c r="A51" s="381" t="s">
        <v>22</v>
      </c>
      <c r="B51" s="381"/>
      <c r="C51" s="381"/>
      <c r="D51" s="381"/>
      <c r="E51" s="381"/>
      <c r="F51" s="208" t="s">
        <v>47</v>
      </c>
      <c r="G51" s="208" t="s">
        <v>23</v>
      </c>
      <c r="H51" s="380" t="s">
        <v>42</v>
      </c>
      <c r="I51" s="380"/>
      <c r="J51" s="209" t="s">
        <v>18</v>
      </c>
      <c r="K51" s="208" t="s">
        <v>48</v>
      </c>
      <c r="L51" s="208" t="s">
        <v>24</v>
      </c>
      <c r="M51" s="208" t="s">
        <v>25</v>
      </c>
      <c r="N51" s="208" t="s">
        <v>26</v>
      </c>
      <c r="O51" s="208" t="s">
        <v>27</v>
      </c>
      <c r="P51" s="380" t="s">
        <v>28</v>
      </c>
      <c r="Q51" s="380"/>
    </row>
    <row r="52" spans="1:17" s="233" customFormat="1" ht="95.5" hidden="1" customHeight="1">
      <c r="A52" s="231">
        <v>1</v>
      </c>
      <c r="B52" s="345" t="s">
        <v>209</v>
      </c>
      <c r="C52" s="346"/>
      <c r="D52" s="346"/>
      <c r="E52" s="347"/>
      <c r="F52" s="262" t="s">
        <v>89</v>
      </c>
      <c r="G52" s="232" t="s">
        <v>89</v>
      </c>
      <c r="H52" s="333" t="str">
        <f t="shared" ref="H52:H62" si="7">$D$20</f>
        <v>WHITE</v>
      </c>
      <c r="I52" s="333" t="e">
        <f>#REF!</f>
        <v>#REF!</v>
      </c>
      <c r="J52" s="206" t="s">
        <v>30</v>
      </c>
      <c r="K52" s="206">
        <f t="shared" ref="K52:K62" si="8">$Q$29</f>
        <v>6</v>
      </c>
      <c r="L52" s="212">
        <v>1</v>
      </c>
      <c r="M52" s="206">
        <f>L52*K52</f>
        <v>6</v>
      </c>
      <c r="N52" s="211"/>
      <c r="O52" s="207">
        <v>40</v>
      </c>
      <c r="P52" s="334" t="s">
        <v>278</v>
      </c>
      <c r="Q52" s="335"/>
    </row>
    <row r="53" spans="1:17" s="233" customFormat="1" ht="55" hidden="1" customHeight="1">
      <c r="A53" s="231">
        <v>2</v>
      </c>
      <c r="B53" s="345" t="s">
        <v>210</v>
      </c>
      <c r="C53" s="346"/>
      <c r="D53" s="346"/>
      <c r="E53" s="347"/>
      <c r="F53" s="262" t="s">
        <v>39</v>
      </c>
      <c r="G53" s="262" t="s">
        <v>39</v>
      </c>
      <c r="H53" s="333" t="str">
        <f t="shared" si="7"/>
        <v>WHITE</v>
      </c>
      <c r="I53" s="333" t="e">
        <f>#REF!</f>
        <v>#REF!</v>
      </c>
      <c r="J53" s="206" t="s">
        <v>30</v>
      </c>
      <c r="K53" s="206">
        <f t="shared" si="8"/>
        <v>6</v>
      </c>
      <c r="L53" s="212">
        <v>1</v>
      </c>
      <c r="M53" s="206">
        <f t="shared" ref="M53" si="9">L53*K53</f>
        <v>6</v>
      </c>
      <c r="N53" s="211"/>
      <c r="O53" s="207">
        <f t="shared" ref="O53" si="10">N53+M53</f>
        <v>6</v>
      </c>
      <c r="P53" s="406"/>
      <c r="Q53" s="406"/>
    </row>
    <row r="54" spans="1:17" s="233" customFormat="1" ht="72" hidden="1" customHeight="1">
      <c r="A54" s="231">
        <v>3</v>
      </c>
      <c r="B54" s="345" t="s">
        <v>211</v>
      </c>
      <c r="C54" s="346"/>
      <c r="D54" s="346"/>
      <c r="E54" s="347"/>
      <c r="F54" s="262" t="s">
        <v>89</v>
      </c>
      <c r="G54" s="262" t="s">
        <v>89</v>
      </c>
      <c r="H54" s="333" t="str">
        <f t="shared" si="7"/>
        <v>WHITE</v>
      </c>
      <c r="I54" s="333" t="e">
        <f>#REF!</f>
        <v>#REF!</v>
      </c>
      <c r="J54" s="206" t="s">
        <v>30</v>
      </c>
      <c r="K54" s="206">
        <f t="shared" si="8"/>
        <v>6</v>
      </c>
      <c r="L54" s="212">
        <v>1</v>
      </c>
      <c r="M54" s="206">
        <f t="shared" ref="M54" si="11">L54*K54</f>
        <v>6</v>
      </c>
      <c r="N54" s="211"/>
      <c r="O54" s="207">
        <f t="shared" ref="O54" si="12">N54+M54</f>
        <v>6</v>
      </c>
      <c r="P54" s="406" t="s">
        <v>279</v>
      </c>
      <c r="Q54" s="407"/>
    </row>
    <row r="55" spans="1:17" s="233" customFormat="1" ht="84" hidden="1" customHeight="1">
      <c r="A55" s="231">
        <v>4</v>
      </c>
      <c r="B55" s="345" t="s">
        <v>212</v>
      </c>
      <c r="C55" s="346"/>
      <c r="D55" s="346"/>
      <c r="E55" s="347"/>
      <c r="F55" s="262" t="s">
        <v>89</v>
      </c>
      <c r="G55" s="262" t="s">
        <v>89</v>
      </c>
      <c r="H55" s="333" t="str">
        <f t="shared" si="7"/>
        <v>WHITE</v>
      </c>
      <c r="I55" s="333" t="e">
        <f>#REF!</f>
        <v>#REF!</v>
      </c>
      <c r="J55" s="206" t="s">
        <v>30</v>
      </c>
      <c r="K55" s="206">
        <f t="shared" si="8"/>
        <v>6</v>
      </c>
      <c r="L55" s="212">
        <v>1</v>
      </c>
      <c r="M55" s="206">
        <f t="shared" ref="M55" si="13">L55*K55</f>
        <v>6</v>
      </c>
      <c r="N55" s="211"/>
      <c r="O55" s="207">
        <f t="shared" ref="O55" si="14">N55+M55</f>
        <v>6</v>
      </c>
      <c r="P55" s="406" t="s">
        <v>279</v>
      </c>
      <c r="Q55" s="407"/>
    </row>
    <row r="56" spans="1:17" s="12" customFormat="1" ht="78" hidden="1" customHeight="1">
      <c r="A56" s="231">
        <v>5</v>
      </c>
      <c r="B56" s="345" t="s">
        <v>213</v>
      </c>
      <c r="C56" s="346"/>
      <c r="D56" s="346"/>
      <c r="E56" s="347"/>
      <c r="F56" s="262" t="s">
        <v>89</v>
      </c>
      <c r="G56" s="262" t="s">
        <v>89</v>
      </c>
      <c r="H56" s="333" t="str">
        <f t="shared" si="7"/>
        <v>WHITE</v>
      </c>
      <c r="I56" s="333" t="e">
        <f>#REF!</f>
        <v>#REF!</v>
      </c>
      <c r="J56" s="206" t="s">
        <v>30</v>
      </c>
      <c r="K56" s="206">
        <f t="shared" si="8"/>
        <v>6</v>
      </c>
      <c r="L56" s="212">
        <f>1/50</f>
        <v>0.02</v>
      </c>
      <c r="M56" s="206">
        <f t="shared" ref="M56" si="15">L56*K56</f>
        <v>0.12</v>
      </c>
      <c r="N56" s="211"/>
      <c r="O56" s="207">
        <f>N56+M56</f>
        <v>0.12</v>
      </c>
      <c r="P56" s="334" t="s">
        <v>280</v>
      </c>
      <c r="Q56" s="335"/>
    </row>
    <row r="57" spans="1:17" s="12" customFormat="1" ht="54" hidden="1" customHeight="1">
      <c r="A57" s="231">
        <v>6</v>
      </c>
      <c r="B57" s="345" t="s">
        <v>214</v>
      </c>
      <c r="C57" s="346"/>
      <c r="D57" s="346"/>
      <c r="E57" s="347"/>
      <c r="F57" s="262" t="s">
        <v>92</v>
      </c>
      <c r="G57" s="262" t="s">
        <v>92</v>
      </c>
      <c r="H57" s="333" t="str">
        <f t="shared" si="7"/>
        <v>WHITE</v>
      </c>
      <c r="I57" s="333" t="e">
        <f>#REF!</f>
        <v>#REF!</v>
      </c>
      <c r="J57" s="206" t="s">
        <v>30</v>
      </c>
      <c r="K57" s="206">
        <f t="shared" si="8"/>
        <v>6</v>
      </c>
      <c r="L57" s="212">
        <v>1</v>
      </c>
      <c r="M57" s="206">
        <f t="shared" ref="M57" si="16">L57*K57</f>
        <v>6</v>
      </c>
      <c r="N57" s="211"/>
      <c r="O57" s="207">
        <f t="shared" ref="O57" si="17">N57+M57</f>
        <v>6</v>
      </c>
      <c r="P57" s="334"/>
      <c r="Q57" s="335"/>
    </row>
    <row r="58" spans="1:17" s="12" customFormat="1" ht="48" hidden="1" customHeight="1">
      <c r="A58" s="231">
        <v>7</v>
      </c>
      <c r="B58" s="345" t="s">
        <v>215</v>
      </c>
      <c r="C58" s="346"/>
      <c r="D58" s="346"/>
      <c r="E58" s="347"/>
      <c r="F58" s="262" t="s">
        <v>92</v>
      </c>
      <c r="G58" s="262" t="s">
        <v>92</v>
      </c>
      <c r="H58" s="333" t="str">
        <f t="shared" si="7"/>
        <v>WHITE</v>
      </c>
      <c r="I58" s="333" t="e">
        <f>#REF!</f>
        <v>#REF!</v>
      </c>
      <c r="J58" s="206" t="s">
        <v>30</v>
      </c>
      <c r="K58" s="206">
        <f t="shared" si="8"/>
        <v>6</v>
      </c>
      <c r="L58" s="212">
        <f>1/50</f>
        <v>0.02</v>
      </c>
      <c r="M58" s="206">
        <f t="shared" ref="M58" si="18">L58*K58</f>
        <v>0.12</v>
      </c>
      <c r="N58" s="211"/>
      <c r="O58" s="207">
        <f t="shared" ref="O58" si="19">N58+M58</f>
        <v>0.12</v>
      </c>
      <c r="P58" s="406"/>
      <c r="Q58" s="406"/>
    </row>
    <row r="59" spans="1:17" s="12" customFormat="1" ht="50.5" hidden="1" customHeight="1">
      <c r="A59" s="231">
        <v>8</v>
      </c>
      <c r="B59" s="259" t="s">
        <v>216</v>
      </c>
      <c r="C59" s="260"/>
      <c r="D59" s="260"/>
      <c r="E59" s="261"/>
      <c r="F59" s="262" t="s">
        <v>55</v>
      </c>
      <c r="G59" s="262" t="s">
        <v>55</v>
      </c>
      <c r="H59" s="333" t="str">
        <f t="shared" si="7"/>
        <v>WHITE</v>
      </c>
      <c r="I59" s="333" t="e">
        <f>#REF!</f>
        <v>#REF!</v>
      </c>
      <c r="J59" s="206" t="s">
        <v>30</v>
      </c>
      <c r="K59" s="206">
        <f t="shared" si="8"/>
        <v>6</v>
      </c>
      <c r="L59" s="212">
        <f>2/50</f>
        <v>0.04</v>
      </c>
      <c r="M59" s="206">
        <f>L59*K59</f>
        <v>0.24</v>
      </c>
      <c r="N59" s="211"/>
      <c r="O59" s="207">
        <f t="shared" ref="O59" si="20">N59+M59</f>
        <v>0.24</v>
      </c>
      <c r="P59" s="406"/>
      <c r="Q59" s="406"/>
    </row>
    <row r="60" spans="1:17" s="12" customFormat="1" ht="53.5" hidden="1" customHeight="1">
      <c r="A60" s="231">
        <v>9</v>
      </c>
      <c r="B60" s="259" t="s">
        <v>217</v>
      </c>
      <c r="C60" s="260"/>
      <c r="D60" s="260"/>
      <c r="E60" s="261"/>
      <c r="F60" s="262" t="s">
        <v>55</v>
      </c>
      <c r="G60" s="262" t="s">
        <v>55</v>
      </c>
      <c r="H60" s="333" t="str">
        <f t="shared" si="7"/>
        <v>WHITE</v>
      </c>
      <c r="I60" s="333" t="e">
        <f>#REF!</f>
        <v>#REF!</v>
      </c>
      <c r="J60" s="206" t="s">
        <v>30</v>
      </c>
      <c r="K60" s="206">
        <f t="shared" si="8"/>
        <v>6</v>
      </c>
      <c r="L60" s="212">
        <f>2/40</f>
        <v>0.05</v>
      </c>
      <c r="M60" s="206">
        <f t="shared" ref="M60:M61" si="21">L60*K60</f>
        <v>0.30000000000000004</v>
      </c>
      <c r="N60" s="206"/>
      <c r="O60" s="207">
        <v>26</v>
      </c>
      <c r="P60" s="406"/>
      <c r="Q60" s="406"/>
    </row>
    <row r="61" spans="1:17" s="12" customFormat="1" ht="48" hidden="1" customHeight="1">
      <c r="A61" s="231">
        <v>10</v>
      </c>
      <c r="B61" s="259" t="s">
        <v>218</v>
      </c>
      <c r="C61" s="260"/>
      <c r="D61" s="260"/>
      <c r="E61" s="261"/>
      <c r="F61" s="262" t="s">
        <v>55</v>
      </c>
      <c r="G61" s="262" t="s">
        <v>55</v>
      </c>
      <c r="H61" s="333" t="str">
        <f t="shared" si="7"/>
        <v>WHITE</v>
      </c>
      <c r="I61" s="333" t="e">
        <f>#REF!</f>
        <v>#REF!</v>
      </c>
      <c r="J61" s="206" t="s">
        <v>30</v>
      </c>
      <c r="K61" s="206">
        <f t="shared" si="8"/>
        <v>6</v>
      </c>
      <c r="L61" s="212">
        <f>2/40</f>
        <v>0.05</v>
      </c>
      <c r="M61" s="206">
        <f t="shared" si="21"/>
        <v>0.30000000000000004</v>
      </c>
      <c r="N61" s="206"/>
      <c r="O61" s="207">
        <v>26</v>
      </c>
      <c r="P61" s="406"/>
      <c r="Q61" s="406"/>
    </row>
    <row r="62" spans="1:17" s="12" customFormat="1" ht="48.5" hidden="1" customHeight="1">
      <c r="A62" s="210">
        <v>11</v>
      </c>
      <c r="B62" s="259" t="s">
        <v>186</v>
      </c>
      <c r="C62" s="260"/>
      <c r="D62" s="260"/>
      <c r="E62" s="261"/>
      <c r="F62" s="262" t="s">
        <v>55</v>
      </c>
      <c r="G62" s="262" t="s">
        <v>55</v>
      </c>
      <c r="H62" s="333" t="str">
        <f t="shared" si="7"/>
        <v>WHITE</v>
      </c>
      <c r="I62" s="333" t="e">
        <f>#REF!</f>
        <v>#REF!</v>
      </c>
      <c r="J62" s="206" t="s">
        <v>30</v>
      </c>
      <c r="K62" s="206">
        <f t="shared" si="8"/>
        <v>6</v>
      </c>
      <c r="L62" s="212">
        <f>2/40</f>
        <v>0.05</v>
      </c>
      <c r="M62" s="206">
        <f t="shared" ref="M62" si="22">L62*K62</f>
        <v>0.30000000000000004</v>
      </c>
      <c r="N62" s="206"/>
      <c r="O62" s="207">
        <v>26</v>
      </c>
      <c r="P62" s="406"/>
      <c r="Q62" s="406"/>
    </row>
    <row r="63" spans="1:17" s="12" customFormat="1" ht="16" customHeight="1">
      <c r="A63" s="88"/>
      <c r="B63" s="8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7" s="12" customFormat="1" ht="33" customHeight="1">
      <c r="B64" s="257" t="s">
        <v>66</v>
      </c>
      <c r="C64" s="76"/>
      <c r="D64" s="77"/>
      <c r="E64" s="77"/>
      <c r="F64" s="77"/>
      <c r="G64" s="78"/>
      <c r="H64" s="77"/>
      <c r="I64" s="77"/>
      <c r="J64" s="415" t="s">
        <v>31</v>
      </c>
      <c r="K64" s="415"/>
      <c r="L64" s="415"/>
      <c r="M64" s="415"/>
      <c r="N64" s="415"/>
      <c r="O64" s="42"/>
      <c r="P64" s="42"/>
      <c r="Q64" s="43"/>
    </row>
    <row r="65" spans="1:17" s="88" customFormat="1" ht="35.5" customHeight="1">
      <c r="A65" s="88">
        <v>1</v>
      </c>
      <c r="B65" s="230" t="s">
        <v>195</v>
      </c>
      <c r="C65" s="3" t="s">
        <v>289</v>
      </c>
      <c r="D65" s="12"/>
      <c r="E65" s="12"/>
      <c r="F65" s="12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34.5" customHeight="1">
      <c r="A66" s="88"/>
      <c r="B66" s="348" t="s">
        <v>49</v>
      </c>
      <c r="C66" s="349"/>
      <c r="D66" s="349"/>
      <c r="E66" s="349"/>
      <c r="F66" s="349"/>
      <c r="G66" s="349"/>
      <c r="H66" s="349"/>
      <c r="I66" s="350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59.25" customHeight="1">
      <c r="A67" s="88"/>
      <c r="B67" s="351" t="s">
        <v>42</v>
      </c>
      <c r="C67" s="352"/>
      <c r="D67" s="371" t="s">
        <v>54</v>
      </c>
      <c r="E67" s="372"/>
      <c r="F67" s="372"/>
      <c r="G67" s="372"/>
      <c r="H67" s="372"/>
      <c r="I67" s="373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1" customHeight="1">
      <c r="A68" s="88"/>
      <c r="B68" s="336" t="str">
        <f>$D$20</f>
        <v>WHITE</v>
      </c>
      <c r="C68" s="336" t="e">
        <f>#REF!</f>
        <v>#REF!</v>
      </c>
      <c r="D68" s="337" t="s">
        <v>291</v>
      </c>
      <c r="E68" s="338"/>
      <c r="F68" s="338"/>
      <c r="G68" s="338"/>
      <c r="H68" s="338"/>
      <c r="I68" s="339"/>
      <c r="J68" s="44"/>
      <c r="K68" s="44"/>
      <c r="L68" s="44"/>
      <c r="M68" s="44"/>
      <c r="N68" s="44"/>
      <c r="O68" s="44"/>
    </row>
    <row r="69" spans="1:17" s="12" customFormat="1" ht="71" customHeight="1">
      <c r="A69" s="88"/>
      <c r="B69" s="336" t="str">
        <f>$D$22</f>
        <v>HEATHER GREY</v>
      </c>
      <c r="C69" s="336" t="e">
        <f>#REF!</f>
        <v>#REF!</v>
      </c>
      <c r="D69" s="337" t="s">
        <v>303</v>
      </c>
      <c r="E69" s="338"/>
      <c r="F69" s="338"/>
      <c r="G69" s="338"/>
      <c r="H69" s="338"/>
      <c r="I69" s="339"/>
      <c r="J69" s="44"/>
      <c r="K69" s="44"/>
      <c r="L69" s="44"/>
      <c r="M69" s="44"/>
      <c r="N69" s="44"/>
      <c r="O69" s="44"/>
    </row>
    <row r="70" spans="1:17" s="12" customFormat="1" ht="124" customHeight="1">
      <c r="A70" s="88"/>
      <c r="B70" s="336" t="str">
        <f>$A$39</f>
        <v>BITTER CHOCOLATE</v>
      </c>
      <c r="C70" s="336"/>
      <c r="D70" s="337" t="s">
        <v>304</v>
      </c>
      <c r="E70" s="338"/>
      <c r="F70" s="338"/>
      <c r="G70" s="338"/>
      <c r="H70" s="338"/>
      <c r="I70" s="339"/>
      <c r="J70" s="44"/>
      <c r="K70" s="44"/>
      <c r="L70" s="44"/>
      <c r="M70" s="44"/>
      <c r="N70" s="44"/>
      <c r="O70" s="44"/>
    </row>
    <row r="71" spans="1:17" s="12" customFormat="1" ht="27.5"/>
    <row r="72" spans="1:17" s="12" customFormat="1" ht="28">
      <c r="A72" s="88"/>
      <c r="B72" s="417" t="s">
        <v>219</v>
      </c>
      <c r="C72" s="418"/>
      <c r="D72" s="419"/>
      <c r="E72" s="419"/>
      <c r="F72" s="419"/>
      <c r="G72" s="419"/>
      <c r="H72" s="419"/>
      <c r="I72" s="420"/>
      <c r="J72" s="44"/>
      <c r="K72" s="44"/>
      <c r="L72" s="44"/>
    </row>
    <row r="73" spans="1:17" s="12" customFormat="1" ht="40.5" customHeight="1">
      <c r="A73" s="88"/>
      <c r="B73" s="377"/>
      <c r="C73" s="378"/>
      <c r="D73" s="234" t="s">
        <v>182</v>
      </c>
      <c r="E73" s="234" t="s">
        <v>60</v>
      </c>
      <c r="F73" s="234" t="s">
        <v>10</v>
      </c>
      <c r="G73" s="234" t="s">
        <v>57</v>
      </c>
      <c r="H73" s="234" t="s">
        <v>58</v>
      </c>
      <c r="I73" s="234" t="s">
        <v>59</v>
      </c>
      <c r="J73" s="44"/>
    </row>
    <row r="74" spans="1:17" s="12" customFormat="1" ht="81.5" customHeight="1">
      <c r="A74" s="88"/>
      <c r="B74" s="416" t="s">
        <v>193</v>
      </c>
      <c r="C74" s="416"/>
      <c r="D74" s="342" t="s">
        <v>305</v>
      </c>
      <c r="E74" s="343"/>
      <c r="F74" s="343"/>
      <c r="G74" s="343"/>
      <c r="H74" s="343"/>
      <c r="I74" s="344"/>
      <c r="J74" s="44"/>
    </row>
    <row r="75" spans="1:17" s="12" customFormat="1" ht="154" customHeight="1">
      <c r="A75" s="88"/>
      <c r="B75" s="340" t="s">
        <v>220</v>
      </c>
      <c r="C75" s="341"/>
      <c r="D75" s="342" t="s">
        <v>306</v>
      </c>
      <c r="E75" s="343"/>
      <c r="F75" s="343"/>
      <c r="G75" s="343"/>
      <c r="H75" s="343"/>
      <c r="I75" s="344"/>
      <c r="J75" s="44"/>
    </row>
    <row r="76" spans="1:17" s="12" customFormat="1" ht="156" customHeight="1">
      <c r="A76" s="88"/>
      <c r="B76" s="340" t="s">
        <v>221</v>
      </c>
      <c r="C76" s="341"/>
      <c r="D76" s="342" t="s">
        <v>307</v>
      </c>
      <c r="E76" s="343"/>
      <c r="F76" s="343"/>
      <c r="G76" s="343"/>
      <c r="H76" s="343"/>
      <c r="I76" s="344"/>
      <c r="J76" s="44"/>
    </row>
    <row r="77" spans="1:17" s="12" customFormat="1" ht="12.75" customHeight="1">
      <c r="A77" s="88"/>
      <c r="B77" s="88"/>
      <c r="C77" s="88"/>
      <c r="D77" s="88"/>
      <c r="E77" s="88"/>
      <c r="F77" s="88"/>
      <c r="G77" s="88"/>
      <c r="H77" s="88"/>
      <c r="I77" s="88"/>
      <c r="J77" s="44"/>
      <c r="K77" s="44"/>
      <c r="L77" s="44"/>
      <c r="M77" s="44"/>
      <c r="N77" s="44"/>
      <c r="O77" s="44"/>
      <c r="P77" s="44"/>
      <c r="Q77" s="44"/>
    </row>
    <row r="78" spans="1:17" s="88" customFormat="1" ht="42" customHeight="1">
      <c r="A78" s="13">
        <v>2</v>
      </c>
      <c r="B78" s="230" t="s">
        <v>197</v>
      </c>
      <c r="C78" s="355" t="s">
        <v>185</v>
      </c>
      <c r="D78" s="355"/>
      <c r="E78" s="355"/>
      <c r="F78" s="355"/>
      <c r="G78" s="44"/>
      <c r="H78" s="44"/>
      <c r="I78" s="44"/>
      <c r="J78" s="44"/>
      <c r="K78" s="16"/>
      <c r="L78"/>
      <c r="M78" s="44"/>
      <c r="N78" s="44"/>
      <c r="O78" s="44"/>
      <c r="P78" s="44"/>
      <c r="Q78" s="44"/>
    </row>
    <row r="79" spans="1:17" s="12" customFormat="1" ht="28" hidden="1">
      <c r="A79" s="88"/>
      <c r="B79" s="357" t="s">
        <v>49</v>
      </c>
      <c r="C79" s="358"/>
      <c r="D79" s="358"/>
      <c r="E79" s="358"/>
      <c r="F79" s="358"/>
      <c r="G79" s="358"/>
      <c r="H79" s="358"/>
      <c r="I79" s="361"/>
      <c r="J79" s="44"/>
      <c r="K79" s="16"/>
      <c r="L79" s="16"/>
      <c r="M79" s="44"/>
      <c r="N79" s="44"/>
      <c r="O79" s="44"/>
      <c r="P79" s="44"/>
      <c r="Q79" s="44"/>
    </row>
    <row r="80" spans="1:17" s="12" customFormat="1" ht="63" hidden="1" customHeight="1">
      <c r="A80" s="88"/>
      <c r="B80" s="363" t="s">
        <v>42</v>
      </c>
      <c r="C80" s="364"/>
      <c r="D80" s="365" t="s">
        <v>69</v>
      </c>
      <c r="E80" s="366"/>
      <c r="F80" s="366"/>
      <c r="G80" s="366"/>
      <c r="H80" s="366"/>
      <c r="I80" s="367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72" hidden="1" customHeight="1">
      <c r="A81" s="88"/>
      <c r="B81" s="362" t="str">
        <f>$D$20</f>
        <v>WHITE</v>
      </c>
      <c r="C81" s="362" t="e">
        <f>#REF!</f>
        <v>#REF!</v>
      </c>
      <c r="D81" s="368" t="s">
        <v>178</v>
      </c>
      <c r="E81" s="369"/>
      <c r="F81" s="369"/>
      <c r="G81" s="369"/>
      <c r="H81" s="369"/>
      <c r="I81" s="370"/>
      <c r="J81" s="44"/>
      <c r="K81" s="44"/>
      <c r="L81" s="44"/>
      <c r="M81" s="44"/>
      <c r="N81" s="44"/>
      <c r="O81" s="44"/>
    </row>
    <row r="82" spans="1:17" s="12" customFormat="1" ht="29.15" hidden="1" customHeight="1">
      <c r="A82" s="88"/>
      <c r="B82" s="213"/>
      <c r="C82" s="214"/>
      <c r="D82" s="215"/>
      <c r="E82" s="202"/>
      <c r="F82" s="202"/>
      <c r="G82" s="202"/>
      <c r="H82" s="202"/>
      <c r="I82" s="203"/>
      <c r="J82" s="44"/>
      <c r="K82" s="44"/>
      <c r="L82" s="44"/>
      <c r="M82" s="44"/>
      <c r="N82" s="44"/>
      <c r="O82" s="44"/>
    </row>
    <row r="83" spans="1:17" s="12" customFormat="1" ht="28" hidden="1">
      <c r="A83" s="88"/>
      <c r="B83" s="357" t="s">
        <v>70</v>
      </c>
      <c r="C83" s="358"/>
      <c r="D83" s="359"/>
      <c r="E83" s="359"/>
      <c r="F83" s="359"/>
      <c r="G83" s="359"/>
      <c r="H83" s="359"/>
      <c r="I83" s="360"/>
      <c r="J83" s="44"/>
      <c r="K83" s="44"/>
      <c r="L83" s="44"/>
    </row>
    <row r="84" spans="1:17" s="12" customFormat="1" ht="56.25" hidden="1" customHeight="1">
      <c r="A84" s="88"/>
      <c r="B84" s="377"/>
      <c r="C84" s="378"/>
      <c r="D84" s="234" t="s">
        <v>182</v>
      </c>
      <c r="E84" s="234" t="s">
        <v>60</v>
      </c>
      <c r="F84" s="234" t="s">
        <v>10</v>
      </c>
      <c r="G84" s="234" t="s">
        <v>57</v>
      </c>
      <c r="H84" s="234" t="s">
        <v>58</v>
      </c>
      <c r="I84" s="234" t="s">
        <v>59</v>
      </c>
      <c r="J84" s="44"/>
    </row>
    <row r="85" spans="1:17" s="12" customFormat="1" ht="67.5" hidden="1" customHeight="1">
      <c r="A85" s="88"/>
      <c r="B85" s="379" t="s">
        <v>183</v>
      </c>
      <c r="C85" s="379"/>
      <c r="D85" s="195"/>
      <c r="E85" s="196"/>
      <c r="F85" s="196"/>
      <c r="G85" s="196"/>
      <c r="H85" s="196"/>
      <c r="I85" s="196"/>
      <c r="J85" s="44"/>
    </row>
    <row r="86" spans="1:17" s="12" customFormat="1" ht="27.5" hidden="1">
      <c r="A86" s="88"/>
      <c r="B86" s="88"/>
      <c r="C86" s="88"/>
      <c r="D86" s="88"/>
      <c r="E86" s="88"/>
      <c r="F86" s="88"/>
      <c r="G86" s="88"/>
      <c r="H86" s="88"/>
      <c r="I86" s="88"/>
      <c r="J86" s="44"/>
      <c r="K86" s="44"/>
      <c r="L86" s="44"/>
      <c r="M86" s="44"/>
      <c r="N86" s="44"/>
      <c r="O86" s="44"/>
      <c r="P86" s="44"/>
      <c r="Q86" s="44"/>
    </row>
    <row r="87" spans="1:17" s="88" customFormat="1" ht="48.65" customHeight="1">
      <c r="A87" s="13">
        <v>3</v>
      </c>
      <c r="B87" s="230" t="s">
        <v>198</v>
      </c>
      <c r="C87" s="99" t="s">
        <v>290</v>
      </c>
      <c r="D87" s="15"/>
      <c r="E87" s="15"/>
      <c r="F87" s="15"/>
      <c r="G87" s="44"/>
      <c r="H87" s="44"/>
      <c r="I87" s="44"/>
      <c r="J87" s="44"/>
      <c r="K87" s="16"/>
      <c r="L87" s="16"/>
      <c r="M87" s="44"/>
      <c r="N87" s="44"/>
      <c r="O87" s="44"/>
      <c r="P87" s="44"/>
      <c r="Q87" s="44"/>
    </row>
    <row r="88" spans="1:17" s="12" customFormat="1" ht="50.5" hidden="1" customHeight="1">
      <c r="A88" s="88"/>
      <c r="B88" s="351" t="s">
        <v>42</v>
      </c>
      <c r="C88" s="352"/>
      <c r="D88" s="371" t="s">
        <v>192</v>
      </c>
      <c r="E88" s="372"/>
      <c r="F88" s="372"/>
      <c r="G88" s="372"/>
      <c r="H88" s="372"/>
      <c r="I88" s="373"/>
      <c r="J88" s="44"/>
      <c r="K88" s="44"/>
      <c r="L88" s="44"/>
      <c r="M88" s="44"/>
      <c r="N88" s="44"/>
      <c r="O88" s="44"/>
      <c r="P88" s="44"/>
      <c r="Q88" s="44"/>
    </row>
    <row r="89" spans="1:17" s="12" customFormat="1" ht="108" hidden="1" customHeight="1">
      <c r="A89" s="88"/>
      <c r="B89" s="336" t="str">
        <f>$D$20</f>
        <v>WHITE</v>
      </c>
      <c r="C89" s="336" t="e">
        <f>#REF!</f>
        <v>#REF!</v>
      </c>
      <c r="D89" s="374" t="s">
        <v>283</v>
      </c>
      <c r="E89" s="375"/>
      <c r="F89" s="375"/>
      <c r="G89" s="375"/>
      <c r="H89" s="375"/>
      <c r="I89" s="376"/>
      <c r="J89" s="44"/>
    </row>
    <row r="90" spans="1:17" s="12" customFormat="1" ht="108" hidden="1" customHeight="1">
      <c r="A90" s="88"/>
      <c r="B90" s="336" t="s">
        <v>254</v>
      </c>
      <c r="C90" s="336" t="e">
        <f>#REF!</f>
        <v>#REF!</v>
      </c>
      <c r="D90" s="374" t="s">
        <v>285</v>
      </c>
      <c r="E90" s="375"/>
      <c r="F90" s="375"/>
      <c r="G90" s="375"/>
      <c r="H90" s="375"/>
      <c r="I90" s="376"/>
      <c r="J90" s="44"/>
      <c r="N90"/>
    </row>
    <row r="91" spans="1:17" s="12" customFormat="1" ht="15" customHeight="1">
      <c r="A91" s="88"/>
      <c r="B91" s="88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1:17" s="12" customFormat="1" ht="29.25" customHeight="1">
      <c r="B92" s="356" t="s">
        <v>78</v>
      </c>
      <c r="C92" s="356"/>
      <c r="D92" s="356"/>
      <c r="E92" s="356"/>
      <c r="G92" s="44"/>
      <c r="M92"/>
      <c r="N92" s="43"/>
      <c r="O92" s="42"/>
      <c r="P92" s="42"/>
      <c r="Q92" s="43"/>
    </row>
    <row r="93" spans="1:17" s="12" customFormat="1" ht="35.25" customHeight="1">
      <c r="A93" s="88">
        <v>1</v>
      </c>
      <c r="B93" s="94" t="s">
        <v>189</v>
      </c>
      <c r="C93" s="88"/>
      <c r="D93" s="88"/>
      <c r="G93" s="44"/>
      <c r="N93" s="43"/>
      <c r="O93" s="42"/>
      <c r="P93" s="42"/>
      <c r="Q93" s="43"/>
    </row>
    <row r="94" spans="1:17" s="12" customFormat="1" ht="35.25" customHeight="1">
      <c r="A94" s="88">
        <v>2</v>
      </c>
      <c r="B94" s="94" t="s">
        <v>190</v>
      </c>
      <c r="C94" s="88"/>
      <c r="D94" s="88"/>
      <c r="G94" s="44"/>
      <c r="N94" s="43"/>
      <c r="O94" s="42"/>
      <c r="P94" s="42"/>
      <c r="Q94" s="43"/>
    </row>
    <row r="95" spans="1:17" s="12" customFormat="1" ht="35.25" customHeight="1">
      <c r="A95" s="88">
        <v>3</v>
      </c>
      <c r="B95" s="94" t="s">
        <v>191</v>
      </c>
      <c r="C95" s="88"/>
      <c r="D95" s="88"/>
      <c r="G95" s="44"/>
      <c r="N95" s="43"/>
      <c r="O95" s="42"/>
      <c r="P95" s="42"/>
      <c r="Q95" s="43"/>
    </row>
    <row r="96" spans="1:17" s="15" customFormat="1" ht="52.5" customHeight="1">
      <c r="A96" s="13"/>
      <c r="B96" s="235" t="s">
        <v>61</v>
      </c>
      <c r="C96" s="236" t="s">
        <v>182</v>
      </c>
      <c r="D96" s="236" t="s">
        <v>60</v>
      </c>
      <c r="E96" s="236" t="s">
        <v>10</v>
      </c>
      <c r="F96" s="236" t="s">
        <v>57</v>
      </c>
      <c r="G96" s="236" t="s">
        <v>58</v>
      </c>
      <c r="H96" s="236" t="s">
        <v>59</v>
      </c>
      <c r="I96" s="236" t="s">
        <v>11</v>
      </c>
      <c r="M96" s="47"/>
      <c r="N96"/>
      <c r="O96" s="48"/>
      <c r="P96" s="47"/>
    </row>
    <row r="97" spans="1:17" s="15" customFormat="1" ht="52.5" customHeight="1">
      <c r="A97" s="13"/>
      <c r="B97" s="235" t="s">
        <v>62</v>
      </c>
      <c r="C97" s="207">
        <f>F29</f>
        <v>0</v>
      </c>
      <c r="D97" s="207">
        <f t="shared" ref="D97:H97" si="23">G29</f>
        <v>6</v>
      </c>
      <c r="E97" s="207">
        <f t="shared" si="23"/>
        <v>0</v>
      </c>
      <c r="F97" s="207">
        <f t="shared" si="23"/>
        <v>0</v>
      </c>
      <c r="G97" s="207">
        <f t="shared" si="23"/>
        <v>0</v>
      </c>
      <c r="H97" s="207">
        <f t="shared" si="23"/>
        <v>0</v>
      </c>
      <c r="I97" s="207">
        <f>SUM(C97:H97)</f>
        <v>6</v>
      </c>
      <c r="M97" s="47"/>
      <c r="N97"/>
      <c r="O97" s="48"/>
      <c r="P97" s="47"/>
    </row>
    <row r="98" spans="1:17" s="95" customFormat="1" ht="208" customHeight="1">
      <c r="A98" s="354" t="s">
        <v>207</v>
      </c>
      <c r="B98" s="354"/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</row>
    <row r="99" spans="1:17" s="95" customFormat="1" ht="133" customHeight="1">
      <c r="G99" s="96"/>
    </row>
    <row r="100" spans="1:17" s="95" customFormat="1" ht="27.5">
      <c r="G100" s="96"/>
    </row>
    <row r="101" spans="1:17" s="95" customFormat="1" ht="27.5">
      <c r="G101" s="96"/>
    </row>
    <row r="102" spans="1:17" s="95" customFormat="1" ht="27.5">
      <c r="G102" s="96"/>
    </row>
    <row r="103" spans="1:17" s="95" customFormat="1" ht="27.5">
      <c r="G103" s="96"/>
    </row>
    <row r="104" spans="1:17" s="95" customFormat="1" ht="27.5">
      <c r="G104" s="96"/>
    </row>
    <row r="105" spans="1:17" s="95" customFormat="1" ht="27.5">
      <c r="G105" s="96"/>
    </row>
    <row r="106" spans="1:17" s="95" customFormat="1" ht="27.5">
      <c r="G106" s="96"/>
    </row>
    <row r="107" spans="1:17" s="95" customFormat="1" ht="27.5">
      <c r="G107" s="96"/>
    </row>
    <row r="108" spans="1:17" s="95" customFormat="1" ht="27.5">
      <c r="G108" s="96"/>
    </row>
    <row r="109" spans="1:17" s="95" customFormat="1" ht="27.5">
      <c r="G109" s="96"/>
    </row>
    <row r="110" spans="1:17" s="95" customFormat="1" ht="27.5">
      <c r="G110" s="96"/>
    </row>
    <row r="111" spans="1:17" s="95" customFormat="1" ht="27.5">
      <c r="G111" s="96"/>
    </row>
    <row r="112" spans="1:1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  <row r="117" spans="7:7" s="95" customFormat="1" ht="27.5">
      <c r="G117" s="96"/>
    </row>
    <row r="118" spans="7:7" s="95" customFormat="1" ht="27.5">
      <c r="G118" s="96"/>
    </row>
    <row r="119" spans="7:7" s="95" customFormat="1" ht="27.5">
      <c r="G119" s="96"/>
    </row>
    <row r="120" spans="7:7" s="95" customFormat="1" ht="27.5">
      <c r="G120" s="96"/>
    </row>
  </sheetData>
  <autoFilter ref="A43:R6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7">
    <mergeCell ref="B45:E45"/>
    <mergeCell ref="H45:I45"/>
    <mergeCell ref="P45:Q45"/>
    <mergeCell ref="B90:C90"/>
    <mergeCell ref="D90:I90"/>
    <mergeCell ref="J64:N64"/>
    <mergeCell ref="P60:Q60"/>
    <mergeCell ref="P58:Q58"/>
    <mergeCell ref="H60:I60"/>
    <mergeCell ref="H58:I58"/>
    <mergeCell ref="B58:E58"/>
    <mergeCell ref="H59:I59"/>
    <mergeCell ref="P59:Q59"/>
    <mergeCell ref="H62:I62"/>
    <mergeCell ref="P62:Q62"/>
    <mergeCell ref="H61:I61"/>
    <mergeCell ref="P61:Q61"/>
    <mergeCell ref="B70:C70"/>
    <mergeCell ref="D70:I70"/>
    <mergeCell ref="B73:C73"/>
    <mergeCell ref="B74:C74"/>
    <mergeCell ref="D67:I67"/>
    <mergeCell ref="B72:I72"/>
    <mergeCell ref="B47:E47"/>
    <mergeCell ref="B48:E48"/>
    <mergeCell ref="H48:I48"/>
    <mergeCell ref="P48:Q48"/>
    <mergeCell ref="B68:C68"/>
    <mergeCell ref="D68:I68"/>
    <mergeCell ref="H51:I51"/>
    <mergeCell ref="H57:I57"/>
    <mergeCell ref="P57:Q57"/>
    <mergeCell ref="P53:Q53"/>
    <mergeCell ref="B55:E55"/>
    <mergeCell ref="H55:I55"/>
    <mergeCell ref="P55:Q55"/>
    <mergeCell ref="A51:E51"/>
    <mergeCell ref="P51:Q51"/>
    <mergeCell ref="B54:E54"/>
    <mergeCell ref="H54:I54"/>
    <mergeCell ref="B56:E56"/>
    <mergeCell ref="H56:I56"/>
    <mergeCell ref="P54:Q54"/>
    <mergeCell ref="A33:Q33"/>
    <mergeCell ref="B34:C34"/>
    <mergeCell ref="N34:Q34"/>
    <mergeCell ref="B35:C35"/>
    <mergeCell ref="N35:Q35"/>
    <mergeCell ref="B44:E44"/>
    <mergeCell ref="H44:I44"/>
    <mergeCell ref="P44:Q44"/>
    <mergeCell ref="A36:Q36"/>
    <mergeCell ref="B37:C37"/>
    <mergeCell ref="N37:Q37"/>
    <mergeCell ref="B38:C38"/>
    <mergeCell ref="N38:Q38"/>
    <mergeCell ref="A43:E43"/>
    <mergeCell ref="H43:I43"/>
    <mergeCell ref="P43:Q43"/>
    <mergeCell ref="A39:Q39"/>
    <mergeCell ref="B40:C40"/>
    <mergeCell ref="N40:Q40"/>
    <mergeCell ref="B41:C41"/>
    <mergeCell ref="N41:Q41"/>
    <mergeCell ref="N32:Q32"/>
    <mergeCell ref="A32:C32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30:Q31"/>
    <mergeCell ref="D11:F11"/>
    <mergeCell ref="B13:F13"/>
    <mergeCell ref="A98:Q98"/>
    <mergeCell ref="C78:F78"/>
    <mergeCell ref="B92:E92"/>
    <mergeCell ref="B83:I83"/>
    <mergeCell ref="B79:I79"/>
    <mergeCell ref="B81:C81"/>
    <mergeCell ref="B80:C80"/>
    <mergeCell ref="D80:I80"/>
    <mergeCell ref="D81:I81"/>
    <mergeCell ref="B88:C88"/>
    <mergeCell ref="D88:I88"/>
    <mergeCell ref="B89:C89"/>
    <mergeCell ref="D89:I89"/>
    <mergeCell ref="B84:C84"/>
    <mergeCell ref="B85:C85"/>
    <mergeCell ref="B46:E46"/>
    <mergeCell ref="H46:I46"/>
    <mergeCell ref="P46:Q46"/>
    <mergeCell ref="B69:C69"/>
    <mergeCell ref="D69:I69"/>
    <mergeCell ref="B76:C76"/>
    <mergeCell ref="D76:I76"/>
    <mergeCell ref="P56:Q56"/>
    <mergeCell ref="D74:I74"/>
    <mergeCell ref="B75:C75"/>
    <mergeCell ref="D75:I75"/>
    <mergeCell ref="B57:E57"/>
    <mergeCell ref="B66:I66"/>
    <mergeCell ref="B67:C67"/>
    <mergeCell ref="B52:E52"/>
    <mergeCell ref="H52:I52"/>
    <mergeCell ref="P52:Q52"/>
    <mergeCell ref="B53:E53"/>
    <mergeCell ref="H53:I53"/>
    <mergeCell ref="H47:I47"/>
    <mergeCell ref="P47:Q47"/>
    <mergeCell ref="B49:E49"/>
    <mergeCell ref="H49:I49"/>
    <mergeCell ref="P49:Q49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9" max="16" man="1"/>
    <brk id="41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2" t="s">
        <v>73</v>
      </c>
      <c r="N1" s="382" t="s">
        <v>73</v>
      </c>
      <c r="O1" s="383" t="s">
        <v>74</v>
      </c>
      <c r="P1" s="383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2" t="s">
        <v>75</v>
      </c>
      <c r="N2" s="382" t="s">
        <v>75</v>
      </c>
      <c r="O2" s="384" t="s">
        <v>76</v>
      </c>
      <c r="P2" s="384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2" t="s">
        <v>77</v>
      </c>
      <c r="N3" s="382" t="s">
        <v>77</v>
      </c>
      <c r="O3" s="385" t="s">
        <v>79</v>
      </c>
      <c r="P3" s="383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00" t="s">
        <v>139</v>
      </c>
      <c r="H5" s="501"/>
      <c r="I5" s="501"/>
      <c r="J5" s="501"/>
      <c r="K5" s="501"/>
      <c r="L5" s="50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03"/>
      <c r="H6" s="504"/>
      <c r="I6" s="504"/>
      <c r="J6" s="504"/>
      <c r="K6" s="504"/>
      <c r="L6" s="50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03"/>
      <c r="H7" s="504"/>
      <c r="I7" s="504"/>
      <c r="J7" s="504"/>
      <c r="K7" s="504"/>
      <c r="L7" s="50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6" t="s">
        <v>142</v>
      </c>
      <c r="E8" s="386"/>
      <c r="F8" s="386"/>
      <c r="G8" s="506"/>
      <c r="H8" s="507"/>
      <c r="I8" s="507"/>
      <c r="J8" s="507"/>
      <c r="K8" s="507"/>
      <c r="L8" s="50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98">
        <v>44964</v>
      </c>
      <c r="E11" s="399"/>
      <c r="F11" s="399"/>
      <c r="G11" s="22"/>
      <c r="H11" s="23"/>
      <c r="I11" s="20"/>
      <c r="J11" s="20" t="s">
        <v>4</v>
      </c>
      <c r="K11" s="20"/>
      <c r="L11" s="509" t="s">
        <v>128</v>
      </c>
      <c r="M11" s="509"/>
      <c r="N11" s="509"/>
      <c r="O11" s="509"/>
      <c r="P11" s="50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00"/>
      <c r="C13" s="400"/>
      <c r="D13" s="400"/>
      <c r="E13" s="400"/>
      <c r="F13" s="40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92" t="s">
        <v>147</v>
      </c>
      <c r="E28" s="492"/>
      <c r="F28" s="49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92" t="str">
        <f>+D28</f>
        <v>WASHED BURGUNDY</v>
      </c>
      <c r="E29" s="492"/>
      <c r="F29" s="49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93" t="str">
        <f>+D29</f>
        <v>WASHED BURGUNDY</v>
      </c>
      <c r="E30" s="493"/>
      <c r="F30" s="49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7" t="s">
        <v>130</v>
      </c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</row>
    <row r="44" spans="1:16" s="1" customFormat="1" ht="59.15" customHeight="1" thickBot="1">
      <c r="B44" s="75" t="s">
        <v>14</v>
      </c>
      <c r="C44" s="32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</row>
    <row r="45" spans="1:16" s="33" customFormat="1" ht="100.5" thickBot="1">
      <c r="A45" s="495" t="s">
        <v>15</v>
      </c>
      <c r="B45" s="496"/>
      <c r="C45" s="49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97" t="s">
        <v>51</v>
      </c>
      <c r="N45" s="498"/>
      <c r="O45" s="498"/>
      <c r="P45" s="499"/>
    </row>
    <row r="46" spans="1:16" s="43" customFormat="1" ht="45.75" hidden="1" customHeight="1">
      <c r="A46" s="489" t="str">
        <f>D18</f>
        <v>BLACK</v>
      </c>
      <c r="B46" s="490"/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1"/>
    </row>
    <row r="47" spans="1:16" s="139" customFormat="1" ht="120" hidden="1" customHeight="1">
      <c r="A47" s="115">
        <v>1</v>
      </c>
      <c r="B47" s="484" t="str">
        <f>$L$11</f>
        <v>100% DRY COTTON FLEECE 410GSM</v>
      </c>
      <c r="C47" s="48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5"/>
      <c r="N47" s="486"/>
      <c r="O47" s="486"/>
      <c r="P47" s="487"/>
    </row>
    <row r="48" spans="1:16" s="139" customFormat="1" ht="89.25" hidden="1" customHeight="1">
      <c r="A48" s="144">
        <v>2</v>
      </c>
      <c r="B48" s="484" t="s">
        <v>149</v>
      </c>
      <c r="C48" s="48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5"/>
      <c r="N48" s="486"/>
      <c r="O48" s="486"/>
      <c r="P48" s="487"/>
    </row>
    <row r="49" spans="1:16" s="139" customFormat="1" ht="129" hidden="1" customHeight="1">
      <c r="A49" s="115">
        <v>3</v>
      </c>
      <c r="B49" s="488" t="s">
        <v>126</v>
      </c>
      <c r="C49" s="48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5"/>
      <c r="N49" s="486"/>
      <c r="O49" s="486"/>
      <c r="P49" s="487"/>
    </row>
    <row r="50" spans="1:16" s="43" customFormat="1" ht="51.75" customHeight="1">
      <c r="A50" s="481" t="str">
        <f>D23</f>
        <v>GREY HEATHER</v>
      </c>
      <c r="B50" s="482"/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3"/>
    </row>
    <row r="51" spans="1:16" s="139" customFormat="1" ht="186.75" customHeight="1">
      <c r="A51" s="115">
        <v>1</v>
      </c>
      <c r="B51" s="484" t="str">
        <f>$L$11</f>
        <v>100% DRY COTTON FLEECE 410GSM</v>
      </c>
      <c r="C51" s="48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5" t="s">
        <v>177</v>
      </c>
      <c r="N51" s="486"/>
      <c r="O51" s="486"/>
      <c r="P51" s="487"/>
    </row>
    <row r="52" spans="1:16" s="139" customFormat="1" ht="186.75" customHeight="1">
      <c r="A52" s="144">
        <v>2</v>
      </c>
      <c r="B52" s="484" t="s">
        <v>149</v>
      </c>
      <c r="C52" s="48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5" t="s">
        <v>168</v>
      </c>
      <c r="N52" s="486"/>
      <c r="O52" s="486"/>
      <c r="P52" s="487"/>
    </row>
    <row r="53" spans="1:16" s="139" customFormat="1" ht="186.75" customHeight="1">
      <c r="A53" s="115">
        <v>3</v>
      </c>
      <c r="B53" s="488" t="s">
        <v>126</v>
      </c>
      <c r="C53" s="48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5" t="s">
        <v>169</v>
      </c>
      <c r="N53" s="486"/>
      <c r="O53" s="486"/>
      <c r="P53" s="487"/>
    </row>
    <row r="54" spans="1:16" s="43" customFormat="1" ht="51.75" hidden="1" customHeight="1">
      <c r="A54" s="481" t="str">
        <f>D28</f>
        <v>WASHED BURGUNDY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3"/>
    </row>
    <row r="55" spans="1:16" s="139" customFormat="1" ht="96.75" hidden="1" customHeight="1">
      <c r="A55" s="115">
        <v>1</v>
      </c>
      <c r="B55" s="484" t="str">
        <f>$L$11</f>
        <v>100% DRY COTTON FLEECE 410GSM</v>
      </c>
      <c r="C55" s="48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5"/>
      <c r="N55" s="486"/>
      <c r="O55" s="486"/>
      <c r="P55" s="487"/>
    </row>
    <row r="56" spans="1:16" s="139" customFormat="1" ht="70.5" hidden="1" customHeight="1">
      <c r="A56" s="144">
        <v>2</v>
      </c>
      <c r="B56" s="484" t="s">
        <v>149</v>
      </c>
      <c r="C56" s="48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5"/>
      <c r="N56" s="486"/>
      <c r="O56" s="486"/>
      <c r="P56" s="487"/>
    </row>
    <row r="57" spans="1:16" s="139" customFormat="1" ht="125.25" hidden="1" customHeight="1">
      <c r="A57" s="115">
        <v>3</v>
      </c>
      <c r="B57" s="488" t="s">
        <v>126</v>
      </c>
      <c r="C57" s="48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5"/>
      <c r="N57" s="486"/>
      <c r="O57" s="486"/>
      <c r="P57" s="487"/>
    </row>
    <row r="58" spans="1:16" s="43" customFormat="1" ht="51.75" hidden="1" customHeight="1">
      <c r="A58" s="481" t="str">
        <f>D33</f>
        <v>LIME</v>
      </c>
      <c r="B58" s="482"/>
      <c r="C58" s="482"/>
      <c r="D58" s="482"/>
      <c r="E58" s="482"/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3"/>
    </row>
    <row r="59" spans="1:16" s="139" customFormat="1" ht="96.75" hidden="1" customHeight="1">
      <c r="A59" s="115">
        <v>1</v>
      </c>
      <c r="B59" s="484" t="str">
        <f>$L$11</f>
        <v>100% DRY COTTON FLEECE 410GSM</v>
      </c>
      <c r="C59" s="48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5"/>
      <c r="N59" s="486"/>
      <c r="O59" s="486"/>
      <c r="P59" s="487"/>
    </row>
    <row r="60" spans="1:16" s="139" customFormat="1" ht="70.5" hidden="1" customHeight="1">
      <c r="A60" s="144">
        <v>2</v>
      </c>
      <c r="B60" s="484" t="s">
        <v>149</v>
      </c>
      <c r="C60" s="48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5"/>
      <c r="N60" s="486"/>
      <c r="O60" s="486"/>
      <c r="P60" s="487"/>
    </row>
    <row r="61" spans="1:16" s="139" customFormat="1" ht="125.25" hidden="1" customHeight="1">
      <c r="A61" s="115">
        <v>3</v>
      </c>
      <c r="B61" s="488" t="s">
        <v>126</v>
      </c>
      <c r="C61" s="48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5"/>
      <c r="N61" s="486"/>
      <c r="O61" s="486"/>
      <c r="P61" s="487"/>
    </row>
    <row r="62" spans="1:16" s="43" customFormat="1" ht="21.75" customHeight="1">
      <c r="A62" s="481"/>
      <c r="B62" s="482"/>
      <c r="C62" s="482"/>
      <c r="D62" s="482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08" t="s">
        <v>22</v>
      </c>
      <c r="B64" s="471"/>
      <c r="C64" s="471"/>
      <c r="D64" s="471"/>
      <c r="E64" s="472"/>
      <c r="F64" s="72" t="s">
        <v>47</v>
      </c>
      <c r="G64" s="72" t="s">
        <v>23</v>
      </c>
      <c r="H64" s="473" t="s">
        <v>42</v>
      </c>
      <c r="I64" s="47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9" t="s">
        <v>41</v>
      </c>
      <c r="C65" s="459"/>
      <c r="D65" s="459"/>
      <c r="E65" s="459"/>
      <c r="F65" s="82" t="str">
        <f>H65</f>
        <v>BLACK</v>
      </c>
      <c r="G65" s="112"/>
      <c r="H65" s="463" t="str">
        <f>$D$18</f>
        <v>BLACK</v>
      </c>
      <c r="I65" s="46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9" t="s">
        <v>41</v>
      </c>
      <c r="C66" s="459"/>
      <c r="D66" s="459"/>
      <c r="E66" s="459"/>
      <c r="F66" s="82" t="str">
        <f t="shared" ref="F66:F68" si="18">H66</f>
        <v>GREY HEATHER</v>
      </c>
      <c r="G66" s="112" t="s">
        <v>176</v>
      </c>
      <c r="H66" s="463" t="str">
        <f>$D$23</f>
        <v>GREY HEATHER</v>
      </c>
      <c r="I66" s="46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9" t="s">
        <v>41</v>
      </c>
      <c r="C67" s="459"/>
      <c r="D67" s="459"/>
      <c r="E67" s="459"/>
      <c r="F67" s="82" t="str">
        <f t="shared" si="18"/>
        <v>WASHED BURGUNDY</v>
      </c>
      <c r="G67" s="112"/>
      <c r="H67" s="463" t="str">
        <f>$D$28</f>
        <v>WASHED BURGUNDY</v>
      </c>
      <c r="I67" s="46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9" t="s">
        <v>41</v>
      </c>
      <c r="C68" s="459"/>
      <c r="D68" s="459"/>
      <c r="E68" s="459"/>
      <c r="F68" s="82" t="str">
        <f t="shared" si="18"/>
        <v>LIME</v>
      </c>
      <c r="G68" s="112"/>
      <c r="H68" s="463" t="str">
        <f>$D$33</f>
        <v>LIME</v>
      </c>
      <c r="I68" s="46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9" t="s">
        <v>123</v>
      </c>
      <c r="C69" s="459"/>
      <c r="D69" s="459"/>
      <c r="E69" s="459"/>
      <c r="F69" s="465" t="s">
        <v>39</v>
      </c>
      <c r="G69" s="468" t="s">
        <v>131</v>
      </c>
      <c r="H69" s="479" t="str">
        <f t="shared" ref="H69" si="19">$D$18</f>
        <v>BLACK</v>
      </c>
      <c r="I69" s="48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9" t="s">
        <v>123</v>
      </c>
      <c r="C70" s="459"/>
      <c r="D70" s="459"/>
      <c r="E70" s="459"/>
      <c r="F70" s="477" t="s">
        <v>39</v>
      </c>
      <c r="G70" s="478" t="s">
        <v>131</v>
      </c>
      <c r="H70" s="333" t="str">
        <f t="shared" ref="H70" si="21">$D$23</f>
        <v>GREY HEATHER</v>
      </c>
      <c r="I70" s="33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9" t="s">
        <v>123</v>
      </c>
      <c r="C71" s="459"/>
      <c r="D71" s="459"/>
      <c r="E71" s="459"/>
      <c r="F71" s="466" t="s">
        <v>39</v>
      </c>
      <c r="G71" s="469" t="s">
        <v>131</v>
      </c>
      <c r="H71" s="475" t="str">
        <f t="shared" ref="H71" si="23">$D$28</f>
        <v>WASHED BURGUNDY</v>
      </c>
      <c r="I71" s="47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9" t="s">
        <v>123</v>
      </c>
      <c r="C72" s="459"/>
      <c r="D72" s="459"/>
      <c r="E72" s="459"/>
      <c r="F72" s="467" t="s">
        <v>39</v>
      </c>
      <c r="G72" s="470" t="s">
        <v>131</v>
      </c>
      <c r="H72" s="463" t="str">
        <f t="shared" ref="H72" si="25">$D$33</f>
        <v>LIME</v>
      </c>
      <c r="I72" s="46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8" t="s">
        <v>151</v>
      </c>
      <c r="C73" s="459"/>
      <c r="D73" s="459"/>
      <c r="E73" s="459"/>
      <c r="F73" s="465" t="s">
        <v>107</v>
      </c>
      <c r="G73" s="468" t="s">
        <v>152</v>
      </c>
      <c r="H73" s="479" t="str">
        <f t="shared" ref="H73" si="27">$D$18</f>
        <v>BLACK</v>
      </c>
      <c r="I73" s="48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8" t="s">
        <v>151</v>
      </c>
      <c r="C74" s="459"/>
      <c r="D74" s="459"/>
      <c r="E74" s="459"/>
      <c r="F74" s="477"/>
      <c r="G74" s="478"/>
      <c r="H74" s="333" t="str">
        <f t="shared" ref="H74" si="30">$D$23</f>
        <v>GREY HEATHER</v>
      </c>
      <c r="I74" s="33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8" t="s">
        <v>151</v>
      </c>
      <c r="C75" s="459"/>
      <c r="D75" s="459"/>
      <c r="E75" s="459"/>
      <c r="F75" s="466"/>
      <c r="G75" s="469"/>
      <c r="H75" s="475" t="str">
        <f t="shared" ref="H75" si="32">$D$28</f>
        <v>WASHED BURGUNDY</v>
      </c>
      <c r="I75" s="47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8" t="s">
        <v>151</v>
      </c>
      <c r="C76" s="459"/>
      <c r="D76" s="459"/>
      <c r="E76" s="459"/>
      <c r="F76" s="467"/>
      <c r="G76" s="470"/>
      <c r="H76" s="463" t="str">
        <f t="shared" ref="H76" si="34">$D$33</f>
        <v>LIME</v>
      </c>
      <c r="I76" s="46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8" t="s">
        <v>85</v>
      </c>
      <c r="C77" s="459"/>
      <c r="D77" s="459"/>
      <c r="E77" s="459"/>
      <c r="F77" s="465" t="s">
        <v>107</v>
      </c>
      <c r="G77" s="468" t="s">
        <v>86</v>
      </c>
      <c r="H77" s="479" t="str">
        <f t="shared" ref="H77" si="36">$D$18</f>
        <v>BLACK</v>
      </c>
      <c r="I77" s="48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8" t="s">
        <v>85</v>
      </c>
      <c r="C78" s="459"/>
      <c r="D78" s="459"/>
      <c r="E78" s="459"/>
      <c r="F78" s="477"/>
      <c r="G78" s="478"/>
      <c r="H78" s="333" t="str">
        <f t="shared" ref="H78" si="38">$D$23</f>
        <v>GREY HEATHER</v>
      </c>
      <c r="I78" s="33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8" t="s">
        <v>85</v>
      </c>
      <c r="C79" s="459"/>
      <c r="D79" s="459"/>
      <c r="E79" s="459"/>
      <c r="F79" s="466"/>
      <c r="G79" s="469"/>
      <c r="H79" s="475" t="str">
        <f t="shared" ref="H79" si="40">$D$28</f>
        <v>WASHED BURGUNDY</v>
      </c>
      <c r="I79" s="47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8" t="s">
        <v>85</v>
      </c>
      <c r="C80" s="459"/>
      <c r="D80" s="459"/>
      <c r="E80" s="459"/>
      <c r="F80" s="467"/>
      <c r="G80" s="470"/>
      <c r="H80" s="463" t="str">
        <f t="shared" ref="H80" si="42">$D$33</f>
        <v>LIME</v>
      </c>
      <c r="I80" s="46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8" t="s">
        <v>114</v>
      </c>
      <c r="C81" s="459"/>
      <c r="D81" s="459"/>
      <c r="E81" s="459"/>
      <c r="F81" s="465" t="s">
        <v>89</v>
      </c>
      <c r="G81" s="468"/>
      <c r="H81" s="479" t="str">
        <f t="shared" ref="H81" si="44">$D$18</f>
        <v>BLACK</v>
      </c>
      <c r="I81" s="48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8" t="s">
        <v>114</v>
      </c>
      <c r="C82" s="459"/>
      <c r="D82" s="459"/>
      <c r="E82" s="459"/>
      <c r="F82" s="477"/>
      <c r="G82" s="478"/>
      <c r="H82" s="333" t="str">
        <f t="shared" ref="H82" si="46">$D$23</f>
        <v>GREY HEATHER</v>
      </c>
      <c r="I82" s="33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8" t="s">
        <v>114</v>
      </c>
      <c r="C83" s="459"/>
      <c r="D83" s="459"/>
      <c r="E83" s="459"/>
      <c r="F83" s="466"/>
      <c r="G83" s="469"/>
      <c r="H83" s="475" t="str">
        <f t="shared" ref="H83" si="48">$D$28</f>
        <v>WASHED BURGUNDY</v>
      </c>
      <c r="I83" s="47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8" t="s">
        <v>114</v>
      </c>
      <c r="C84" s="459"/>
      <c r="D84" s="459"/>
      <c r="E84" s="459"/>
      <c r="F84" s="467"/>
      <c r="G84" s="470"/>
      <c r="H84" s="463" t="str">
        <f t="shared" ref="H84" si="50">$D$33</f>
        <v>LIME</v>
      </c>
      <c r="I84" s="46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9" t="s">
        <v>87</v>
      </c>
      <c r="C85" s="459"/>
      <c r="D85" s="459"/>
      <c r="E85" s="459"/>
      <c r="F85" s="465" t="s">
        <v>108</v>
      </c>
      <c r="G85" s="468" t="s">
        <v>88</v>
      </c>
      <c r="H85" s="479" t="str">
        <f t="shared" ref="H85" si="52">$D$18</f>
        <v>BLACK</v>
      </c>
      <c r="I85" s="48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9" t="s">
        <v>87</v>
      </c>
      <c r="C86" s="459"/>
      <c r="D86" s="459"/>
      <c r="E86" s="459"/>
      <c r="F86" s="477"/>
      <c r="G86" s="478"/>
      <c r="H86" s="333" t="str">
        <f t="shared" ref="H86" si="55">$D$23</f>
        <v>GREY HEATHER</v>
      </c>
      <c r="I86" s="33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9" t="s">
        <v>87</v>
      </c>
      <c r="C87" s="459"/>
      <c r="D87" s="459"/>
      <c r="E87" s="459"/>
      <c r="F87" s="466"/>
      <c r="G87" s="469"/>
      <c r="H87" s="475" t="str">
        <f t="shared" ref="H87" si="57">$D$28</f>
        <v>WASHED BURGUNDY</v>
      </c>
      <c r="I87" s="47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9" t="s">
        <v>87</v>
      </c>
      <c r="C88" s="459"/>
      <c r="D88" s="459"/>
      <c r="E88" s="459"/>
      <c r="F88" s="467"/>
      <c r="G88" s="470"/>
      <c r="H88" s="463" t="str">
        <f t="shared" ref="H88" si="59">$D$33</f>
        <v>LIME</v>
      </c>
      <c r="I88" s="46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08" t="s">
        <v>22</v>
      </c>
      <c r="B90" s="471"/>
      <c r="C90" s="471"/>
      <c r="D90" s="471"/>
      <c r="E90" s="472"/>
      <c r="F90" s="72" t="s">
        <v>47</v>
      </c>
      <c r="G90" s="72" t="s">
        <v>23</v>
      </c>
      <c r="H90" s="473" t="s">
        <v>42</v>
      </c>
      <c r="I90" s="47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8" t="s">
        <v>132</v>
      </c>
      <c r="C91" s="459"/>
      <c r="D91" s="459"/>
      <c r="E91" s="459"/>
      <c r="F91" s="465" t="s">
        <v>89</v>
      </c>
      <c r="G91" s="468" t="s">
        <v>118</v>
      </c>
      <c r="H91" s="463" t="str">
        <f t="shared" ref="H91" si="61">$D$18</f>
        <v>BLACK</v>
      </c>
      <c r="I91" s="46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8" t="s">
        <v>132</v>
      </c>
      <c r="C92" s="459"/>
      <c r="D92" s="459"/>
      <c r="E92" s="459"/>
      <c r="F92" s="466"/>
      <c r="G92" s="469"/>
      <c r="H92" s="463" t="str">
        <f t="shared" ref="H92" si="66">$D$23</f>
        <v>GREY HEATHER</v>
      </c>
      <c r="I92" s="46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8" t="s">
        <v>132</v>
      </c>
      <c r="C93" s="459"/>
      <c r="D93" s="459"/>
      <c r="E93" s="459"/>
      <c r="F93" s="466"/>
      <c r="G93" s="469"/>
      <c r="H93" s="463" t="str">
        <f t="shared" ref="H93" si="68">$D$28</f>
        <v>WASHED BURGUNDY</v>
      </c>
      <c r="I93" s="46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8" t="s">
        <v>132</v>
      </c>
      <c r="C94" s="459"/>
      <c r="D94" s="459"/>
      <c r="E94" s="459"/>
      <c r="F94" s="467"/>
      <c r="G94" s="470"/>
      <c r="H94" s="463" t="str">
        <f t="shared" ref="H94" si="70">$D$33</f>
        <v>LIME</v>
      </c>
      <c r="I94" s="46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5" t="s">
        <v>133</v>
      </c>
      <c r="C95" s="464"/>
      <c r="D95" s="464"/>
      <c r="E95" s="436"/>
      <c r="F95" s="465" t="s">
        <v>89</v>
      </c>
      <c r="G95" s="468" t="s">
        <v>118</v>
      </c>
      <c r="H95" s="463" t="str">
        <f t="shared" ref="H95:H123" si="72">$D$18</f>
        <v>BLACK</v>
      </c>
      <c r="I95" s="46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5" t="s">
        <v>133</v>
      </c>
      <c r="C96" s="464"/>
      <c r="D96" s="464"/>
      <c r="E96" s="436"/>
      <c r="F96" s="466"/>
      <c r="G96" s="469"/>
      <c r="H96" s="463" t="str">
        <f t="shared" ref="H96:H124" si="73">$D$23</f>
        <v>GREY HEATHER</v>
      </c>
      <c r="I96" s="46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5" t="s">
        <v>133</v>
      </c>
      <c r="C97" s="464"/>
      <c r="D97" s="464"/>
      <c r="E97" s="436"/>
      <c r="F97" s="466"/>
      <c r="G97" s="469"/>
      <c r="H97" s="463" t="str">
        <f t="shared" ref="H97:H121" si="74">$D$28</f>
        <v>WASHED BURGUNDY</v>
      </c>
      <c r="I97" s="46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5" t="s">
        <v>133</v>
      </c>
      <c r="C98" s="464"/>
      <c r="D98" s="464"/>
      <c r="E98" s="436"/>
      <c r="F98" s="467"/>
      <c r="G98" s="470"/>
      <c r="H98" s="463" t="str">
        <f t="shared" ref="H98:H122" si="76">$D$33</f>
        <v>LIME</v>
      </c>
      <c r="I98" s="46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5" t="s">
        <v>153</v>
      </c>
      <c r="C99" s="464"/>
      <c r="D99" s="464"/>
      <c r="E99" s="436"/>
      <c r="F99" s="465" t="s">
        <v>91</v>
      </c>
      <c r="G99" s="468" t="s">
        <v>174</v>
      </c>
      <c r="H99" s="463" t="str">
        <f t="shared" si="72"/>
        <v>BLACK</v>
      </c>
      <c r="I99" s="46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5" t="s">
        <v>153</v>
      </c>
      <c r="C100" s="464"/>
      <c r="D100" s="464"/>
      <c r="E100" s="436"/>
      <c r="F100" s="466"/>
      <c r="G100" s="469"/>
      <c r="H100" s="463" t="str">
        <f t="shared" si="73"/>
        <v>GREY HEATHER</v>
      </c>
      <c r="I100" s="46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5" t="s">
        <v>153</v>
      </c>
      <c r="C101" s="464"/>
      <c r="D101" s="464"/>
      <c r="E101" s="436"/>
      <c r="F101" s="466"/>
      <c r="G101" s="469"/>
      <c r="H101" s="463" t="str">
        <f t="shared" si="74"/>
        <v>WASHED BURGUNDY</v>
      </c>
      <c r="I101" s="46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5" t="s">
        <v>153</v>
      </c>
      <c r="C102" s="464"/>
      <c r="D102" s="464"/>
      <c r="E102" s="436"/>
      <c r="F102" s="467"/>
      <c r="G102" s="470"/>
      <c r="H102" s="463" t="str">
        <f t="shared" si="76"/>
        <v>LIME</v>
      </c>
      <c r="I102" s="46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5" t="s">
        <v>116</v>
      </c>
      <c r="C103" s="464"/>
      <c r="D103" s="464"/>
      <c r="E103" s="436"/>
      <c r="F103" s="82" t="s">
        <v>92</v>
      </c>
      <c r="G103" s="82"/>
      <c r="H103" s="463" t="str">
        <f t="shared" si="72"/>
        <v>BLACK</v>
      </c>
      <c r="I103" s="46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5" t="s">
        <v>116</v>
      </c>
      <c r="C104" s="464"/>
      <c r="D104" s="464"/>
      <c r="E104" s="436"/>
      <c r="F104" s="82" t="s">
        <v>92</v>
      </c>
      <c r="G104" s="82"/>
      <c r="H104" s="463" t="str">
        <f t="shared" si="73"/>
        <v>GREY HEATHER</v>
      </c>
      <c r="I104" s="46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5" t="s">
        <v>116</v>
      </c>
      <c r="C105" s="464"/>
      <c r="D105" s="464"/>
      <c r="E105" s="436"/>
      <c r="F105" s="82" t="s">
        <v>92</v>
      </c>
      <c r="G105" s="82"/>
      <c r="H105" s="463" t="str">
        <f t="shared" si="74"/>
        <v>WASHED BURGUNDY</v>
      </c>
      <c r="I105" s="46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5" t="s">
        <v>116</v>
      </c>
      <c r="C106" s="464"/>
      <c r="D106" s="464"/>
      <c r="E106" s="436"/>
      <c r="F106" s="82" t="s">
        <v>92</v>
      </c>
      <c r="G106" s="82"/>
      <c r="H106" s="463" t="str">
        <f t="shared" si="76"/>
        <v>LIME</v>
      </c>
      <c r="I106" s="46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8" t="s">
        <v>93</v>
      </c>
      <c r="C107" s="459"/>
      <c r="D107" s="459"/>
      <c r="E107" s="459"/>
      <c r="F107" s="82" t="s">
        <v>55</v>
      </c>
      <c r="G107" s="82"/>
      <c r="H107" s="463" t="str">
        <f t="shared" si="72"/>
        <v>BLACK</v>
      </c>
      <c r="I107" s="46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8" t="s">
        <v>93</v>
      </c>
      <c r="C108" s="459"/>
      <c r="D108" s="459"/>
      <c r="E108" s="459"/>
      <c r="F108" s="82" t="s">
        <v>55</v>
      </c>
      <c r="G108" s="82"/>
      <c r="H108" s="463" t="str">
        <f t="shared" si="73"/>
        <v>GREY HEATHER</v>
      </c>
      <c r="I108" s="46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8" t="s">
        <v>93</v>
      </c>
      <c r="C109" s="459"/>
      <c r="D109" s="459"/>
      <c r="E109" s="459"/>
      <c r="F109" s="82" t="s">
        <v>55</v>
      </c>
      <c r="G109" s="82"/>
      <c r="H109" s="463" t="str">
        <f t="shared" si="74"/>
        <v>WASHED BURGUNDY</v>
      </c>
      <c r="I109" s="46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8" t="s">
        <v>93</v>
      </c>
      <c r="C110" s="459"/>
      <c r="D110" s="459"/>
      <c r="E110" s="459"/>
      <c r="F110" s="82" t="s">
        <v>55</v>
      </c>
      <c r="G110" s="82"/>
      <c r="H110" s="463" t="str">
        <f t="shared" si="76"/>
        <v>LIME</v>
      </c>
      <c r="I110" s="46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8" t="s">
        <v>94</v>
      </c>
      <c r="C111" s="459"/>
      <c r="D111" s="459"/>
      <c r="E111" s="459"/>
      <c r="F111" s="82" t="s">
        <v>55</v>
      </c>
      <c r="G111" s="82"/>
      <c r="H111" s="463" t="str">
        <f t="shared" si="72"/>
        <v>BLACK</v>
      </c>
      <c r="I111" s="46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8" t="s">
        <v>94</v>
      </c>
      <c r="C112" s="459"/>
      <c r="D112" s="459"/>
      <c r="E112" s="459"/>
      <c r="F112" s="82" t="s">
        <v>55</v>
      </c>
      <c r="G112" s="82"/>
      <c r="H112" s="463" t="str">
        <f t="shared" si="73"/>
        <v>GREY HEATHER</v>
      </c>
      <c r="I112" s="46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8" t="s">
        <v>94</v>
      </c>
      <c r="C113" s="459"/>
      <c r="D113" s="459"/>
      <c r="E113" s="459"/>
      <c r="F113" s="82" t="s">
        <v>55</v>
      </c>
      <c r="G113" s="82"/>
      <c r="H113" s="463" t="str">
        <f t="shared" si="74"/>
        <v>WASHED BURGUNDY</v>
      </c>
      <c r="I113" s="46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8" t="s">
        <v>94</v>
      </c>
      <c r="C114" s="459"/>
      <c r="D114" s="459"/>
      <c r="E114" s="459"/>
      <c r="F114" s="82" t="s">
        <v>55</v>
      </c>
      <c r="G114" s="82"/>
      <c r="H114" s="463" t="str">
        <f t="shared" si="76"/>
        <v>LIME</v>
      </c>
      <c r="I114" s="46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8" t="s">
        <v>95</v>
      </c>
      <c r="C115" s="459"/>
      <c r="D115" s="459"/>
      <c r="E115" s="459"/>
      <c r="F115" s="82" t="s">
        <v>92</v>
      </c>
      <c r="G115" s="82"/>
      <c r="H115" s="463" t="str">
        <f t="shared" si="72"/>
        <v>BLACK</v>
      </c>
      <c r="I115" s="46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8" t="s">
        <v>95</v>
      </c>
      <c r="C116" s="459"/>
      <c r="D116" s="459"/>
      <c r="E116" s="459"/>
      <c r="F116" s="82" t="s">
        <v>92</v>
      </c>
      <c r="G116" s="82"/>
      <c r="H116" s="463" t="str">
        <f t="shared" si="73"/>
        <v>GREY HEATHER</v>
      </c>
      <c r="I116" s="46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8" t="s">
        <v>95</v>
      </c>
      <c r="C117" s="459"/>
      <c r="D117" s="459"/>
      <c r="E117" s="459"/>
      <c r="F117" s="82" t="s">
        <v>92</v>
      </c>
      <c r="G117" s="82"/>
      <c r="H117" s="463" t="str">
        <f t="shared" si="74"/>
        <v>WASHED BURGUNDY</v>
      </c>
      <c r="I117" s="46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8" t="s">
        <v>95</v>
      </c>
      <c r="C118" s="459"/>
      <c r="D118" s="459"/>
      <c r="E118" s="459"/>
      <c r="F118" s="82" t="s">
        <v>92</v>
      </c>
      <c r="G118" s="82"/>
      <c r="H118" s="463" t="str">
        <f t="shared" si="76"/>
        <v>LIME</v>
      </c>
      <c r="I118" s="46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5" t="s">
        <v>96</v>
      </c>
      <c r="C119" s="464"/>
      <c r="D119" s="464"/>
      <c r="E119" s="436"/>
      <c r="F119" s="82" t="s">
        <v>38</v>
      </c>
      <c r="G119" s="82"/>
      <c r="H119" s="463" t="str">
        <f t="shared" si="72"/>
        <v>BLACK</v>
      </c>
      <c r="I119" s="46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8" t="s">
        <v>96</v>
      </c>
      <c r="C120" s="459"/>
      <c r="D120" s="459"/>
      <c r="E120" s="459"/>
      <c r="F120" s="82" t="s">
        <v>38</v>
      </c>
      <c r="G120" s="82"/>
      <c r="H120" s="463" t="str">
        <f t="shared" si="73"/>
        <v>GREY HEATHER</v>
      </c>
      <c r="I120" s="46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8" t="s">
        <v>96</v>
      </c>
      <c r="C121" s="459"/>
      <c r="D121" s="459"/>
      <c r="E121" s="459"/>
      <c r="F121" s="82" t="s">
        <v>38</v>
      </c>
      <c r="G121" s="82"/>
      <c r="H121" s="463" t="str">
        <f t="shared" si="74"/>
        <v>WASHED BURGUNDY</v>
      </c>
      <c r="I121" s="46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8" t="s">
        <v>96</v>
      </c>
      <c r="C122" s="459"/>
      <c r="D122" s="459"/>
      <c r="E122" s="459"/>
      <c r="F122" s="82" t="s">
        <v>38</v>
      </c>
      <c r="G122" s="82"/>
      <c r="H122" s="463" t="str">
        <f t="shared" si="76"/>
        <v>LIME</v>
      </c>
      <c r="I122" s="46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8" t="s">
        <v>97</v>
      </c>
      <c r="C123" s="459"/>
      <c r="D123" s="459"/>
      <c r="E123" s="459"/>
      <c r="F123" s="82" t="s">
        <v>92</v>
      </c>
      <c r="G123" s="82"/>
      <c r="H123" s="463" t="str">
        <f t="shared" si="72"/>
        <v>BLACK</v>
      </c>
      <c r="I123" s="46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5" t="s">
        <v>97</v>
      </c>
      <c r="C124" s="464"/>
      <c r="D124" s="464"/>
      <c r="E124" s="436"/>
      <c r="F124" s="82" t="s">
        <v>92</v>
      </c>
      <c r="G124" s="82"/>
      <c r="H124" s="463" t="str">
        <f t="shared" si="73"/>
        <v>GREY HEATHER</v>
      </c>
      <c r="I124" s="46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5" t="s">
        <v>97</v>
      </c>
      <c r="C125" s="464"/>
      <c r="D125" s="464"/>
      <c r="E125" s="436"/>
      <c r="F125" s="82" t="s">
        <v>92</v>
      </c>
      <c r="G125" s="82"/>
      <c r="H125" s="463" t="str">
        <f>$D$28</f>
        <v>WASHED BURGUNDY</v>
      </c>
      <c r="I125" s="46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5" t="s">
        <v>97</v>
      </c>
      <c r="C126" s="464"/>
      <c r="D126" s="464"/>
      <c r="E126" s="436"/>
      <c r="F126" s="82" t="s">
        <v>92</v>
      </c>
      <c r="G126" s="82"/>
      <c r="H126" s="463" t="str">
        <f>$D$33</f>
        <v>LIME</v>
      </c>
      <c r="I126" s="46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8" t="s">
        <v>110</v>
      </c>
      <c r="C127" s="459"/>
      <c r="D127" s="459"/>
      <c r="E127" s="459"/>
      <c r="F127" s="460" t="s">
        <v>111</v>
      </c>
      <c r="G127" s="82"/>
      <c r="H127" s="461" t="s">
        <v>134</v>
      </c>
      <c r="I127" s="46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8" t="s">
        <v>110</v>
      </c>
      <c r="C128" s="459"/>
      <c r="D128" s="459"/>
      <c r="E128" s="459"/>
      <c r="F128" s="460"/>
      <c r="G128" s="82"/>
      <c r="H128" s="461" t="s">
        <v>135</v>
      </c>
      <c r="I128" s="46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8" t="s">
        <v>110</v>
      </c>
      <c r="C129" s="459"/>
      <c r="D129" s="459"/>
      <c r="E129" s="459"/>
      <c r="F129" s="460"/>
      <c r="G129" s="82"/>
      <c r="H129" s="461" t="s">
        <v>136</v>
      </c>
      <c r="I129" s="46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8" t="s">
        <v>110</v>
      </c>
      <c r="C130" s="459"/>
      <c r="D130" s="459"/>
      <c r="E130" s="459"/>
      <c r="F130" s="460"/>
      <c r="G130" s="82"/>
      <c r="H130" s="461">
        <v>41</v>
      </c>
      <c r="I130" s="46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8" t="s">
        <v>110</v>
      </c>
      <c r="C131" s="459"/>
      <c r="D131" s="459"/>
      <c r="E131" s="459"/>
      <c r="F131" s="460"/>
      <c r="G131" s="82"/>
      <c r="H131" s="463">
        <v>42</v>
      </c>
      <c r="I131" s="46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56" t="s">
        <v>31</v>
      </c>
      <c r="K133" s="356"/>
      <c r="L133" s="356"/>
      <c r="M133" s="35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4" t="s">
        <v>49</v>
      </c>
      <c r="C135" s="445"/>
      <c r="D135" s="445"/>
      <c r="E135" s="445"/>
      <c r="F135" s="445"/>
      <c r="G135" s="445"/>
      <c r="H135" s="445"/>
      <c r="I135" s="45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2" t="s">
        <v>99</v>
      </c>
      <c r="E136" s="452"/>
      <c r="F136" s="452" t="s">
        <v>54</v>
      </c>
      <c r="G136" s="452"/>
      <c r="H136" s="452"/>
      <c r="I136" s="45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53" t="s">
        <v>122</v>
      </c>
      <c r="D137" s="455" t="s">
        <v>124</v>
      </c>
      <c r="E137" s="456"/>
      <c r="F137" s="457" t="s">
        <v>137</v>
      </c>
      <c r="G137" s="457"/>
      <c r="H137" s="457"/>
      <c r="I137" s="45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4"/>
      <c r="D138" s="421" t="s">
        <v>125</v>
      </c>
      <c r="E138" s="423"/>
      <c r="F138" s="457" t="s">
        <v>138</v>
      </c>
      <c r="G138" s="457"/>
      <c r="H138" s="457"/>
      <c r="I138" s="45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4"/>
      <c r="C140" s="445"/>
      <c r="D140" s="359"/>
      <c r="E140" s="359"/>
      <c r="F140" s="359"/>
      <c r="G140" s="359"/>
      <c r="H140" s="359"/>
      <c r="I140" s="360"/>
      <c r="J140" s="44"/>
      <c r="K140" s="44"/>
    </row>
    <row r="141" spans="1:16" s="12" customFormat="1" ht="28" hidden="1">
      <c r="A141" s="88"/>
      <c r="B141" s="435"/>
      <c r="C141" s="43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46" t="s">
        <v>119</v>
      </c>
      <c r="C142" s="446"/>
      <c r="D142" s="100"/>
      <c r="E142" s="100">
        <v>2.2000000000000002</v>
      </c>
      <c r="F142" s="447">
        <v>3</v>
      </c>
      <c r="G142" s="448"/>
      <c r="H142" s="448"/>
      <c r="I142" s="44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0" t="s">
        <v>155</v>
      </c>
      <c r="D144" s="450"/>
      <c r="E144" s="450"/>
      <c r="F144" s="45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4" t="s">
        <v>49</v>
      </c>
      <c r="C145" s="445"/>
      <c r="D145" s="445"/>
      <c r="E145" s="445"/>
      <c r="F145" s="445"/>
      <c r="G145" s="445"/>
      <c r="H145" s="445"/>
      <c r="I145" s="45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65" t="s">
        <v>69</v>
      </c>
      <c r="F146" s="366"/>
      <c r="G146" s="366"/>
      <c r="H146" s="366"/>
      <c r="I146" s="36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8" t="s">
        <v>161</v>
      </c>
      <c r="F147" s="369"/>
      <c r="G147" s="369"/>
      <c r="H147" s="369"/>
      <c r="I147" s="37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8" t="s">
        <v>171</v>
      </c>
      <c r="F148" s="369"/>
      <c r="G148" s="369"/>
      <c r="H148" s="369"/>
      <c r="I148" s="37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8" t="s">
        <v>161</v>
      </c>
      <c r="F149" s="369"/>
      <c r="G149" s="369"/>
      <c r="H149" s="369"/>
      <c r="I149" s="37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8" t="s">
        <v>161</v>
      </c>
      <c r="F150" s="369"/>
      <c r="G150" s="369"/>
      <c r="H150" s="369"/>
      <c r="I150" s="370"/>
      <c r="J150" s="44"/>
      <c r="K150" s="44"/>
      <c r="L150" s="44"/>
      <c r="M150" s="44"/>
      <c r="N150" s="44"/>
    </row>
    <row r="151" spans="1:16" s="12" customFormat="1" ht="28">
      <c r="A151" s="88"/>
      <c r="B151" s="444" t="s">
        <v>70</v>
      </c>
      <c r="C151" s="445"/>
      <c r="D151" s="359"/>
      <c r="E151" s="359"/>
      <c r="F151" s="359"/>
      <c r="G151" s="359"/>
      <c r="H151" s="359"/>
      <c r="I151" s="360"/>
      <c r="J151" s="44"/>
      <c r="K151" s="44"/>
    </row>
    <row r="152" spans="1:16" s="12" customFormat="1" ht="56.25" customHeight="1">
      <c r="A152" s="88"/>
      <c r="B152" s="435"/>
      <c r="C152" s="43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37" t="s">
        <v>162</v>
      </c>
      <c r="C153" s="43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39" t="s">
        <v>163</v>
      </c>
      <c r="C154" s="44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41" t="s">
        <v>71</v>
      </c>
      <c r="D157" s="442"/>
      <c r="E157" s="442"/>
      <c r="F157" s="442"/>
      <c r="G157" s="442"/>
      <c r="H157" s="442"/>
      <c r="I157" s="44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21" t="s">
        <v>164</v>
      </c>
      <c r="D158" s="422"/>
      <c r="E158" s="422"/>
      <c r="F158" s="422"/>
      <c r="G158" s="422"/>
      <c r="H158" s="422"/>
      <c r="I158" s="42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21" t="s">
        <v>165</v>
      </c>
      <c r="D159" s="422"/>
      <c r="E159" s="422"/>
      <c r="F159" s="422"/>
      <c r="G159" s="422"/>
      <c r="H159" s="422"/>
      <c r="I159" s="42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4" t="s">
        <v>164</v>
      </c>
      <c r="D160" s="425"/>
      <c r="E160" s="425"/>
      <c r="F160" s="425"/>
      <c r="G160" s="425"/>
      <c r="H160" s="425"/>
      <c r="I160" s="42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27"/>
      <c r="D161" s="428"/>
      <c r="E161" s="428"/>
      <c r="F161" s="428"/>
      <c r="G161" s="428"/>
      <c r="H161" s="428"/>
      <c r="I161" s="42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30"/>
      <c r="D162" s="431"/>
      <c r="E162" s="431"/>
      <c r="F162" s="431"/>
      <c r="G162" s="431"/>
      <c r="H162" s="431"/>
      <c r="I162" s="432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56" t="s">
        <v>78</v>
      </c>
      <c r="C164" s="356"/>
      <c r="D164" s="356"/>
      <c r="E164" s="35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33"/>
      <c r="B170" s="434"/>
      <c r="C170" s="434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H06-LS23W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LONG SLEEVE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9" t="str">
        <f>'1. CUTTING DOCKET'!M11</f>
        <v>SINGLE JERSEY 20'S 100% COTTON 190GSM- SOFT HAND FEEL</v>
      </c>
      <c r="C7" s="540"/>
      <c r="D7" s="540"/>
      <c r="E7" s="541"/>
    </row>
    <row r="8" spans="1:12" s="62" customFormat="1" ht="409.6" customHeight="1">
      <c r="A8" s="64" t="e">
        <f>'1. CUTTING DOCKET'!#REF!</f>
        <v>#REF!</v>
      </c>
      <c r="B8" s="542"/>
      <c r="C8" s="543"/>
      <c r="D8" s="544"/>
      <c r="E8" s="545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6" t="e">
        <f>'1. CUTTING DOCKET'!#REF!</f>
        <v>#REF!</v>
      </c>
      <c r="C13" s="540"/>
      <c r="D13" s="547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42"/>
      <c r="C14" s="543"/>
      <c r="D14" s="544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8" t="e">
        <f>'1. CUTTING DOCKET'!#REF!</f>
        <v>#REF!</v>
      </c>
      <c r="C17" s="549"/>
      <c r="D17" s="550"/>
      <c r="E17" s="551"/>
    </row>
    <row r="18" spans="1:5" s="62" customFormat="1" ht="90" customHeight="1">
      <c r="A18" s="61" t="e">
        <f>'1. CUTTING DOCKET'!#REF!</f>
        <v>#REF!</v>
      </c>
      <c r="B18" s="524" t="e">
        <f>'1. CUTTING DOCKET'!#REF!</f>
        <v>#REF!</v>
      </c>
      <c r="C18" s="519"/>
      <c r="D18" s="519"/>
      <c r="E18" s="525"/>
    </row>
    <row r="19" spans="1:5" s="62" customFormat="1" ht="409.6" customHeight="1">
      <c r="A19" s="166" t="s">
        <v>166</v>
      </c>
      <c r="B19" s="521"/>
      <c r="C19" s="522"/>
      <c r="D19" s="523"/>
      <c r="E19" s="523"/>
    </row>
    <row r="20" spans="1:5" s="62" customFormat="1" ht="79.5" customHeight="1">
      <c r="A20" s="61" t="e">
        <f>'1. CUTTING DOCKET'!#REF!</f>
        <v>#REF!</v>
      </c>
      <c r="B20" s="524" t="e">
        <f>'1. CUTTING DOCKET'!#REF!</f>
        <v>#REF!</v>
      </c>
      <c r="C20" s="519"/>
      <c r="D20" s="519"/>
      <c r="E20" s="525"/>
    </row>
    <row r="21" spans="1:5" s="62" customFormat="1" ht="346.5" customHeight="1">
      <c r="A21" s="64" t="s">
        <v>117</v>
      </c>
      <c r="B21" s="526"/>
      <c r="C21" s="527"/>
      <c r="D21" s="528"/>
      <c r="E21" s="529"/>
    </row>
    <row r="22" spans="1:5" s="62" customFormat="1" ht="35">
      <c r="A22" s="61">
        <f>'1. CUTTING DOCKET'!B51</f>
        <v>0</v>
      </c>
      <c r="B22" s="518" t="str">
        <f>'1. CUTTING DOCKET'!F51</f>
        <v>MÀU PHỤ LIỆU</v>
      </c>
      <c r="C22" s="519"/>
      <c r="D22" s="520"/>
      <c r="E22" s="101"/>
    </row>
    <row r="23" spans="1:5" s="62" customFormat="1" ht="299.25" customHeight="1">
      <c r="A23" s="66" t="s">
        <v>100</v>
      </c>
      <c r="B23" s="530"/>
      <c r="C23" s="531"/>
      <c r="D23" s="532"/>
      <c r="E23" s="532"/>
    </row>
    <row r="24" spans="1:5" s="62" customFormat="1" ht="101.5" customHeight="1">
      <c r="A24" s="61" t="str">
        <f>'1. CUTTING DOCKET'!B50</f>
        <v>PHẦN C : PHỤ LIỆU ĐÓNG GÓI</v>
      </c>
      <c r="B24" s="518">
        <f>'1. CUTTING DOCKET'!F50</f>
        <v>0</v>
      </c>
      <c r="C24" s="519"/>
      <c r="D24" s="520"/>
      <c r="E24" s="101"/>
    </row>
    <row r="25" spans="1:5" s="62" customFormat="1" ht="362.25" customHeight="1">
      <c r="A25" s="66" t="s">
        <v>172</v>
      </c>
      <c r="B25" s="533" t="s">
        <v>173</v>
      </c>
      <c r="C25" s="534"/>
      <c r="D25" s="535"/>
      <c r="E25" s="113"/>
    </row>
    <row r="26" spans="1:5" s="62" customFormat="1" ht="109.5" customHeight="1">
      <c r="A26" s="61" t="s">
        <v>101</v>
      </c>
      <c r="B26" s="518" t="e">
        <f>'1. CUTTING DOCKET'!#REF!</f>
        <v>#REF!</v>
      </c>
      <c r="C26" s="519"/>
      <c r="D26" s="520"/>
      <c r="E26" s="102"/>
    </row>
    <row r="27" spans="1:5" s="62" customFormat="1" ht="282" customHeight="1">
      <c r="A27" s="66" t="s">
        <v>102</v>
      </c>
      <c r="B27" s="536" t="s">
        <v>167</v>
      </c>
      <c r="C27" s="537"/>
      <c r="D27" s="538"/>
      <c r="E27" s="538"/>
    </row>
    <row r="28" spans="1:5" s="62" customFormat="1" ht="93.65" customHeight="1">
      <c r="A28" s="61" t="e">
        <f>'1. CUTTING DOCKET'!#REF!</f>
        <v>#REF!</v>
      </c>
      <c r="B28" s="518" t="e">
        <f>'1. CUTTING DOCKET'!#REF!</f>
        <v>#REF!</v>
      </c>
      <c r="C28" s="519"/>
      <c r="D28" s="520"/>
      <c r="E28" s="102"/>
    </row>
    <row r="29" spans="1:5" s="62" customFormat="1" ht="273" customHeight="1">
      <c r="A29" s="64" t="s">
        <v>103</v>
      </c>
      <c r="B29" s="510"/>
      <c r="C29" s="511"/>
      <c r="D29" s="512"/>
      <c r="E29" s="512"/>
    </row>
    <row r="30" spans="1:5" s="62" customFormat="1" ht="95.25" customHeight="1">
      <c r="A30" s="61" t="str">
        <f>'1. CUTTING DOCKET'!B58</f>
        <v>POLY BAG THÙNG</v>
      </c>
      <c r="B30" s="518" t="str">
        <f>'1. CUTTING DOCKET'!F58</f>
        <v>CLEAR</v>
      </c>
      <c r="C30" s="519"/>
      <c r="D30" s="520"/>
      <c r="E30" s="102"/>
    </row>
    <row r="31" spans="1:5" s="62" customFormat="1" ht="324.75" customHeight="1">
      <c r="A31" s="64"/>
      <c r="B31" s="510"/>
      <c r="C31" s="511"/>
      <c r="D31" s="512"/>
      <c r="E31" s="512"/>
    </row>
    <row r="32" spans="1:5" s="62" customFormat="1" ht="119.5" customHeight="1">
      <c r="A32" s="61" t="s">
        <v>105</v>
      </c>
      <c r="B32" s="518" t="e">
        <f>'1. CUTTING DOCKET'!#REF!</f>
        <v>#REF!</v>
      </c>
      <c r="C32" s="519"/>
      <c r="D32" s="520"/>
      <c r="E32" s="102"/>
    </row>
    <row r="33" spans="1:9" s="62" customFormat="1" ht="287.25" customHeight="1">
      <c r="A33" s="64" t="s">
        <v>106</v>
      </c>
      <c r="B33" s="510"/>
      <c r="C33" s="511"/>
      <c r="D33" s="512"/>
      <c r="E33" s="512"/>
    </row>
    <row r="34" spans="1:9" s="62" customFormat="1" ht="71.5" customHeight="1">
      <c r="A34" s="61" t="s">
        <v>96</v>
      </c>
      <c r="B34" s="518" t="s">
        <v>38</v>
      </c>
      <c r="C34" s="519"/>
      <c r="D34" s="520"/>
      <c r="E34" s="102"/>
    </row>
    <row r="35" spans="1:9" s="62" customFormat="1" ht="87" customHeight="1">
      <c r="A35" s="64" t="s">
        <v>104</v>
      </c>
      <c r="B35" s="510"/>
      <c r="C35" s="511"/>
      <c r="D35" s="512"/>
      <c r="E35" s="512"/>
    </row>
    <row r="36" spans="1:9" s="62" customFormat="1" ht="63.65" customHeight="1">
      <c r="A36" s="61" t="s">
        <v>97</v>
      </c>
      <c r="B36" s="518" t="s">
        <v>92</v>
      </c>
      <c r="C36" s="519"/>
      <c r="D36" s="520"/>
      <c r="E36" s="102"/>
    </row>
    <row r="37" spans="1:9" s="62" customFormat="1" ht="97.5" customHeight="1">
      <c r="A37" s="64" t="s">
        <v>104</v>
      </c>
      <c r="B37" s="510"/>
      <c r="C37" s="511"/>
      <c r="D37" s="512"/>
      <c r="E37" s="512"/>
    </row>
    <row r="38" spans="1:9" s="62" customFormat="1" ht="97.5" customHeight="1">
      <c r="A38" s="98" t="e">
        <f>'1. CUTTING DOCKET'!#REF!</f>
        <v>#REF!</v>
      </c>
      <c r="B38" s="513" t="e">
        <f>'1. CUTTING DOCKET'!#REF!</f>
        <v>#REF!</v>
      </c>
      <c r="C38" s="514"/>
      <c r="D38" s="515"/>
      <c r="E38" s="103"/>
    </row>
    <row r="39" spans="1:9" s="62" customFormat="1" ht="221.5" customHeight="1">
      <c r="A39" s="64"/>
      <c r="B39" s="516"/>
      <c r="C39" s="517"/>
      <c r="D39" s="516"/>
      <c r="E39" s="51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D47"/>
  <sheetViews>
    <sheetView view="pageBreakPreview" topLeftCell="A18" zoomScale="40" zoomScaleNormal="40" zoomScaleSheetLayoutView="40" zoomScalePageLayoutView="25" workbookViewId="0">
      <selection activeCell="L19" sqref="L19"/>
    </sheetView>
  </sheetViews>
  <sheetFormatPr defaultColWidth="9.1796875" defaultRowHeight="20"/>
  <cols>
    <col min="1" max="1" width="103.1796875" style="67" customWidth="1"/>
    <col min="2" max="2" width="55.7265625" style="67" customWidth="1"/>
    <col min="3" max="4" width="55.7265625" style="68" customWidth="1"/>
    <col min="5" max="16384" width="9.1796875" style="68"/>
  </cols>
  <sheetData>
    <row r="1" spans="1:4" s="58" customFormat="1" ht="67.5" customHeight="1">
      <c r="A1" s="56"/>
      <c r="B1" s="56"/>
      <c r="C1" s="57"/>
      <c r="D1" s="57"/>
    </row>
    <row r="2" spans="1:4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  <c r="D2" s="57"/>
    </row>
    <row r="3" spans="1:4" s="58" customFormat="1" ht="37.5" customHeight="1">
      <c r="A3" s="59" t="str">
        <f>'[11]1. CUTTING DOCKET'!B7</f>
        <v xml:space="preserve">STYLE NUMBER: </v>
      </c>
      <c r="B3" s="59" t="str">
        <f>'1. CUTTING DOCKET'!$D$7</f>
        <v>H06-LS23W</v>
      </c>
      <c r="C3"/>
      <c r="D3"/>
    </row>
    <row r="4" spans="1:4" s="58" customFormat="1" ht="37.5" customHeight="1">
      <c r="A4" s="59" t="str">
        <f>'[11]1. CUTTING DOCKET'!B8</f>
        <v xml:space="preserve">STYLE NAME : </v>
      </c>
      <c r="B4" s="59" t="str">
        <f>'1. CUTTING DOCKET'!$D$8</f>
        <v>BASIC LONG SLEEVE WOMEN'S</v>
      </c>
      <c r="C4" s="59"/>
      <c r="D4" s="59"/>
    </row>
    <row r="5" spans="1:4" s="58" customFormat="1" ht="76" customHeight="1">
      <c r="A5" s="199"/>
      <c r="B5" s="159" t="str">
        <f>'1. CUTTING DOCKET'!$D$18</f>
        <v>WHITE</v>
      </c>
      <c r="C5" s="268" t="str">
        <f>'1. CUTTING DOCKET'!D$22</f>
        <v>HEATHER GREY</v>
      </c>
      <c r="D5" s="268" t="str">
        <f>'1. CUTTING DOCKET'!$D$26</f>
        <v>BITTER CHOCOLATE</v>
      </c>
    </row>
    <row r="6" spans="1:4" s="62" customFormat="1" ht="69.75" customHeight="1">
      <c r="A6" s="161" t="s">
        <v>32</v>
      </c>
      <c r="B6" s="161" t="str">
        <f>$B$5</f>
        <v>WHITE</v>
      </c>
      <c r="C6" s="161" t="str">
        <f>$C$5</f>
        <v>HEATHER GREY</v>
      </c>
      <c r="D6" s="161" t="str">
        <f>$D$5</f>
        <v>BITTER CHOCOLATE</v>
      </c>
    </row>
    <row r="7" spans="1:4" s="62" customFormat="1" ht="93" customHeight="1">
      <c r="A7" s="200" t="s">
        <v>33</v>
      </c>
      <c r="B7" s="539" t="str">
        <f>'1. CUTTING DOCKET'!$M$11</f>
        <v>SINGLE JERSEY 20'S 100% COTTON 190GSM- SOFT HAND FEEL</v>
      </c>
      <c r="C7" s="540"/>
      <c r="D7" s="540"/>
    </row>
    <row r="8" spans="1:4" s="62" customFormat="1" ht="279.5" customHeight="1">
      <c r="A8" s="162" t="s">
        <v>32</v>
      </c>
      <c r="B8" s="276"/>
      <c r="C8" s="162"/>
      <c r="D8" s="162" t="s">
        <v>292</v>
      </c>
    </row>
    <row r="9" spans="1:4" s="62" customFormat="1" ht="94.5" customHeight="1">
      <c r="A9" s="161" t="str">
        <f>'1. CUTTING DOCKET'!$B$35</f>
        <v>100% COTTON 1x1RIB_ 260GSM</v>
      </c>
      <c r="B9" s="161" t="str">
        <f>$B$5</f>
        <v>WHITE</v>
      </c>
      <c r="C9" s="161" t="str">
        <f>$C$5</f>
        <v>HEATHER GREY</v>
      </c>
      <c r="D9" s="161" t="str">
        <f>$C$5</f>
        <v>HEATHER GREY</v>
      </c>
    </row>
    <row r="10" spans="1:4" s="62" customFormat="1" ht="279.5" customHeight="1">
      <c r="A10" s="162" t="s">
        <v>196</v>
      </c>
      <c r="B10" s="276"/>
      <c r="C10" s="162"/>
      <c r="D10" s="162" t="s">
        <v>292</v>
      </c>
    </row>
    <row r="11" spans="1:4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  <c r="D11" s="161" t="e">
        <f>'[11]1. CUTTING DOCKET'!#REF!</f>
        <v>#REF!</v>
      </c>
    </row>
    <row r="12" spans="1:4" s="62" customFormat="1" ht="409.6" hidden="1" customHeight="1">
      <c r="A12" s="162" t="e">
        <f>'[11]1. CUTTING DOCKET'!#REF!</f>
        <v>#REF!</v>
      </c>
      <c r="B12" s="162"/>
      <c r="C12" s="164"/>
      <c r="D12" s="164"/>
    </row>
    <row r="13" spans="1:4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  <c r="D13" s="161" t="e">
        <f>'[11]1. CUTTING DOCKET'!#REF!</f>
        <v>#REF!</v>
      </c>
    </row>
    <row r="14" spans="1:4" s="62" customFormat="1" ht="66.5" hidden="1" customHeight="1">
      <c r="A14" s="162" t="e">
        <f>'[11]1. CUTTING DOCKET'!#REF!</f>
        <v>#REF!</v>
      </c>
      <c r="B14" s="162"/>
      <c r="C14" s="163"/>
      <c r="D14" s="163"/>
    </row>
    <row r="15" spans="1:4" s="62" customFormat="1" ht="74.25" customHeight="1">
      <c r="A15" s="161" t="str">
        <f>'[11]1. CUTTING DOCKET'!B31</f>
        <v>CHỈ 40/2 MAY CHÍNH</v>
      </c>
      <c r="B15" s="161" t="str">
        <f>$B$5</f>
        <v>WHITE</v>
      </c>
      <c r="C15" s="161" t="str">
        <f>$C$5</f>
        <v>HEATHER GREY</v>
      </c>
      <c r="D15" s="161" t="str">
        <f>$C$5</f>
        <v>HEATHER GREY</v>
      </c>
    </row>
    <row r="16" spans="1:4" s="62" customFormat="1" ht="104.5" customHeight="1">
      <c r="A16" s="252"/>
      <c r="B16" s="277"/>
      <c r="C16" s="277"/>
      <c r="D16" s="277"/>
    </row>
    <row r="17" spans="1:4" s="62" customFormat="1" ht="143" customHeight="1">
      <c r="A17" s="264" t="str">
        <f>'1. CUTTING DOCKET'!B47</f>
        <v>NHÃN DỆT BẰNG VẢI 38MM*71MM 
(NHÃN CHÍNH-PHÂN THEO TỪNG SIZE)
CODE: HSC-ML-0075(WOMENS)</v>
      </c>
      <c r="B17" s="524" t="str">
        <f>'1. CUTTING DOCKET'!F47</f>
        <v>NỀN ĐEN CHỮ TRẮNG</v>
      </c>
      <c r="C17" s="519"/>
      <c r="D17" s="519"/>
    </row>
    <row r="18" spans="1:4" s="62" customFormat="1" ht="297" customHeight="1">
      <c r="A18" s="265" t="s">
        <v>204</v>
      </c>
      <c r="B18" s="552"/>
      <c r="C18" s="553"/>
      <c r="D18" s="553"/>
    </row>
    <row r="19" spans="1:4" s="62" customFormat="1" ht="128.5" customHeight="1">
      <c r="A19" s="264" t="str">
        <f>'1. CUTTING DOCKET'!$B$48</f>
        <v>NHÃN THÀNH PHẦN 100% COTTON
KÍCH THƯỚC: 82.2 *20 MM
CODE: CC-041</v>
      </c>
      <c r="B19" s="524" t="s">
        <v>89</v>
      </c>
      <c r="C19" s="519"/>
      <c r="D19" s="519"/>
    </row>
    <row r="20" spans="1:4" s="62" customFormat="1" ht="409.5" customHeight="1">
      <c r="A20" s="275" t="s">
        <v>231</v>
      </c>
      <c r="B20" s="552"/>
      <c r="C20" s="553"/>
      <c r="D20" s="553"/>
    </row>
    <row r="21" spans="1:4" s="62" customFormat="1" ht="102" customHeight="1">
      <c r="A21" s="264" t="str">
        <f>'[11]1. CUTTING DOCKET'!$B$34</f>
        <v>NHÃN HSCO SATIN
CODE: HSC-ML-0002</v>
      </c>
      <c r="B21" s="524" t="s">
        <v>89</v>
      </c>
      <c r="C21" s="519"/>
      <c r="D21" s="519"/>
    </row>
    <row r="22" spans="1:4" s="62" customFormat="1" ht="191" customHeight="1">
      <c r="A22" s="265" t="s">
        <v>205</v>
      </c>
      <c r="B22" s="552"/>
      <c r="C22" s="553"/>
      <c r="D22" s="553"/>
    </row>
    <row r="23" spans="1:4" s="62" customFormat="1" ht="89.5" customHeight="1">
      <c r="A23" s="264" t="s">
        <v>256</v>
      </c>
      <c r="B23" s="524" t="s">
        <v>281</v>
      </c>
      <c r="C23" s="519"/>
    </row>
    <row r="24" spans="1:4" s="62" customFormat="1" ht="314" customHeight="1">
      <c r="A24" s="265" t="s">
        <v>257</v>
      </c>
      <c r="B24" s="558"/>
      <c r="C24" s="559"/>
    </row>
    <row r="25" spans="1:4" s="62" customFormat="1" ht="73" customHeight="1">
      <c r="A25" s="554" t="s">
        <v>209</v>
      </c>
      <c r="B25" s="556" t="s">
        <v>89</v>
      </c>
      <c r="C25" s="557"/>
    </row>
    <row r="26" spans="1:4" s="62" customFormat="1" ht="78" customHeight="1">
      <c r="A26" s="555"/>
      <c r="B26" s="161" t="s">
        <v>222</v>
      </c>
      <c r="C26" s="165" t="s">
        <v>223</v>
      </c>
      <c r="D26" s="165" t="s">
        <v>223</v>
      </c>
    </row>
    <row r="27" spans="1:4" s="62" customFormat="1" ht="341" customHeight="1">
      <c r="A27" s="266" t="s">
        <v>224</v>
      </c>
      <c r="B27" s="263"/>
      <c r="C27" s="267"/>
      <c r="D27" s="267"/>
    </row>
    <row r="28" spans="1:4" s="62" customFormat="1" ht="52" customHeight="1">
      <c r="A28" s="264" t="s">
        <v>210</v>
      </c>
      <c r="B28" s="524" t="s">
        <v>39</v>
      </c>
      <c r="C28" s="525"/>
    </row>
    <row r="29" spans="1:4" s="62" customFormat="1" ht="179" customHeight="1">
      <c r="A29" s="266" t="s">
        <v>225</v>
      </c>
      <c r="B29" s="560"/>
      <c r="C29" s="562"/>
    </row>
    <row r="30" spans="1:4" s="62" customFormat="1" ht="90" customHeight="1">
      <c r="A30" s="264" t="s">
        <v>211</v>
      </c>
      <c r="B30" s="524" t="s">
        <v>89</v>
      </c>
      <c r="C30" s="525"/>
    </row>
    <row r="31" spans="1:4" s="62" customFormat="1" ht="185.5" customHeight="1">
      <c r="A31" s="266" t="s">
        <v>226</v>
      </c>
      <c r="B31" s="560"/>
      <c r="C31" s="562"/>
    </row>
    <row r="32" spans="1:4" s="62" customFormat="1" ht="88" customHeight="1">
      <c r="A32" s="264" t="s">
        <v>212</v>
      </c>
      <c r="B32" s="524" t="str">
        <f>B30</f>
        <v>NỀN TRẮNG CHỮ ĐEN</v>
      </c>
      <c r="C32" s="525"/>
    </row>
    <row r="33" spans="1:3" s="62" customFormat="1" ht="221.5" customHeight="1">
      <c r="A33" s="266" t="s">
        <v>227</v>
      </c>
      <c r="B33" s="560"/>
      <c r="C33" s="561"/>
    </row>
    <row r="34" spans="1:3" s="62" customFormat="1" ht="80" customHeight="1">
      <c r="A34" s="264" t="s">
        <v>213</v>
      </c>
      <c r="B34" s="524" t="str">
        <f>B32</f>
        <v>NỀN TRẮNG CHỮ ĐEN</v>
      </c>
      <c r="C34" s="525"/>
    </row>
    <row r="35" spans="1:3" s="62" customFormat="1" ht="143.5" customHeight="1">
      <c r="A35" s="266" t="s">
        <v>188</v>
      </c>
      <c r="B35" s="560"/>
      <c r="C35" s="561"/>
    </row>
    <row r="36" spans="1:3" s="62" customFormat="1" ht="51" customHeight="1">
      <c r="A36" s="264" t="s">
        <v>214</v>
      </c>
      <c r="B36" s="524" t="s">
        <v>92</v>
      </c>
      <c r="C36" s="525"/>
    </row>
    <row r="37" spans="1:3" s="62" customFormat="1" ht="68.5" customHeight="1">
      <c r="A37" s="266" t="s">
        <v>228</v>
      </c>
      <c r="B37" s="560"/>
      <c r="C37" s="561"/>
    </row>
    <row r="38" spans="1:3" s="62" customFormat="1" ht="49" customHeight="1">
      <c r="A38" s="264" t="s">
        <v>215</v>
      </c>
      <c r="B38" s="524" t="s">
        <v>92</v>
      </c>
      <c r="C38" s="525"/>
    </row>
    <row r="39" spans="1:3" s="62" customFormat="1" ht="72.5" customHeight="1">
      <c r="A39" s="266" t="s">
        <v>229</v>
      </c>
      <c r="B39" s="560"/>
      <c r="C39" s="561"/>
    </row>
    <row r="40" spans="1:3" s="62" customFormat="1" ht="54" customHeight="1">
      <c r="A40" s="264" t="s">
        <v>216</v>
      </c>
      <c r="B40" s="524" t="s">
        <v>92</v>
      </c>
      <c r="C40" s="525"/>
    </row>
    <row r="41" spans="1:3" s="62" customFormat="1" ht="116" customHeight="1">
      <c r="A41" s="266" t="s">
        <v>187</v>
      </c>
      <c r="B41" s="560"/>
      <c r="C41" s="561"/>
    </row>
    <row r="42" spans="1:3" s="62" customFormat="1" ht="55" customHeight="1">
      <c r="A42" s="264" t="s">
        <v>217</v>
      </c>
      <c r="B42" s="524" t="s">
        <v>92</v>
      </c>
      <c r="C42" s="525"/>
    </row>
    <row r="43" spans="1:3" s="62" customFormat="1" ht="67" customHeight="1">
      <c r="A43" s="266" t="s">
        <v>187</v>
      </c>
      <c r="B43" s="560"/>
      <c r="C43" s="561"/>
    </row>
    <row r="44" spans="1:3" s="62" customFormat="1" ht="51.5" customHeight="1">
      <c r="A44" s="264" t="s">
        <v>218</v>
      </c>
      <c r="B44" s="524" t="s">
        <v>55</v>
      </c>
      <c r="C44" s="525"/>
    </row>
    <row r="45" spans="1:3" s="62" customFormat="1" ht="57" customHeight="1">
      <c r="A45" s="266" t="s">
        <v>230</v>
      </c>
      <c r="B45" s="560"/>
      <c r="C45" s="561"/>
    </row>
    <row r="46" spans="1:3" s="62" customFormat="1" ht="46" customHeight="1">
      <c r="A46" s="264" t="s">
        <v>186</v>
      </c>
      <c r="B46" s="524" t="str">
        <f>B44</f>
        <v>NATURAL</v>
      </c>
      <c r="C46" s="525"/>
    </row>
    <row r="47" spans="1:3" s="62" customFormat="1" ht="64" customHeight="1">
      <c r="A47" s="266" t="s">
        <v>229</v>
      </c>
      <c r="B47" s="560"/>
      <c r="C47" s="561"/>
    </row>
  </sheetData>
  <mergeCells count="31">
    <mergeCell ref="B46:C46"/>
    <mergeCell ref="B47:C47"/>
    <mergeCell ref="B40:C40"/>
    <mergeCell ref="B41:C41"/>
    <mergeCell ref="B42:C42"/>
    <mergeCell ref="B43:C43"/>
    <mergeCell ref="B44:C44"/>
    <mergeCell ref="B45:C45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1:D21"/>
    <mergeCell ref="A25:A26"/>
    <mergeCell ref="B25:C25"/>
    <mergeCell ref="B23:C23"/>
    <mergeCell ref="B24:C24"/>
    <mergeCell ref="B22:D22"/>
    <mergeCell ref="B7:D7"/>
    <mergeCell ref="B17:D17"/>
    <mergeCell ref="B18:D18"/>
    <mergeCell ref="B19:D19"/>
    <mergeCell ref="B20:D20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3" man="1"/>
    <brk id="27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432C-2320-47F3-BF26-177A5A3D5D9E}">
  <dimension ref="A1:L26"/>
  <sheetViews>
    <sheetView view="pageBreakPreview" topLeftCell="A23" zoomScale="80" zoomScaleNormal="90" zoomScaleSheetLayoutView="80" workbookViewId="0">
      <selection activeCell="B12" sqref="B12"/>
    </sheetView>
  </sheetViews>
  <sheetFormatPr defaultColWidth="8.7265625" defaultRowHeight="12.5"/>
  <cols>
    <col min="1" max="1" width="7.453125" style="283" customWidth="1"/>
    <col min="2" max="2" width="35.26953125" style="283" customWidth="1"/>
    <col min="3" max="3" width="4.7265625" style="283" customWidth="1"/>
    <col min="4" max="4" width="41" style="283" customWidth="1"/>
    <col min="5" max="5" width="12.26953125" style="283" customWidth="1"/>
    <col min="6" max="6" width="9.81640625" style="283" customWidth="1"/>
    <col min="7" max="11" width="12.26953125" style="282" customWidth="1"/>
    <col min="12" max="12" width="30.7265625" style="283" bestFit="1" customWidth="1"/>
    <col min="13" max="16384" width="8.7265625" style="283"/>
  </cols>
  <sheetData>
    <row r="1" spans="1:12" ht="16.5" customHeight="1">
      <c r="A1" s="278" t="s">
        <v>234</v>
      </c>
      <c r="B1" s="279"/>
      <c r="C1" s="279"/>
      <c r="D1" s="279"/>
      <c r="E1" s="279"/>
      <c r="F1" s="279"/>
      <c r="G1" s="280"/>
      <c r="H1" s="280"/>
      <c r="I1" s="280"/>
      <c r="J1" s="281"/>
    </row>
    <row r="2" spans="1:12" ht="16.5" customHeight="1">
      <c r="A2" s="278" t="s">
        <v>235</v>
      </c>
      <c r="B2" s="279"/>
      <c r="C2" s="279"/>
      <c r="D2" s="279"/>
      <c r="E2" s="279"/>
      <c r="F2" s="279"/>
      <c r="G2" s="280"/>
      <c r="H2" s="280"/>
      <c r="I2" s="280"/>
      <c r="J2" s="281"/>
    </row>
    <row r="3" spans="1:12" ht="16.5" customHeight="1">
      <c r="A3" s="284" t="s">
        <v>308</v>
      </c>
      <c r="B3" s="285" t="s">
        <v>309</v>
      </c>
      <c r="C3" s="286"/>
      <c r="D3" s="286"/>
      <c r="E3" s="287" t="s">
        <v>236</v>
      </c>
      <c r="F3" s="288" t="s">
        <v>60</v>
      </c>
      <c r="G3" s="289"/>
      <c r="H3" s="290"/>
      <c r="I3" s="289"/>
      <c r="J3" s="291"/>
    </row>
    <row r="4" spans="1:12" ht="16.5" customHeight="1">
      <c r="A4" s="292" t="s">
        <v>310</v>
      </c>
      <c r="B4" s="293" t="s">
        <v>311</v>
      </c>
      <c r="C4" s="294"/>
      <c r="D4" s="294"/>
      <c r="E4" s="293" t="s">
        <v>237</v>
      </c>
      <c r="F4" s="295" t="s">
        <v>312</v>
      </c>
      <c r="G4" s="563"/>
      <c r="H4" s="563"/>
      <c r="I4" s="281"/>
      <c r="J4" s="281"/>
    </row>
    <row r="5" spans="1:12" ht="16.5" customHeight="1">
      <c r="A5" s="296" t="s">
        <v>238</v>
      </c>
      <c r="B5" s="297" t="s">
        <v>313</v>
      </c>
      <c r="C5" s="298"/>
      <c r="D5" s="298"/>
      <c r="E5" s="297" t="s">
        <v>314</v>
      </c>
      <c r="F5" s="299" t="s">
        <v>315</v>
      </c>
      <c r="G5" s="300"/>
      <c r="H5" s="301"/>
      <c r="I5" s="302"/>
      <c r="J5" s="303"/>
    </row>
    <row r="6" spans="1:12" s="313" customFormat="1" ht="39.75" customHeight="1">
      <c r="A6" s="304" t="s">
        <v>258</v>
      </c>
      <c r="B6" s="305" t="s">
        <v>259</v>
      </c>
      <c r="C6" s="306"/>
      <c r="D6" s="306"/>
      <c r="E6" s="307" t="s">
        <v>316</v>
      </c>
      <c r="F6" s="308" t="s">
        <v>317</v>
      </c>
      <c r="G6" s="309" t="s">
        <v>318</v>
      </c>
      <c r="H6" s="309" t="s">
        <v>319</v>
      </c>
      <c r="I6" s="310" t="s">
        <v>320</v>
      </c>
      <c r="J6" s="310" t="s">
        <v>321</v>
      </c>
      <c r="K6" s="311" t="s">
        <v>322</v>
      </c>
      <c r="L6" s="312" t="s">
        <v>282</v>
      </c>
    </row>
    <row r="7" spans="1:12" s="323" customFormat="1" ht="38" customHeight="1">
      <c r="A7" s="314" t="s">
        <v>239</v>
      </c>
      <c r="B7" s="315" t="s">
        <v>323</v>
      </c>
      <c r="C7" s="316"/>
      <c r="D7" s="316" t="s">
        <v>260</v>
      </c>
      <c r="E7" s="317" t="s">
        <v>240</v>
      </c>
      <c r="F7" s="318">
        <v>0.25</v>
      </c>
      <c r="G7" s="318">
        <v>7.25</v>
      </c>
      <c r="H7" s="319">
        <v>7.5</v>
      </c>
      <c r="I7" s="320">
        <v>7.75</v>
      </c>
      <c r="J7" s="321">
        <v>8</v>
      </c>
      <c r="K7" s="321">
        <v>8.25</v>
      </c>
      <c r="L7" s="322"/>
    </row>
    <row r="8" spans="1:12" s="323" customFormat="1" ht="25.5" customHeight="1">
      <c r="A8" s="314" t="s">
        <v>241</v>
      </c>
      <c r="B8" s="315" t="s">
        <v>324</v>
      </c>
      <c r="C8" s="316"/>
      <c r="D8" s="316" t="s">
        <v>261</v>
      </c>
      <c r="E8" s="317" t="s">
        <v>240</v>
      </c>
      <c r="F8" s="318">
        <v>0.125</v>
      </c>
      <c r="G8" s="318">
        <v>4</v>
      </c>
      <c r="H8" s="324">
        <v>4.125</v>
      </c>
      <c r="I8" s="320">
        <v>4.25</v>
      </c>
      <c r="J8" s="321">
        <v>4.375</v>
      </c>
      <c r="K8" s="321">
        <v>4.5</v>
      </c>
      <c r="L8" s="322"/>
    </row>
    <row r="9" spans="1:12" s="323" customFormat="1" ht="25.5" customHeight="1">
      <c r="A9" s="314" t="s">
        <v>243</v>
      </c>
      <c r="B9" s="315" t="s">
        <v>325</v>
      </c>
      <c r="C9" s="316"/>
      <c r="D9" s="316" t="s">
        <v>262</v>
      </c>
      <c r="E9" s="325" t="s">
        <v>242</v>
      </c>
      <c r="F9" s="318">
        <v>0</v>
      </c>
      <c r="G9" s="318">
        <v>1.25</v>
      </c>
      <c r="H9" s="318">
        <v>1.25</v>
      </c>
      <c r="I9" s="318">
        <v>1.25</v>
      </c>
      <c r="J9" s="318">
        <v>1.25</v>
      </c>
      <c r="K9" s="318">
        <v>1.25</v>
      </c>
      <c r="L9" s="322"/>
    </row>
    <row r="10" spans="1:12" s="323" customFormat="1" ht="25.5" customHeight="1">
      <c r="A10" s="314" t="s">
        <v>263</v>
      </c>
      <c r="B10" s="315" t="s">
        <v>326</v>
      </c>
      <c r="C10" s="316"/>
      <c r="D10" s="316" t="e">
        <v>#N/A</v>
      </c>
      <c r="E10" s="326" t="s">
        <v>242</v>
      </c>
      <c r="F10" s="318"/>
      <c r="G10" s="318"/>
      <c r="H10" s="327"/>
      <c r="I10" s="320"/>
      <c r="J10" s="321"/>
      <c r="K10" s="321"/>
      <c r="L10" s="322"/>
    </row>
    <row r="11" spans="1:12" s="323" customFormat="1" ht="25.5" customHeight="1">
      <c r="A11" s="314" t="s">
        <v>244</v>
      </c>
      <c r="B11" s="315" t="s">
        <v>327</v>
      </c>
      <c r="C11" s="316"/>
      <c r="D11" s="316" t="s">
        <v>264</v>
      </c>
      <c r="E11" s="325" t="s">
        <v>242</v>
      </c>
      <c r="F11" s="318">
        <v>0</v>
      </c>
      <c r="G11" s="318">
        <v>0.875</v>
      </c>
      <c r="H11" s="318">
        <v>0.875</v>
      </c>
      <c r="I11" s="318">
        <v>0.875</v>
      </c>
      <c r="J11" s="318">
        <v>0.875</v>
      </c>
      <c r="K11" s="318">
        <v>0.875</v>
      </c>
      <c r="L11" s="322"/>
    </row>
    <row r="12" spans="1:12" s="323" customFormat="1" ht="25.5" customHeight="1">
      <c r="A12" s="314" t="s">
        <v>265</v>
      </c>
      <c r="B12" s="315" t="s">
        <v>328</v>
      </c>
      <c r="C12" s="316"/>
      <c r="D12" s="316" t="e">
        <v>#N/A</v>
      </c>
      <c r="E12" s="326" t="s">
        <v>329</v>
      </c>
      <c r="F12" s="318"/>
      <c r="G12" s="318"/>
      <c r="H12" s="327"/>
      <c r="I12" s="320"/>
      <c r="J12" s="321"/>
      <c r="K12" s="321"/>
      <c r="L12" s="322"/>
    </row>
    <row r="13" spans="1:12" s="323" customFormat="1" ht="25.5" customHeight="1">
      <c r="A13" s="314" t="s">
        <v>245</v>
      </c>
      <c r="B13" s="315" t="s">
        <v>330</v>
      </c>
      <c r="C13" s="316"/>
      <c r="D13" s="316" t="s">
        <v>331</v>
      </c>
      <c r="E13" s="328">
        <v>0.375</v>
      </c>
      <c r="F13" s="318">
        <v>0.5</v>
      </c>
      <c r="G13" s="318">
        <v>18.5</v>
      </c>
      <c r="H13" s="319">
        <v>19</v>
      </c>
      <c r="I13" s="320">
        <v>19.5</v>
      </c>
      <c r="J13" s="321">
        <v>20</v>
      </c>
      <c r="K13" s="321">
        <v>20.5</v>
      </c>
      <c r="L13" s="329"/>
    </row>
    <row r="14" spans="1:12" s="323" customFormat="1" ht="25.5" customHeight="1">
      <c r="A14" s="314" t="s">
        <v>246</v>
      </c>
      <c r="B14" s="315" t="s">
        <v>332</v>
      </c>
      <c r="C14" s="316"/>
      <c r="D14" s="316" t="s">
        <v>266</v>
      </c>
      <c r="E14" s="328">
        <v>0.375</v>
      </c>
      <c r="F14" s="318">
        <v>0.5</v>
      </c>
      <c r="G14" s="318">
        <v>16.5</v>
      </c>
      <c r="H14" s="319">
        <v>17</v>
      </c>
      <c r="I14" s="320">
        <v>17.5</v>
      </c>
      <c r="J14" s="321">
        <v>18</v>
      </c>
      <c r="K14" s="321">
        <v>18.5</v>
      </c>
      <c r="L14" s="329"/>
    </row>
    <row r="15" spans="1:12" s="323" customFormat="1" ht="25.5" customHeight="1">
      <c r="A15" s="314" t="s">
        <v>247</v>
      </c>
      <c r="B15" s="315" t="s">
        <v>333</v>
      </c>
      <c r="C15" s="316"/>
      <c r="D15" s="316" t="s">
        <v>267</v>
      </c>
      <c r="E15" s="328">
        <v>0.375</v>
      </c>
      <c r="F15" s="318">
        <v>0.5</v>
      </c>
      <c r="G15" s="318">
        <v>17</v>
      </c>
      <c r="H15" s="320">
        <v>17.5</v>
      </c>
      <c r="I15" s="320">
        <v>18</v>
      </c>
      <c r="J15" s="321">
        <v>18.5</v>
      </c>
      <c r="K15" s="321">
        <v>19</v>
      </c>
      <c r="L15" s="329"/>
    </row>
    <row r="16" spans="1:12" s="323" customFormat="1" ht="25.5" customHeight="1">
      <c r="A16" s="314" t="s">
        <v>248</v>
      </c>
      <c r="B16" s="315" t="s">
        <v>334</v>
      </c>
      <c r="C16" s="316"/>
      <c r="D16" s="316" t="s">
        <v>268</v>
      </c>
      <c r="E16" s="328">
        <v>0.375</v>
      </c>
      <c r="F16" s="318">
        <v>0.25</v>
      </c>
      <c r="G16" s="318">
        <v>10.125</v>
      </c>
      <c r="H16" s="321">
        <v>10.375</v>
      </c>
      <c r="I16" s="320">
        <v>10.625</v>
      </c>
      <c r="J16" s="321">
        <v>10.875</v>
      </c>
      <c r="K16" s="321">
        <v>11.125</v>
      </c>
      <c r="L16" s="322"/>
    </row>
    <row r="17" spans="1:12" s="323" customFormat="1" ht="25.5" customHeight="1">
      <c r="A17" s="314" t="s">
        <v>249</v>
      </c>
      <c r="B17" s="315" t="s">
        <v>335</v>
      </c>
      <c r="C17" s="316"/>
      <c r="D17" s="316" t="s">
        <v>269</v>
      </c>
      <c r="E17" s="330">
        <v>0.125</v>
      </c>
      <c r="F17" s="318">
        <v>0</v>
      </c>
      <c r="G17" s="318">
        <v>1.25</v>
      </c>
      <c r="H17" s="318">
        <v>1.25</v>
      </c>
      <c r="I17" s="318">
        <v>1.25</v>
      </c>
      <c r="J17" s="318">
        <v>1.25</v>
      </c>
      <c r="K17" s="318">
        <v>1.25</v>
      </c>
      <c r="L17" s="322"/>
    </row>
    <row r="18" spans="1:12" s="323" customFormat="1" ht="25.5" customHeight="1">
      <c r="A18" s="314" t="s">
        <v>57</v>
      </c>
      <c r="B18" s="315" t="s">
        <v>336</v>
      </c>
      <c r="C18" s="316"/>
      <c r="D18" s="316" t="s">
        <v>270</v>
      </c>
      <c r="E18" s="330">
        <v>0.125</v>
      </c>
      <c r="F18" s="318">
        <v>0</v>
      </c>
      <c r="G18" s="318">
        <v>0.375</v>
      </c>
      <c r="H18" s="318">
        <v>0.375</v>
      </c>
      <c r="I18" s="318">
        <v>0.375</v>
      </c>
      <c r="J18" s="318">
        <v>0.375</v>
      </c>
      <c r="K18" s="318">
        <v>0.375</v>
      </c>
      <c r="L18" s="322"/>
    </row>
    <row r="19" spans="1:12" s="323" customFormat="1" ht="25.5" customHeight="1">
      <c r="A19" s="314" t="s">
        <v>10</v>
      </c>
      <c r="B19" s="315" t="s">
        <v>337</v>
      </c>
      <c r="C19" s="316"/>
      <c r="D19" s="316" t="s">
        <v>271</v>
      </c>
      <c r="E19" s="325">
        <v>1</v>
      </c>
      <c r="F19" s="318">
        <v>2</v>
      </c>
      <c r="G19" s="318">
        <v>38.125</v>
      </c>
      <c r="H19" s="324">
        <v>40.125</v>
      </c>
      <c r="I19" s="320">
        <v>42.125</v>
      </c>
      <c r="J19" s="321">
        <v>44.125</v>
      </c>
      <c r="K19" s="321">
        <v>46.125</v>
      </c>
      <c r="L19" s="329"/>
    </row>
    <row r="20" spans="1:12" s="323" customFormat="1" ht="25.5" customHeight="1">
      <c r="A20" s="314" t="s">
        <v>250</v>
      </c>
      <c r="B20" s="315" t="s">
        <v>338</v>
      </c>
      <c r="C20" s="316"/>
      <c r="D20" s="316" t="s">
        <v>293</v>
      </c>
      <c r="E20" s="325">
        <v>1</v>
      </c>
      <c r="F20" s="318">
        <v>2</v>
      </c>
      <c r="G20" s="318">
        <v>38.125</v>
      </c>
      <c r="H20" s="324">
        <v>40.125</v>
      </c>
      <c r="I20" s="320">
        <v>42.125</v>
      </c>
      <c r="J20" s="321">
        <v>44.125</v>
      </c>
      <c r="K20" s="321">
        <v>46.125</v>
      </c>
      <c r="L20" s="329"/>
    </row>
    <row r="21" spans="1:12" s="323" customFormat="1" ht="25.5" customHeight="1">
      <c r="A21" s="314" t="s">
        <v>251</v>
      </c>
      <c r="B21" s="315" t="s">
        <v>339</v>
      </c>
      <c r="C21" s="316"/>
      <c r="D21" s="316" t="s">
        <v>272</v>
      </c>
      <c r="E21" s="328">
        <v>0.5</v>
      </c>
      <c r="F21" s="318">
        <v>0.5</v>
      </c>
      <c r="G21" s="318">
        <v>25.5</v>
      </c>
      <c r="H21" s="327">
        <v>26</v>
      </c>
      <c r="I21" s="320">
        <v>26.5</v>
      </c>
      <c r="J21" s="321">
        <v>27</v>
      </c>
      <c r="K21" s="321">
        <v>27.5</v>
      </c>
      <c r="L21" s="322"/>
    </row>
    <row r="22" spans="1:12" s="323" customFormat="1" ht="25.5" customHeight="1">
      <c r="A22" s="314" t="s">
        <v>273</v>
      </c>
      <c r="B22" s="315" t="s">
        <v>340</v>
      </c>
      <c r="C22" s="316"/>
      <c r="D22" s="316" t="s">
        <v>341</v>
      </c>
      <c r="E22" s="328">
        <v>0.625</v>
      </c>
      <c r="F22" s="318">
        <v>0.75</v>
      </c>
      <c r="G22" s="318">
        <v>33</v>
      </c>
      <c r="H22" s="319">
        <v>33.5</v>
      </c>
      <c r="I22" s="320">
        <v>34.25</v>
      </c>
      <c r="J22" s="321">
        <v>35</v>
      </c>
      <c r="K22" s="321">
        <v>35.75</v>
      </c>
      <c r="L22" s="322"/>
    </row>
    <row r="23" spans="1:12" s="323" customFormat="1" ht="25.5" customHeight="1">
      <c r="A23" s="314" t="s">
        <v>274</v>
      </c>
      <c r="B23" s="315" t="s">
        <v>342</v>
      </c>
      <c r="C23" s="316"/>
      <c r="D23" s="316" t="s">
        <v>275</v>
      </c>
      <c r="E23" s="328">
        <v>0.5</v>
      </c>
      <c r="F23" s="318">
        <v>0.5</v>
      </c>
      <c r="G23" s="318">
        <v>16</v>
      </c>
      <c r="H23" s="331">
        <v>16.5</v>
      </c>
      <c r="I23" s="320">
        <v>17</v>
      </c>
      <c r="J23" s="321">
        <v>17.5</v>
      </c>
      <c r="K23" s="321">
        <v>18</v>
      </c>
      <c r="L23" s="322"/>
    </row>
    <row r="24" spans="1:12" s="323" customFormat="1" ht="25.5" customHeight="1">
      <c r="A24" s="314" t="s">
        <v>252</v>
      </c>
      <c r="B24" s="315" t="s">
        <v>343</v>
      </c>
      <c r="C24" s="316"/>
      <c r="D24" s="316" t="s">
        <v>344</v>
      </c>
      <c r="E24" s="317" t="s">
        <v>240</v>
      </c>
      <c r="F24" s="318">
        <v>0.25</v>
      </c>
      <c r="G24" s="318">
        <v>5.75</v>
      </c>
      <c r="H24" s="327">
        <v>6</v>
      </c>
      <c r="I24" s="320">
        <v>6.25</v>
      </c>
      <c r="J24" s="321">
        <v>6.5</v>
      </c>
      <c r="K24" s="321">
        <v>6.75</v>
      </c>
      <c r="L24" s="322"/>
    </row>
    <row r="25" spans="1:12" s="323" customFormat="1" ht="25.5" customHeight="1">
      <c r="A25" s="314" t="s">
        <v>60</v>
      </c>
      <c r="B25" s="315" t="s">
        <v>345</v>
      </c>
      <c r="C25" s="316"/>
      <c r="D25" s="316" t="s">
        <v>346</v>
      </c>
      <c r="E25" s="317" t="s">
        <v>240</v>
      </c>
      <c r="F25" s="318">
        <v>0.25</v>
      </c>
      <c r="G25" s="318">
        <v>9.5</v>
      </c>
      <c r="H25" s="319">
        <v>9.75</v>
      </c>
      <c r="I25" s="320">
        <v>10</v>
      </c>
      <c r="J25" s="321">
        <v>10.25</v>
      </c>
      <c r="K25" s="321">
        <v>10.5</v>
      </c>
      <c r="L25" s="322"/>
    </row>
    <row r="26" spans="1:12" s="323" customFormat="1" ht="25.5" customHeight="1">
      <c r="A26" s="314" t="s">
        <v>253</v>
      </c>
      <c r="B26" s="315" t="s">
        <v>347</v>
      </c>
      <c r="C26" s="316"/>
      <c r="D26" s="316" t="s">
        <v>348</v>
      </c>
      <c r="E26" s="317" t="s">
        <v>242</v>
      </c>
      <c r="F26" s="318">
        <v>0</v>
      </c>
      <c r="G26" s="318">
        <v>2.25</v>
      </c>
      <c r="H26" s="318">
        <v>2.25</v>
      </c>
      <c r="I26" s="318">
        <v>2.25</v>
      </c>
      <c r="J26" s="318">
        <v>2.25</v>
      </c>
      <c r="K26" s="318">
        <v>2.25</v>
      </c>
      <c r="L26" s="322"/>
    </row>
  </sheetData>
  <mergeCells count="1">
    <mergeCell ref="G4:H4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124A1-887F-4518-BD6C-2191C550C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WOMEN'S LS TEE L=4%,W=3%-18-01</vt:lpstr>
      <vt:lpstr>'1. CUTTING DOCKET'!Print_Area</vt:lpstr>
      <vt:lpstr>'2. TRIM CARD '!Print_Area</vt:lpstr>
      <vt:lpstr>'2. TRIM CARD (GREY)'!Print_Area</vt:lpstr>
      <vt:lpstr>GREY!Print_Area</vt:lpstr>
      <vt:lpstr>'WOMEN''S LS TEE L=4%,W=3%-18-01'!Print_Area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2024-06-26T11:07:50Z</cp:lastPrinted>
  <dcterms:created xsi:type="dcterms:W3CDTF">2016-05-06T01:47:29Z</dcterms:created>
  <dcterms:modified xsi:type="dcterms:W3CDTF">2024-06-26T11:13:21Z</dcterms:modified>
</cp:coreProperties>
</file>