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75" documentId="13_ncr:1_{AEE4AB0B-2746-4AC9-B81F-A1DCB25D6B87}" xr6:coauthVersionLast="47" xr6:coauthVersionMax="47" xr10:uidLastSave="{D651770A-77BE-4C00-8A98-30F07F75945D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%,W=1% (2)" sheetId="26" r:id="rId4"/>
    <sheet name="MER.QT-04.BM4" sheetId="24" state="hidden" r:id="rId5"/>
    <sheet name="2. TRIM CARD (GREY)" sheetId="17" state="hidden" r:id="rId6"/>
    <sheet name="3. ĐỊNH VỊ HÌNH IN.THÊU" sheetId="7" state="hidden" r:id="rId7"/>
    <sheet name="FULL-SIZE SPEC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 localSheetId="7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'[1]Raw material movement'!#REF!</definedName>
    <definedName name="___SCM40" localSheetId="2">'[2]Raw material movement'!#REF!</definedName>
    <definedName name="___SCM40" localSheetId="7">'[2]Raw material movement'!#REF!</definedName>
    <definedName name="___SCM40" localSheetId="3">'[2]Raw material movement'!#REF!</definedName>
    <definedName name="___SCM40" localSheetId="4">'[2]Raw material movement'!#REF!</definedName>
    <definedName name="___SCM40">'[2]Raw material movement'!#REF!</definedName>
    <definedName name="__SCM40" localSheetId="2">'[3]Raw material movement'!#REF!</definedName>
    <definedName name="__SCM40" localSheetId="7">'[3]Raw material movement'!#REF!</definedName>
    <definedName name="__SCM40" localSheetId="3">'[3]Raw material movement'!#REF!</definedName>
    <definedName name="__SCM40" localSheetId="4">'[3]Raw material movement'!#REF!</definedName>
    <definedName name="__SCM40">'[3]Raw material movement'!#REF!</definedName>
    <definedName name="_2DATA_DATA2_L" localSheetId="2">'[4]#REF'!#REF!</definedName>
    <definedName name="_2DATA_DATA2_L" localSheetId="7">'[4]#REF'!#REF!</definedName>
    <definedName name="_2DATA_DATA2_L" localSheetId="3">'[4]#REF'!#REF!</definedName>
    <definedName name="_2DATA_DATA2_L" localSheetId="4">'[4]#REF'!#REF!</definedName>
    <definedName name="_2DATA_DATA2_L">'[4]#REF'!#REF!</definedName>
    <definedName name="_DATA_DATA2_L" localSheetId="7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0" hidden="1">'1. CUTTING DOCKET'!$A$32:$R$57</definedName>
    <definedName name="_xlnm._FilterDatabase" localSheetId="1" hidden="1">GREY!$A$64:$Q$131</definedName>
    <definedName name="_SCM40" localSheetId="7">'[2]Raw material movement'!#REF!</definedName>
    <definedName name="_SCM40" localSheetId="3">'[2]Raw material movement'!#REF!</definedName>
    <definedName name="_SCM40">'[2]Raw material movement'!#REF!</definedName>
    <definedName name="AB" localSheetId="7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 localSheetId="7">'[7]Raw material movement'!#REF!</definedName>
    <definedName name="DA" localSheetId="3">'[7]Raw material movement'!#REF!</definedName>
    <definedName name="DA" localSheetId="4">'[7]Raw material movement'!#REF!</definedName>
    <definedName name="DA">'[7]Raw material movement'!#REF!</definedName>
    <definedName name="df" localSheetId="2">'[2]Raw material movement'!#REF!</definedName>
    <definedName name="df" localSheetId="7">'[2]Raw material movement'!#REF!</definedName>
    <definedName name="df" localSheetId="3">'[2]Raw material movement'!#REF!</definedName>
    <definedName name="df" localSheetId="4">'[2]Raw material movement'!#REF!</definedName>
    <definedName name="df">'[2]Raw material movement'!#REF!</definedName>
    <definedName name="dsdf" localSheetId="2">'[1]Raw material movement'!#REF!</definedName>
    <definedName name="dsdf" localSheetId="7">'[1]Raw material movement'!#REF!</definedName>
    <definedName name="dsdf" localSheetId="3">'[1]Raw material movement'!#REF!</definedName>
    <definedName name="dsdf" localSheetId="4">'[1]Raw material movement'!#REF!</definedName>
    <definedName name="dsdf">'[1]Raw material movement'!#REF!</definedName>
    <definedName name="GDFD" localSheetId="2">'[8]Raw material movement'!#REF!</definedName>
    <definedName name="GDFD" localSheetId="7">'[8]Raw material movement'!#REF!</definedName>
    <definedName name="GDFD" localSheetId="3">'[8]Raw material movement'!#REF!</definedName>
    <definedName name="GDFD" localSheetId="4">'[8]Raw material movement'!#REF!</definedName>
    <definedName name="GDFD">'[8]Raw material movement'!#REF!</definedName>
    <definedName name="IB" localSheetId="2">#REF!</definedName>
    <definedName name="IB" localSheetId="7">#REF!</definedName>
    <definedName name="IB" localSheetId="3">#REF!</definedName>
    <definedName name="IB" localSheetId="4">#REF!</definedName>
    <definedName name="IB">#REF!</definedName>
    <definedName name="INTERNAL_INVOICE" localSheetId="2">[9]UN!#REF!</definedName>
    <definedName name="INTERNAL_INVOICE" localSheetId="7">[9]UN!#REF!</definedName>
    <definedName name="INTERNAL_INVOICE" localSheetId="3">[9]UN!#REF!</definedName>
    <definedName name="INTERNAL_INVOICE" localSheetId="4">[9]UN!#REF!</definedName>
    <definedName name="INTERNAL_INVOICE">[9]UN!#REF!</definedName>
    <definedName name="MAHANG" localSheetId="2">#REF!</definedName>
    <definedName name="MAHANG" localSheetId="7">#REF!</definedName>
    <definedName name="MAHANG" localSheetId="3">#REF!</definedName>
    <definedName name="MAHANG" localSheetId="4">#REF!</definedName>
    <definedName name="MAHANG">#REF!</definedName>
    <definedName name="MAVT">[10]Code!$A$7:$A$73</definedName>
    <definedName name="PRICE" localSheetId="7">#REF!</definedName>
    <definedName name="PRICE" localSheetId="3">#REF!</definedName>
    <definedName name="PRICE">#REF!</definedName>
    <definedName name="_xlnm.Print_Area" localSheetId="0">'1. CUTTING DOCKET'!$A$1:$Q$90</definedName>
    <definedName name="_xlnm.Print_Area" localSheetId="2">'2. TRIM CARD'!$A$1:$C$36</definedName>
    <definedName name="_xlnm.Print_Area" localSheetId="5">'2. TRIM CARD (GREY)'!$A$1:$E$39</definedName>
    <definedName name="_xlnm.Print_Area" localSheetId="1">GREY!$A$1:$P$169</definedName>
    <definedName name="_xlnm.Print_Area" localSheetId="3">'L=4%,W=1% (2)'!$A$1:$M$32</definedName>
    <definedName name="_xlnm.Print_Area" localSheetId="4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7">'FULL-SIZE SPEC'!$1:$6</definedName>
    <definedName name="_xlnm.Print_Titles" localSheetId="1">GREY!$1:$15</definedName>
    <definedName name="style" localSheetId="7">#REF!</definedName>
    <definedName name="style" localSheetId="3">#REF!</definedName>
    <definedName name="style">#REF!</definedName>
    <definedName name="WAFORD" localSheetId="7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2" i="26" l="1"/>
  <c r="K32" i="26" s="1"/>
  <c r="L32" i="26" s="1"/>
  <c r="G32" i="26"/>
  <c r="I31" i="26"/>
  <c r="G31" i="26" s="1"/>
  <c r="J30" i="26"/>
  <c r="K30" i="26" s="1"/>
  <c r="L30" i="26" s="1"/>
  <c r="G30" i="26"/>
  <c r="J29" i="26"/>
  <c r="K29" i="26" s="1"/>
  <c r="L29" i="26" s="1"/>
  <c r="G29" i="26"/>
  <c r="J28" i="26"/>
  <c r="K28" i="26" s="1"/>
  <c r="L28" i="26" s="1"/>
  <c r="G28" i="26"/>
  <c r="J27" i="26"/>
  <c r="K27" i="26" s="1"/>
  <c r="L27" i="26" s="1"/>
  <c r="G27" i="26"/>
  <c r="J26" i="26"/>
  <c r="K26" i="26" s="1"/>
  <c r="L26" i="26" s="1"/>
  <c r="G26" i="26"/>
  <c r="J25" i="26"/>
  <c r="K25" i="26" s="1"/>
  <c r="L25" i="26" s="1"/>
  <c r="G25" i="26"/>
  <c r="J24" i="26"/>
  <c r="K24" i="26" s="1"/>
  <c r="L24" i="26" s="1"/>
  <c r="G24" i="26"/>
  <c r="J23" i="26"/>
  <c r="K23" i="26" s="1"/>
  <c r="L23" i="26" s="1"/>
  <c r="G23" i="26"/>
  <c r="J22" i="26"/>
  <c r="K22" i="26" s="1"/>
  <c r="L22" i="26" s="1"/>
  <c r="G22" i="26"/>
  <c r="J21" i="26"/>
  <c r="K21" i="26" s="1"/>
  <c r="L21" i="26" s="1"/>
  <c r="G21" i="26"/>
  <c r="J20" i="26"/>
  <c r="K20" i="26" s="1"/>
  <c r="L20" i="26" s="1"/>
  <c r="G20" i="26"/>
  <c r="J19" i="26"/>
  <c r="K19" i="26" s="1"/>
  <c r="L19" i="26" s="1"/>
  <c r="G19" i="26"/>
  <c r="J18" i="26"/>
  <c r="K18" i="26" s="1"/>
  <c r="L18" i="26" s="1"/>
  <c r="G18" i="26"/>
  <c r="J17" i="26"/>
  <c r="K17" i="26" s="1"/>
  <c r="L17" i="26" s="1"/>
  <c r="G17" i="26"/>
  <c r="J16" i="26"/>
  <c r="K16" i="26" s="1"/>
  <c r="L16" i="26" s="1"/>
  <c r="G16" i="26"/>
  <c r="J15" i="26"/>
  <c r="K15" i="26" s="1"/>
  <c r="L15" i="26" s="1"/>
  <c r="G15" i="26"/>
  <c r="J14" i="26"/>
  <c r="K14" i="26" s="1"/>
  <c r="L14" i="26" s="1"/>
  <c r="G14" i="26"/>
  <c r="J13" i="26"/>
  <c r="K13" i="26" s="1"/>
  <c r="L13" i="26" s="1"/>
  <c r="G13" i="26"/>
  <c r="I12" i="26"/>
  <c r="J12" i="26" s="1"/>
  <c r="K12" i="26" s="1"/>
  <c r="L12" i="26" s="1"/>
  <c r="J11" i="26"/>
  <c r="K11" i="26" s="1"/>
  <c r="L11" i="26" s="1"/>
  <c r="G11" i="26"/>
  <c r="J10" i="26"/>
  <c r="K10" i="26" s="1"/>
  <c r="L10" i="26" s="1"/>
  <c r="G10" i="26"/>
  <c r="J9" i="26"/>
  <c r="K9" i="26" s="1"/>
  <c r="L9" i="26" s="1"/>
  <c r="G9" i="26"/>
  <c r="J8" i="26"/>
  <c r="K8" i="26" s="1"/>
  <c r="L8" i="26" s="1"/>
  <c r="G8" i="26"/>
  <c r="J7" i="26"/>
  <c r="K7" i="26" s="1"/>
  <c r="L7" i="26" s="1"/>
  <c r="G7" i="26"/>
  <c r="B31" i="23"/>
  <c r="B29" i="23"/>
  <c r="F39" i="1"/>
  <c r="F38" i="1"/>
  <c r="G12" i="26" l="1"/>
  <c r="J31" i="26"/>
  <c r="K31" i="26" s="1"/>
  <c r="L31" i="26" s="1"/>
  <c r="D8" i="24"/>
  <c r="B4" i="23" l="1"/>
  <c r="B3" i="23"/>
  <c r="B58" i="23"/>
  <c r="A50" i="23"/>
  <c r="A48" i="23"/>
  <c r="A46" i="23"/>
  <c r="B44" i="23"/>
  <c r="B46" i="23" s="1"/>
  <c r="A44" i="23"/>
  <c r="A42" i="23"/>
  <c r="A40" i="23"/>
  <c r="A37" i="23"/>
  <c r="A35" i="23"/>
  <c r="A33" i="23"/>
  <c r="A29" i="23"/>
  <c r="B27" i="23"/>
  <c r="A27" i="23"/>
  <c r="B25" i="23"/>
  <c r="A25" i="23"/>
  <c r="B23" i="23"/>
  <c r="B21" i="23"/>
  <c r="A21" i="23"/>
  <c r="A19" i="23"/>
  <c r="A18" i="23"/>
  <c r="A17" i="23"/>
  <c r="A15" i="23"/>
  <c r="A14" i="23"/>
  <c r="C13" i="23"/>
  <c r="A13" i="23"/>
  <c r="A12" i="23"/>
  <c r="C11" i="23"/>
  <c r="A11" i="23"/>
  <c r="A9" i="23"/>
  <c r="B7" i="23"/>
  <c r="A4" i="23"/>
  <c r="A3" i="23"/>
  <c r="B2" i="23"/>
  <c r="A2" i="23"/>
  <c r="G37" i="1" l="1"/>
  <c r="G35" i="1"/>
  <c r="G36" i="1"/>
  <c r="G34" i="1"/>
  <c r="I51" i="1"/>
  <c r="I50" i="1"/>
  <c r="I49" i="1"/>
  <c r="I48" i="1"/>
  <c r="I47" i="1"/>
  <c r="I46" i="1"/>
  <c r="I45" i="1"/>
  <c r="I44" i="1"/>
  <c r="I34" i="1" l="1"/>
  <c r="H34" i="1"/>
  <c r="H33" i="1"/>
  <c r="B82" i="1" l="1"/>
  <c r="B81" i="1"/>
  <c r="C81" i="1"/>
  <c r="C82" i="1"/>
  <c r="B27" i="1" l="1"/>
  <c r="D19" i="1"/>
  <c r="D20" i="1"/>
  <c r="B60" i="1"/>
  <c r="A26" i="1"/>
  <c r="H37" i="1" l="1"/>
  <c r="F33" i="1"/>
  <c r="H44" i="1"/>
  <c r="H45" i="1"/>
  <c r="H51" i="1"/>
  <c r="H49" i="1"/>
  <c r="H54" i="1"/>
  <c r="B5" i="23" s="1"/>
  <c r="H46" i="1"/>
  <c r="H47" i="1"/>
  <c r="H53" i="1"/>
  <c r="H48" i="1"/>
  <c r="H52" i="1"/>
  <c r="H50" i="1"/>
  <c r="H41" i="1"/>
  <c r="H40" i="1"/>
  <c r="E28" i="1"/>
  <c r="E27" i="1"/>
  <c r="E29" i="1"/>
  <c r="H35" i="1"/>
  <c r="H39" i="1"/>
  <c r="H36" i="1"/>
  <c r="H38" i="1"/>
  <c r="B35" i="23" l="1"/>
  <c r="B33" i="23"/>
  <c r="B6" i="23"/>
  <c r="B9" i="23" s="1"/>
  <c r="B15" i="23" s="1"/>
  <c r="B19" i="23" s="1"/>
  <c r="C60" i="1"/>
  <c r="I33" i="1"/>
  <c r="C61" i="1" l="1"/>
  <c r="H20" i="1" l="1"/>
  <c r="H22" i="1" s="1"/>
  <c r="H4" i="1"/>
  <c r="E89" i="1" l="1"/>
  <c r="I22" i="1"/>
  <c r="F89" i="1" s="1"/>
  <c r="G22" i="1"/>
  <c r="D89" i="1" s="1"/>
  <c r="J22" i="1"/>
  <c r="G89" i="1" s="1"/>
  <c r="F22" i="1"/>
  <c r="C89" i="1" s="1"/>
  <c r="K22" i="1"/>
  <c r="H89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4" i="1" l="1"/>
  <c r="I89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Q18" i="1" l="1"/>
  <c r="Q19" i="1"/>
  <c r="B61" i="1" l="1"/>
  <c r="Q20" i="1"/>
  <c r="Q22" i="1" s="1"/>
  <c r="B74" i="1"/>
  <c r="B5" i="17"/>
  <c r="K46" i="1" l="1"/>
  <c r="M46" i="1" s="1"/>
  <c r="O46" i="1" s="1"/>
  <c r="K54" i="1"/>
  <c r="M54" i="1" s="1"/>
  <c r="O54" i="1" s="1"/>
  <c r="K53" i="1"/>
  <c r="M53" i="1" s="1"/>
  <c r="O53" i="1" s="1"/>
  <c r="K49" i="1"/>
  <c r="M49" i="1" s="1"/>
  <c r="O49" i="1" s="1"/>
  <c r="K45" i="1"/>
  <c r="M45" i="1" s="1"/>
  <c r="O45" i="1" s="1"/>
  <c r="K52" i="1"/>
  <c r="M52" i="1" s="1"/>
  <c r="O52" i="1" s="1"/>
  <c r="K51" i="1"/>
  <c r="M51" i="1" s="1"/>
  <c r="O51" i="1" s="1"/>
  <c r="K44" i="1"/>
  <c r="M44" i="1" s="1"/>
  <c r="O44" i="1" s="1"/>
  <c r="K47" i="1"/>
  <c r="M47" i="1" s="1"/>
  <c r="O47" i="1" s="1"/>
  <c r="K50" i="1"/>
  <c r="M50" i="1" s="1"/>
  <c r="O50" i="1" s="1"/>
  <c r="K48" i="1"/>
  <c r="M48" i="1" s="1"/>
  <c r="O48" i="1" s="1"/>
  <c r="K37" i="1"/>
  <c r="M37" i="1" s="1"/>
  <c r="O37" i="1" s="1"/>
  <c r="K40" i="1"/>
  <c r="M40" i="1" s="1"/>
  <c r="O40" i="1" s="1"/>
  <c r="G29" i="1"/>
  <c r="I29" i="1" s="1"/>
  <c r="J29" i="1" s="1"/>
  <c r="M29" i="1" s="1"/>
  <c r="G28" i="1"/>
  <c r="I28" i="1" s="1"/>
  <c r="J28" i="1" s="1"/>
  <c r="K36" i="1"/>
  <c r="M36" i="1" s="1"/>
  <c r="O36" i="1" s="1"/>
  <c r="K41" i="1"/>
  <c r="M41" i="1" s="1"/>
  <c r="O41" i="1" s="1"/>
  <c r="K38" i="1"/>
  <c r="M38" i="1" s="1"/>
  <c r="O38" i="1" s="1"/>
  <c r="K35" i="1"/>
  <c r="M35" i="1" s="1"/>
  <c r="O35" i="1" s="1"/>
  <c r="K33" i="1"/>
  <c r="M33" i="1" s="1"/>
  <c r="O33" i="1" s="1"/>
  <c r="K34" i="1"/>
  <c r="M34" i="1" s="1"/>
  <c r="O34" i="1" s="1"/>
  <c r="G30" i="1"/>
  <c r="I30" i="1" s="1"/>
  <c r="G27" i="1"/>
  <c r="I27" i="1" s="1"/>
  <c r="J27" i="1" s="1"/>
  <c r="K39" i="1"/>
  <c r="M39" i="1" s="1"/>
  <c r="O39" i="1" s="1"/>
  <c r="B15" i="17"/>
  <c r="M28" i="1" l="1"/>
  <c r="M27" i="1"/>
  <c r="J30" i="1"/>
  <c r="M30" i="1" s="1"/>
</calcChain>
</file>

<file path=xl/sharedStrings.xml><?xml version="1.0" encoding="utf-8"?>
<sst xmlns="http://schemas.openxmlformats.org/spreadsheetml/2006/main" count="1113" uniqueCount="507">
  <si>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</si>
  <si>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</si>
  <si>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</si>
  <si>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</si>
  <si>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</si>
  <si>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</si>
  <si>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</si>
  <si>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</si>
  <si>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</si>
  <si>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</si>
  <si>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</si>
  <si>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</si>
  <si>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</si>
  <si>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</si>
  <si>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</si>
  <si>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</si>
  <si>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</si>
  <si>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</si>
  <si>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</si>
  <si>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</si>
  <si>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</si>
  <si>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</si>
  <si>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</si>
  <si>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</si>
  <si>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</si>
  <si>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</si>
  <si>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</si>
  <si>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</si>
  <si>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</si>
  <si>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</si>
  <si>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</si>
  <si>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</si>
  <si>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</si>
  <si>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</si>
  <si>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</si>
  <si>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</si>
  <si>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</si>
  <si>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</si>
  <si>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</si>
  <si>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</si>
  <si>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</si>
  <si>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</si>
  <si>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</si>
  <si>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</si>
  <si>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</si>
  <si>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</si>
  <si>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</si>
  <si>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</si>
  <si>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</si>
  <si>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</si>
  <si>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</si>
  <si>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</si>
  <si>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</si>
  <si>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</si>
  <si>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</si>
  <si>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</si>
  <si>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</si>
  <si>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</si>
  <si>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</si>
  <si>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</si>
  <si>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</si>
  <si>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</si>
  <si>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</si>
  <si>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</si>
  <si>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</si>
  <si>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</si>
  <si>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</si>
  <si>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</si>
  <si>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</si>
  <si>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</si>
  <si>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</si>
  <si>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</si>
  <si>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</si>
  <si>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</si>
  <si>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</si>
  <si>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</si>
  <si>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</si>
  <si>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</si>
  <si>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</si>
  <si>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</si>
  <si>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</si>
  <si>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</si>
  <si>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</si>
  <si>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</si>
  <si>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</si>
  <si>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</si>
  <si>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</si>
  <si>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</si>
  <si>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</si>
  <si>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</si>
  <si>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</si>
  <si>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</si>
  <si>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</si>
  <si>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</si>
  <si>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</si>
  <si>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</si>
  <si>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</si>
  <si>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</si>
  <si>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</si>
  <si>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</si>
  <si>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</si>
  <si>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</si>
  <si>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</si>
  <si>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</si>
  <si>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</si>
  <si>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</si>
  <si>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</si>
  <si>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</si>
  <si>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</si>
  <si>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</si>
  <si>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</si>
  <si>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</si>
  <si>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</si>
  <si>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</si>
  <si>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</si>
  <si>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</si>
  <si>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</si>
  <si>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</si>
  <si>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</si>
  <si>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</si>
  <si>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</si>
  <si>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</si>
  <si>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</si>
  <si>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</si>
  <si>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</si>
  <si>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</si>
  <si>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</si>
  <si>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</si>
  <si>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</si>
  <si>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</si>
  <si>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</si>
  <si>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</si>
  <si>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</si>
  <si>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</si>
  <si>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</si>
  <si>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</si>
  <si>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</si>
  <si>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</si>
  <si>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</si>
  <si>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</si>
  <si>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</si>
  <si>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</si>
  <si>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</si>
  <si>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</si>
  <si>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</si>
  <si>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</si>
  <si>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</si>
  <si>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</si>
  <si>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</si>
  <si>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</si>
  <si>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</si>
  <si>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</si>
  <si>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</si>
  <si>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</si>
  <si>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</si>
  <si>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</si>
  <si>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</si>
  <si>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</si>
  <si>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</si>
  <si>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</si>
  <si>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</si>
  <si>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</si>
  <si>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</si>
  <si>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</si>
  <si>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</si>
  <si>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</si>
  <si>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</si>
  <si>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</si>
  <si>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</si>
  <si>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</si>
  <si>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</si>
  <si>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</si>
  <si>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</si>
  <si>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</si>
  <si>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</si>
  <si>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</si>
  <si>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</si>
  <si>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</si>
  <si>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</si>
  <si>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</si>
  <si>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</si>
  <si>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</si>
  <si>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</si>
  <si>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</si>
  <si>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</si>
  <si>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</si>
  <si>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</si>
  <si>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</si>
  <si>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</si>
  <si>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</si>
  <si>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</si>
  <si>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</si>
  <si>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</si>
  <si>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</si>
  <si>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</si>
  <si>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</si>
  <si>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</si>
  <si>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</si>
  <si>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</si>
  <si>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</si>
  <si>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</si>
  <si>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</si>
  <si>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</si>
  <si>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</si>
  <si>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</si>
  <si>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</si>
  <si>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</si>
  <si>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</si>
  <si>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</si>
  <si>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</si>
  <si>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</si>
  <si>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</si>
  <si>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</si>
  <si>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</si>
  <si>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</si>
  <si>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</si>
  <si>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</si>
  <si>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</si>
  <si>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</si>
  <si>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</si>
  <si>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BRUSHED FLEECE 100% COTTON (30/1+8/1) HEAVY WASHING_350GSM</t>
  </si>
  <si>
    <t>HEATHER LIGHT GREY</t>
  </si>
  <si>
    <t>RIB 2X2 COTTON SPANDEX (30/2'CM+70D))_400GSM</t>
  </si>
  <si>
    <t>NHÃN THÀNH PHẦN 100% COTTON
KÍCH THƯỚC: 82.2 *20 MM
CODE: CC-054</t>
  </si>
  <si>
    <t>DÂY TAPE XƯƠNG CÁ 1CM</t>
  </si>
  <si>
    <t>KÍCH THƯỚC HÌNH IN THÂN SAU:</t>
  </si>
  <si>
    <t>ĐỊNH VỊ HÌNH IN THÂN SAU:</t>
  </si>
  <si>
    <t>Placement</t>
  </si>
  <si>
    <t>H06  SS25  S2604</t>
  </si>
  <si>
    <t>SS25 SAMPLING</t>
  </si>
  <si>
    <t>DUYỆT MÀU SẮC + CHẤT LƯỢNG HÌNH IN THEO S/O MÃ H06-HD30M</t>
  </si>
  <si>
    <t>6.1CM (H) X 8CM (W)</t>
  </si>
  <si>
    <t>- CÁCH 16.5CM TỪ ĐỈNH VAI ĐẾN ĐỈNH HÌNH IN
- CÁCH 9CM TỪ NÁCH ĐẾN CẠNH HÌNH IN</t>
  </si>
  <si>
    <t>CANH GIỮA THÂN SAU - CÁCH 11CM TỪ ĐƯỜNG TRA NÓN ĐẾN ĐỈNH HÌNH IN</t>
  </si>
  <si>
    <t>24.2CM (H) X 30CM (W)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</si>
  <si>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</si>
  <si>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</si>
  <si>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</si>
  <si>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</si>
  <si>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</si>
  <si>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</si>
  <si>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</si>
  <si>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</si>
  <si>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</si>
  <si>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</si>
  <si>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</si>
  <si>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</si>
  <si>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</si>
  <si>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DUYỆT MÀU SẮC + CHẤT LƯỢNG + HADFEEL SAU NHUỘM THEO ỐNG TEST MÃ H06-PA18M-DYE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</si>
  <si>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</si>
  <si>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</si>
  <si>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</si>
  <si>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</si>
  <si>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</si>
  <si>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</si>
  <si>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</si>
  <si>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</si>
  <si>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</si>
  <si>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</si>
  <si>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</si>
  <si>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</si>
  <si>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</si>
  <si>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</si>
  <si>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</si>
  <si>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</si>
  <si>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</si>
  <si>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</si>
  <si>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</si>
  <si>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</si>
  <si>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</si>
  <si>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</si>
  <si>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</si>
  <si>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</si>
  <si>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</si>
  <si>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</si>
  <si>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</si>
  <si>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</si>
  <si>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</si>
  <si>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</si>
  <si>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</si>
  <si>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</si>
  <si>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</si>
  <si>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</si>
  <si>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</si>
  <si>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</si>
  <si>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</si>
  <si>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</si>
  <si>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</si>
  <si>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</si>
  <si>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</si>
  <si>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</si>
  <si>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</si>
  <si>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</si>
  <si>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</si>
  <si>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</si>
  <si>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</si>
  <si>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</si>
  <si>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</si>
  <si>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</si>
  <si>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</si>
  <si>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</si>
  <si>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</si>
  <si>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</si>
  <si>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</si>
  <si>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</si>
  <si>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</si>
  <si>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</si>
  <si>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</si>
  <si>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</si>
  <si>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</si>
  <si>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</si>
  <si>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</si>
  <si>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</si>
  <si>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</si>
  <si>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</si>
  <si>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</si>
  <si>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</si>
  <si>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</si>
  <si>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</si>
  <si>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</si>
  <si>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</si>
  <si>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</si>
  <si>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</si>
  <si>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</si>
  <si>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</si>
  <si>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</si>
  <si>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</si>
  <si>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</si>
  <si>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</si>
  <si>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</si>
  <si>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</si>
  <si>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</si>
  <si>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</si>
  <si>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</si>
  <si>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</si>
  <si>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</si>
  <si>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</si>
  <si>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</si>
  <si>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</si>
  <si>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</si>
  <si>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</si>
  <si>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</si>
  <si>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</si>
  <si>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</si>
  <si>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</si>
  <si>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</si>
  <si>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</si>
  <si>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</si>
  <si>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</si>
  <si>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</si>
  <si>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</si>
  <si>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</si>
  <si>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</si>
  <si>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</si>
  <si>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</si>
  <si>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</si>
  <si>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</si>
  <si>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</si>
  <si>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</si>
  <si>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</si>
  <si>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</si>
  <si>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</si>
  <si>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</si>
  <si>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</si>
  <si>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</si>
  <si>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</si>
  <si>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</si>
  <si>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</si>
  <si>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</si>
  <si>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</si>
  <si>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</si>
  <si>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</si>
  <si>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</si>
  <si>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</si>
  <si>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</si>
  <si>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</si>
  <si>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</si>
  <si>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</si>
  <si>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</si>
  <si>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</si>
  <si>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</si>
  <si>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</si>
  <si>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</si>
  <si>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</si>
  <si>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</si>
  <si>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</si>
  <si>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</si>
  <si>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</si>
  <si>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</si>
  <si>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</si>
  <si>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</si>
  <si>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</si>
  <si>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</si>
  <si>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</si>
  <si>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</si>
  <si>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</si>
  <si>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</si>
  <si>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</si>
  <si>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</si>
  <si>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</si>
  <si>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</si>
  <si>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</si>
  <si>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</si>
  <si>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CLASSIC SWEATPANT MEN'S</t>
  </si>
  <si>
    <t>KHÔNG WASH</t>
  </si>
  <si>
    <t>UA CODE</t>
  </si>
  <si>
    <t>THẺ BÀI + SIZE STICKER</t>
  </si>
  <si>
    <t>ĐẠN BẮN TREO THẺ BÀI</t>
  </si>
  <si>
    <t>DÙNG TỒN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</si>
  <si>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</si>
  <si>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</si>
  <si>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</si>
  <si>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</si>
  <si>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</si>
  <si>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</si>
  <si>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</si>
  <si>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</si>
  <si>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</si>
  <si>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</si>
  <si>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NHÃN GẬP ĐÔI
GẮN Ở BÊN TRONG, GIỮA LƯNG NGƯỜI MẶC.
MẶT CÓ SIZE HƯỚNG LÊN =&gt; XEM HÌNH BÊN</t>
  </si>
  <si>
    <t>NHÃN THÀNH PHẦN 100% COTTON
KÍCH THƯỚC: 82.2 *20 MM  
CODE: CC-054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</si>
  <si>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</si>
  <si>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</si>
  <si>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</si>
  <si>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</si>
  <si>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</si>
  <si>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</si>
  <si>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</si>
  <si>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</si>
  <si>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</si>
  <si>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</si>
  <si>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</si>
  <si>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</si>
  <si>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</si>
  <si>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</si>
  <si>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</si>
  <si>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</si>
  <si>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</si>
  <si>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Style Name:</t>
  </si>
  <si>
    <t>Men's Sweatpant</t>
  </si>
  <si>
    <t>Base Size:</t>
  </si>
  <si>
    <t>Last Updated:</t>
  </si>
  <si>
    <t>Style Number:</t>
  </si>
  <si>
    <t>Category:</t>
  </si>
  <si>
    <t>Status:</t>
  </si>
  <si>
    <t>new</t>
  </si>
  <si>
    <t>BTS DA ADD CO RUT : L=4%,W=1%</t>
  </si>
  <si>
    <t>Season:</t>
  </si>
  <si>
    <t>2024 S1</t>
  </si>
  <si>
    <t>Developer:</t>
  </si>
  <si>
    <t>Tol+/- 
(INCH)</t>
  </si>
  <si>
    <t>Tol+
(INCH)</t>
  </si>
  <si>
    <t>M TP</t>
  </si>
  <si>
    <t>UA'S COMMENT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</si>
  <si>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</si>
  <si>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</si>
  <si>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</si>
  <si>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</si>
  <si>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</si>
  <si>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</si>
  <si>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</si>
  <si>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</si>
  <si>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</si>
  <si>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</si>
  <si>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</si>
  <si>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</si>
  <si>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</si>
  <si>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</si>
  <si>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</si>
  <si>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J</t>
  </si>
  <si>
    <t>K</t>
  </si>
  <si>
    <t>1 3/8</t>
  </si>
  <si>
    <t>14 1/4</t>
  </si>
  <si>
    <t>19 1/2</t>
  </si>
  <si>
    <t>N</t>
  </si>
  <si>
    <t>O</t>
  </si>
  <si>
    <t>P</t>
  </si>
  <si>
    <t>Q</t>
  </si>
  <si>
    <t>14 3/8</t>
  </si>
  <si>
    <t>R</t>
  </si>
  <si>
    <t>T</t>
  </si>
  <si>
    <t>1 1/2</t>
  </si>
  <si>
    <t>U</t>
  </si>
  <si>
    <t>V</t>
  </si>
  <si>
    <t>W</t>
  </si>
  <si>
    <t>X</t>
  </si>
  <si>
    <t>5 1/2</t>
  </si>
  <si>
    <t>Y</t>
  </si>
  <si>
    <t>Z</t>
  </si>
  <si>
    <t>11 7/8</t>
  </si>
  <si>
    <t>THAM KHẢO CÁCH MAY THEO MẪU PHOTO MÃ H06-PA16M, MÀU ICEBERG GREEN CHUYỀN KÈM TÁC NGHIỆP</t>
  </si>
  <si>
    <t>ST46W</t>
  </si>
  <si>
    <t>H06-0409</t>
  </si>
  <si>
    <t>H06-0411</t>
  </si>
  <si>
    <t>H06-0410</t>
  </si>
  <si>
    <t>H06-0408</t>
  </si>
  <si>
    <t>ĐEN</t>
  </si>
  <si>
    <t>DÁN TẠI THẺ BÀI (CHỈ DÁN CHO SIZE SET)
HÌNH ẢNH MANG TÍNH CHẤT MINH HỌA</t>
  </si>
  <si>
    <t>DÁN TẠI POLY BAG (CHỈ DÁN CHO SIZE SET)
HÌNH ẢNH MANG TÍNH CHẤT MINH HỌA</t>
  </si>
  <si>
    <t>MER: LÀI/ TIÊN - 204</t>
  </si>
  <si>
    <t>H06-PA28M</t>
  </si>
  <si>
    <t>TÁC NGHIỆP PHOTOSHOOT: THAM KHẢO CÁCH MAY THEO QUẦN MẪU PP MÃ H06-PA02M-DYE CHUYỂN KÈM TÁC NGHIỆP</t>
  </si>
  <si>
    <t>S4</t>
  </si>
  <si>
    <t>DARKEST NAVY</t>
  </si>
  <si>
    <t>HSSS25S0369009T00K - L1107/3</t>
  </si>
  <si>
    <t>HSSS25S03690109T00K - L1107/3</t>
  </si>
  <si>
    <t>HSSS25S0369011T00K - L1107/3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</si>
</sst>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  <font>
      <sz val="8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2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0" fontId="98" fillId="0" borderId="0" xfId="128" applyFont="1" applyAlignment="1">
      <alignment horizontal="left" vertical="top"/>
    </xf>
    <xf numFmtId="0" fontId="96" fillId="0" borderId="68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9" fillId="0" borderId="69" xfId="128" applyFont="1" applyBorder="1" applyAlignment="1">
      <alignment horizontal="left" wrapText="1"/>
    </xf>
    <xf numFmtId="177" fontId="96" fillId="0" borderId="69" xfId="128" applyNumberFormat="1" applyFont="1" applyBorder="1" applyAlignment="1">
      <alignment horizontal="right" vertical="top" shrinkToFit="1"/>
    </xf>
    <xf numFmtId="0" fontId="99" fillId="0" borderId="70" xfId="128" applyFont="1" applyBorder="1" applyAlignment="1">
      <alignment horizontal="left" wrapText="1"/>
    </xf>
    <xf numFmtId="0" fontId="96" fillId="0" borderId="71" xfId="128" applyFont="1" applyBorder="1" applyAlignment="1">
      <alignment horizontal="left" vertical="top" wrapText="1"/>
    </xf>
    <xf numFmtId="1" fontId="96" fillId="0" borderId="0" xfId="128" applyNumberFormat="1" applyFont="1" applyAlignment="1">
      <alignment horizontal="left" vertical="top" indent="5" shrinkToFit="1"/>
    </xf>
    <xf numFmtId="0" fontId="96" fillId="0" borderId="0" xfId="128" applyFont="1" applyAlignment="1">
      <alignment horizontal="left" vertical="top" wrapText="1"/>
    </xf>
    <xf numFmtId="0" fontId="99" fillId="0" borderId="0" xfId="128" applyFont="1" applyAlignment="1">
      <alignment horizontal="left" wrapText="1"/>
    </xf>
    <xf numFmtId="0" fontId="99" fillId="0" borderId="72" xfId="128" applyFont="1" applyBorder="1" applyAlignment="1">
      <alignment horizontal="left" wrapText="1"/>
    </xf>
    <xf numFmtId="0" fontId="96" fillId="0" borderId="60" xfId="128" applyFont="1" applyBorder="1" applyAlignment="1">
      <alignment horizontal="left" vertical="top" wrapText="1"/>
    </xf>
    <xf numFmtId="0" fontId="96" fillId="0" borderId="73" xfId="128" applyFont="1" applyBorder="1" applyAlignment="1">
      <alignment horizontal="left" vertical="top" wrapText="1"/>
    </xf>
    <xf numFmtId="0" fontId="99" fillId="0" borderId="73" xfId="128" applyFont="1" applyBorder="1" applyAlignment="1">
      <alignment horizontal="left" wrapText="1"/>
    </xf>
    <xf numFmtId="0" fontId="99" fillId="0" borderId="74" xfId="128" applyFont="1" applyBorder="1" applyAlignment="1">
      <alignment horizontal="left" wrapText="1"/>
    </xf>
    <xf numFmtId="0" fontId="96" fillId="0" borderId="75" xfId="128" applyFont="1" applyBorder="1" applyAlignment="1">
      <alignment horizontal="center" vertical="center" wrapText="1"/>
    </xf>
    <xf numFmtId="0" fontId="98" fillId="0" borderId="0" xfId="128" applyFont="1" applyAlignment="1">
      <alignment horizontal="center" vertical="center"/>
    </xf>
    <xf numFmtId="0" fontId="100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left" vertical="center" wrapText="1"/>
    </xf>
    <xf numFmtId="12" fontId="100" fillId="0" borderId="75" xfId="128" applyNumberFormat="1" applyFont="1" applyBorder="1" applyAlignment="1">
      <alignment horizontal="left" vertical="center" wrapText="1"/>
    </xf>
    <xf numFmtId="1" fontId="100" fillId="0" borderId="75" xfId="128" applyNumberFormat="1" applyFont="1" applyBorder="1" applyAlignment="1">
      <alignment horizontal="center" vertical="center" shrinkToFit="1"/>
    </xf>
    <xf numFmtId="0" fontId="102" fillId="0" borderId="0" xfId="128" applyFont="1" applyAlignment="1">
      <alignment horizontal="center" vertical="center"/>
    </xf>
    <xf numFmtId="0" fontId="103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5" fillId="0" borderId="42" xfId="1" applyNumberFormat="1" applyFont="1" applyBorder="1" applyAlignment="1">
      <alignment horizontal="center" vertical="center" wrapText="1"/>
    </xf>
    <xf numFmtId="1" fontId="106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8" fillId="9" borderId="42" xfId="0" applyFont="1" applyFill="1" applyBorder="1" applyAlignment="1">
      <alignment vertical="center"/>
    </xf>
    <xf numFmtId="0" fontId="109" fillId="0" borderId="42" xfId="0" applyFont="1" applyBorder="1" applyAlignment="1">
      <alignment horizontal="center"/>
    </xf>
    <xf numFmtId="0" fontId="109" fillId="0" borderId="42" xfId="0" quotePrefix="1" applyFont="1" applyBorder="1" applyAlignment="1">
      <alignment horizontal="center"/>
    </xf>
    <xf numFmtId="16" fontId="10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12" fillId="0" borderId="0" xfId="128" applyFont="1" applyAlignment="1">
      <alignment horizontal="left" vertical="top"/>
    </xf>
    <xf numFmtId="0" fontId="111" fillId="0" borderId="68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center" vertical="center" wrapText="1"/>
    </xf>
    <xf numFmtId="0" fontId="111" fillId="0" borderId="69" xfId="128" applyFont="1" applyBorder="1" applyAlignment="1">
      <alignment horizontal="left" wrapText="1"/>
    </xf>
    <xf numFmtId="177" fontId="111" fillId="0" borderId="69" xfId="128" applyNumberFormat="1" applyFont="1" applyBorder="1" applyAlignment="1">
      <alignment horizontal="right" vertical="top" shrinkToFit="1"/>
    </xf>
    <xf numFmtId="0" fontId="111" fillId="0" borderId="70" xfId="128" applyFont="1" applyBorder="1" applyAlignment="1">
      <alignment horizontal="left" wrapText="1"/>
    </xf>
    <xf numFmtId="0" fontId="111" fillId="0" borderId="71" xfId="128" applyFont="1" applyBorder="1" applyAlignment="1">
      <alignment horizontal="left" vertical="top" wrapText="1"/>
    </xf>
    <xf numFmtId="1" fontId="111" fillId="0" borderId="0" xfId="128" applyNumberFormat="1" applyFont="1" applyAlignment="1">
      <alignment horizontal="left" vertical="top" indent="5" shrinkToFit="1"/>
    </xf>
    <xf numFmtId="1" fontId="111" fillId="0" borderId="0" xfId="128" applyNumberFormat="1" applyFont="1" applyAlignment="1">
      <alignment horizontal="center" vertical="center" shrinkToFit="1"/>
    </xf>
    <xf numFmtId="0" fontId="111" fillId="0" borderId="0" xfId="128" applyFont="1" applyAlignment="1">
      <alignment horizontal="left" vertical="top" wrapText="1"/>
    </xf>
    <xf numFmtId="0" fontId="111" fillId="0" borderId="0" xfId="128" applyFont="1" applyAlignment="1">
      <alignment horizontal="left" wrapText="1"/>
    </xf>
    <xf numFmtId="0" fontId="111" fillId="0" borderId="72" xfId="128" applyFont="1" applyBorder="1" applyAlignment="1">
      <alignment horizontal="left" wrapText="1"/>
    </xf>
    <xf numFmtId="0" fontId="113" fillId="10" borderId="0" xfId="128" applyFont="1" applyFill="1" applyAlignment="1">
      <alignment horizontal="left" vertical="top"/>
    </xf>
    <xf numFmtId="0" fontId="111" fillId="0" borderId="60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center" vertical="center" wrapText="1"/>
    </xf>
    <xf numFmtId="0" fontId="111" fillId="0" borderId="73" xfId="128" applyFont="1" applyBorder="1" applyAlignment="1">
      <alignment horizontal="left" wrapText="1"/>
    </xf>
    <xf numFmtId="0" fontId="111" fillId="0" borderId="74" xfId="128" applyFont="1" applyBorder="1" applyAlignment="1">
      <alignment horizontal="left" wrapText="1"/>
    </xf>
    <xf numFmtId="0" fontId="114" fillId="0" borderId="75" xfId="128" applyFont="1" applyBorder="1" applyAlignment="1">
      <alignment horizontal="center" vertical="center" wrapText="1"/>
    </xf>
    <xf numFmtId="0" fontId="114" fillId="0" borderId="65" xfId="128" applyFont="1" applyBorder="1" applyAlignment="1">
      <alignment horizontal="center" vertical="center" wrapText="1"/>
    </xf>
    <xf numFmtId="0" fontId="114" fillId="10" borderId="75" xfId="128" applyFont="1" applyFill="1" applyBorder="1" applyAlignment="1">
      <alignment horizontal="center" vertical="center" wrapText="1"/>
    </xf>
    <xf numFmtId="0" fontId="115" fillId="0" borderId="42" xfId="128" applyFont="1" applyBorder="1" applyAlignment="1">
      <alignment horizontal="center" vertical="center"/>
    </xf>
    <xf numFmtId="0" fontId="116" fillId="0" borderId="0" xfId="128" applyFont="1" applyAlignment="1">
      <alignment horizontal="center" vertical="center"/>
    </xf>
    <xf numFmtId="0" fontId="117" fillId="0" borderId="75" xfId="128" applyFont="1" applyBorder="1" applyAlignment="1">
      <alignment horizontal="center" vertical="center" wrapText="1"/>
    </xf>
    <xf numFmtId="0" fontId="117" fillId="0" borderId="75" xfId="128" applyFont="1" applyBorder="1" applyAlignment="1">
      <alignment horizontal="left" vertical="center" wrapText="1"/>
    </xf>
    <xf numFmtId="12" fontId="117" fillId="0" borderId="75" xfId="128" applyNumberFormat="1" applyFont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10" borderId="75" xfId="128" applyNumberFormat="1" applyFont="1" applyFill="1" applyBorder="1" applyAlignment="1">
      <alignment horizontal="center" vertical="center" wrapText="1"/>
    </xf>
    <xf numFmtId="0" fontId="116" fillId="0" borderId="42" xfId="128" applyFont="1" applyBorder="1" applyAlignment="1">
      <alignment horizontal="center" vertical="center"/>
    </xf>
    <xf numFmtId="12" fontId="117" fillId="10" borderId="75" xfId="128" applyNumberFormat="1" applyFont="1" applyFill="1" applyBorder="1" applyAlignment="1">
      <alignment horizontal="center" vertical="center" shrinkToFit="1"/>
    </xf>
    <xf numFmtId="1" fontId="117" fillId="0" borderId="75" xfId="128" applyNumberFormat="1" applyFont="1" applyBorder="1" applyAlignment="1">
      <alignment horizontal="center" vertical="center" shrinkToFit="1"/>
    </xf>
    <xf numFmtId="178" fontId="117" fillId="0" borderId="75" xfId="128" applyNumberFormat="1" applyFont="1" applyBorder="1" applyAlignment="1">
      <alignment horizontal="center" vertical="center" wrapText="1"/>
    </xf>
    <xf numFmtId="179" fontId="117" fillId="0" borderId="75" xfId="128" applyNumberFormat="1" applyFont="1" applyBorder="1" applyAlignment="1">
      <alignment horizontal="center" vertical="center" wrapText="1"/>
    </xf>
    <xf numFmtId="12" fontId="118" fillId="0" borderId="75" xfId="128" applyNumberFormat="1" applyFont="1" applyBorder="1" applyAlignment="1">
      <alignment horizontal="center" vertical="center" wrapText="1"/>
    </xf>
    <xf numFmtId="12" fontId="119" fillId="47" borderId="75" xfId="128" applyNumberFormat="1" applyFont="1" applyFill="1" applyBorder="1" applyAlignment="1">
      <alignment horizontal="center" vertical="center" wrapText="1"/>
    </xf>
    <xf numFmtId="0" fontId="119" fillId="0" borderId="42" xfId="128" applyFont="1" applyBorder="1" applyAlignment="1">
      <alignment horizontal="center" vertical="center"/>
    </xf>
    <xf numFmtId="0" fontId="112" fillId="0" borderId="0" xfId="128" applyFont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52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8" xfId="0" quotePrefix="1" applyNumberFormat="1" applyFont="1" applyBorder="1" applyAlignment="1">
      <alignment horizontal="center" vertical="center" wrapText="1"/>
    </xf>
    <xf numFmtId="12" fontId="43" fillId="0" borderId="29" xfId="0" quotePrefix="1" applyNumberFormat="1" applyFont="1" applyBorder="1" applyAlignment="1">
      <alignment horizontal="center" vertical="center" wrapText="1"/>
    </xf>
    <xf numFmtId="12" fontId="43" fillId="0" borderId="30" xfId="0" quotePrefix="1" applyNumberFormat="1" applyFont="1" applyBorder="1" applyAlignment="1">
      <alignment horizontal="center" vertical="center" wrapText="1"/>
    </xf>
    <xf numFmtId="12" fontId="43" fillId="0" borderId="46" xfId="0" quotePrefix="1" applyNumberFormat="1" applyFont="1" applyBorder="1" applyAlignment="1">
      <alignment horizontal="center" vertical="center" wrapText="1"/>
    </xf>
    <xf numFmtId="12" fontId="43" fillId="0" borderId="45" xfId="0" quotePrefix="1" applyNumberFormat="1" applyFont="1" applyBorder="1" applyAlignment="1">
      <alignment horizontal="center" vertical="center" wrapText="1"/>
    </xf>
    <xf numFmtId="12" fontId="43" fillId="0" borderId="47" xfId="0" quotePrefix="1" applyNumberFormat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4" fillId="0" borderId="2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 wrapText="1"/>
    </xf>
    <xf numFmtId="0" fontId="104" fillId="0" borderId="25" xfId="0" applyFont="1" applyBorder="1" applyAlignment="1">
      <alignment horizontal="center" vertical="center" wrapText="1"/>
    </xf>
    <xf numFmtId="0" fontId="104" fillId="0" borderId="26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27" xfId="0" applyFont="1" applyBorder="1" applyAlignment="1">
      <alignment horizontal="center" vertical="center" wrapText="1"/>
    </xf>
    <xf numFmtId="0" fontId="104" fillId="0" borderId="31" xfId="0" applyFont="1" applyBorder="1" applyAlignment="1">
      <alignment horizontal="center" vertical="center" wrapText="1"/>
    </xf>
    <xf numFmtId="0" fontId="104" fillId="0" borderId="28" xfId="0" applyFont="1" applyBorder="1" applyAlignment="1">
      <alignment horizontal="center" vertical="center" wrapText="1"/>
    </xf>
    <xf numFmtId="0" fontId="104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12" fontId="43" fillId="0" borderId="43" xfId="0" quotePrefix="1" applyNumberFormat="1" applyFont="1" applyBorder="1" applyAlignment="1">
      <alignment horizontal="left" vertical="center" wrapText="1"/>
    </xf>
    <xf numFmtId="12" fontId="43" fillId="0" borderId="40" xfId="0" quotePrefix="1" applyNumberFormat="1" applyFont="1" applyBorder="1" applyAlignment="1">
      <alignment horizontal="left" vertical="center" wrapText="1"/>
    </xf>
    <xf numFmtId="12" fontId="43" fillId="0" borderId="41" xfId="0" quotePrefix="1" applyNumberFormat="1" applyFont="1" applyBorder="1" applyAlignment="1">
      <alignment horizontal="left" vertical="center" wrapText="1"/>
    </xf>
    <xf numFmtId="0" fontId="43" fillId="2" borderId="48" xfId="0" quotePrefix="1" applyFont="1" applyFill="1" applyBorder="1" applyAlignment="1">
      <alignment horizontal="center" vertical="center" wrapText="1"/>
    </xf>
    <xf numFmtId="0" fontId="43" fillId="2" borderId="29" xfId="0" quotePrefix="1" applyFont="1" applyFill="1" applyBorder="1" applyAlignment="1">
      <alignment horizontal="center" vertical="center" wrapText="1"/>
    </xf>
    <xf numFmtId="0" fontId="43" fillId="2" borderId="30" xfId="0" quotePrefix="1" applyFont="1" applyFill="1" applyBorder="1" applyAlignment="1">
      <alignment horizontal="center" vertical="center" wrapText="1"/>
    </xf>
    <xf numFmtId="0" fontId="43" fillId="2" borderId="46" xfId="0" quotePrefix="1" applyFont="1" applyFill="1" applyBorder="1" applyAlignment="1">
      <alignment horizontal="center" vertical="center" wrapText="1"/>
    </xf>
    <xf numFmtId="0" fontId="43" fillId="2" borderId="45" xfId="0" quotePrefix="1" applyFont="1" applyFill="1" applyBorder="1" applyAlignment="1">
      <alignment horizontal="center" vertical="center" wrapText="1"/>
    </xf>
    <xf numFmtId="0" fontId="43" fillId="2" borderId="47" xfId="0" quotePrefix="1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3" fillId="12" borderId="43" xfId="2" applyNumberFormat="1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11" fillId="0" borderId="65" xfId="128" applyFont="1" applyBorder="1" applyAlignment="1">
      <alignment horizontal="center" vertical="top" wrapText="1"/>
    </xf>
    <xf numFmtId="0" fontId="111" fillId="0" borderId="66" xfId="128" applyFont="1" applyBorder="1" applyAlignment="1">
      <alignment horizontal="center" vertical="top" wrapText="1"/>
    </xf>
    <xf numFmtId="0" fontId="111" fillId="0" borderId="67" xfId="128" applyFont="1" applyBorder="1" applyAlignment="1">
      <alignment horizontal="center" vertical="top" wrapText="1"/>
    </xf>
    <xf numFmtId="0" fontId="114" fillId="0" borderId="65" xfId="128" applyFont="1" applyBorder="1" applyAlignment="1">
      <alignment horizontal="center" vertical="center" wrapText="1"/>
    </xf>
    <xf numFmtId="0" fontId="114" fillId="0" borderId="67" xfId="128" applyFont="1" applyBorder="1" applyAlignment="1">
      <alignment horizontal="center"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8" fillId="0" borderId="5" xfId="59" applyFont="1" applyBorder="1" applyAlignment="1">
      <alignment vertical="center" wrapText="1"/>
    </xf>
    <xf numFmtId="0" fontId="118" fillId="0" borderId="6" xfId="59" applyFont="1" applyBorder="1" applyAlignment="1">
      <alignment vertical="center" wrapText="1"/>
    </xf>
    <xf numFmtId="0" fontId="118" fillId="0" borderId="7" xfId="59" applyFont="1" applyBorder="1" applyAlignment="1">
      <alignment vertical="center" wrapText="1"/>
    </xf>
    <xf numFmtId="0" fontId="110" fillId="0" borderId="59" xfId="59" applyFont="1" applyBorder="1" applyAlignment="1">
      <alignment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96" fillId="0" borderId="65" xfId="128" applyFont="1" applyBorder="1" applyAlignment="1">
      <alignment horizontal="center" vertical="top" wrapText="1"/>
    </xf>
    <xf numFmtId="0" fontId="96" fillId="0" borderId="66" xfId="128" applyFont="1" applyBorder="1" applyAlignment="1">
      <alignment horizontal="center" vertical="top" wrapText="1"/>
    </xf>
    <xf numFmtId="0" fontId="96" fillId="0" borderId="67" xfId="128" applyFont="1" applyBorder="1" applyAlignment="1">
      <alignment horizontal="center" vertical="top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microsoft.com/office/2007/relationships/hdphoto" Target="../media/hdphoto1.wdp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730250</xdr:colOff>
      <xdr:row>4</xdr:row>
      <xdr:rowOff>47625</xdr:rowOff>
    </xdr:from>
    <xdr:to>
      <xdr:col>16</xdr:col>
      <xdr:colOff>412750</xdr:colOff>
      <xdr:row>8</xdr:row>
      <xdr:rowOff>162136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B999D-6CAB-805A-92B8-1649FFD8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0750" y="1984375"/>
          <a:ext cx="2079625" cy="32895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25</xdr:row>
      <xdr:rowOff>127000</xdr:rowOff>
    </xdr:from>
    <xdr:to>
      <xdr:col>2</xdr:col>
      <xdr:colOff>2540004</xdr:colOff>
      <xdr:row>25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3700071</xdr:colOff>
      <xdr:row>21</xdr:row>
      <xdr:rowOff>79376</xdr:rowOff>
    </xdr:from>
    <xdr:to>
      <xdr:col>2</xdr:col>
      <xdr:colOff>333375</xdr:colOff>
      <xdr:row>21</xdr:row>
      <xdr:rowOff>2246968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07321" y="19542126"/>
          <a:ext cx="2253054" cy="2167592"/>
        </a:xfrm>
        <a:prstGeom prst="rect">
          <a:avLst/>
        </a:prstGeom>
      </xdr:spPr>
    </xdr:pic>
    <xdr:clientData/>
  </xdr:twoCellAnchor>
  <xdr:twoCellAnchor>
    <xdr:from>
      <xdr:col>1</xdr:col>
      <xdr:colOff>2762250</xdr:colOff>
      <xdr:row>23</xdr:row>
      <xdr:rowOff>31751</xdr:rowOff>
    </xdr:from>
    <xdr:to>
      <xdr:col>2</xdr:col>
      <xdr:colOff>1603376</xdr:colOff>
      <xdr:row>23</xdr:row>
      <xdr:rowOff>3492500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9969500" y="23637876"/>
          <a:ext cx="4460876" cy="3460749"/>
          <a:chOff x="7207250" y="25082500"/>
          <a:chExt cx="14545922" cy="898042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165832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145300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09427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38</xdr:row>
      <xdr:rowOff>111125</xdr:rowOff>
    </xdr:from>
    <xdr:to>
      <xdr:col>1</xdr:col>
      <xdr:colOff>3912082</xdr:colOff>
      <xdr:row>38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38</xdr:row>
      <xdr:rowOff>63500</xdr:rowOff>
    </xdr:from>
    <xdr:to>
      <xdr:col>2</xdr:col>
      <xdr:colOff>4333875</xdr:colOff>
      <xdr:row>38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38</xdr:row>
      <xdr:rowOff>1968499</xdr:rowOff>
    </xdr:from>
    <xdr:to>
      <xdr:col>2</xdr:col>
      <xdr:colOff>3651250</xdr:colOff>
      <xdr:row>38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40</xdr:row>
      <xdr:rowOff>301625</xdr:rowOff>
    </xdr:from>
    <xdr:to>
      <xdr:col>2</xdr:col>
      <xdr:colOff>1314861</xdr:colOff>
      <xdr:row>40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42</xdr:row>
      <xdr:rowOff>95250</xdr:rowOff>
    </xdr:from>
    <xdr:to>
      <xdr:col>2</xdr:col>
      <xdr:colOff>2174875</xdr:colOff>
      <xdr:row>42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44</xdr:row>
      <xdr:rowOff>63500</xdr:rowOff>
    </xdr:from>
    <xdr:to>
      <xdr:col>2</xdr:col>
      <xdr:colOff>2112116</xdr:colOff>
      <xdr:row>44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46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52</xdr:row>
      <xdr:rowOff>222250</xdr:rowOff>
    </xdr:from>
    <xdr:to>
      <xdr:col>2</xdr:col>
      <xdr:colOff>1911292</xdr:colOff>
      <xdr:row>52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26</xdr:row>
      <xdr:rowOff>985598</xdr:rowOff>
    </xdr:from>
    <xdr:to>
      <xdr:col>2</xdr:col>
      <xdr:colOff>4569421</xdr:colOff>
      <xdr:row>28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27</xdr:row>
      <xdr:rowOff>48436</xdr:rowOff>
    </xdr:from>
    <xdr:to>
      <xdr:col>1</xdr:col>
      <xdr:colOff>5016500</xdr:colOff>
      <xdr:row>27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0</xdr:row>
      <xdr:rowOff>206376</xdr:rowOff>
    </xdr:from>
    <xdr:to>
      <xdr:col>2</xdr:col>
      <xdr:colOff>4322405</xdr:colOff>
      <xdr:row>3</xdr:row>
      <xdr:rowOff>381001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BC19D8F-3846-4F66-BFDF-1D4C70C87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065500" y="206376"/>
          <a:ext cx="1083905" cy="1714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7UFI6HY6\H06-PA01M%20Sweatpant%20+%20Pigment%20Sweatpant%20Men's.xlsx" TargetMode="External"/><Relationship Id="rId1" Type="http://schemas.openxmlformats.org/officeDocument/2006/relationships/externalLinkPath" Target="file:///C:\Users\lai.vu\AppData\Local\Microsoft\Windows\INetCache\Content.Outlook\7UFI6HY6\H06-PA01M%20Sweatpant%20+%20Pigment%20Sweatpant%20Men'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</row>
        <row r="34">
          <cell r="B34" t="str">
            <v>NHÃN DỆT BẰNG VẢI 38MM*71MM 
(NHÃN CHÍNH-PHÂN THEO TỪNG SIZE)
CODE: HSC-ML-0047(MENS)</v>
          </cell>
          <cell r="F34" t="str">
            <v>NỀN TRẮNG CHỮ ĐEN</v>
          </cell>
        </row>
        <row r="35">
          <cell r="F35" t="str">
            <v>NỀN TRẮNG CHỮ ĐEN</v>
          </cell>
        </row>
        <row r="36">
          <cell r="B36" t="str">
            <v>NHÃN HSCO SATIN
CODE: HSC-ML-0002</v>
          </cell>
        </row>
        <row r="37">
          <cell r="F37" t="str">
            <v>NỀN TRẮNG CHỮ ĐEN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3.CMT"/>
      <sheetName val="FULL-SIZE SPEC"/>
      <sheetName val="L=4%,W=1%"/>
      <sheetName val="Full-size spec adjusted Tol"/>
      <sheetName val="PP MEETING 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__-BLDG"/>
      <sheetName val="DS CHU Ph_x0001_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REN"/>
      <sheetName val="Product hierachy-old"/>
      <sheetName val="DS CHU Ph_x005f_x005f_x005f_x005f_x005f_x005f_x00"/>
      <sheetName val="XL4Pop_x005f_x005f_x005f_x005f_x005f_x005f_x005f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  <sheetName val="XL4Pop"/>
      <sheetName val="XL4Pop_x0000_"/>
      <sheetName val="_x0000__x0000__x0000__x0000__x0000__x0000__x0000__x0000_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2"/>
  <sheetViews>
    <sheetView view="pageBreakPreview" topLeftCell="A26" zoomScale="40" zoomScaleNormal="10" zoomScaleSheetLayoutView="40" zoomScalePageLayoutView="25" workbookViewId="0">
      <selection activeCell="U27" sqref="U27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5.2695312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14" t="s">
        <v>73</v>
      </c>
      <c r="O1" s="414" t="s">
        <v>73</v>
      </c>
      <c r="P1" s="415" t="s">
        <v>74</v>
      </c>
      <c r="Q1" s="415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14" t="s">
        <v>75</v>
      </c>
      <c r="O2" s="414" t="s">
        <v>75</v>
      </c>
      <c r="P2" s="416" t="s">
        <v>76</v>
      </c>
      <c r="Q2" s="416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414" t="s">
        <v>77</v>
      </c>
      <c r="O3" s="414" t="s">
        <v>77</v>
      </c>
      <c r="P3" s="417" t="s">
        <v>79</v>
      </c>
      <c r="Q3" s="415"/>
    </row>
    <row r="4" spans="1:17" s="2" customFormat="1" ht="33" customHeight="1" thickBot="1">
      <c r="B4" s="3" t="s">
        <v>499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21" t="s">
        <v>501</v>
      </c>
      <c r="H5" s="422"/>
      <c r="I5" s="422"/>
      <c r="J5" s="422"/>
      <c r="K5" s="422"/>
      <c r="L5" s="422"/>
      <c r="M5" s="423"/>
    </row>
    <row r="6" spans="1:17" s="7" customFormat="1" ht="58" customHeight="1">
      <c r="B6" s="8" t="s">
        <v>43</v>
      </c>
      <c r="C6" s="8"/>
      <c r="D6" s="9" t="s">
        <v>228</v>
      </c>
      <c r="E6" s="11"/>
      <c r="F6" s="8"/>
      <c r="G6" s="424"/>
      <c r="H6" s="425"/>
      <c r="I6" s="425"/>
      <c r="J6" s="425"/>
      <c r="K6" s="425"/>
      <c r="L6" s="425"/>
      <c r="M6" s="426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500</v>
      </c>
      <c r="E7" s="9"/>
      <c r="F7" s="8"/>
      <c r="G7" s="424"/>
      <c r="H7" s="425"/>
      <c r="I7" s="425"/>
      <c r="J7" s="425"/>
      <c r="K7" s="425"/>
      <c r="L7" s="425"/>
      <c r="M7" s="426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20" t="s">
        <v>403</v>
      </c>
      <c r="E8" s="420"/>
      <c r="F8" s="420"/>
      <c r="G8" s="427"/>
      <c r="H8" s="428"/>
      <c r="I8" s="428"/>
      <c r="J8" s="428"/>
      <c r="K8" s="428"/>
      <c r="L8" s="428"/>
      <c r="M8" s="429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229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247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502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32"/>
      <c r="E11" s="433"/>
      <c r="F11" s="433"/>
      <c r="G11" s="22"/>
      <c r="H11" s="23"/>
      <c r="I11" s="20"/>
      <c r="J11" s="204" t="s">
        <v>4</v>
      </c>
      <c r="K11" s="20"/>
      <c r="L11" s="205"/>
      <c r="M11" s="430" t="s">
        <v>220</v>
      </c>
      <c r="N11" s="430"/>
      <c r="O11" s="430"/>
      <c r="P11" s="430"/>
      <c r="Q11" s="430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34"/>
      <c r="C13" s="434"/>
      <c r="D13" s="434"/>
      <c r="E13" s="434"/>
      <c r="F13" s="434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216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4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02"/>
      <c r="Q17" s="301" t="s">
        <v>11</v>
      </c>
    </row>
    <row r="18" spans="1:17" s="219" customFormat="1" ht="99.5" customHeight="1">
      <c r="B18" s="220" t="s">
        <v>12</v>
      </c>
      <c r="C18" s="270"/>
      <c r="D18" s="275" t="s">
        <v>503</v>
      </c>
      <c r="E18" s="221"/>
      <c r="F18" s="222"/>
      <c r="G18" s="222"/>
      <c r="H18" s="222">
        <v>1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1</v>
      </c>
    </row>
    <row r="19" spans="1:17" s="219" customFormat="1" ht="99.5" customHeight="1">
      <c r="B19" s="220" t="s">
        <v>63</v>
      </c>
      <c r="C19" s="270"/>
      <c r="D19" s="275" t="str">
        <f>D18</f>
        <v>DARKEST NAVY</v>
      </c>
      <c r="E19" s="221"/>
      <c r="F19" s="222"/>
      <c r="G19" s="222"/>
      <c r="H19" s="222">
        <v>1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1</v>
      </c>
    </row>
    <row r="20" spans="1:17" s="229" customFormat="1" ht="99.5" customHeight="1">
      <c r="B20" s="225" t="s">
        <v>13</v>
      </c>
      <c r="C20" s="271"/>
      <c r="D20" s="276" t="str">
        <f>D18</f>
        <v>DARKEST NAVY</v>
      </c>
      <c r="E20" s="226"/>
      <c r="F20" s="227"/>
      <c r="G20" s="227"/>
      <c r="H20" s="227">
        <f t="shared" ref="H20" si="0">SUM(H18:H19)</f>
        <v>2</v>
      </c>
      <c r="I20" s="227"/>
      <c r="J20" s="227"/>
      <c r="K20" s="227"/>
      <c r="L20" s="228"/>
      <c r="M20" s="227"/>
      <c r="N20" s="227"/>
      <c r="O20" s="227"/>
      <c r="P20" s="227"/>
      <c r="Q20" s="227">
        <f>SUM(Q18:Q19)</f>
        <v>2</v>
      </c>
    </row>
    <row r="21" spans="1:17" s="219" customFormat="1" ht="26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45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2</v>
      </c>
      <c r="I22" s="238">
        <f t="shared" si="1"/>
        <v>0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2</v>
      </c>
    </row>
    <row r="23" spans="1:17" s="105" customFormat="1" ht="20.25" customHeight="1">
      <c r="B23" s="106"/>
      <c r="C23" s="107"/>
      <c r="D23" s="431" t="s">
        <v>184</v>
      </c>
      <c r="E23" s="431"/>
      <c r="F23" s="431"/>
      <c r="G23" s="431"/>
      <c r="H23" s="431"/>
      <c r="I23" s="431"/>
      <c r="J23" s="431"/>
      <c r="K23" s="431"/>
      <c r="L23" s="431"/>
      <c r="M23" s="431"/>
      <c r="N23" s="431"/>
      <c r="O23" s="431"/>
      <c r="P23" s="431"/>
      <c r="Q23" s="431"/>
    </row>
    <row r="24" spans="1:17" s="1" customFormat="1" ht="59.15" customHeight="1">
      <c r="B24" s="75" t="s">
        <v>14</v>
      </c>
      <c r="C24" s="32"/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</row>
    <row r="25" spans="1:17" s="33" customFormat="1" ht="120">
      <c r="A25" s="419" t="s">
        <v>15</v>
      </c>
      <c r="B25" s="419"/>
      <c r="C25" s="419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18" t="s">
        <v>51</v>
      </c>
      <c r="O25" s="418"/>
      <c r="P25" s="418"/>
      <c r="Q25" s="418"/>
    </row>
    <row r="26" spans="1:17" s="43" customFormat="1" ht="45.75" customHeight="1">
      <c r="A26" s="407" t="str">
        <f>$D$18</f>
        <v>DARKEST NAVY</v>
      </c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</row>
    <row r="27" spans="1:17" s="2" customFormat="1" ht="189" customHeight="1">
      <c r="A27" s="262">
        <v>1</v>
      </c>
      <c r="B27" s="399" t="str">
        <f>$M$11</f>
        <v>BRUSHED FLEECE 100% COTTON (30/1+8/1) HEAVY WASHING_350GSM</v>
      </c>
      <c r="C27" s="399"/>
      <c r="D27" s="263" t="s">
        <v>113</v>
      </c>
      <c r="E27" s="360" t="str">
        <f>$A$26</f>
        <v>DARKEST NAVY</v>
      </c>
      <c r="F27" s="262" t="s">
        <v>10</v>
      </c>
      <c r="G27" s="264">
        <f>$Q$20</f>
        <v>2</v>
      </c>
      <c r="H27" s="265">
        <v>1.85</v>
      </c>
      <c r="I27" s="266">
        <f>H27*G27</f>
        <v>3.7</v>
      </c>
      <c r="J27" s="267">
        <f>(I27*4.1%+(I27/50)*0.5)</f>
        <v>0.18870000000000001</v>
      </c>
      <c r="K27" s="267">
        <v>0</v>
      </c>
      <c r="L27" s="267">
        <v>0</v>
      </c>
      <c r="M27" s="268">
        <f>ROUNDUP(SUM(I27:L27),0)</f>
        <v>4</v>
      </c>
      <c r="N27" s="400" t="s">
        <v>504</v>
      </c>
      <c r="O27" s="400"/>
      <c r="P27" s="400"/>
      <c r="Q27" s="400"/>
    </row>
    <row r="28" spans="1:17" s="2" customFormat="1" ht="189" customHeight="1">
      <c r="A28" s="262">
        <v>2</v>
      </c>
      <c r="B28" s="399" t="s">
        <v>222</v>
      </c>
      <c r="C28" s="399"/>
      <c r="D28" s="263" t="s">
        <v>236</v>
      </c>
      <c r="E28" s="360" t="str">
        <f>$A$26</f>
        <v>DARKEST NAVY</v>
      </c>
      <c r="F28" s="262" t="s">
        <v>10</v>
      </c>
      <c r="G28" s="264">
        <f>$Q$20</f>
        <v>2</v>
      </c>
      <c r="H28" s="265">
        <v>0.3</v>
      </c>
      <c r="I28" s="266">
        <f>H28*G28</f>
        <v>0.6</v>
      </c>
      <c r="J28" s="267">
        <f>(I28*4%+(I28/50)*0.5)</f>
        <v>0.03</v>
      </c>
      <c r="K28" s="267">
        <v>0</v>
      </c>
      <c r="L28" s="267">
        <v>0</v>
      </c>
      <c r="M28" s="268">
        <f>ROUNDUP(SUM(I28:L28),0)</f>
        <v>1</v>
      </c>
      <c r="N28" s="400" t="s">
        <v>505</v>
      </c>
      <c r="O28" s="400"/>
      <c r="P28" s="400"/>
      <c r="Q28" s="400"/>
    </row>
    <row r="29" spans="1:17" s="2" customFormat="1" ht="189" customHeight="1">
      <c r="A29" s="262">
        <v>3</v>
      </c>
      <c r="B29" s="399" t="s">
        <v>237</v>
      </c>
      <c r="C29" s="399"/>
      <c r="D29" s="263" t="s">
        <v>238</v>
      </c>
      <c r="E29" s="360" t="str">
        <f>$A$26</f>
        <v>DARKEST NAVY</v>
      </c>
      <c r="F29" s="262" t="s">
        <v>10</v>
      </c>
      <c r="G29" s="264">
        <f>$Q$20</f>
        <v>2</v>
      </c>
      <c r="H29" s="265">
        <v>0.2</v>
      </c>
      <c r="I29" s="266">
        <f>H29*G29</f>
        <v>0.4</v>
      </c>
      <c r="J29" s="267">
        <f>(I29*0%+(I29/50)*0.5)</f>
        <v>4.0000000000000001E-3</v>
      </c>
      <c r="K29" s="267">
        <v>0</v>
      </c>
      <c r="L29" s="267">
        <v>0</v>
      </c>
      <c r="M29" s="268">
        <f>ROUNDUP(SUM(I29:L29),0)</f>
        <v>1</v>
      </c>
      <c r="N29" s="400" t="s">
        <v>506</v>
      </c>
      <c r="O29" s="400"/>
      <c r="P29" s="400"/>
      <c r="Q29" s="400"/>
    </row>
    <row r="30" spans="1:17" s="2" customFormat="1" ht="92.5" customHeight="1">
      <c r="A30" s="262">
        <v>4</v>
      </c>
      <c r="B30" s="399" t="s">
        <v>239</v>
      </c>
      <c r="C30" s="399"/>
      <c r="D30" s="263" t="s">
        <v>240</v>
      </c>
      <c r="E30" s="263" t="s">
        <v>39</v>
      </c>
      <c r="F30" s="262" t="s">
        <v>10</v>
      </c>
      <c r="G30" s="264">
        <f>$Q$20</f>
        <v>2</v>
      </c>
      <c r="H30" s="265">
        <v>0.1</v>
      </c>
      <c r="I30" s="266">
        <f>H30*G30</f>
        <v>0.2</v>
      </c>
      <c r="J30" s="267">
        <f>(I30*0%+(I30/50)*0.5)</f>
        <v>2E-3</v>
      </c>
      <c r="K30" s="267">
        <v>0</v>
      </c>
      <c r="L30" s="267">
        <v>0</v>
      </c>
      <c r="M30" s="268">
        <f>ROUNDUP(SUM(I30:L30),0)</f>
        <v>1</v>
      </c>
      <c r="N30" s="408" t="s">
        <v>405</v>
      </c>
      <c r="O30" s="408"/>
      <c r="P30" s="408"/>
      <c r="Q30" s="408"/>
    </row>
    <row r="31" spans="1:17" s="34" customFormat="1" ht="37" customHeight="1" thickBot="1">
      <c r="B31" s="75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409" t="s">
        <v>22</v>
      </c>
      <c r="B32" s="410"/>
      <c r="C32" s="410"/>
      <c r="D32" s="410"/>
      <c r="E32" s="411"/>
      <c r="F32" s="272" t="s">
        <v>47</v>
      </c>
      <c r="G32" s="272" t="s">
        <v>23</v>
      </c>
      <c r="H32" s="412" t="s">
        <v>42</v>
      </c>
      <c r="I32" s="413"/>
      <c r="J32" s="274" t="s">
        <v>18</v>
      </c>
      <c r="K32" s="272" t="s">
        <v>48</v>
      </c>
      <c r="L32" s="272" t="s">
        <v>24</v>
      </c>
      <c r="M32" s="273" t="s">
        <v>25</v>
      </c>
      <c r="N32" s="273" t="s">
        <v>26</v>
      </c>
      <c r="O32" s="273" t="s">
        <v>27</v>
      </c>
      <c r="P32" s="435" t="s">
        <v>28</v>
      </c>
      <c r="Q32" s="436"/>
    </row>
    <row r="33" spans="1:17" s="12" customFormat="1" ht="81.5" customHeight="1">
      <c r="A33" s="210">
        <v>1</v>
      </c>
      <c r="B33" s="364" t="s">
        <v>212</v>
      </c>
      <c r="C33" s="364"/>
      <c r="D33" s="364"/>
      <c r="E33" s="364"/>
      <c r="F33" s="304" t="str">
        <f>$A$26</f>
        <v>DARKEST NAVY</v>
      </c>
      <c r="G33" s="256"/>
      <c r="H33" s="365" t="str">
        <f>$D$18</f>
        <v>DARKEST NAVY</v>
      </c>
      <c r="I33" s="365" t="e">
        <f>#REF!</f>
        <v>#REF!</v>
      </c>
      <c r="J33" s="206" t="s">
        <v>29</v>
      </c>
      <c r="K33" s="206">
        <f t="shared" ref="K33:K41" si="2">$Q$20</f>
        <v>2</v>
      </c>
      <c r="L33" s="303">
        <v>0.05</v>
      </c>
      <c r="M33" s="211">
        <f>ROUNDUP(K33*L33,0)</f>
        <v>1</v>
      </c>
      <c r="N33" s="211"/>
      <c r="O33" s="207">
        <f>M33</f>
        <v>1</v>
      </c>
      <c r="P33" s="366"/>
      <c r="Q33" s="367"/>
    </row>
    <row r="34" spans="1:17" s="43" customFormat="1" ht="108" customHeight="1">
      <c r="A34" s="210">
        <v>2</v>
      </c>
      <c r="B34" s="363" t="s">
        <v>217</v>
      </c>
      <c r="C34" s="364"/>
      <c r="D34" s="364"/>
      <c r="E34" s="364"/>
      <c r="F34" s="201" t="s">
        <v>89</v>
      </c>
      <c r="G34" s="310" t="str">
        <f>F34</f>
        <v>NỀN TRẮNG CHỮ ĐEN</v>
      </c>
      <c r="H34" s="365" t="str">
        <f>$D$18</f>
        <v>DARKEST NAVY</v>
      </c>
      <c r="I34" s="365" t="e">
        <f>#REF!</f>
        <v>#REF!</v>
      </c>
      <c r="J34" s="206" t="s">
        <v>30</v>
      </c>
      <c r="K34" s="206">
        <f t="shared" si="2"/>
        <v>2</v>
      </c>
      <c r="L34" s="212">
        <v>1</v>
      </c>
      <c r="M34" s="206">
        <f t="shared" ref="M34" si="3">L34*K34</f>
        <v>2</v>
      </c>
      <c r="N34" s="211"/>
      <c r="O34" s="207">
        <f t="shared" ref="O34" si="4">M34+N34</f>
        <v>2</v>
      </c>
      <c r="P34" s="366"/>
      <c r="Q34" s="367"/>
    </row>
    <row r="35" spans="1:17" s="43" customFormat="1" ht="109" customHeight="1">
      <c r="A35" s="210">
        <v>3</v>
      </c>
      <c r="B35" s="363" t="s">
        <v>223</v>
      </c>
      <c r="C35" s="364"/>
      <c r="D35" s="364"/>
      <c r="E35" s="364"/>
      <c r="F35" s="201" t="s">
        <v>89</v>
      </c>
      <c r="G35" s="310" t="str">
        <f t="shared" ref="G35:G37" si="5">F35</f>
        <v>NỀN TRẮNG CHỮ ĐEN</v>
      </c>
      <c r="H35" s="365" t="str">
        <f t="shared" ref="H35" si="6">$A$26</f>
        <v>DARKEST NAVY</v>
      </c>
      <c r="I35" s="365" t="s">
        <v>221</v>
      </c>
      <c r="J35" s="206" t="s">
        <v>30</v>
      </c>
      <c r="K35" s="206">
        <f t="shared" si="2"/>
        <v>2</v>
      </c>
      <c r="L35" s="212">
        <v>1</v>
      </c>
      <c r="M35" s="206">
        <f t="shared" ref="M35" si="7">L35*K35</f>
        <v>2</v>
      </c>
      <c r="N35" s="211"/>
      <c r="O35" s="207">
        <f t="shared" ref="O35" si="8">M35+N35</f>
        <v>2</v>
      </c>
      <c r="P35" s="366"/>
      <c r="Q35" s="367"/>
    </row>
    <row r="36" spans="1:17" s="43" customFormat="1" ht="110" customHeight="1">
      <c r="A36" s="210">
        <v>4</v>
      </c>
      <c r="B36" s="363" t="s">
        <v>218</v>
      </c>
      <c r="C36" s="364"/>
      <c r="D36" s="364"/>
      <c r="E36" s="364"/>
      <c r="F36" s="201" t="s">
        <v>89</v>
      </c>
      <c r="G36" s="310" t="str">
        <f t="shared" si="5"/>
        <v>NỀN TRẮNG CHỮ ĐEN</v>
      </c>
      <c r="H36" s="365" t="str">
        <f t="shared" ref="H36" si="9">$A$26</f>
        <v>DARKEST NAVY</v>
      </c>
      <c r="I36" s="365" t="s">
        <v>221</v>
      </c>
      <c r="J36" s="206" t="s">
        <v>30</v>
      </c>
      <c r="K36" s="206">
        <f t="shared" si="2"/>
        <v>2</v>
      </c>
      <c r="L36" s="212">
        <v>1</v>
      </c>
      <c r="M36" s="206">
        <f t="shared" ref="M36:M37" si="10">L36*K36</f>
        <v>2</v>
      </c>
      <c r="N36" s="211"/>
      <c r="O36" s="207">
        <f t="shared" ref="O36:O37" si="11">M36+N36</f>
        <v>2</v>
      </c>
      <c r="P36" s="366"/>
      <c r="Q36" s="367"/>
    </row>
    <row r="37" spans="1:17" s="43" customFormat="1" ht="113.5" customHeight="1">
      <c r="A37" s="210">
        <v>5</v>
      </c>
      <c r="B37" s="363" t="s">
        <v>243</v>
      </c>
      <c r="C37" s="364"/>
      <c r="D37" s="364"/>
      <c r="E37" s="364"/>
      <c r="F37" s="201" t="s">
        <v>89</v>
      </c>
      <c r="G37" s="310" t="str">
        <f t="shared" si="5"/>
        <v>NỀN TRẮNG CHỮ ĐEN</v>
      </c>
      <c r="H37" s="365" t="str">
        <f t="shared" ref="H37:H41" si="12">$A$26</f>
        <v>DARKEST NAVY</v>
      </c>
      <c r="I37" s="365" t="s">
        <v>221</v>
      </c>
      <c r="J37" s="206" t="s">
        <v>10</v>
      </c>
      <c r="K37" s="206">
        <f t="shared" si="2"/>
        <v>2</v>
      </c>
      <c r="L37" s="212">
        <v>0.35</v>
      </c>
      <c r="M37" s="206">
        <f t="shared" si="10"/>
        <v>0.7</v>
      </c>
      <c r="N37" s="211"/>
      <c r="O37" s="207">
        <f t="shared" si="11"/>
        <v>0.7</v>
      </c>
      <c r="P37" s="366"/>
      <c r="Q37" s="367"/>
    </row>
    <row r="38" spans="1:17" s="43" customFormat="1" ht="93.5" customHeight="1">
      <c r="A38" s="210">
        <v>6</v>
      </c>
      <c r="B38" s="363" t="s">
        <v>224</v>
      </c>
      <c r="C38" s="364"/>
      <c r="D38" s="364"/>
      <c r="E38" s="364"/>
      <c r="F38" s="304" t="str">
        <f t="shared" ref="F38:F39" si="13">$A$26</f>
        <v>DARKEST NAVY</v>
      </c>
      <c r="G38" s="310"/>
      <c r="H38" s="365" t="str">
        <f t="shared" ref="H38" si="14">$A$26</f>
        <v>DARKEST NAVY</v>
      </c>
      <c r="I38" s="365" t="s">
        <v>221</v>
      </c>
      <c r="J38" s="206" t="s">
        <v>30</v>
      </c>
      <c r="K38" s="206">
        <f t="shared" si="2"/>
        <v>2</v>
      </c>
      <c r="L38" s="212">
        <v>0.35</v>
      </c>
      <c r="M38" s="206">
        <f t="shared" ref="M38" si="15">L38*K38</f>
        <v>0.7</v>
      </c>
      <c r="N38" s="211"/>
      <c r="O38" s="207">
        <f t="shared" ref="O38" si="16">M38+N38</f>
        <v>0.7</v>
      </c>
      <c r="P38" s="366"/>
      <c r="Q38" s="367"/>
    </row>
    <row r="39" spans="1:17" s="43" customFormat="1" ht="93.5" customHeight="1">
      <c r="A39" s="210">
        <v>7</v>
      </c>
      <c r="B39" s="363" t="s">
        <v>241</v>
      </c>
      <c r="C39" s="364"/>
      <c r="D39" s="364"/>
      <c r="E39" s="364"/>
      <c r="F39" s="304" t="str">
        <f t="shared" si="13"/>
        <v>DARKEST NAVY</v>
      </c>
      <c r="G39" s="310"/>
      <c r="H39" s="365" t="str">
        <f t="shared" si="12"/>
        <v>DARKEST NAVY</v>
      </c>
      <c r="I39" s="365" t="s">
        <v>221</v>
      </c>
      <c r="J39" s="206" t="s">
        <v>30</v>
      </c>
      <c r="K39" s="206">
        <f t="shared" si="2"/>
        <v>2</v>
      </c>
      <c r="L39" s="212">
        <v>1.8</v>
      </c>
      <c r="M39" s="206">
        <f t="shared" ref="M39:M40" si="17">L39*K39</f>
        <v>3.6</v>
      </c>
      <c r="N39" s="211"/>
      <c r="O39" s="207">
        <f t="shared" ref="O39:O40" si="18">M39+N39</f>
        <v>3.6</v>
      </c>
      <c r="P39" s="366"/>
      <c r="Q39" s="367"/>
    </row>
    <row r="40" spans="1:17" s="43" customFormat="1" ht="57.5" customHeight="1">
      <c r="A40" s="210">
        <v>8</v>
      </c>
      <c r="B40" s="363" t="s">
        <v>242</v>
      </c>
      <c r="C40" s="364"/>
      <c r="D40" s="364"/>
      <c r="E40" s="364"/>
      <c r="F40" s="201" t="s">
        <v>39</v>
      </c>
      <c r="G40" s="310"/>
      <c r="H40" s="365" t="str">
        <f t="shared" si="12"/>
        <v>DARKEST NAVY</v>
      </c>
      <c r="I40" s="365" t="s">
        <v>221</v>
      </c>
      <c r="J40" s="206" t="s">
        <v>10</v>
      </c>
      <c r="K40" s="206">
        <f t="shared" si="2"/>
        <v>2</v>
      </c>
      <c r="L40" s="212">
        <v>1</v>
      </c>
      <c r="M40" s="206">
        <f t="shared" si="17"/>
        <v>2</v>
      </c>
      <c r="N40" s="211"/>
      <c r="O40" s="207">
        <f t="shared" si="18"/>
        <v>2</v>
      </c>
      <c r="P40" s="366"/>
      <c r="Q40" s="367"/>
    </row>
    <row r="41" spans="1:17" s="43" customFormat="1" ht="66.5" customHeight="1">
      <c r="A41" s="210">
        <v>9</v>
      </c>
      <c r="B41" s="363" t="s">
        <v>249</v>
      </c>
      <c r="C41" s="364"/>
      <c r="D41" s="364"/>
      <c r="E41" s="364"/>
      <c r="F41" s="201" t="s">
        <v>39</v>
      </c>
      <c r="G41" s="310"/>
      <c r="H41" s="365" t="str">
        <f t="shared" si="12"/>
        <v>DARKEST NAVY</v>
      </c>
      <c r="I41" s="365" t="s">
        <v>221</v>
      </c>
      <c r="J41" s="206" t="s">
        <v>10</v>
      </c>
      <c r="K41" s="206">
        <f t="shared" si="2"/>
        <v>2</v>
      </c>
      <c r="L41" s="212">
        <v>0.75</v>
      </c>
      <c r="M41" s="206">
        <f t="shared" ref="M41" si="19">L41*K41</f>
        <v>1.5</v>
      </c>
      <c r="N41" s="211"/>
      <c r="O41" s="207">
        <f t="shared" ref="O41" si="20">M41+N41</f>
        <v>1.5</v>
      </c>
      <c r="P41" s="366"/>
      <c r="Q41" s="367"/>
    </row>
    <row r="42" spans="1:17" s="34" customFormat="1" ht="49" hidden="1" customHeight="1">
      <c r="B42" s="80" t="s">
        <v>65</v>
      </c>
      <c r="C42" s="35"/>
      <c r="D42" s="35"/>
      <c r="E42" s="35"/>
      <c r="G42" s="36"/>
      <c r="Q42" s="37"/>
    </row>
    <row r="43" spans="1:17" s="51" customFormat="1" ht="97" hidden="1" customHeight="1">
      <c r="A43" s="459" t="s">
        <v>22</v>
      </c>
      <c r="B43" s="460"/>
      <c r="C43" s="460"/>
      <c r="D43" s="460"/>
      <c r="E43" s="461"/>
      <c r="F43" s="208" t="s">
        <v>47</v>
      </c>
      <c r="G43" s="208" t="s">
        <v>23</v>
      </c>
      <c r="H43" s="405" t="s">
        <v>42</v>
      </c>
      <c r="I43" s="406"/>
      <c r="J43" s="209" t="s">
        <v>18</v>
      </c>
      <c r="K43" s="208" t="s">
        <v>48</v>
      </c>
      <c r="L43" s="208" t="s">
        <v>24</v>
      </c>
      <c r="M43" s="208" t="s">
        <v>25</v>
      </c>
      <c r="N43" s="208" t="s">
        <v>26</v>
      </c>
      <c r="O43" s="208" t="s">
        <v>27</v>
      </c>
      <c r="P43" s="405" t="s">
        <v>28</v>
      </c>
      <c r="Q43" s="406"/>
    </row>
    <row r="44" spans="1:17" s="258" customFormat="1" ht="98" hidden="1" customHeight="1">
      <c r="A44" s="257">
        <v>1</v>
      </c>
      <c r="B44" s="401" t="s">
        <v>406</v>
      </c>
      <c r="C44" s="402"/>
      <c r="D44" s="402"/>
      <c r="E44" s="403"/>
      <c r="F44" s="304" t="s">
        <v>89</v>
      </c>
      <c r="G44" s="305" t="s">
        <v>89</v>
      </c>
      <c r="H44" s="404" t="str">
        <f t="shared" ref="H44:H54" si="21">$D$20</f>
        <v>DARKEST NAVY</v>
      </c>
      <c r="I44" s="404" t="e">
        <f>#REF!</f>
        <v>#REF!</v>
      </c>
      <c r="J44" s="206" t="s">
        <v>30</v>
      </c>
      <c r="K44" s="206">
        <f>$Q$20</f>
        <v>2</v>
      </c>
      <c r="L44" s="212">
        <v>1</v>
      </c>
      <c r="M44" s="206">
        <f>L44*K44</f>
        <v>2</v>
      </c>
      <c r="N44" s="211"/>
      <c r="O44" s="207">
        <f>M44</f>
        <v>2</v>
      </c>
      <c r="P44" s="366" t="s">
        <v>492</v>
      </c>
      <c r="Q44" s="367"/>
    </row>
    <row r="45" spans="1:17" s="258" customFormat="1" ht="80.5" hidden="1" customHeight="1">
      <c r="A45" s="257">
        <v>2</v>
      </c>
      <c r="B45" s="401" t="s">
        <v>407</v>
      </c>
      <c r="C45" s="402"/>
      <c r="D45" s="402"/>
      <c r="E45" s="403"/>
      <c r="F45" s="304" t="s">
        <v>39</v>
      </c>
      <c r="G45" s="304" t="s">
        <v>39</v>
      </c>
      <c r="H45" s="404" t="str">
        <f t="shared" si="21"/>
        <v>DARKEST NAVY</v>
      </c>
      <c r="I45" s="404" t="e">
        <f>#REF!</f>
        <v>#REF!</v>
      </c>
      <c r="J45" s="206" t="s">
        <v>30</v>
      </c>
      <c r="K45" s="206">
        <f t="shared" ref="K45:K54" si="22">$Q$20</f>
        <v>2</v>
      </c>
      <c r="L45" s="212">
        <v>1</v>
      </c>
      <c r="M45" s="206">
        <f t="shared" ref="M45:M50" si="23">L45*K45</f>
        <v>2</v>
      </c>
      <c r="N45" s="211"/>
      <c r="O45" s="207">
        <f t="shared" ref="O45:O47" si="24">N45+M45</f>
        <v>2</v>
      </c>
      <c r="P45" s="456" t="s">
        <v>408</v>
      </c>
      <c r="Q45" s="456"/>
    </row>
    <row r="46" spans="1:17" s="258" customFormat="1" ht="98" hidden="1" customHeight="1">
      <c r="A46" s="257">
        <v>3</v>
      </c>
      <c r="B46" s="401" t="s">
        <v>409</v>
      </c>
      <c r="C46" s="402"/>
      <c r="D46" s="402"/>
      <c r="E46" s="403"/>
      <c r="F46" s="304" t="s">
        <v>89</v>
      </c>
      <c r="G46" s="304" t="s">
        <v>89</v>
      </c>
      <c r="H46" s="404" t="str">
        <f t="shared" si="21"/>
        <v>DARKEST NAVY</v>
      </c>
      <c r="I46" s="404" t="e">
        <f>#REF!</f>
        <v>#REF!</v>
      </c>
      <c r="J46" s="206" t="s">
        <v>30</v>
      </c>
      <c r="K46" s="206">
        <f t="shared" si="22"/>
        <v>2</v>
      </c>
      <c r="L46" s="212">
        <v>1</v>
      </c>
      <c r="M46" s="206">
        <f t="shared" si="23"/>
        <v>2</v>
      </c>
      <c r="N46" s="211"/>
      <c r="O46" s="207">
        <f t="shared" si="24"/>
        <v>2</v>
      </c>
      <c r="P46" s="366" t="s">
        <v>493</v>
      </c>
      <c r="Q46" s="367"/>
    </row>
    <row r="47" spans="1:17" s="258" customFormat="1" ht="98" hidden="1" customHeight="1">
      <c r="A47" s="257">
        <v>4</v>
      </c>
      <c r="B47" s="401" t="s">
        <v>410</v>
      </c>
      <c r="C47" s="402"/>
      <c r="D47" s="402"/>
      <c r="E47" s="403"/>
      <c r="F47" s="304" t="s">
        <v>89</v>
      </c>
      <c r="G47" s="304" t="s">
        <v>89</v>
      </c>
      <c r="H47" s="404" t="str">
        <f t="shared" si="21"/>
        <v>DARKEST NAVY</v>
      </c>
      <c r="I47" s="404" t="e">
        <f>#REF!</f>
        <v>#REF!</v>
      </c>
      <c r="J47" s="206" t="s">
        <v>30</v>
      </c>
      <c r="K47" s="206">
        <f t="shared" si="22"/>
        <v>2</v>
      </c>
      <c r="L47" s="212">
        <v>1</v>
      </c>
      <c r="M47" s="206">
        <f t="shared" si="23"/>
        <v>2</v>
      </c>
      <c r="N47" s="211"/>
      <c r="O47" s="207">
        <f t="shared" si="24"/>
        <v>2</v>
      </c>
      <c r="P47" s="366" t="s">
        <v>493</v>
      </c>
      <c r="Q47" s="367"/>
    </row>
    <row r="48" spans="1:17" s="12" customFormat="1" ht="98" hidden="1" customHeight="1">
      <c r="A48" s="257">
        <v>5</v>
      </c>
      <c r="B48" s="401" t="s">
        <v>411</v>
      </c>
      <c r="C48" s="402"/>
      <c r="D48" s="402"/>
      <c r="E48" s="403"/>
      <c r="F48" s="304" t="s">
        <v>89</v>
      </c>
      <c r="G48" s="304" t="s">
        <v>89</v>
      </c>
      <c r="H48" s="404" t="str">
        <f t="shared" si="21"/>
        <v>DARKEST NAVY</v>
      </c>
      <c r="I48" s="404" t="e">
        <f>#REF!</f>
        <v>#REF!</v>
      </c>
      <c r="J48" s="206" t="s">
        <v>30</v>
      </c>
      <c r="K48" s="206">
        <f t="shared" si="22"/>
        <v>2</v>
      </c>
      <c r="L48" s="212">
        <v>2</v>
      </c>
      <c r="M48" s="206">
        <f t="shared" si="23"/>
        <v>4</v>
      </c>
      <c r="N48" s="211"/>
      <c r="O48" s="207">
        <f>N48+M48</f>
        <v>4</v>
      </c>
      <c r="P48" s="366" t="s">
        <v>494</v>
      </c>
      <c r="Q48" s="367"/>
    </row>
    <row r="49" spans="1:17" s="12" customFormat="1" ht="80.5" hidden="1" customHeight="1">
      <c r="A49" s="257">
        <v>6</v>
      </c>
      <c r="B49" s="401" t="s">
        <v>412</v>
      </c>
      <c r="C49" s="402"/>
      <c r="D49" s="402"/>
      <c r="E49" s="403"/>
      <c r="F49" s="304" t="s">
        <v>92</v>
      </c>
      <c r="G49" s="304" t="s">
        <v>92</v>
      </c>
      <c r="H49" s="404" t="str">
        <f t="shared" si="21"/>
        <v>DARKEST NAVY</v>
      </c>
      <c r="I49" s="404" t="e">
        <f>#REF!</f>
        <v>#REF!</v>
      </c>
      <c r="J49" s="206" t="s">
        <v>30</v>
      </c>
      <c r="K49" s="206">
        <f t="shared" si="22"/>
        <v>2</v>
      </c>
      <c r="L49" s="212">
        <v>1</v>
      </c>
      <c r="M49" s="206">
        <f t="shared" si="23"/>
        <v>2</v>
      </c>
      <c r="N49" s="211"/>
      <c r="O49" s="207">
        <f t="shared" ref="O49:O51" si="25">N49+M49</f>
        <v>2</v>
      </c>
      <c r="P49" s="366" t="s">
        <v>495</v>
      </c>
      <c r="Q49" s="367"/>
    </row>
    <row r="50" spans="1:17" s="12" customFormat="1" ht="80.5" hidden="1" customHeight="1">
      <c r="A50" s="257">
        <v>7</v>
      </c>
      <c r="B50" s="401" t="s">
        <v>413</v>
      </c>
      <c r="C50" s="402"/>
      <c r="D50" s="402"/>
      <c r="E50" s="403"/>
      <c r="F50" s="304" t="s">
        <v>92</v>
      </c>
      <c r="G50" s="304" t="s">
        <v>92</v>
      </c>
      <c r="H50" s="404" t="str">
        <f t="shared" si="21"/>
        <v>DARKEST NAVY</v>
      </c>
      <c r="I50" s="404" t="e">
        <f>#REF!</f>
        <v>#REF!</v>
      </c>
      <c r="J50" s="206" t="s">
        <v>30</v>
      </c>
      <c r="K50" s="206">
        <f t="shared" si="22"/>
        <v>2</v>
      </c>
      <c r="L50" s="212">
        <v>0.1</v>
      </c>
      <c r="M50" s="206">
        <f t="shared" si="23"/>
        <v>0.2</v>
      </c>
      <c r="N50" s="211"/>
      <c r="O50" s="207">
        <f t="shared" si="25"/>
        <v>0.2</v>
      </c>
      <c r="P50" s="456"/>
      <c r="Q50" s="456"/>
    </row>
    <row r="51" spans="1:17" s="12" customFormat="1" ht="80.5" hidden="1" customHeight="1">
      <c r="A51" s="257">
        <v>8</v>
      </c>
      <c r="B51" s="306" t="s">
        <v>414</v>
      </c>
      <c r="C51" s="307"/>
      <c r="D51" s="307"/>
      <c r="E51" s="308"/>
      <c r="F51" s="304" t="s">
        <v>55</v>
      </c>
      <c r="G51" s="304" t="s">
        <v>55</v>
      </c>
      <c r="H51" s="404" t="str">
        <f t="shared" si="21"/>
        <v>DARKEST NAVY</v>
      </c>
      <c r="I51" s="404" t="e">
        <f>#REF!</f>
        <v>#REF!</v>
      </c>
      <c r="J51" s="206" t="s">
        <v>30</v>
      </c>
      <c r="K51" s="206">
        <f t="shared" si="22"/>
        <v>2</v>
      </c>
      <c r="L51" s="212">
        <v>2</v>
      </c>
      <c r="M51" s="206">
        <f>L51*K51</f>
        <v>4</v>
      </c>
      <c r="N51" s="211"/>
      <c r="O51" s="207">
        <f t="shared" si="25"/>
        <v>4</v>
      </c>
      <c r="P51" s="456"/>
      <c r="Q51" s="456"/>
    </row>
    <row r="52" spans="1:17" s="12" customFormat="1" ht="58" hidden="1" customHeight="1">
      <c r="A52" s="257">
        <v>9</v>
      </c>
      <c r="B52" s="306" t="s">
        <v>415</v>
      </c>
      <c r="C52" s="307"/>
      <c r="D52" s="307"/>
      <c r="E52" s="308"/>
      <c r="F52" s="304" t="s">
        <v>55</v>
      </c>
      <c r="G52" s="304" t="s">
        <v>55</v>
      </c>
      <c r="H52" s="457" t="str">
        <f t="shared" si="21"/>
        <v>DARKEST NAVY</v>
      </c>
      <c r="I52" s="458"/>
      <c r="J52" s="206" t="s">
        <v>30</v>
      </c>
      <c r="K52" s="206">
        <f t="shared" si="22"/>
        <v>2</v>
      </c>
      <c r="L52" s="212">
        <v>1</v>
      </c>
      <c r="M52" s="206">
        <f t="shared" ref="M52:M54" si="26">L52*K52</f>
        <v>2</v>
      </c>
      <c r="N52" s="206"/>
      <c r="O52" s="207">
        <f>M52</f>
        <v>2</v>
      </c>
      <c r="P52" s="454"/>
      <c r="Q52" s="455"/>
    </row>
    <row r="53" spans="1:17" s="12" customFormat="1" ht="68" hidden="1" customHeight="1">
      <c r="A53" s="309">
        <v>10</v>
      </c>
      <c r="B53" s="306" t="s">
        <v>416</v>
      </c>
      <c r="C53" s="307"/>
      <c r="D53" s="307"/>
      <c r="E53" s="308"/>
      <c r="F53" s="304" t="s">
        <v>55</v>
      </c>
      <c r="G53" s="304" t="s">
        <v>55</v>
      </c>
      <c r="H53" s="457" t="str">
        <f t="shared" si="21"/>
        <v>DARKEST NAVY</v>
      </c>
      <c r="I53" s="458"/>
      <c r="J53" s="206" t="s">
        <v>30</v>
      </c>
      <c r="K53" s="206">
        <f t="shared" si="22"/>
        <v>2</v>
      </c>
      <c r="L53" s="212">
        <v>0.1</v>
      </c>
      <c r="M53" s="206">
        <f t="shared" si="26"/>
        <v>0.2</v>
      </c>
      <c r="N53" s="206"/>
      <c r="O53" s="207">
        <f>M53</f>
        <v>0.2</v>
      </c>
      <c r="P53" s="454"/>
      <c r="Q53" s="455"/>
    </row>
    <row r="54" spans="1:17" s="12" customFormat="1" ht="68" hidden="1" customHeight="1">
      <c r="A54" s="309">
        <v>11</v>
      </c>
      <c r="B54" s="306" t="s">
        <v>203</v>
      </c>
      <c r="C54" s="307"/>
      <c r="D54" s="307"/>
      <c r="E54" s="308"/>
      <c r="F54" s="304" t="s">
        <v>55</v>
      </c>
      <c r="G54" s="304" t="s">
        <v>55</v>
      </c>
      <c r="H54" s="457" t="str">
        <f t="shared" si="21"/>
        <v>DARKEST NAVY</v>
      </c>
      <c r="I54" s="458"/>
      <c r="J54" s="206" t="s">
        <v>30</v>
      </c>
      <c r="K54" s="206">
        <f t="shared" si="22"/>
        <v>2</v>
      </c>
      <c r="L54" s="212">
        <v>0.2</v>
      </c>
      <c r="M54" s="206">
        <f t="shared" si="26"/>
        <v>0.4</v>
      </c>
      <c r="N54" s="206"/>
      <c r="O54" s="207">
        <f>M54</f>
        <v>0.4</v>
      </c>
      <c r="P54" s="454"/>
      <c r="Q54" s="455"/>
    </row>
    <row r="55" spans="1:17" s="12" customFormat="1" ht="16" customHeight="1">
      <c r="A55" s="88"/>
      <c r="B55" s="88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</row>
    <row r="56" spans="1:17" s="12" customFormat="1" ht="33" customHeight="1">
      <c r="B56" s="75" t="s">
        <v>66</v>
      </c>
      <c r="C56" s="76"/>
      <c r="D56" s="77"/>
      <c r="E56" s="77"/>
      <c r="F56" s="77"/>
      <c r="G56" s="78"/>
      <c r="H56" s="77"/>
      <c r="I56" s="77"/>
      <c r="J56" s="453" t="s">
        <v>31</v>
      </c>
      <c r="K56" s="453"/>
      <c r="L56" s="453"/>
      <c r="M56" s="453"/>
      <c r="N56" s="453"/>
      <c r="O56" s="42"/>
      <c r="P56" s="42"/>
      <c r="Q56" s="43"/>
    </row>
    <row r="57" spans="1:17" s="88" customFormat="1" ht="35.5" customHeight="1">
      <c r="A57" s="88">
        <v>1</v>
      </c>
      <c r="B57" s="255" t="s">
        <v>213</v>
      </c>
      <c r="C57" s="3" t="s">
        <v>154</v>
      </c>
      <c r="D57" s="12"/>
      <c r="E57" s="12"/>
      <c r="F57" s="12"/>
      <c r="G57" s="44"/>
      <c r="H57" s="44"/>
      <c r="I57" s="44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34.5" hidden="1" customHeight="1">
      <c r="A58" s="88"/>
      <c r="B58" s="437" t="s">
        <v>49</v>
      </c>
      <c r="C58" s="438"/>
      <c r="D58" s="438"/>
      <c r="E58" s="438"/>
      <c r="F58" s="438"/>
      <c r="G58" s="438"/>
      <c r="H58" s="438"/>
      <c r="I58" s="439"/>
      <c r="J58" s="44"/>
      <c r="K58" s="16"/>
      <c r="L58" s="16"/>
      <c r="M58" s="44"/>
      <c r="N58" s="44"/>
      <c r="O58" s="44"/>
      <c r="P58" s="44"/>
      <c r="Q58" s="44"/>
    </row>
    <row r="59" spans="1:17" s="12" customFormat="1" ht="59.25" hidden="1" customHeight="1">
      <c r="A59" s="88"/>
      <c r="B59" s="384" t="s">
        <v>42</v>
      </c>
      <c r="C59" s="385"/>
      <c r="D59" s="386" t="s">
        <v>54</v>
      </c>
      <c r="E59" s="387"/>
      <c r="F59" s="387"/>
      <c r="G59" s="387"/>
      <c r="H59" s="387"/>
      <c r="I59" s="388"/>
      <c r="J59" s="44"/>
      <c r="K59" s="44"/>
      <c r="L59" s="44"/>
      <c r="M59" s="44"/>
      <c r="N59" s="44"/>
      <c r="O59" s="44"/>
      <c r="P59" s="44"/>
      <c r="Q59" s="44"/>
    </row>
    <row r="60" spans="1:17" s="12" customFormat="1" ht="55" hidden="1" customHeight="1">
      <c r="A60" s="88"/>
      <c r="B60" s="392" t="str">
        <f>$D$18</f>
        <v>DARKEST NAVY</v>
      </c>
      <c r="C60" s="392" t="e">
        <f>#REF!</f>
        <v>#REF!</v>
      </c>
      <c r="D60" s="447" t="s">
        <v>230</v>
      </c>
      <c r="E60" s="448"/>
      <c r="F60" s="448"/>
      <c r="G60" s="448"/>
      <c r="H60" s="448"/>
      <c r="I60" s="449"/>
      <c r="J60" s="44"/>
      <c r="K60" s="44"/>
      <c r="L60" s="44"/>
      <c r="M60" s="44"/>
      <c r="N60" s="44"/>
      <c r="O60" s="44"/>
    </row>
    <row r="61" spans="1:17" s="12" customFormat="1" ht="55" hidden="1" customHeight="1">
      <c r="A61" s="88"/>
      <c r="B61" s="392" t="str">
        <f>$D$20</f>
        <v>DARKEST NAVY</v>
      </c>
      <c r="C61" s="392" t="e">
        <f>#REF!</f>
        <v>#REF!</v>
      </c>
      <c r="D61" s="450"/>
      <c r="E61" s="451"/>
      <c r="F61" s="451"/>
      <c r="G61" s="451"/>
      <c r="H61" s="451"/>
      <c r="I61" s="452"/>
      <c r="J61" s="44"/>
      <c r="K61" s="44"/>
      <c r="L61" s="44"/>
      <c r="M61" s="44"/>
      <c r="N61" s="44"/>
      <c r="O61" s="44"/>
    </row>
    <row r="62" spans="1:17" s="12" customFormat="1" ht="27.5" hidden="1"/>
    <row r="63" spans="1:17" s="12" customFormat="1" ht="28" hidden="1">
      <c r="A63" s="88"/>
      <c r="B63" s="370"/>
      <c r="C63" s="371"/>
      <c r="D63" s="372"/>
      <c r="E63" s="372"/>
      <c r="F63" s="372"/>
      <c r="G63" s="372"/>
      <c r="H63" s="372"/>
      <c r="I63" s="373"/>
      <c r="J63" s="44"/>
      <c r="K63" s="44"/>
      <c r="L63" s="44"/>
    </row>
    <row r="64" spans="1:17" s="12" customFormat="1" ht="40.5" hidden="1" customHeight="1">
      <c r="A64" s="88"/>
      <c r="B64" s="389"/>
      <c r="C64" s="390"/>
      <c r="D64" s="259" t="s">
        <v>182</v>
      </c>
      <c r="E64" s="259" t="s">
        <v>60</v>
      </c>
      <c r="F64" s="259" t="s">
        <v>10</v>
      </c>
      <c r="G64" s="259" t="s">
        <v>57</v>
      </c>
      <c r="H64" s="259" t="s">
        <v>58</v>
      </c>
      <c r="I64" s="259" t="s">
        <v>59</v>
      </c>
      <c r="J64" s="44"/>
    </row>
    <row r="65" spans="1:17" s="12" customFormat="1" ht="81.5" hidden="1" customHeight="1">
      <c r="A65" s="88"/>
      <c r="B65" s="440" t="s">
        <v>211</v>
      </c>
      <c r="C65" s="440"/>
      <c r="D65" s="441" t="s">
        <v>231</v>
      </c>
      <c r="E65" s="442"/>
      <c r="F65" s="442"/>
      <c r="G65" s="442"/>
      <c r="H65" s="442"/>
      <c r="I65" s="443"/>
      <c r="J65" s="44"/>
    </row>
    <row r="66" spans="1:17" s="12" customFormat="1" ht="173.5" hidden="1" customHeight="1">
      <c r="A66" s="88"/>
      <c r="B66" s="440" t="s">
        <v>204</v>
      </c>
      <c r="C66" s="440"/>
      <c r="D66" s="444" t="s">
        <v>232</v>
      </c>
      <c r="E66" s="445"/>
      <c r="F66" s="445"/>
      <c r="G66" s="445"/>
      <c r="H66" s="445"/>
      <c r="I66" s="446"/>
      <c r="J66" s="44"/>
    </row>
    <row r="67" spans="1:17" s="12" customFormat="1" ht="40.5" hidden="1" customHeight="1">
      <c r="A67" s="88"/>
      <c r="B67" s="389"/>
      <c r="C67" s="390"/>
      <c r="D67" s="259" t="s">
        <v>182</v>
      </c>
      <c r="E67" s="259" t="s">
        <v>60</v>
      </c>
      <c r="F67" s="259" t="s">
        <v>10</v>
      </c>
      <c r="G67" s="259" t="s">
        <v>57</v>
      </c>
      <c r="H67" s="259" t="s">
        <v>58</v>
      </c>
      <c r="I67" s="259" t="s">
        <v>59</v>
      </c>
      <c r="J67" s="44"/>
    </row>
    <row r="68" spans="1:17" s="12" customFormat="1" ht="64" hidden="1" customHeight="1">
      <c r="A68" s="88"/>
      <c r="B68" s="440" t="s">
        <v>225</v>
      </c>
      <c r="C68" s="440"/>
      <c r="D68" s="441" t="s">
        <v>234</v>
      </c>
      <c r="E68" s="442"/>
      <c r="F68" s="442"/>
      <c r="G68" s="442"/>
      <c r="H68" s="442"/>
      <c r="I68" s="443"/>
      <c r="J68" s="44"/>
    </row>
    <row r="69" spans="1:17" s="12" customFormat="1" ht="106" hidden="1" customHeight="1">
      <c r="A69" s="88"/>
      <c r="B69" s="440" t="s">
        <v>226</v>
      </c>
      <c r="C69" s="440"/>
      <c r="D69" s="444" t="s">
        <v>233</v>
      </c>
      <c r="E69" s="445"/>
      <c r="F69" s="445"/>
      <c r="G69" s="445"/>
      <c r="H69" s="445"/>
      <c r="I69" s="446"/>
      <c r="J69" s="44"/>
    </row>
    <row r="70" spans="1:17" s="12" customFormat="1" ht="12.75" customHeight="1">
      <c r="A70" s="88"/>
      <c r="B70" s="88"/>
      <c r="C70" s="88"/>
      <c r="D70" s="88"/>
      <c r="E70" s="88"/>
      <c r="F70" s="88"/>
      <c r="G70" s="88"/>
      <c r="H70" s="88"/>
      <c r="I70" s="88"/>
      <c r="J70" s="44"/>
      <c r="K70" s="44"/>
      <c r="L70" s="44"/>
      <c r="M70" s="44"/>
      <c r="N70" s="44"/>
      <c r="O70" s="44"/>
      <c r="P70" s="44"/>
      <c r="Q70" s="44"/>
    </row>
    <row r="71" spans="1:17" s="88" customFormat="1" ht="42" customHeight="1">
      <c r="A71" s="13">
        <v>2</v>
      </c>
      <c r="B71" s="255" t="s">
        <v>214</v>
      </c>
      <c r="C71" s="368" t="s">
        <v>202</v>
      </c>
      <c r="D71" s="368"/>
      <c r="E71" s="368"/>
      <c r="F71" s="368"/>
      <c r="G71" s="44"/>
      <c r="H71" s="44"/>
      <c r="I71" s="44"/>
      <c r="J71" s="44"/>
      <c r="K71" s="16"/>
      <c r="L71" s="16"/>
      <c r="M71" s="44"/>
      <c r="N71" s="44"/>
      <c r="O71" s="44"/>
      <c r="P71" s="44"/>
      <c r="Q71" s="44"/>
    </row>
    <row r="72" spans="1:17" s="12" customFormat="1" ht="28" hidden="1">
      <c r="A72" s="88"/>
      <c r="B72" s="370" t="s">
        <v>49</v>
      </c>
      <c r="C72" s="371"/>
      <c r="D72" s="371"/>
      <c r="E72" s="371"/>
      <c r="F72" s="371"/>
      <c r="G72" s="371"/>
      <c r="H72" s="371"/>
      <c r="I72" s="374"/>
      <c r="J72" s="44"/>
      <c r="K72" s="16"/>
      <c r="L72" s="16"/>
      <c r="M72" s="44"/>
      <c r="N72" s="44"/>
      <c r="O72" s="44"/>
      <c r="P72" s="44"/>
      <c r="Q72" s="44"/>
    </row>
    <row r="73" spans="1:17" s="12" customFormat="1" ht="63" hidden="1" customHeight="1">
      <c r="A73" s="88"/>
      <c r="B73" s="376" t="s">
        <v>42</v>
      </c>
      <c r="C73" s="377"/>
      <c r="D73" s="378" t="s">
        <v>69</v>
      </c>
      <c r="E73" s="379"/>
      <c r="F73" s="379"/>
      <c r="G73" s="379"/>
      <c r="H73" s="379"/>
      <c r="I73" s="380"/>
      <c r="J73" s="44"/>
      <c r="K73" s="44"/>
      <c r="L73" s="44"/>
      <c r="M73" s="44"/>
      <c r="N73" s="44"/>
      <c r="O73" s="44"/>
      <c r="P73" s="44"/>
      <c r="Q73" s="44"/>
    </row>
    <row r="74" spans="1:17" s="12" customFormat="1" ht="72" hidden="1" customHeight="1">
      <c r="A74" s="88"/>
      <c r="B74" s="375" t="str">
        <f>$D$20</f>
        <v>DARKEST NAVY</v>
      </c>
      <c r="C74" s="375" t="e">
        <f>#REF!</f>
        <v>#REF!</v>
      </c>
      <c r="D74" s="381" t="s">
        <v>178</v>
      </c>
      <c r="E74" s="382"/>
      <c r="F74" s="382"/>
      <c r="G74" s="382"/>
      <c r="H74" s="382"/>
      <c r="I74" s="383"/>
      <c r="J74" s="44"/>
      <c r="K74" s="44"/>
      <c r="L74" s="44"/>
      <c r="M74" s="44"/>
      <c r="N74" s="44"/>
      <c r="O74" s="44"/>
    </row>
    <row r="75" spans="1:17" s="12" customFormat="1" ht="29.15" hidden="1" customHeight="1">
      <c r="A75" s="88"/>
      <c r="B75" s="213"/>
      <c r="C75" s="214"/>
      <c r="D75" s="215"/>
      <c r="E75" s="202"/>
      <c r="F75" s="202"/>
      <c r="G75" s="202"/>
      <c r="H75" s="202"/>
      <c r="I75" s="203"/>
      <c r="J75" s="44"/>
      <c r="K75" s="44"/>
      <c r="L75" s="44"/>
      <c r="M75" s="44"/>
      <c r="N75" s="44"/>
      <c r="O75" s="44"/>
    </row>
    <row r="76" spans="1:17" s="12" customFormat="1" ht="28" hidden="1">
      <c r="A76" s="88"/>
      <c r="B76" s="370" t="s">
        <v>70</v>
      </c>
      <c r="C76" s="371"/>
      <c r="D76" s="372"/>
      <c r="E76" s="372"/>
      <c r="F76" s="372"/>
      <c r="G76" s="372"/>
      <c r="H76" s="372"/>
      <c r="I76" s="373"/>
      <c r="J76" s="44"/>
      <c r="K76" s="44"/>
      <c r="L76" s="44"/>
    </row>
    <row r="77" spans="1:17" s="12" customFormat="1" ht="56.25" hidden="1" customHeight="1">
      <c r="A77" s="88"/>
      <c r="B77" s="389"/>
      <c r="C77" s="390"/>
      <c r="D77" s="259" t="s">
        <v>182</v>
      </c>
      <c r="E77" s="259" t="s">
        <v>60</v>
      </c>
      <c r="F77" s="259" t="s">
        <v>10</v>
      </c>
      <c r="G77" s="259" t="s">
        <v>57</v>
      </c>
      <c r="H77" s="259" t="s">
        <v>58</v>
      </c>
      <c r="I77" s="259" t="s">
        <v>59</v>
      </c>
      <c r="J77" s="44"/>
    </row>
    <row r="78" spans="1:17" s="12" customFormat="1" ht="67.5" hidden="1" customHeight="1">
      <c r="A78" s="88"/>
      <c r="B78" s="391" t="s">
        <v>183</v>
      </c>
      <c r="C78" s="391"/>
      <c r="D78" s="195"/>
      <c r="E78" s="196"/>
      <c r="F78" s="196"/>
      <c r="G78" s="196"/>
      <c r="H78" s="196"/>
      <c r="I78" s="196"/>
      <c r="J78" s="44"/>
    </row>
    <row r="79" spans="1:17" s="88" customFormat="1" ht="48.65" customHeight="1">
      <c r="A79" s="13">
        <v>3</v>
      </c>
      <c r="B79" s="255" t="s">
        <v>215</v>
      </c>
      <c r="C79" s="99" t="s">
        <v>404</v>
      </c>
      <c r="D79" s="15"/>
      <c r="E79" s="15"/>
      <c r="F79" s="15"/>
      <c r="G79" s="44"/>
      <c r="H79" s="44"/>
      <c r="I79" s="44"/>
      <c r="J79" s="44"/>
      <c r="K79" s="16"/>
      <c r="L79" s="16"/>
      <c r="M79" s="44"/>
      <c r="N79" s="44"/>
      <c r="O79" s="44"/>
      <c r="P79" s="44"/>
      <c r="Q79" s="44"/>
    </row>
    <row r="80" spans="1:17" s="12" customFormat="1" ht="36.65" hidden="1" customHeight="1">
      <c r="A80" s="88"/>
      <c r="B80" s="384" t="s">
        <v>42</v>
      </c>
      <c r="C80" s="385"/>
      <c r="D80" s="386" t="s">
        <v>210</v>
      </c>
      <c r="E80" s="387"/>
      <c r="F80" s="387"/>
      <c r="G80" s="387"/>
      <c r="H80" s="387"/>
      <c r="I80" s="388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70.5" hidden="1" customHeight="1">
      <c r="A81" s="88"/>
      <c r="B81" s="392" t="str">
        <f>$D$18</f>
        <v>DARKEST NAVY</v>
      </c>
      <c r="C81" s="392" t="e">
        <f>#REF!</f>
        <v>#REF!</v>
      </c>
      <c r="D81" s="393" t="s">
        <v>248</v>
      </c>
      <c r="E81" s="394"/>
      <c r="F81" s="394"/>
      <c r="G81" s="394"/>
      <c r="H81" s="394"/>
      <c r="I81" s="395"/>
      <c r="J81" s="44"/>
    </row>
    <row r="82" spans="1:17" s="12" customFormat="1" ht="70.5" hidden="1" customHeight="1">
      <c r="A82" s="88"/>
      <c r="B82" s="392" t="e">
        <f>#REF!</f>
        <v>#REF!</v>
      </c>
      <c r="C82" s="392" t="e">
        <f>#REF!</f>
        <v>#REF!</v>
      </c>
      <c r="D82" s="396"/>
      <c r="E82" s="397"/>
      <c r="F82" s="397"/>
      <c r="G82" s="397"/>
      <c r="H82" s="397"/>
      <c r="I82" s="398"/>
      <c r="J82" s="44"/>
    </row>
    <row r="83" spans="1:17" s="12" customFormat="1" ht="27.5">
      <c r="A83" s="88"/>
      <c r="B83" s="88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s="12" customFormat="1" ht="29.25" customHeight="1">
      <c r="B84" s="369" t="s">
        <v>78</v>
      </c>
      <c r="C84" s="369"/>
      <c r="D84" s="369"/>
      <c r="E84" s="369"/>
      <c r="G84" s="44"/>
      <c r="N84" s="43"/>
      <c r="O84" s="42"/>
      <c r="P84" s="42"/>
      <c r="Q84" s="43"/>
    </row>
    <row r="85" spans="1:17" s="12" customFormat="1" ht="35.25" customHeight="1">
      <c r="A85" s="88">
        <v>1</v>
      </c>
      <c r="B85" s="94" t="s">
        <v>207</v>
      </c>
      <c r="C85" s="88"/>
      <c r="D85" s="88"/>
      <c r="G85" s="44"/>
      <c r="N85" s="43"/>
      <c r="O85" s="42"/>
      <c r="P85" s="42"/>
      <c r="Q85" s="43"/>
    </row>
    <row r="86" spans="1:17" s="12" customFormat="1" ht="35.25" customHeight="1">
      <c r="A86" s="88">
        <v>2</v>
      </c>
      <c r="B86" s="94" t="s">
        <v>208</v>
      </c>
      <c r="C86" s="88"/>
      <c r="D86" s="88"/>
      <c r="G86" s="44"/>
      <c r="N86" s="43"/>
      <c r="O86" s="42"/>
      <c r="P86" s="42"/>
      <c r="Q86" s="43"/>
    </row>
    <row r="87" spans="1:17" s="12" customFormat="1" ht="35.25" customHeight="1">
      <c r="A87" s="88">
        <v>3</v>
      </c>
      <c r="B87" s="94" t="s">
        <v>209</v>
      </c>
      <c r="C87" s="88"/>
      <c r="D87" s="88"/>
      <c r="G87" s="44"/>
      <c r="N87" s="43"/>
      <c r="O87" s="42"/>
      <c r="P87" s="42"/>
      <c r="Q87" s="43"/>
    </row>
    <row r="88" spans="1:17" s="15" customFormat="1" ht="41" customHeight="1">
      <c r="A88" s="13"/>
      <c r="B88" s="260" t="s">
        <v>61</v>
      </c>
      <c r="C88" s="261" t="s">
        <v>182</v>
      </c>
      <c r="D88" s="261" t="s">
        <v>60</v>
      </c>
      <c r="E88" s="261" t="s">
        <v>10</v>
      </c>
      <c r="F88" s="261" t="s">
        <v>57</v>
      </c>
      <c r="G88" s="261" t="s">
        <v>58</v>
      </c>
      <c r="H88" s="261" t="s">
        <v>59</v>
      </c>
      <c r="I88" s="261" t="s">
        <v>11</v>
      </c>
      <c r="M88" s="47"/>
      <c r="N88" s="48"/>
      <c r="O88" s="48"/>
      <c r="P88" s="47"/>
    </row>
    <row r="89" spans="1:17" s="15" customFormat="1" ht="41" customHeight="1">
      <c r="A89" s="13"/>
      <c r="B89" s="260" t="s">
        <v>62</v>
      </c>
      <c r="C89" s="207">
        <f>F22</f>
        <v>0</v>
      </c>
      <c r="D89" s="207">
        <f t="shared" ref="D89:H89" si="27">G22</f>
        <v>0</v>
      </c>
      <c r="E89" s="207">
        <f t="shared" si="27"/>
        <v>2</v>
      </c>
      <c r="F89" s="207">
        <f t="shared" si="27"/>
        <v>0</v>
      </c>
      <c r="G89" s="207">
        <f t="shared" si="27"/>
        <v>0</v>
      </c>
      <c r="H89" s="207">
        <f t="shared" si="27"/>
        <v>0</v>
      </c>
      <c r="I89" s="207">
        <f>SUM(C89:H89)</f>
        <v>2</v>
      </c>
      <c r="M89" s="47"/>
      <c r="N89" s="48"/>
      <c r="O89" s="48"/>
      <c r="P89" s="47"/>
    </row>
    <row r="90" spans="1:17" s="95" customFormat="1" ht="319.5" customHeight="1">
      <c r="A90" s="362" t="s">
        <v>417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</row>
    <row r="91" spans="1:17" s="95" customFormat="1" ht="320.5" customHeight="1">
      <c r="A91" s="362" t="s">
        <v>235</v>
      </c>
      <c r="B91" s="362"/>
      <c r="C91" s="362"/>
      <c r="D91" s="362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  <row r="110" spans="7:7" s="95" customFormat="1" ht="27.5">
      <c r="G110" s="96"/>
    </row>
    <row r="111" spans="7:7" s="95" customFormat="1" ht="27.5">
      <c r="G111" s="96"/>
    </row>
    <row r="112" spans="7:7" s="95" customFormat="1" ht="27.5">
      <c r="G112" s="96"/>
    </row>
  </sheetData>
  <autoFilter ref="A32:R5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0">
    <mergeCell ref="B36:E36"/>
    <mergeCell ref="H36:I36"/>
    <mergeCell ref="P36:Q36"/>
    <mergeCell ref="H37:I37"/>
    <mergeCell ref="P39:Q39"/>
    <mergeCell ref="B38:E38"/>
    <mergeCell ref="H38:I38"/>
    <mergeCell ref="P38:Q38"/>
    <mergeCell ref="B37:E37"/>
    <mergeCell ref="P37:Q37"/>
    <mergeCell ref="H49:I49"/>
    <mergeCell ref="P49:Q49"/>
    <mergeCell ref="P45:Q45"/>
    <mergeCell ref="B47:E47"/>
    <mergeCell ref="H47:I47"/>
    <mergeCell ref="P47:Q47"/>
    <mergeCell ref="A43:E43"/>
    <mergeCell ref="P43:Q43"/>
    <mergeCell ref="B46:E46"/>
    <mergeCell ref="H44:I44"/>
    <mergeCell ref="P44:Q44"/>
    <mergeCell ref="B45:E45"/>
    <mergeCell ref="H45:I45"/>
    <mergeCell ref="J56:N56"/>
    <mergeCell ref="P52:Q52"/>
    <mergeCell ref="P50:Q50"/>
    <mergeCell ref="H52:I52"/>
    <mergeCell ref="H50:I50"/>
    <mergeCell ref="B50:E50"/>
    <mergeCell ref="H51:I51"/>
    <mergeCell ref="P51:Q51"/>
    <mergeCell ref="H54:I54"/>
    <mergeCell ref="P54:Q54"/>
    <mergeCell ref="H53:I53"/>
    <mergeCell ref="P53:Q53"/>
    <mergeCell ref="B58:I58"/>
    <mergeCell ref="B59:C59"/>
    <mergeCell ref="D59:I59"/>
    <mergeCell ref="B61:C61"/>
    <mergeCell ref="B63:I63"/>
    <mergeCell ref="B68:C68"/>
    <mergeCell ref="D68:I68"/>
    <mergeCell ref="B69:C69"/>
    <mergeCell ref="D69:I69"/>
    <mergeCell ref="B67:C67"/>
    <mergeCell ref="B64:C64"/>
    <mergeCell ref="B65:C65"/>
    <mergeCell ref="D65:I65"/>
    <mergeCell ref="B66:C66"/>
    <mergeCell ref="D66:I66"/>
    <mergeCell ref="B60:C60"/>
    <mergeCell ref="D60:I61"/>
    <mergeCell ref="B35:E35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B28:C28"/>
    <mergeCell ref="N28:Q28"/>
    <mergeCell ref="P34:Q34"/>
    <mergeCell ref="P35:Q35"/>
    <mergeCell ref="P32:Q32"/>
    <mergeCell ref="D81:I82"/>
    <mergeCell ref="B29:C29"/>
    <mergeCell ref="N29:Q29"/>
    <mergeCell ref="B48:E48"/>
    <mergeCell ref="H48:I48"/>
    <mergeCell ref="P48:Q48"/>
    <mergeCell ref="B49:E49"/>
    <mergeCell ref="H43:I43"/>
    <mergeCell ref="A26:Q26"/>
    <mergeCell ref="B27:C27"/>
    <mergeCell ref="N27:Q27"/>
    <mergeCell ref="B30:C30"/>
    <mergeCell ref="N30:Q30"/>
    <mergeCell ref="H35:I35"/>
    <mergeCell ref="A32:E32"/>
    <mergeCell ref="H32:I32"/>
    <mergeCell ref="B33:E33"/>
    <mergeCell ref="H33:I33"/>
    <mergeCell ref="P33:Q33"/>
    <mergeCell ref="B34:E34"/>
    <mergeCell ref="H34:I34"/>
    <mergeCell ref="H46:I46"/>
    <mergeCell ref="P46:Q46"/>
    <mergeCell ref="B44:E44"/>
    <mergeCell ref="A91:Q91"/>
    <mergeCell ref="B39:E39"/>
    <mergeCell ref="H39:I39"/>
    <mergeCell ref="B41:E41"/>
    <mergeCell ref="H41:I41"/>
    <mergeCell ref="P41:Q41"/>
    <mergeCell ref="B40:E40"/>
    <mergeCell ref="H40:I40"/>
    <mergeCell ref="P40:Q40"/>
    <mergeCell ref="A90:Q90"/>
    <mergeCell ref="C71:F71"/>
    <mergeCell ref="B84:E84"/>
    <mergeCell ref="B76:I76"/>
    <mergeCell ref="B72:I72"/>
    <mergeCell ref="B74:C74"/>
    <mergeCell ref="B73:C73"/>
    <mergeCell ref="D73:I73"/>
    <mergeCell ref="D74:I74"/>
    <mergeCell ref="B80:C80"/>
    <mergeCell ref="D80:I80"/>
    <mergeCell ref="B77:C77"/>
    <mergeCell ref="B78:C78"/>
    <mergeCell ref="B82:C82"/>
    <mergeCell ref="B81:C81"/>
  </mergeCells>
  <phoneticPr fontId="120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6" man="1"/>
    <brk id="41" max="16" man="1"/>
    <brk id="5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14" t="s">
        <v>73</v>
      </c>
      <c r="N1" s="414" t="s">
        <v>73</v>
      </c>
      <c r="O1" s="415" t="s">
        <v>74</v>
      </c>
      <c r="P1" s="415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14" t="s">
        <v>75</v>
      </c>
      <c r="N2" s="414" t="s">
        <v>75</v>
      </c>
      <c r="O2" s="416" t="s">
        <v>76</v>
      </c>
      <c r="P2" s="416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14" t="s">
        <v>77</v>
      </c>
      <c r="N3" s="414" t="s">
        <v>77</v>
      </c>
      <c r="O3" s="417" t="s">
        <v>79</v>
      </c>
      <c r="P3" s="415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40" t="s">
        <v>139</v>
      </c>
      <c r="H5" s="541"/>
      <c r="I5" s="541"/>
      <c r="J5" s="541"/>
      <c r="K5" s="541"/>
      <c r="L5" s="542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43"/>
      <c r="H6" s="544"/>
      <c r="I6" s="544"/>
      <c r="J6" s="544"/>
      <c r="K6" s="544"/>
      <c r="L6" s="545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43"/>
      <c r="H7" s="544"/>
      <c r="I7" s="544"/>
      <c r="J7" s="544"/>
      <c r="K7" s="544"/>
      <c r="L7" s="545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20" t="s">
        <v>142</v>
      </c>
      <c r="E8" s="420"/>
      <c r="F8" s="420"/>
      <c r="G8" s="546"/>
      <c r="H8" s="547"/>
      <c r="I8" s="547"/>
      <c r="J8" s="547"/>
      <c r="K8" s="547"/>
      <c r="L8" s="548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32">
        <v>44964</v>
      </c>
      <c r="E11" s="433"/>
      <c r="F11" s="433"/>
      <c r="G11" s="22"/>
      <c r="H11" s="23"/>
      <c r="I11" s="20"/>
      <c r="J11" s="20" t="s">
        <v>4</v>
      </c>
      <c r="K11" s="20"/>
      <c r="L11" s="549" t="s">
        <v>128</v>
      </c>
      <c r="M11" s="549"/>
      <c r="N11" s="549"/>
      <c r="O11" s="549"/>
      <c r="P11" s="549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34"/>
      <c r="C13" s="434"/>
      <c r="D13" s="434"/>
      <c r="E13" s="434"/>
      <c r="F13" s="43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32" t="s">
        <v>147</v>
      </c>
      <c r="E28" s="532"/>
      <c r="F28" s="532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32" t="str">
        <f>+D28</f>
        <v>WASHED BURGUNDY</v>
      </c>
      <c r="E29" s="532"/>
      <c r="F29" s="532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33" t="str">
        <f>+D29</f>
        <v>WASHED BURGUNDY</v>
      </c>
      <c r="E30" s="533"/>
      <c r="F30" s="533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31" t="s">
        <v>130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</row>
    <row r="44" spans="1:16" s="1" customFormat="1" ht="59.15" customHeight="1" thickBot="1">
      <c r="B44" s="75" t="s">
        <v>14</v>
      </c>
      <c r="C44" s="32"/>
      <c r="D44" s="534"/>
      <c r="E44" s="534"/>
      <c r="F44" s="534"/>
      <c r="G44" s="534"/>
      <c r="H44" s="534"/>
      <c r="I44" s="534"/>
      <c r="J44" s="534"/>
      <c r="K44" s="534"/>
      <c r="L44" s="534"/>
      <c r="M44" s="534"/>
      <c r="N44" s="534"/>
      <c r="O44" s="534"/>
      <c r="P44" s="534"/>
    </row>
    <row r="45" spans="1:16" s="33" customFormat="1" ht="100.5" thickBot="1">
      <c r="A45" s="535" t="s">
        <v>15</v>
      </c>
      <c r="B45" s="536"/>
      <c r="C45" s="536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37" t="s">
        <v>51</v>
      </c>
      <c r="N45" s="538"/>
      <c r="O45" s="538"/>
      <c r="P45" s="539"/>
    </row>
    <row r="46" spans="1:16" s="43" customFormat="1" ht="45.75" hidden="1" customHeight="1">
      <c r="A46" s="529" t="str">
        <f>D18</f>
        <v>BLACK</v>
      </c>
      <c r="B46" s="530"/>
      <c r="C46" s="530"/>
      <c r="D46" s="530"/>
      <c r="E46" s="530"/>
      <c r="F46" s="530"/>
      <c r="G46" s="530"/>
      <c r="H46" s="530"/>
      <c r="I46" s="530"/>
      <c r="J46" s="530"/>
      <c r="K46" s="530"/>
      <c r="L46" s="530"/>
      <c r="M46" s="530"/>
      <c r="N46" s="530"/>
      <c r="O46" s="530"/>
      <c r="P46" s="531"/>
    </row>
    <row r="47" spans="1:16" s="139" customFormat="1" ht="120" hidden="1" customHeight="1">
      <c r="A47" s="115">
        <v>1</v>
      </c>
      <c r="B47" s="524" t="str">
        <f>$L$11</f>
        <v>100% DRY COTTON FLEECE 410GSM</v>
      </c>
      <c r="C47" s="524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25"/>
      <c r="N47" s="526"/>
      <c r="O47" s="526"/>
      <c r="P47" s="527"/>
    </row>
    <row r="48" spans="1:16" s="139" customFormat="1" ht="89.25" hidden="1" customHeight="1">
      <c r="A48" s="144">
        <v>2</v>
      </c>
      <c r="B48" s="524" t="s">
        <v>149</v>
      </c>
      <c r="C48" s="524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25"/>
      <c r="N48" s="526"/>
      <c r="O48" s="526"/>
      <c r="P48" s="527"/>
    </row>
    <row r="49" spans="1:16" s="139" customFormat="1" ht="129" hidden="1" customHeight="1">
      <c r="A49" s="115">
        <v>3</v>
      </c>
      <c r="B49" s="528" t="s">
        <v>126</v>
      </c>
      <c r="C49" s="528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25"/>
      <c r="N49" s="526"/>
      <c r="O49" s="526"/>
      <c r="P49" s="527"/>
    </row>
    <row r="50" spans="1:16" s="43" customFormat="1" ht="51.75" customHeight="1">
      <c r="A50" s="521" t="str">
        <f>D23</f>
        <v>GREY HEATHER</v>
      </c>
      <c r="B50" s="522"/>
      <c r="C50" s="522"/>
      <c r="D50" s="522"/>
      <c r="E50" s="522"/>
      <c r="F50" s="522"/>
      <c r="G50" s="522"/>
      <c r="H50" s="522"/>
      <c r="I50" s="522"/>
      <c r="J50" s="522"/>
      <c r="K50" s="522"/>
      <c r="L50" s="522"/>
      <c r="M50" s="522"/>
      <c r="N50" s="522"/>
      <c r="O50" s="522"/>
      <c r="P50" s="523"/>
    </row>
    <row r="51" spans="1:16" s="139" customFormat="1" ht="186.75" customHeight="1">
      <c r="A51" s="115">
        <v>1</v>
      </c>
      <c r="B51" s="524" t="str">
        <f>$L$11</f>
        <v>100% DRY COTTON FLEECE 410GSM</v>
      </c>
      <c r="C51" s="524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25" t="s">
        <v>177</v>
      </c>
      <c r="N51" s="526"/>
      <c r="O51" s="526"/>
      <c r="P51" s="527"/>
    </row>
    <row r="52" spans="1:16" s="139" customFormat="1" ht="186.75" customHeight="1">
      <c r="A52" s="144">
        <v>2</v>
      </c>
      <c r="B52" s="524" t="s">
        <v>149</v>
      </c>
      <c r="C52" s="524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25" t="s">
        <v>168</v>
      </c>
      <c r="N52" s="526"/>
      <c r="O52" s="526"/>
      <c r="P52" s="527"/>
    </row>
    <row r="53" spans="1:16" s="139" customFormat="1" ht="186.75" customHeight="1">
      <c r="A53" s="115">
        <v>3</v>
      </c>
      <c r="B53" s="528" t="s">
        <v>126</v>
      </c>
      <c r="C53" s="528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25" t="s">
        <v>169</v>
      </c>
      <c r="N53" s="526"/>
      <c r="O53" s="526"/>
      <c r="P53" s="527"/>
    </row>
    <row r="54" spans="1:16" s="43" customFormat="1" ht="51.75" hidden="1" customHeight="1">
      <c r="A54" s="521" t="str">
        <f>D28</f>
        <v>WASHED BURGUNDY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/>
      <c r="O54" s="522"/>
      <c r="P54" s="523"/>
    </row>
    <row r="55" spans="1:16" s="139" customFormat="1" ht="96.75" hidden="1" customHeight="1">
      <c r="A55" s="115">
        <v>1</v>
      </c>
      <c r="B55" s="524" t="str">
        <f>$L$11</f>
        <v>100% DRY COTTON FLEECE 410GSM</v>
      </c>
      <c r="C55" s="524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25"/>
      <c r="N55" s="526"/>
      <c r="O55" s="526"/>
      <c r="P55" s="527"/>
    </row>
    <row r="56" spans="1:16" s="139" customFormat="1" ht="70.5" hidden="1" customHeight="1">
      <c r="A56" s="144">
        <v>2</v>
      </c>
      <c r="B56" s="524" t="s">
        <v>149</v>
      </c>
      <c r="C56" s="524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25"/>
      <c r="N56" s="526"/>
      <c r="O56" s="526"/>
      <c r="P56" s="527"/>
    </row>
    <row r="57" spans="1:16" s="139" customFormat="1" ht="125.25" hidden="1" customHeight="1">
      <c r="A57" s="115">
        <v>3</v>
      </c>
      <c r="B57" s="528" t="s">
        <v>126</v>
      </c>
      <c r="C57" s="528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25"/>
      <c r="N57" s="526"/>
      <c r="O57" s="526"/>
      <c r="P57" s="527"/>
    </row>
    <row r="58" spans="1:16" s="43" customFormat="1" ht="51.75" hidden="1" customHeight="1">
      <c r="A58" s="521" t="str">
        <f>D33</f>
        <v>LIME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/>
      <c r="O58" s="522"/>
      <c r="P58" s="523"/>
    </row>
    <row r="59" spans="1:16" s="139" customFormat="1" ht="96.75" hidden="1" customHeight="1">
      <c r="A59" s="115">
        <v>1</v>
      </c>
      <c r="B59" s="524" t="str">
        <f>$L$11</f>
        <v>100% DRY COTTON FLEECE 410GSM</v>
      </c>
      <c r="C59" s="524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25"/>
      <c r="N59" s="526"/>
      <c r="O59" s="526"/>
      <c r="P59" s="527"/>
    </row>
    <row r="60" spans="1:16" s="139" customFormat="1" ht="70.5" hidden="1" customHeight="1">
      <c r="A60" s="144">
        <v>2</v>
      </c>
      <c r="B60" s="524" t="s">
        <v>149</v>
      </c>
      <c r="C60" s="524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25"/>
      <c r="N60" s="526"/>
      <c r="O60" s="526"/>
      <c r="P60" s="527"/>
    </row>
    <row r="61" spans="1:16" s="139" customFormat="1" ht="125.25" hidden="1" customHeight="1">
      <c r="A61" s="115">
        <v>3</v>
      </c>
      <c r="B61" s="528" t="s">
        <v>126</v>
      </c>
      <c r="C61" s="528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25"/>
      <c r="N61" s="526"/>
      <c r="O61" s="526"/>
      <c r="P61" s="527"/>
    </row>
    <row r="62" spans="1:16" s="43" customFormat="1" ht="21.75" customHeight="1">
      <c r="A62" s="521"/>
      <c r="B62" s="522"/>
      <c r="C62" s="522"/>
      <c r="D62" s="522"/>
      <c r="E62" s="522"/>
      <c r="F62" s="522"/>
      <c r="G62" s="522"/>
      <c r="H62" s="522"/>
      <c r="I62" s="522"/>
      <c r="J62" s="522"/>
      <c r="K62" s="522"/>
      <c r="L62" s="522"/>
      <c r="M62" s="522"/>
      <c r="N62" s="522"/>
      <c r="O62" s="522"/>
      <c r="P62" s="523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09" t="s">
        <v>22</v>
      </c>
      <c r="B64" s="511"/>
      <c r="C64" s="511"/>
      <c r="D64" s="511"/>
      <c r="E64" s="512"/>
      <c r="F64" s="72" t="s">
        <v>47</v>
      </c>
      <c r="G64" s="72" t="s">
        <v>23</v>
      </c>
      <c r="H64" s="513" t="s">
        <v>42</v>
      </c>
      <c r="I64" s="514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99" t="s">
        <v>41</v>
      </c>
      <c r="C65" s="499"/>
      <c r="D65" s="499"/>
      <c r="E65" s="499"/>
      <c r="F65" s="82" t="str">
        <f>H65</f>
        <v>BLACK</v>
      </c>
      <c r="G65" s="112"/>
      <c r="H65" s="503" t="str">
        <f>$D$18</f>
        <v>BLACK</v>
      </c>
      <c r="I65" s="502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99" t="s">
        <v>41</v>
      </c>
      <c r="C66" s="499"/>
      <c r="D66" s="499"/>
      <c r="E66" s="499"/>
      <c r="F66" s="82" t="str">
        <f t="shared" ref="F66:F68" si="18">H66</f>
        <v>GREY HEATHER</v>
      </c>
      <c r="G66" s="112" t="s">
        <v>176</v>
      </c>
      <c r="H66" s="503" t="str">
        <f>$D$23</f>
        <v>GREY HEATHER</v>
      </c>
      <c r="I66" s="502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99" t="s">
        <v>41</v>
      </c>
      <c r="C67" s="499"/>
      <c r="D67" s="499"/>
      <c r="E67" s="499"/>
      <c r="F67" s="82" t="str">
        <f t="shared" si="18"/>
        <v>WASHED BURGUNDY</v>
      </c>
      <c r="G67" s="112"/>
      <c r="H67" s="503" t="str">
        <f>$D$28</f>
        <v>WASHED BURGUNDY</v>
      </c>
      <c r="I67" s="502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99" t="s">
        <v>41</v>
      </c>
      <c r="C68" s="499"/>
      <c r="D68" s="499"/>
      <c r="E68" s="499"/>
      <c r="F68" s="82" t="str">
        <f t="shared" si="18"/>
        <v>LIME</v>
      </c>
      <c r="G68" s="112"/>
      <c r="H68" s="503" t="str">
        <f>$D$33</f>
        <v>LIME</v>
      </c>
      <c r="I68" s="502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99" t="s">
        <v>123</v>
      </c>
      <c r="C69" s="499"/>
      <c r="D69" s="499"/>
      <c r="E69" s="499"/>
      <c r="F69" s="505" t="s">
        <v>39</v>
      </c>
      <c r="G69" s="508" t="s">
        <v>131</v>
      </c>
      <c r="H69" s="519" t="str">
        <f t="shared" ref="H69" si="19">$D$18</f>
        <v>BLACK</v>
      </c>
      <c r="I69" s="520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99" t="s">
        <v>123</v>
      </c>
      <c r="C70" s="499"/>
      <c r="D70" s="499"/>
      <c r="E70" s="499"/>
      <c r="F70" s="517" t="s">
        <v>39</v>
      </c>
      <c r="G70" s="518" t="s">
        <v>131</v>
      </c>
      <c r="H70" s="404" t="str">
        <f t="shared" ref="H70" si="21">$D$23</f>
        <v>GREY HEATHER</v>
      </c>
      <c r="I70" s="404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99" t="s">
        <v>123</v>
      </c>
      <c r="C71" s="499"/>
      <c r="D71" s="499"/>
      <c r="E71" s="499"/>
      <c r="F71" s="506" t="s">
        <v>39</v>
      </c>
      <c r="G71" s="509" t="s">
        <v>131</v>
      </c>
      <c r="H71" s="515" t="str">
        <f t="shared" ref="H71" si="23">$D$28</f>
        <v>WASHED BURGUNDY</v>
      </c>
      <c r="I71" s="516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99" t="s">
        <v>123</v>
      </c>
      <c r="C72" s="499"/>
      <c r="D72" s="499"/>
      <c r="E72" s="499"/>
      <c r="F72" s="507" t="s">
        <v>39</v>
      </c>
      <c r="G72" s="510" t="s">
        <v>131</v>
      </c>
      <c r="H72" s="503" t="str">
        <f t="shared" ref="H72" si="25">$D$33</f>
        <v>LIME</v>
      </c>
      <c r="I72" s="502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98" t="s">
        <v>151</v>
      </c>
      <c r="C73" s="499"/>
      <c r="D73" s="499"/>
      <c r="E73" s="499"/>
      <c r="F73" s="505" t="s">
        <v>107</v>
      </c>
      <c r="G73" s="508" t="s">
        <v>152</v>
      </c>
      <c r="H73" s="519" t="str">
        <f t="shared" ref="H73" si="27">$D$18</f>
        <v>BLACK</v>
      </c>
      <c r="I73" s="520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98" t="s">
        <v>151</v>
      </c>
      <c r="C74" s="499"/>
      <c r="D74" s="499"/>
      <c r="E74" s="499"/>
      <c r="F74" s="517"/>
      <c r="G74" s="518"/>
      <c r="H74" s="404" t="str">
        <f t="shared" ref="H74" si="30">$D$23</f>
        <v>GREY HEATHER</v>
      </c>
      <c r="I74" s="404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98" t="s">
        <v>151</v>
      </c>
      <c r="C75" s="499"/>
      <c r="D75" s="499"/>
      <c r="E75" s="499"/>
      <c r="F75" s="506"/>
      <c r="G75" s="509"/>
      <c r="H75" s="515" t="str">
        <f t="shared" ref="H75" si="32">$D$28</f>
        <v>WASHED BURGUNDY</v>
      </c>
      <c r="I75" s="516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98" t="s">
        <v>151</v>
      </c>
      <c r="C76" s="499"/>
      <c r="D76" s="499"/>
      <c r="E76" s="499"/>
      <c r="F76" s="507"/>
      <c r="G76" s="510"/>
      <c r="H76" s="503" t="str">
        <f t="shared" ref="H76" si="34">$D$33</f>
        <v>LIME</v>
      </c>
      <c r="I76" s="502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98" t="s">
        <v>85</v>
      </c>
      <c r="C77" s="499"/>
      <c r="D77" s="499"/>
      <c r="E77" s="499"/>
      <c r="F77" s="505" t="s">
        <v>107</v>
      </c>
      <c r="G77" s="508" t="s">
        <v>86</v>
      </c>
      <c r="H77" s="519" t="str">
        <f t="shared" ref="H77" si="36">$D$18</f>
        <v>BLACK</v>
      </c>
      <c r="I77" s="520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98" t="s">
        <v>85</v>
      </c>
      <c r="C78" s="499"/>
      <c r="D78" s="499"/>
      <c r="E78" s="499"/>
      <c r="F78" s="517"/>
      <c r="G78" s="518"/>
      <c r="H78" s="404" t="str">
        <f t="shared" ref="H78" si="38">$D$23</f>
        <v>GREY HEATHER</v>
      </c>
      <c r="I78" s="404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98" t="s">
        <v>85</v>
      </c>
      <c r="C79" s="499"/>
      <c r="D79" s="499"/>
      <c r="E79" s="499"/>
      <c r="F79" s="506"/>
      <c r="G79" s="509"/>
      <c r="H79" s="515" t="str">
        <f t="shared" ref="H79" si="40">$D$28</f>
        <v>WASHED BURGUNDY</v>
      </c>
      <c r="I79" s="516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98" t="s">
        <v>85</v>
      </c>
      <c r="C80" s="499"/>
      <c r="D80" s="499"/>
      <c r="E80" s="499"/>
      <c r="F80" s="507"/>
      <c r="G80" s="510"/>
      <c r="H80" s="503" t="str">
        <f t="shared" ref="H80" si="42">$D$33</f>
        <v>LIME</v>
      </c>
      <c r="I80" s="502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98" t="s">
        <v>114</v>
      </c>
      <c r="C81" s="499"/>
      <c r="D81" s="499"/>
      <c r="E81" s="499"/>
      <c r="F81" s="505" t="s">
        <v>89</v>
      </c>
      <c r="G81" s="508"/>
      <c r="H81" s="519" t="str">
        <f t="shared" ref="H81" si="44">$D$18</f>
        <v>BLACK</v>
      </c>
      <c r="I81" s="520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98" t="s">
        <v>114</v>
      </c>
      <c r="C82" s="499"/>
      <c r="D82" s="499"/>
      <c r="E82" s="499"/>
      <c r="F82" s="517"/>
      <c r="G82" s="518"/>
      <c r="H82" s="404" t="str">
        <f t="shared" ref="H82" si="46">$D$23</f>
        <v>GREY HEATHER</v>
      </c>
      <c r="I82" s="404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98" t="s">
        <v>114</v>
      </c>
      <c r="C83" s="499"/>
      <c r="D83" s="499"/>
      <c r="E83" s="499"/>
      <c r="F83" s="506"/>
      <c r="G83" s="509"/>
      <c r="H83" s="515" t="str">
        <f t="shared" ref="H83" si="48">$D$28</f>
        <v>WASHED BURGUNDY</v>
      </c>
      <c r="I83" s="516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98" t="s">
        <v>114</v>
      </c>
      <c r="C84" s="499"/>
      <c r="D84" s="499"/>
      <c r="E84" s="499"/>
      <c r="F84" s="507"/>
      <c r="G84" s="510"/>
      <c r="H84" s="503" t="str">
        <f t="shared" ref="H84" si="50">$D$33</f>
        <v>LIME</v>
      </c>
      <c r="I84" s="502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99" t="s">
        <v>87</v>
      </c>
      <c r="C85" s="499"/>
      <c r="D85" s="499"/>
      <c r="E85" s="499"/>
      <c r="F85" s="505" t="s">
        <v>108</v>
      </c>
      <c r="G85" s="508" t="s">
        <v>88</v>
      </c>
      <c r="H85" s="519" t="str">
        <f t="shared" ref="H85" si="52">$D$18</f>
        <v>BLACK</v>
      </c>
      <c r="I85" s="520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99" t="s">
        <v>87</v>
      </c>
      <c r="C86" s="499"/>
      <c r="D86" s="499"/>
      <c r="E86" s="499"/>
      <c r="F86" s="517"/>
      <c r="G86" s="518"/>
      <c r="H86" s="404" t="str">
        <f t="shared" ref="H86" si="55">$D$23</f>
        <v>GREY HEATHER</v>
      </c>
      <c r="I86" s="404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99" t="s">
        <v>87</v>
      </c>
      <c r="C87" s="499"/>
      <c r="D87" s="499"/>
      <c r="E87" s="499"/>
      <c r="F87" s="506"/>
      <c r="G87" s="509"/>
      <c r="H87" s="515" t="str">
        <f t="shared" ref="H87" si="57">$D$28</f>
        <v>WASHED BURGUNDY</v>
      </c>
      <c r="I87" s="516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99" t="s">
        <v>87</v>
      </c>
      <c r="C88" s="499"/>
      <c r="D88" s="499"/>
      <c r="E88" s="499"/>
      <c r="F88" s="507"/>
      <c r="G88" s="510"/>
      <c r="H88" s="503" t="str">
        <f t="shared" ref="H88" si="59">$D$33</f>
        <v>LIME</v>
      </c>
      <c r="I88" s="502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09" t="s">
        <v>22</v>
      </c>
      <c r="B90" s="511"/>
      <c r="C90" s="511"/>
      <c r="D90" s="511"/>
      <c r="E90" s="512"/>
      <c r="F90" s="72" t="s">
        <v>47</v>
      </c>
      <c r="G90" s="72" t="s">
        <v>23</v>
      </c>
      <c r="H90" s="513" t="s">
        <v>42</v>
      </c>
      <c r="I90" s="514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98" t="s">
        <v>132</v>
      </c>
      <c r="C91" s="499"/>
      <c r="D91" s="499"/>
      <c r="E91" s="499"/>
      <c r="F91" s="505" t="s">
        <v>89</v>
      </c>
      <c r="G91" s="508" t="s">
        <v>118</v>
      </c>
      <c r="H91" s="503" t="str">
        <f t="shared" ref="H91" si="61">$D$18</f>
        <v>BLACK</v>
      </c>
      <c r="I91" s="502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98" t="s">
        <v>132</v>
      </c>
      <c r="C92" s="499"/>
      <c r="D92" s="499"/>
      <c r="E92" s="499"/>
      <c r="F92" s="506"/>
      <c r="G92" s="509"/>
      <c r="H92" s="503" t="str">
        <f t="shared" ref="H92" si="66">$D$23</f>
        <v>GREY HEATHER</v>
      </c>
      <c r="I92" s="502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98" t="s">
        <v>132</v>
      </c>
      <c r="C93" s="499"/>
      <c r="D93" s="499"/>
      <c r="E93" s="499"/>
      <c r="F93" s="506"/>
      <c r="G93" s="509"/>
      <c r="H93" s="503" t="str">
        <f t="shared" ref="H93" si="68">$D$28</f>
        <v>WASHED BURGUNDY</v>
      </c>
      <c r="I93" s="502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98" t="s">
        <v>132</v>
      </c>
      <c r="C94" s="499"/>
      <c r="D94" s="499"/>
      <c r="E94" s="499"/>
      <c r="F94" s="507"/>
      <c r="G94" s="510"/>
      <c r="H94" s="503" t="str">
        <f t="shared" ref="H94" si="70">$D$33</f>
        <v>LIME</v>
      </c>
      <c r="I94" s="502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75" t="s">
        <v>133</v>
      </c>
      <c r="C95" s="504"/>
      <c r="D95" s="504"/>
      <c r="E95" s="476"/>
      <c r="F95" s="505" t="s">
        <v>89</v>
      </c>
      <c r="G95" s="508" t="s">
        <v>118</v>
      </c>
      <c r="H95" s="503" t="str">
        <f t="shared" ref="H95:H123" si="72">$D$18</f>
        <v>BLACK</v>
      </c>
      <c r="I95" s="502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75" t="s">
        <v>133</v>
      </c>
      <c r="C96" s="504"/>
      <c r="D96" s="504"/>
      <c r="E96" s="476"/>
      <c r="F96" s="506"/>
      <c r="G96" s="509"/>
      <c r="H96" s="503" t="str">
        <f t="shared" ref="H96:H124" si="73">$D$23</f>
        <v>GREY HEATHER</v>
      </c>
      <c r="I96" s="502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75" t="s">
        <v>133</v>
      </c>
      <c r="C97" s="504"/>
      <c r="D97" s="504"/>
      <c r="E97" s="476"/>
      <c r="F97" s="506"/>
      <c r="G97" s="509"/>
      <c r="H97" s="503" t="str">
        <f t="shared" ref="H97:H121" si="74">$D$28</f>
        <v>WASHED BURGUNDY</v>
      </c>
      <c r="I97" s="502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75" t="s">
        <v>133</v>
      </c>
      <c r="C98" s="504"/>
      <c r="D98" s="504"/>
      <c r="E98" s="476"/>
      <c r="F98" s="507"/>
      <c r="G98" s="510"/>
      <c r="H98" s="503" t="str">
        <f t="shared" ref="H98:H122" si="76">$D$33</f>
        <v>LIME</v>
      </c>
      <c r="I98" s="502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75" t="s">
        <v>153</v>
      </c>
      <c r="C99" s="504"/>
      <c r="D99" s="504"/>
      <c r="E99" s="476"/>
      <c r="F99" s="505" t="s">
        <v>91</v>
      </c>
      <c r="G99" s="508" t="s">
        <v>174</v>
      </c>
      <c r="H99" s="503" t="str">
        <f t="shared" si="72"/>
        <v>BLACK</v>
      </c>
      <c r="I99" s="502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75" t="s">
        <v>153</v>
      </c>
      <c r="C100" s="504"/>
      <c r="D100" s="504"/>
      <c r="E100" s="476"/>
      <c r="F100" s="506"/>
      <c r="G100" s="509"/>
      <c r="H100" s="503" t="str">
        <f t="shared" si="73"/>
        <v>GREY HEATHER</v>
      </c>
      <c r="I100" s="502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75" t="s">
        <v>153</v>
      </c>
      <c r="C101" s="504"/>
      <c r="D101" s="504"/>
      <c r="E101" s="476"/>
      <c r="F101" s="506"/>
      <c r="G101" s="509"/>
      <c r="H101" s="503" t="str">
        <f t="shared" si="74"/>
        <v>WASHED BURGUNDY</v>
      </c>
      <c r="I101" s="502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75" t="s">
        <v>153</v>
      </c>
      <c r="C102" s="504"/>
      <c r="D102" s="504"/>
      <c r="E102" s="476"/>
      <c r="F102" s="507"/>
      <c r="G102" s="510"/>
      <c r="H102" s="503" t="str">
        <f t="shared" si="76"/>
        <v>LIME</v>
      </c>
      <c r="I102" s="502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75" t="s">
        <v>116</v>
      </c>
      <c r="C103" s="504"/>
      <c r="D103" s="504"/>
      <c r="E103" s="476"/>
      <c r="F103" s="82" t="s">
        <v>92</v>
      </c>
      <c r="G103" s="82"/>
      <c r="H103" s="503" t="str">
        <f t="shared" si="72"/>
        <v>BLACK</v>
      </c>
      <c r="I103" s="502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75" t="s">
        <v>116</v>
      </c>
      <c r="C104" s="504"/>
      <c r="D104" s="504"/>
      <c r="E104" s="476"/>
      <c r="F104" s="82" t="s">
        <v>92</v>
      </c>
      <c r="G104" s="82"/>
      <c r="H104" s="503" t="str">
        <f t="shared" si="73"/>
        <v>GREY HEATHER</v>
      </c>
      <c r="I104" s="502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75" t="s">
        <v>116</v>
      </c>
      <c r="C105" s="504"/>
      <c r="D105" s="504"/>
      <c r="E105" s="476"/>
      <c r="F105" s="82" t="s">
        <v>92</v>
      </c>
      <c r="G105" s="82"/>
      <c r="H105" s="503" t="str">
        <f t="shared" si="74"/>
        <v>WASHED BURGUNDY</v>
      </c>
      <c r="I105" s="502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75" t="s">
        <v>116</v>
      </c>
      <c r="C106" s="504"/>
      <c r="D106" s="504"/>
      <c r="E106" s="476"/>
      <c r="F106" s="82" t="s">
        <v>92</v>
      </c>
      <c r="G106" s="82"/>
      <c r="H106" s="503" t="str">
        <f t="shared" si="76"/>
        <v>LIME</v>
      </c>
      <c r="I106" s="502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98" t="s">
        <v>93</v>
      </c>
      <c r="C107" s="499"/>
      <c r="D107" s="499"/>
      <c r="E107" s="499"/>
      <c r="F107" s="82" t="s">
        <v>55</v>
      </c>
      <c r="G107" s="82"/>
      <c r="H107" s="503" t="str">
        <f t="shared" si="72"/>
        <v>BLACK</v>
      </c>
      <c r="I107" s="502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98" t="s">
        <v>93</v>
      </c>
      <c r="C108" s="499"/>
      <c r="D108" s="499"/>
      <c r="E108" s="499"/>
      <c r="F108" s="82" t="s">
        <v>55</v>
      </c>
      <c r="G108" s="82"/>
      <c r="H108" s="503" t="str">
        <f t="shared" si="73"/>
        <v>GREY HEATHER</v>
      </c>
      <c r="I108" s="502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98" t="s">
        <v>93</v>
      </c>
      <c r="C109" s="499"/>
      <c r="D109" s="499"/>
      <c r="E109" s="499"/>
      <c r="F109" s="82" t="s">
        <v>55</v>
      </c>
      <c r="G109" s="82"/>
      <c r="H109" s="503" t="str">
        <f t="shared" si="74"/>
        <v>WASHED BURGUNDY</v>
      </c>
      <c r="I109" s="502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98" t="s">
        <v>93</v>
      </c>
      <c r="C110" s="499"/>
      <c r="D110" s="499"/>
      <c r="E110" s="499"/>
      <c r="F110" s="82" t="s">
        <v>55</v>
      </c>
      <c r="G110" s="82"/>
      <c r="H110" s="503" t="str">
        <f t="shared" si="76"/>
        <v>LIME</v>
      </c>
      <c r="I110" s="502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98" t="s">
        <v>94</v>
      </c>
      <c r="C111" s="499"/>
      <c r="D111" s="499"/>
      <c r="E111" s="499"/>
      <c r="F111" s="82" t="s">
        <v>55</v>
      </c>
      <c r="G111" s="82"/>
      <c r="H111" s="503" t="str">
        <f t="shared" si="72"/>
        <v>BLACK</v>
      </c>
      <c r="I111" s="502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98" t="s">
        <v>94</v>
      </c>
      <c r="C112" s="499"/>
      <c r="D112" s="499"/>
      <c r="E112" s="499"/>
      <c r="F112" s="82" t="s">
        <v>55</v>
      </c>
      <c r="G112" s="82"/>
      <c r="H112" s="503" t="str">
        <f t="shared" si="73"/>
        <v>GREY HEATHER</v>
      </c>
      <c r="I112" s="502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98" t="s">
        <v>94</v>
      </c>
      <c r="C113" s="499"/>
      <c r="D113" s="499"/>
      <c r="E113" s="499"/>
      <c r="F113" s="82" t="s">
        <v>55</v>
      </c>
      <c r="G113" s="82"/>
      <c r="H113" s="503" t="str">
        <f t="shared" si="74"/>
        <v>WASHED BURGUNDY</v>
      </c>
      <c r="I113" s="502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98" t="s">
        <v>94</v>
      </c>
      <c r="C114" s="499"/>
      <c r="D114" s="499"/>
      <c r="E114" s="499"/>
      <c r="F114" s="82" t="s">
        <v>55</v>
      </c>
      <c r="G114" s="82"/>
      <c r="H114" s="503" t="str">
        <f t="shared" si="76"/>
        <v>LIME</v>
      </c>
      <c r="I114" s="502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98" t="s">
        <v>95</v>
      </c>
      <c r="C115" s="499"/>
      <c r="D115" s="499"/>
      <c r="E115" s="499"/>
      <c r="F115" s="82" t="s">
        <v>92</v>
      </c>
      <c r="G115" s="82"/>
      <c r="H115" s="503" t="str">
        <f t="shared" si="72"/>
        <v>BLACK</v>
      </c>
      <c r="I115" s="502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98" t="s">
        <v>95</v>
      </c>
      <c r="C116" s="499"/>
      <c r="D116" s="499"/>
      <c r="E116" s="499"/>
      <c r="F116" s="82" t="s">
        <v>92</v>
      </c>
      <c r="G116" s="82"/>
      <c r="H116" s="503" t="str">
        <f t="shared" si="73"/>
        <v>GREY HEATHER</v>
      </c>
      <c r="I116" s="502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98" t="s">
        <v>95</v>
      </c>
      <c r="C117" s="499"/>
      <c r="D117" s="499"/>
      <c r="E117" s="499"/>
      <c r="F117" s="82" t="s">
        <v>92</v>
      </c>
      <c r="G117" s="82"/>
      <c r="H117" s="503" t="str">
        <f t="shared" si="74"/>
        <v>WASHED BURGUNDY</v>
      </c>
      <c r="I117" s="502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98" t="s">
        <v>95</v>
      </c>
      <c r="C118" s="499"/>
      <c r="D118" s="499"/>
      <c r="E118" s="499"/>
      <c r="F118" s="82" t="s">
        <v>92</v>
      </c>
      <c r="G118" s="82"/>
      <c r="H118" s="503" t="str">
        <f t="shared" si="76"/>
        <v>LIME</v>
      </c>
      <c r="I118" s="502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75" t="s">
        <v>96</v>
      </c>
      <c r="C119" s="504"/>
      <c r="D119" s="504"/>
      <c r="E119" s="476"/>
      <c r="F119" s="82" t="s">
        <v>38</v>
      </c>
      <c r="G119" s="82"/>
      <c r="H119" s="503" t="str">
        <f t="shared" si="72"/>
        <v>BLACK</v>
      </c>
      <c r="I119" s="502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98" t="s">
        <v>96</v>
      </c>
      <c r="C120" s="499"/>
      <c r="D120" s="499"/>
      <c r="E120" s="499"/>
      <c r="F120" s="82" t="s">
        <v>38</v>
      </c>
      <c r="G120" s="82"/>
      <c r="H120" s="503" t="str">
        <f t="shared" si="73"/>
        <v>GREY HEATHER</v>
      </c>
      <c r="I120" s="502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98" t="s">
        <v>96</v>
      </c>
      <c r="C121" s="499"/>
      <c r="D121" s="499"/>
      <c r="E121" s="499"/>
      <c r="F121" s="82" t="s">
        <v>38</v>
      </c>
      <c r="G121" s="82"/>
      <c r="H121" s="503" t="str">
        <f t="shared" si="74"/>
        <v>WASHED BURGUNDY</v>
      </c>
      <c r="I121" s="502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98" t="s">
        <v>96</v>
      </c>
      <c r="C122" s="499"/>
      <c r="D122" s="499"/>
      <c r="E122" s="499"/>
      <c r="F122" s="82" t="s">
        <v>38</v>
      </c>
      <c r="G122" s="82"/>
      <c r="H122" s="503" t="str">
        <f t="shared" si="76"/>
        <v>LIME</v>
      </c>
      <c r="I122" s="502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98" t="s">
        <v>97</v>
      </c>
      <c r="C123" s="499"/>
      <c r="D123" s="499"/>
      <c r="E123" s="499"/>
      <c r="F123" s="82" t="s">
        <v>92</v>
      </c>
      <c r="G123" s="82"/>
      <c r="H123" s="503" t="str">
        <f t="shared" si="72"/>
        <v>BLACK</v>
      </c>
      <c r="I123" s="502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75" t="s">
        <v>97</v>
      </c>
      <c r="C124" s="504"/>
      <c r="D124" s="504"/>
      <c r="E124" s="476"/>
      <c r="F124" s="82" t="s">
        <v>92</v>
      </c>
      <c r="G124" s="82"/>
      <c r="H124" s="503" t="str">
        <f t="shared" si="73"/>
        <v>GREY HEATHER</v>
      </c>
      <c r="I124" s="502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75" t="s">
        <v>97</v>
      </c>
      <c r="C125" s="504"/>
      <c r="D125" s="504"/>
      <c r="E125" s="476"/>
      <c r="F125" s="82" t="s">
        <v>92</v>
      </c>
      <c r="G125" s="82"/>
      <c r="H125" s="503" t="str">
        <f>$D$28</f>
        <v>WASHED BURGUNDY</v>
      </c>
      <c r="I125" s="502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75" t="s">
        <v>97</v>
      </c>
      <c r="C126" s="504"/>
      <c r="D126" s="504"/>
      <c r="E126" s="476"/>
      <c r="F126" s="82" t="s">
        <v>92</v>
      </c>
      <c r="G126" s="82"/>
      <c r="H126" s="503" t="str">
        <f>$D$33</f>
        <v>LIME</v>
      </c>
      <c r="I126" s="502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98" t="s">
        <v>110</v>
      </c>
      <c r="C127" s="499"/>
      <c r="D127" s="499"/>
      <c r="E127" s="499"/>
      <c r="F127" s="500" t="s">
        <v>111</v>
      </c>
      <c r="G127" s="82"/>
      <c r="H127" s="501" t="s">
        <v>134</v>
      </c>
      <c r="I127" s="502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98" t="s">
        <v>110</v>
      </c>
      <c r="C128" s="499"/>
      <c r="D128" s="499"/>
      <c r="E128" s="499"/>
      <c r="F128" s="500"/>
      <c r="G128" s="82"/>
      <c r="H128" s="501" t="s">
        <v>135</v>
      </c>
      <c r="I128" s="502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98" t="s">
        <v>110</v>
      </c>
      <c r="C129" s="499"/>
      <c r="D129" s="499"/>
      <c r="E129" s="499"/>
      <c r="F129" s="500"/>
      <c r="G129" s="82"/>
      <c r="H129" s="501" t="s">
        <v>136</v>
      </c>
      <c r="I129" s="502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98" t="s">
        <v>110</v>
      </c>
      <c r="C130" s="499"/>
      <c r="D130" s="499"/>
      <c r="E130" s="499"/>
      <c r="F130" s="500"/>
      <c r="G130" s="82"/>
      <c r="H130" s="501">
        <v>41</v>
      </c>
      <c r="I130" s="502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98" t="s">
        <v>110</v>
      </c>
      <c r="C131" s="499"/>
      <c r="D131" s="499"/>
      <c r="E131" s="499"/>
      <c r="F131" s="500"/>
      <c r="G131" s="82"/>
      <c r="H131" s="503">
        <v>42</v>
      </c>
      <c r="I131" s="502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69" t="s">
        <v>31</v>
      </c>
      <c r="K133" s="369"/>
      <c r="L133" s="369"/>
      <c r="M133" s="369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84" t="s">
        <v>49</v>
      </c>
      <c r="C135" s="485"/>
      <c r="D135" s="485"/>
      <c r="E135" s="485"/>
      <c r="F135" s="485"/>
      <c r="G135" s="485"/>
      <c r="H135" s="485"/>
      <c r="I135" s="491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92" t="s">
        <v>99</v>
      </c>
      <c r="E136" s="492"/>
      <c r="F136" s="492" t="s">
        <v>54</v>
      </c>
      <c r="G136" s="492"/>
      <c r="H136" s="492"/>
      <c r="I136" s="492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93" t="s">
        <v>122</v>
      </c>
      <c r="D137" s="495" t="s">
        <v>124</v>
      </c>
      <c r="E137" s="496"/>
      <c r="F137" s="497" t="s">
        <v>137</v>
      </c>
      <c r="G137" s="497"/>
      <c r="H137" s="497"/>
      <c r="I137" s="497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94"/>
      <c r="D138" s="462" t="s">
        <v>125</v>
      </c>
      <c r="E138" s="464"/>
      <c r="F138" s="497" t="s">
        <v>138</v>
      </c>
      <c r="G138" s="497"/>
      <c r="H138" s="497"/>
      <c r="I138" s="497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84"/>
      <c r="C140" s="485"/>
      <c r="D140" s="372"/>
      <c r="E140" s="372"/>
      <c r="F140" s="372"/>
      <c r="G140" s="372"/>
      <c r="H140" s="372"/>
      <c r="I140" s="373"/>
      <c r="J140" s="44"/>
      <c r="K140" s="44"/>
    </row>
    <row r="141" spans="1:16" s="12" customFormat="1" ht="28" hidden="1">
      <c r="A141" s="88"/>
      <c r="B141" s="475"/>
      <c r="C141" s="476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6" t="s">
        <v>119</v>
      </c>
      <c r="C142" s="486"/>
      <c r="D142" s="100"/>
      <c r="E142" s="100">
        <v>2.2000000000000002</v>
      </c>
      <c r="F142" s="487">
        <v>3</v>
      </c>
      <c r="G142" s="488"/>
      <c r="H142" s="488"/>
      <c r="I142" s="489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90" t="s">
        <v>155</v>
      </c>
      <c r="D144" s="490"/>
      <c r="E144" s="490"/>
      <c r="F144" s="490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84" t="s">
        <v>49</v>
      </c>
      <c r="C145" s="485"/>
      <c r="D145" s="485"/>
      <c r="E145" s="485"/>
      <c r="F145" s="485"/>
      <c r="G145" s="485"/>
      <c r="H145" s="485"/>
      <c r="I145" s="491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78" t="s">
        <v>69</v>
      </c>
      <c r="F146" s="379"/>
      <c r="G146" s="379"/>
      <c r="H146" s="379"/>
      <c r="I146" s="380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81" t="s">
        <v>161</v>
      </c>
      <c r="F147" s="382"/>
      <c r="G147" s="382"/>
      <c r="H147" s="382"/>
      <c r="I147" s="383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81" t="s">
        <v>171</v>
      </c>
      <c r="F148" s="382"/>
      <c r="G148" s="382"/>
      <c r="H148" s="382"/>
      <c r="I148" s="383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81" t="s">
        <v>161</v>
      </c>
      <c r="F149" s="382"/>
      <c r="G149" s="382"/>
      <c r="H149" s="382"/>
      <c r="I149" s="383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81" t="s">
        <v>161</v>
      </c>
      <c r="F150" s="382"/>
      <c r="G150" s="382"/>
      <c r="H150" s="382"/>
      <c r="I150" s="383"/>
      <c r="J150" s="44"/>
      <c r="K150" s="44"/>
      <c r="L150" s="44"/>
      <c r="M150" s="44"/>
      <c r="N150" s="44"/>
    </row>
    <row r="151" spans="1:16" s="12" customFormat="1" ht="28">
      <c r="A151" s="88"/>
      <c r="B151" s="484" t="s">
        <v>70</v>
      </c>
      <c r="C151" s="485"/>
      <c r="D151" s="372"/>
      <c r="E151" s="372"/>
      <c r="F151" s="372"/>
      <c r="G151" s="372"/>
      <c r="H151" s="372"/>
      <c r="I151" s="373"/>
      <c r="J151" s="44"/>
      <c r="K151" s="44"/>
    </row>
    <row r="152" spans="1:16" s="12" customFormat="1" ht="56.25" customHeight="1">
      <c r="A152" s="88"/>
      <c r="B152" s="475"/>
      <c r="C152" s="476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77" t="s">
        <v>162</v>
      </c>
      <c r="C153" s="478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79" t="s">
        <v>163</v>
      </c>
      <c r="C154" s="480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81" t="s">
        <v>71</v>
      </c>
      <c r="D157" s="482"/>
      <c r="E157" s="482"/>
      <c r="F157" s="482"/>
      <c r="G157" s="482"/>
      <c r="H157" s="482"/>
      <c r="I157" s="483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62" t="s">
        <v>164</v>
      </c>
      <c r="D158" s="463"/>
      <c r="E158" s="463"/>
      <c r="F158" s="463"/>
      <c r="G158" s="463"/>
      <c r="H158" s="463"/>
      <c r="I158" s="464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62" t="s">
        <v>165</v>
      </c>
      <c r="D159" s="463"/>
      <c r="E159" s="463"/>
      <c r="F159" s="463"/>
      <c r="G159" s="463"/>
      <c r="H159" s="463"/>
      <c r="I159" s="464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65" t="s">
        <v>164</v>
      </c>
      <c r="D160" s="466"/>
      <c r="E160" s="466"/>
      <c r="F160" s="466"/>
      <c r="G160" s="466"/>
      <c r="H160" s="466"/>
      <c r="I160" s="467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68"/>
      <c r="D161" s="469"/>
      <c r="E161" s="469"/>
      <c r="F161" s="469"/>
      <c r="G161" s="469"/>
      <c r="H161" s="469"/>
      <c r="I161" s="470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71"/>
      <c r="D162" s="472"/>
      <c r="E162" s="472"/>
      <c r="F162" s="472"/>
      <c r="G162" s="472"/>
      <c r="H162" s="472"/>
      <c r="I162" s="473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69" t="s">
        <v>78</v>
      </c>
      <c r="C164" s="369"/>
      <c r="D164" s="369"/>
      <c r="E164" s="369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74"/>
      <c r="B170" s="362"/>
      <c r="C170" s="362"/>
      <c r="D170" s="362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59"/>
  <sheetViews>
    <sheetView view="pageBreakPreview" topLeftCell="A27" zoomScale="40" zoomScaleNormal="40" zoomScaleSheetLayoutView="40" zoomScalePageLayoutView="25" workbookViewId="0">
      <selection activeCell="I35" sqref="I35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H06-PA28M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CLASSIC SWEATPANT MEN'S</v>
      </c>
      <c r="C4" s="59"/>
    </row>
    <row r="5" spans="1:3" s="58" customFormat="1" ht="54.5" customHeight="1">
      <c r="A5" s="199"/>
      <c r="B5" s="550" t="str">
        <f>'1. CUTTING DOCKET'!$H$54</f>
        <v>DARKEST NAVY</v>
      </c>
      <c r="C5" s="551"/>
    </row>
    <row r="6" spans="1:3" s="62" customFormat="1" ht="50.5" customHeight="1">
      <c r="A6" s="161" t="s">
        <v>32</v>
      </c>
      <c r="B6" s="552" t="str">
        <f>B5</f>
        <v>DARKEST NAVY</v>
      </c>
      <c r="C6" s="553"/>
    </row>
    <row r="7" spans="1:3" s="62" customFormat="1" ht="78" customHeight="1">
      <c r="A7" s="200" t="s">
        <v>33</v>
      </c>
      <c r="B7" s="554" t="str">
        <f>'[11]1. CUTTING DOCKET'!$B$27</f>
        <v>BRUSHED FLEECE 100% COTTON (30/1+8/1) HEAVY WASHING_350GSM</v>
      </c>
      <c r="C7" s="553"/>
    </row>
    <row r="8" spans="1:3" s="62" customFormat="1" ht="218" customHeight="1">
      <c r="A8" s="162" t="s">
        <v>32</v>
      </c>
      <c r="B8" s="555"/>
      <c r="C8" s="556"/>
    </row>
    <row r="9" spans="1:3" s="62" customFormat="1" ht="82" customHeight="1">
      <c r="A9" s="161" t="str">
        <f>'[11]1. CUTTING DOCKET'!$B$28</f>
        <v>RIB 2X2 COTTON SPANDEX (30/2'CM+70D))_400GSM</v>
      </c>
      <c r="B9" s="552" t="str">
        <f>B6</f>
        <v>DARKEST NAVY</v>
      </c>
      <c r="C9" s="553"/>
    </row>
    <row r="10" spans="1:3" s="62" customFormat="1" ht="218" customHeight="1">
      <c r="A10" s="162" t="s">
        <v>418</v>
      </c>
      <c r="B10" s="555"/>
      <c r="C10" s="556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94.5" customHeight="1">
      <c r="A15" s="161" t="str">
        <f>'[11]1. CUTTING DOCKET'!B29</f>
        <v>100% COTTON SINGLE JERSEY (20'S/1 CM) _190GSM - SOFT HANDFEEL</v>
      </c>
      <c r="B15" s="552" t="str">
        <f>B9</f>
        <v>DARKEST NAVY</v>
      </c>
      <c r="C15" s="553"/>
    </row>
    <row r="16" spans="1:3" s="62" customFormat="1" ht="163" customHeight="1">
      <c r="A16" s="162" t="s">
        <v>238</v>
      </c>
      <c r="B16" s="555"/>
      <c r="C16" s="556"/>
    </row>
    <row r="17" spans="1:3" s="62" customFormat="1" ht="45" customHeight="1">
      <c r="A17" s="161" t="str">
        <f>'[11]1. CUTTING DOCKET'!B30</f>
        <v>KEO MÈ</v>
      </c>
      <c r="B17" s="552" t="s">
        <v>496</v>
      </c>
      <c r="C17" s="559"/>
    </row>
    <row r="18" spans="1:3" s="62" customFormat="1" ht="124.5" customHeight="1">
      <c r="A18" s="300" t="str">
        <f>'[11]1. CUTTING DOCKET'!D30</f>
        <v>MIỆNG TÚI SAU</v>
      </c>
      <c r="B18" s="557"/>
      <c r="C18" s="558"/>
    </row>
    <row r="19" spans="1:3" s="62" customFormat="1" ht="54" customHeight="1">
      <c r="A19" s="161" t="str">
        <f>'[11]1. CUTTING DOCKET'!B33</f>
        <v>CHỈ 40/2 MAY CHÍNH</v>
      </c>
      <c r="B19" s="552" t="str">
        <f>B15</f>
        <v>DARKEST NAVY</v>
      </c>
      <c r="C19" s="559"/>
    </row>
    <row r="20" spans="1:3" s="62" customFormat="1" ht="59.5" customHeight="1">
      <c r="A20" s="300"/>
      <c r="B20" s="557"/>
      <c r="C20" s="558"/>
    </row>
    <row r="21" spans="1:3" s="62" customFormat="1" ht="133" customHeight="1">
      <c r="A21" s="312" t="str">
        <f>'[11]1. CUTTING DOCKET'!$B$34</f>
        <v>NHÃN DỆT BẰNG VẢI 38MM*71MM 
(NHÃN CHÍNH-PHÂN THEO TỪNG SIZE)
CODE: HSC-ML-0047(MENS)</v>
      </c>
      <c r="B21" s="552" t="str">
        <f>'[11]1. CUTTING DOCKET'!F34</f>
        <v>NỀN TRẮNG CHỮ ĐEN</v>
      </c>
      <c r="C21" s="559"/>
    </row>
    <row r="22" spans="1:3" s="62" customFormat="1" ht="197.5" customHeight="1">
      <c r="A22" s="313" t="s">
        <v>419</v>
      </c>
      <c r="B22" s="560"/>
      <c r="C22" s="561"/>
    </row>
    <row r="23" spans="1:3" s="62" customFormat="1" ht="128.5" customHeight="1">
      <c r="A23" s="312" t="s">
        <v>420</v>
      </c>
      <c r="B23" s="552" t="str">
        <f>'[11]1. CUTTING DOCKET'!$F$35</f>
        <v>NỀN TRẮNG CHỮ ĐEN</v>
      </c>
      <c r="C23" s="562"/>
    </row>
    <row r="24" spans="1:3" s="62" customFormat="1" ht="301.5" customHeight="1">
      <c r="A24" s="361" t="s">
        <v>244</v>
      </c>
      <c r="B24" s="563"/>
      <c r="C24" s="564"/>
    </row>
    <row r="25" spans="1:3" s="62" customFormat="1" ht="85.5" customHeight="1">
      <c r="A25" s="312" t="str">
        <f>'[11]1. CUTTING DOCKET'!$B$36</f>
        <v>NHÃN HSCO SATIN
CODE: HSC-ML-0002</v>
      </c>
      <c r="B25" s="552" t="str">
        <f>'[11]1. CUTTING DOCKET'!$F$37</f>
        <v>NỀN TRẮNG CHỮ ĐEN</v>
      </c>
      <c r="C25" s="562"/>
    </row>
    <row r="26" spans="1:3" s="62" customFormat="1" ht="196" customHeight="1">
      <c r="A26" s="313" t="s">
        <v>219</v>
      </c>
      <c r="B26" s="560"/>
      <c r="C26" s="569"/>
    </row>
    <row r="27" spans="1:3" s="62" customFormat="1" ht="89.5" customHeight="1">
      <c r="A27" s="312" t="str">
        <f>'[11]1. CUTTING DOCKET'!B38</f>
        <v>NHÃN TRANG TRÍ 4CM * 3.2CM 
CODE: HSA-10026</v>
      </c>
      <c r="B27" s="552" t="str">
        <f>'[11]1. CUTTING DOCKET'!$F$37</f>
        <v>NỀN TRẮNG CHỮ ĐEN</v>
      </c>
      <c r="C27" s="562"/>
    </row>
    <row r="28" spans="1:3" s="62" customFormat="1" ht="171.5" customHeight="1">
      <c r="A28" s="313" t="s">
        <v>421</v>
      </c>
      <c r="B28" s="570"/>
      <c r="C28" s="571"/>
    </row>
    <row r="29" spans="1:3" s="62" customFormat="1" ht="47.5" customHeight="1">
      <c r="A29" s="312" t="str">
        <f>'[11]1. CUTTING DOCKET'!$B$39</f>
        <v>THUN LƯNG 5CM</v>
      </c>
      <c r="B29" s="552" t="str">
        <f>'1. CUTTING DOCKET'!$F$40</f>
        <v>BLACK</v>
      </c>
      <c r="C29" s="562"/>
    </row>
    <row r="30" spans="1:3" s="62" customFormat="1" ht="265" customHeight="1">
      <c r="A30" s="314" t="s">
        <v>422</v>
      </c>
      <c r="B30" s="555"/>
      <c r="C30" s="572"/>
    </row>
    <row r="31" spans="1:3" s="62" customFormat="1" ht="41.5" customHeight="1">
      <c r="A31" s="312" t="s">
        <v>249</v>
      </c>
      <c r="B31" s="552" t="str">
        <f>'1. CUTTING DOCKET'!$F$40</f>
        <v>BLACK</v>
      </c>
      <c r="C31" s="562"/>
    </row>
    <row r="32" spans="1:3" s="62" customFormat="1" ht="155" customHeight="1">
      <c r="A32" s="314" t="s">
        <v>430</v>
      </c>
      <c r="B32" s="555"/>
      <c r="C32" s="572"/>
    </row>
    <row r="33" spans="1:3" s="62" customFormat="1" ht="74" customHeight="1">
      <c r="A33" s="312" t="str">
        <f>'[11]1. CUTTING DOCKET'!$B$40</f>
        <v>DÂY LUỒN DẸP 12MM</v>
      </c>
      <c r="B33" s="552" t="str">
        <f>B5</f>
        <v>DARKEST NAVY</v>
      </c>
      <c r="C33" s="559"/>
    </row>
    <row r="34" spans="1:3" s="62" customFormat="1" ht="79" customHeight="1">
      <c r="A34" s="314" t="s">
        <v>246</v>
      </c>
      <c r="B34" s="555"/>
      <c r="C34" s="572"/>
    </row>
    <row r="35" spans="1:3" s="62" customFormat="1" ht="69" customHeight="1">
      <c r="A35" s="312" t="str">
        <f>'[11]1. CUTTING DOCKET'!$B$41</f>
        <v>DÂY TAPE XƯƠNG CÁ 1CM</v>
      </c>
      <c r="B35" s="552" t="str">
        <f>B5</f>
        <v>DARKEST NAVY</v>
      </c>
      <c r="C35" s="559"/>
    </row>
    <row r="36" spans="1:3" s="62" customFormat="1" ht="79" customHeight="1">
      <c r="A36" s="314" t="s">
        <v>245</v>
      </c>
      <c r="B36" s="555"/>
      <c r="C36" s="572"/>
    </row>
    <row r="37" spans="1:3" s="62" customFormat="1" ht="77" customHeight="1">
      <c r="A37" s="565" t="str">
        <f>'[11]1. CUTTING DOCKET'!B45</f>
        <v>ĐẠN BẮN TREO THẺ BÀI</v>
      </c>
      <c r="B37" s="567" t="s">
        <v>89</v>
      </c>
      <c r="C37" s="568"/>
    </row>
    <row r="38" spans="1:3" s="62" customFormat="1" ht="77" customHeight="1">
      <c r="A38" s="566"/>
      <c r="B38" s="161" t="s">
        <v>423</v>
      </c>
      <c r="C38" s="165" t="s">
        <v>424</v>
      </c>
    </row>
    <row r="39" spans="1:3" s="62" customFormat="1" ht="342" customHeight="1">
      <c r="A39" s="314" t="s">
        <v>425</v>
      </c>
      <c r="B39" s="311"/>
      <c r="C39" s="315"/>
    </row>
    <row r="40" spans="1:3" s="62" customFormat="1" ht="93.65" customHeight="1">
      <c r="A40" s="312" t="str">
        <f>'[11]1. CUTTING DOCKET'!B45</f>
        <v>ĐẠN BẮN TREO THẺ BÀI</v>
      </c>
      <c r="B40" s="552" t="s">
        <v>39</v>
      </c>
      <c r="C40" s="559"/>
    </row>
    <row r="41" spans="1:3" s="62" customFormat="1" ht="150.5" customHeight="1">
      <c r="A41" s="314" t="s">
        <v>426</v>
      </c>
      <c r="B41" s="555"/>
      <c r="C41" s="572"/>
    </row>
    <row r="42" spans="1:3" s="62" customFormat="1" ht="95.25" customHeight="1">
      <c r="A42" s="312" t="str">
        <f>'[11]1. CUTTING DOCKET'!B46</f>
        <v>STICKER BARCODE TẠI THẺ BÀI
KÍCH THƯỚC: 20CMX30CM</v>
      </c>
      <c r="B42" s="552" t="s">
        <v>89</v>
      </c>
      <c r="C42" s="559"/>
    </row>
    <row r="43" spans="1:3" s="62" customFormat="1" ht="213" customHeight="1">
      <c r="A43" s="314" t="s">
        <v>497</v>
      </c>
      <c r="B43" s="555"/>
      <c r="C43" s="572"/>
    </row>
    <row r="44" spans="1:3" s="62" customFormat="1" ht="105.5" customHeight="1">
      <c r="A44" s="312" t="str">
        <f>'[11]1. CUTTING DOCKET'!B47</f>
        <v>STICKER BARCODE TẠI POLY BAG
KÍCH THƯỚC: 35CMX55CM</v>
      </c>
      <c r="B44" s="552" t="str">
        <f>B42</f>
        <v>NỀN TRẮNG CHỮ ĐEN</v>
      </c>
      <c r="C44" s="559"/>
    </row>
    <row r="45" spans="1:3" s="62" customFormat="1" ht="228" customHeight="1">
      <c r="A45" s="314" t="s">
        <v>498</v>
      </c>
      <c r="B45" s="555"/>
      <c r="C45" s="556"/>
    </row>
    <row r="46" spans="1:3" s="62" customFormat="1" ht="91.5" customHeight="1">
      <c r="A46" s="312" t="str">
        <f>'[11]1. CUTTING DOCKET'!B48</f>
        <v>STICKER CARTON CHI TIẾT TỪNG CỬA HÀNG</v>
      </c>
      <c r="B46" s="552" t="str">
        <f>B44</f>
        <v>NỀN TRẮNG CHỮ ĐEN</v>
      </c>
      <c r="C46" s="559"/>
    </row>
    <row r="47" spans="1:3" s="62" customFormat="1" ht="206" customHeight="1">
      <c r="A47" s="314" t="s">
        <v>206</v>
      </c>
      <c r="B47" s="555"/>
      <c r="C47" s="556"/>
    </row>
    <row r="48" spans="1:3" s="62" customFormat="1" ht="85" customHeight="1">
      <c r="A48" s="312" t="str">
        <f>'[11]1. CUTTING DOCKET'!B49</f>
        <v>POLY BAG LỚN</v>
      </c>
      <c r="B48" s="552" t="s">
        <v>92</v>
      </c>
      <c r="C48" s="559"/>
    </row>
    <row r="49" spans="1:3" s="62" customFormat="1" ht="137" customHeight="1">
      <c r="A49" s="314" t="s">
        <v>427</v>
      </c>
      <c r="B49" s="555"/>
      <c r="C49" s="556"/>
    </row>
    <row r="50" spans="1:3" s="62" customFormat="1" ht="85" customHeight="1">
      <c r="A50" s="312" t="str">
        <f>'[11]1. CUTTING DOCKET'!B50</f>
        <v>POLY BAG THÙNG</v>
      </c>
      <c r="B50" s="552" t="s">
        <v>92</v>
      </c>
      <c r="C50" s="559"/>
    </row>
    <row r="51" spans="1:3" s="62" customFormat="1" ht="138" customHeight="1">
      <c r="A51" s="314" t="s">
        <v>428</v>
      </c>
      <c r="B51" s="555"/>
      <c r="C51" s="556"/>
    </row>
    <row r="52" spans="1:3" s="62" customFormat="1" ht="85" customHeight="1">
      <c r="A52" s="312" t="s">
        <v>414</v>
      </c>
      <c r="B52" s="552" t="s">
        <v>92</v>
      </c>
      <c r="C52" s="559"/>
    </row>
    <row r="53" spans="1:3" s="62" customFormat="1" ht="183.5" customHeight="1">
      <c r="A53" s="314" t="s">
        <v>205</v>
      </c>
      <c r="B53" s="555"/>
      <c r="C53" s="556"/>
    </row>
    <row r="54" spans="1:3" s="62" customFormat="1" ht="91.5" customHeight="1">
      <c r="A54" s="312" t="s">
        <v>415</v>
      </c>
      <c r="B54" s="552" t="s">
        <v>92</v>
      </c>
      <c r="C54" s="559"/>
    </row>
    <row r="55" spans="1:3" s="62" customFormat="1" ht="139.5" customHeight="1">
      <c r="A55" s="314" t="s">
        <v>205</v>
      </c>
      <c r="B55" s="555"/>
      <c r="C55" s="556"/>
    </row>
    <row r="56" spans="1:3" s="62" customFormat="1" ht="89" customHeight="1">
      <c r="A56" s="312" t="s">
        <v>416</v>
      </c>
      <c r="B56" s="552" t="s">
        <v>55</v>
      </c>
      <c r="C56" s="559"/>
    </row>
    <row r="57" spans="1:3" s="62" customFormat="1" ht="142" customHeight="1">
      <c r="A57" s="314" t="s">
        <v>429</v>
      </c>
      <c r="B57" s="555"/>
      <c r="C57" s="556"/>
    </row>
    <row r="58" spans="1:3" s="62" customFormat="1" ht="87.5" customHeight="1">
      <c r="A58" s="312" t="s">
        <v>203</v>
      </c>
      <c r="B58" s="552" t="str">
        <f>B56</f>
        <v>NATURAL</v>
      </c>
      <c r="C58" s="559"/>
    </row>
    <row r="59" spans="1:3" s="62" customFormat="1" ht="165.5" customHeight="1">
      <c r="A59" s="314" t="s">
        <v>428</v>
      </c>
      <c r="B59" s="555"/>
      <c r="C59" s="556"/>
    </row>
  </sheetData>
  <mergeCells count="50">
    <mergeCell ref="B58:C58"/>
    <mergeCell ref="B59:C59"/>
    <mergeCell ref="B31:C31"/>
    <mergeCell ref="B32:C32"/>
    <mergeCell ref="B52:C52"/>
    <mergeCell ref="B53:C53"/>
    <mergeCell ref="B54:C54"/>
    <mergeCell ref="B55:C55"/>
    <mergeCell ref="B56:C56"/>
    <mergeCell ref="B57:C57"/>
    <mergeCell ref="B46:C46"/>
    <mergeCell ref="B47:C47"/>
    <mergeCell ref="B48:C48"/>
    <mergeCell ref="B49:C49"/>
    <mergeCell ref="B50:C50"/>
    <mergeCell ref="B51:C51"/>
    <mergeCell ref="B45:C45"/>
    <mergeCell ref="B30:C30"/>
    <mergeCell ref="B33:C33"/>
    <mergeCell ref="B34:C34"/>
    <mergeCell ref="B35:C35"/>
    <mergeCell ref="B36:C36"/>
    <mergeCell ref="B40:C40"/>
    <mergeCell ref="B41:C41"/>
    <mergeCell ref="B42:C42"/>
    <mergeCell ref="B43:C43"/>
    <mergeCell ref="B44:C44"/>
    <mergeCell ref="B24:C24"/>
    <mergeCell ref="A37:A38"/>
    <mergeCell ref="B37:C37"/>
    <mergeCell ref="B26:C26"/>
    <mergeCell ref="B27:C27"/>
    <mergeCell ref="B28:C28"/>
    <mergeCell ref="B29:C29"/>
    <mergeCell ref="B25:C25"/>
    <mergeCell ref="B20:C20"/>
    <mergeCell ref="B21:C21"/>
    <mergeCell ref="B22:C22"/>
    <mergeCell ref="B23:C23"/>
    <mergeCell ref="B10:C10"/>
    <mergeCell ref="B15:C15"/>
    <mergeCell ref="B16:C16"/>
    <mergeCell ref="B17:C17"/>
    <mergeCell ref="B18:C18"/>
    <mergeCell ref="B19:C19"/>
    <mergeCell ref="B5:C5"/>
    <mergeCell ref="B6:C6"/>
    <mergeCell ref="B7:C7"/>
    <mergeCell ref="B8:C8"/>
    <mergeCell ref="B9:C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2" max="2" man="1"/>
    <brk id="36" max="2" man="1"/>
    <brk id="47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2D9C7-EDA9-41EA-A79B-C116D78ACAD0}">
  <sheetPr>
    <pageSetUpPr fitToPage="1"/>
  </sheetPr>
  <dimension ref="A1:M32"/>
  <sheetViews>
    <sheetView tabSelected="1" view="pageBreakPreview" topLeftCell="A3" zoomScale="50" zoomScaleNormal="70" zoomScaleSheetLayoutView="50" workbookViewId="0">
      <selection activeCell="G10" sqref="G10"/>
    </sheetView>
  </sheetViews>
  <sheetFormatPr defaultColWidth="8.7265625" defaultRowHeight="15.5"/>
  <cols>
    <col min="1" max="1" width="14.453125" style="322" customWidth="1"/>
    <col min="2" max="2" width="61.453125" style="322" customWidth="1"/>
    <col min="3" max="3" width="52.81640625" style="322" customWidth="1"/>
    <col min="4" max="4" width="14.7265625" style="359" customWidth="1"/>
    <col min="5" max="5" width="15.26953125" style="359" hidden="1" customWidth="1"/>
    <col min="6" max="6" width="14.453125" style="322" customWidth="1"/>
    <col min="7" max="7" width="14.26953125" style="322" customWidth="1"/>
    <col min="8" max="8" width="14.26953125" style="322" hidden="1" customWidth="1"/>
    <col min="9" max="12" width="14.26953125" style="322" customWidth="1"/>
    <col min="13" max="13" width="65.453125" style="322" customWidth="1"/>
    <col min="14" max="16384" width="8.7265625" style="322"/>
  </cols>
  <sheetData>
    <row r="1" spans="1:13" ht="16.5" customHeight="1">
      <c r="A1" s="573" t="s">
        <v>436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5"/>
    </row>
    <row r="2" spans="1:13" ht="16.5" customHeight="1">
      <c r="A2" s="573" t="s">
        <v>437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5"/>
    </row>
    <row r="3" spans="1:13" ht="22.9" customHeight="1">
      <c r="A3" s="323" t="s">
        <v>438</v>
      </c>
      <c r="B3" s="324" t="s">
        <v>439</v>
      </c>
      <c r="C3" s="324"/>
      <c r="D3" s="325"/>
      <c r="E3" s="325"/>
      <c r="F3" s="324" t="s">
        <v>440</v>
      </c>
      <c r="G3" s="326"/>
      <c r="H3" s="326"/>
      <c r="I3" s="326"/>
      <c r="J3" s="324" t="s">
        <v>441</v>
      </c>
      <c r="K3" s="327">
        <v>45063</v>
      </c>
      <c r="L3" s="328"/>
    </row>
    <row r="4" spans="1:13" ht="58.5" customHeight="1">
      <c r="A4" s="329" t="s">
        <v>442</v>
      </c>
      <c r="B4" s="330">
        <v>50292</v>
      </c>
      <c r="C4" s="330"/>
      <c r="D4" s="331"/>
      <c r="E4" s="331"/>
      <c r="F4" s="332" t="s">
        <v>443</v>
      </c>
      <c r="G4" s="333"/>
      <c r="H4" s="333"/>
      <c r="I4" s="333"/>
      <c r="J4" s="332" t="s">
        <v>444</v>
      </c>
      <c r="K4" s="332" t="s">
        <v>445</v>
      </c>
      <c r="L4" s="334"/>
      <c r="M4" s="335" t="s">
        <v>446</v>
      </c>
    </row>
    <row r="5" spans="1:13" ht="22.9" customHeight="1">
      <c r="A5" s="336" t="s">
        <v>447</v>
      </c>
      <c r="B5" s="337" t="s">
        <v>448</v>
      </c>
      <c r="C5" s="337"/>
      <c r="D5" s="338"/>
      <c r="E5" s="338"/>
      <c r="F5" s="337" t="s">
        <v>449</v>
      </c>
      <c r="G5" s="339"/>
      <c r="H5" s="339"/>
      <c r="I5" s="339"/>
      <c r="J5" s="339"/>
      <c r="K5" s="339"/>
      <c r="L5" s="340"/>
    </row>
    <row r="6" spans="1:13" s="345" customFormat="1" ht="40.4" customHeight="1">
      <c r="A6" s="341" t="s">
        <v>263</v>
      </c>
      <c r="B6" s="576" t="s">
        <v>264</v>
      </c>
      <c r="C6" s="577"/>
      <c r="D6" s="341" t="s">
        <v>450</v>
      </c>
      <c r="E6" s="341" t="s">
        <v>451</v>
      </c>
      <c r="F6" s="341" t="s">
        <v>267</v>
      </c>
      <c r="G6" s="341" t="s">
        <v>60</v>
      </c>
      <c r="H6" s="343" t="s">
        <v>452</v>
      </c>
      <c r="I6" s="341" t="s">
        <v>10</v>
      </c>
      <c r="J6" s="341" t="s">
        <v>57</v>
      </c>
      <c r="K6" s="341" t="s">
        <v>58</v>
      </c>
      <c r="L6" s="342" t="s">
        <v>59</v>
      </c>
      <c r="M6" s="344" t="s">
        <v>453</v>
      </c>
    </row>
    <row r="7" spans="1:13" s="345" customFormat="1" ht="52.5" customHeight="1">
      <c r="A7" s="346" t="s">
        <v>454</v>
      </c>
      <c r="B7" s="347" t="s">
        <v>269</v>
      </c>
      <c r="C7" s="347" t="s">
        <v>270</v>
      </c>
      <c r="D7" s="348">
        <v>1</v>
      </c>
      <c r="E7" s="348">
        <v>1</v>
      </c>
      <c r="F7" s="346" t="s">
        <v>455</v>
      </c>
      <c r="G7" s="349">
        <f>I7-F7</f>
        <v>31</v>
      </c>
      <c r="H7" s="350" t="s">
        <v>456</v>
      </c>
      <c r="I7" s="348" t="s">
        <v>456</v>
      </c>
      <c r="J7" s="349">
        <f>I7+F7</f>
        <v>36</v>
      </c>
      <c r="K7" s="349">
        <f>J7+F7</f>
        <v>38.5</v>
      </c>
      <c r="L7" s="349">
        <f>K7+F7</f>
        <v>41</v>
      </c>
      <c r="M7" s="351"/>
    </row>
    <row r="8" spans="1:13" s="345" customFormat="1" ht="52.5" customHeight="1">
      <c r="A8" s="346" t="s">
        <v>457</v>
      </c>
      <c r="B8" s="347" t="s">
        <v>275</v>
      </c>
      <c r="C8" s="347" t="s">
        <v>276</v>
      </c>
      <c r="D8" s="348">
        <v>1</v>
      </c>
      <c r="E8" s="348">
        <v>1</v>
      </c>
      <c r="F8" s="346" t="s">
        <v>455</v>
      </c>
      <c r="G8" s="349">
        <f t="shared" ref="G8:G32" si="0">I8-F8</f>
        <v>38.5</v>
      </c>
      <c r="H8" s="352">
        <v>41</v>
      </c>
      <c r="I8" s="349">
        <v>41</v>
      </c>
      <c r="J8" s="349">
        <f t="shared" ref="J8:J29" si="1">I8+F8</f>
        <v>43.5</v>
      </c>
      <c r="K8" s="349">
        <f t="shared" ref="K8:K32" si="2">J8+F8</f>
        <v>46</v>
      </c>
      <c r="L8" s="349">
        <f t="shared" ref="L8:L29" si="3">K8+F8</f>
        <v>48.5</v>
      </c>
      <c r="M8" s="351"/>
    </row>
    <row r="9" spans="1:13" s="345" customFormat="1" ht="52.5" customHeight="1">
      <c r="A9" s="346" t="s">
        <v>458</v>
      </c>
      <c r="B9" s="347" t="s">
        <v>280</v>
      </c>
      <c r="C9" s="347" t="s">
        <v>281</v>
      </c>
      <c r="D9" s="348">
        <v>0.125</v>
      </c>
      <c r="E9" s="348">
        <v>0.125</v>
      </c>
      <c r="F9" s="353">
        <v>0</v>
      </c>
      <c r="G9" s="349">
        <f t="shared" si="0"/>
        <v>1.75</v>
      </c>
      <c r="H9" s="350" t="s">
        <v>459</v>
      </c>
      <c r="I9" s="348" t="s">
        <v>459</v>
      </c>
      <c r="J9" s="349">
        <f t="shared" si="1"/>
        <v>1.75</v>
      </c>
      <c r="K9" s="349">
        <f t="shared" si="2"/>
        <v>1.75</v>
      </c>
      <c r="L9" s="349">
        <f t="shared" si="3"/>
        <v>1.75</v>
      </c>
      <c r="M9" s="351"/>
    </row>
    <row r="10" spans="1:13" s="345" customFormat="1" ht="52.5" customHeight="1">
      <c r="A10" s="346" t="s">
        <v>460</v>
      </c>
      <c r="B10" s="347" t="s">
        <v>284</v>
      </c>
      <c r="C10" s="347" t="s">
        <v>285</v>
      </c>
      <c r="D10" s="348">
        <v>1</v>
      </c>
      <c r="E10" s="348">
        <v>1</v>
      </c>
      <c r="F10" s="346" t="s">
        <v>455</v>
      </c>
      <c r="G10" s="349">
        <f t="shared" si="0"/>
        <v>55.5</v>
      </c>
      <c r="H10" s="352">
        <v>58</v>
      </c>
      <c r="I10" s="349">
        <v>58</v>
      </c>
      <c r="J10" s="349">
        <f t="shared" si="1"/>
        <v>60.5</v>
      </c>
      <c r="K10" s="349">
        <f t="shared" si="2"/>
        <v>63</v>
      </c>
      <c r="L10" s="349">
        <f t="shared" si="3"/>
        <v>65.5</v>
      </c>
      <c r="M10" s="351"/>
    </row>
    <row r="11" spans="1:13" s="345" customFormat="1" ht="52.5" customHeight="1">
      <c r="A11" s="346" t="s">
        <v>461</v>
      </c>
      <c r="B11" s="347" t="s">
        <v>290</v>
      </c>
      <c r="C11" s="347" t="s">
        <v>291</v>
      </c>
      <c r="D11" s="348">
        <v>0.125</v>
      </c>
      <c r="E11" s="348">
        <v>0.125</v>
      </c>
      <c r="F11" s="353">
        <v>0</v>
      </c>
      <c r="G11" s="349">
        <f t="shared" si="0"/>
        <v>1.25</v>
      </c>
      <c r="H11" s="350" t="s">
        <v>462</v>
      </c>
      <c r="I11" s="348" t="s">
        <v>462</v>
      </c>
      <c r="J11" s="349">
        <f t="shared" si="1"/>
        <v>1.25</v>
      </c>
      <c r="K11" s="349">
        <f t="shared" si="2"/>
        <v>1.25</v>
      </c>
      <c r="L11" s="349">
        <f t="shared" si="3"/>
        <v>1.25</v>
      </c>
      <c r="M11" s="351"/>
    </row>
    <row r="12" spans="1:13" s="345" customFormat="1" ht="52.5" customHeight="1">
      <c r="A12" s="346" t="s">
        <v>463</v>
      </c>
      <c r="B12" s="347" t="s">
        <v>294</v>
      </c>
      <c r="C12" s="347" t="s">
        <v>295</v>
      </c>
      <c r="D12" s="348">
        <v>0.25</v>
      </c>
      <c r="E12" s="348">
        <v>0.25</v>
      </c>
      <c r="F12" s="354">
        <v>0.25</v>
      </c>
      <c r="G12" s="349">
        <f t="shared" si="0"/>
        <v>12.49</v>
      </c>
      <c r="H12" s="350" t="s">
        <v>464</v>
      </c>
      <c r="I12" s="348">
        <f>H12*1.04</f>
        <v>12.74</v>
      </c>
      <c r="J12" s="349">
        <f t="shared" si="1"/>
        <v>12.99</v>
      </c>
      <c r="K12" s="349">
        <f t="shared" si="2"/>
        <v>13.24</v>
      </c>
      <c r="L12" s="349">
        <f t="shared" si="3"/>
        <v>13.49</v>
      </c>
      <c r="M12" s="351"/>
    </row>
    <row r="13" spans="1:13" s="345" customFormat="1" ht="52.5" customHeight="1">
      <c r="A13" s="346" t="s">
        <v>465</v>
      </c>
      <c r="B13" s="347" t="s">
        <v>301</v>
      </c>
      <c r="C13" s="347" t="s">
        <v>302</v>
      </c>
      <c r="D13" s="348">
        <v>0.375</v>
      </c>
      <c r="E13" s="348">
        <v>0.375</v>
      </c>
      <c r="F13" s="355">
        <v>0.375</v>
      </c>
      <c r="G13" s="349">
        <f t="shared" si="0"/>
        <v>16.75</v>
      </c>
      <c r="H13" s="350" t="s">
        <v>466</v>
      </c>
      <c r="I13" s="348">
        <v>17.125</v>
      </c>
      <c r="J13" s="349">
        <f t="shared" si="1"/>
        <v>17.5</v>
      </c>
      <c r="K13" s="349">
        <f t="shared" si="2"/>
        <v>17.875</v>
      </c>
      <c r="L13" s="349">
        <f t="shared" si="3"/>
        <v>18.25</v>
      </c>
      <c r="M13" s="351"/>
    </row>
    <row r="14" spans="1:13" s="345" customFormat="1" ht="52.5" customHeight="1">
      <c r="A14" s="346" t="s">
        <v>467</v>
      </c>
      <c r="B14" s="347" t="s">
        <v>310</v>
      </c>
      <c r="C14" s="347" t="s">
        <v>311</v>
      </c>
      <c r="D14" s="348">
        <v>0.25</v>
      </c>
      <c r="E14" s="348" t="s">
        <v>227</v>
      </c>
      <c r="F14" s="353">
        <v>0</v>
      </c>
      <c r="G14" s="349">
        <f t="shared" si="0"/>
        <v>8.25</v>
      </c>
      <c r="H14" s="352">
        <v>8</v>
      </c>
      <c r="I14" s="349">
        <v>8.25</v>
      </c>
      <c r="J14" s="349">
        <f t="shared" si="1"/>
        <v>8.25</v>
      </c>
      <c r="K14" s="349">
        <f t="shared" si="2"/>
        <v>8.25</v>
      </c>
      <c r="L14" s="349">
        <f t="shared" si="3"/>
        <v>8.25</v>
      </c>
      <c r="M14" s="351"/>
    </row>
    <row r="15" spans="1:13" s="345" customFormat="1" ht="52.5" customHeight="1">
      <c r="A15" s="346" t="s">
        <v>468</v>
      </c>
      <c r="B15" s="347" t="s">
        <v>313</v>
      </c>
      <c r="C15" s="347" t="s">
        <v>314</v>
      </c>
      <c r="D15" s="348">
        <v>1</v>
      </c>
      <c r="E15" s="348">
        <v>1</v>
      </c>
      <c r="F15" s="346" t="s">
        <v>455</v>
      </c>
      <c r="G15" s="349">
        <f t="shared" si="0"/>
        <v>40.5</v>
      </c>
      <c r="H15" s="352">
        <v>43</v>
      </c>
      <c r="I15" s="349">
        <v>43</v>
      </c>
      <c r="J15" s="349">
        <f t="shared" si="1"/>
        <v>45.5</v>
      </c>
      <c r="K15" s="349">
        <f t="shared" si="2"/>
        <v>48</v>
      </c>
      <c r="L15" s="349">
        <f t="shared" si="3"/>
        <v>50.5</v>
      </c>
      <c r="M15" s="351"/>
    </row>
    <row r="16" spans="1:13" s="345" customFormat="1" ht="52.5" customHeight="1">
      <c r="A16" s="346" t="s">
        <v>469</v>
      </c>
      <c r="B16" s="347" t="s">
        <v>319</v>
      </c>
      <c r="C16" s="347" t="s">
        <v>320</v>
      </c>
      <c r="D16" s="356">
        <v>0.375</v>
      </c>
      <c r="E16" s="357">
        <v>1.25</v>
      </c>
      <c r="F16" s="354">
        <v>0.25</v>
      </c>
      <c r="G16" s="349">
        <f t="shared" si="0"/>
        <v>29.875</v>
      </c>
      <c r="H16" s="352">
        <v>29</v>
      </c>
      <c r="I16" s="349">
        <v>30.125</v>
      </c>
      <c r="J16" s="349">
        <f t="shared" si="1"/>
        <v>30.375</v>
      </c>
      <c r="K16" s="349">
        <f t="shared" si="2"/>
        <v>30.625</v>
      </c>
      <c r="L16" s="349">
        <f>K16</f>
        <v>30.625</v>
      </c>
      <c r="M16" s="358"/>
    </row>
    <row r="17" spans="1:13" s="345" customFormat="1" ht="52.5" customHeight="1">
      <c r="A17" s="346" t="s">
        <v>470</v>
      </c>
      <c r="B17" s="347" t="s">
        <v>325</v>
      </c>
      <c r="C17" s="347" t="s">
        <v>326</v>
      </c>
      <c r="D17" s="348">
        <v>0.625</v>
      </c>
      <c r="E17" s="348">
        <v>0.625</v>
      </c>
      <c r="F17" s="346" t="s">
        <v>471</v>
      </c>
      <c r="G17" s="349">
        <f t="shared" si="0"/>
        <v>24.625</v>
      </c>
      <c r="H17" s="352">
        <v>26</v>
      </c>
      <c r="I17" s="349">
        <v>26</v>
      </c>
      <c r="J17" s="349">
        <f t="shared" si="1"/>
        <v>27.375</v>
      </c>
      <c r="K17" s="349">
        <f t="shared" si="2"/>
        <v>28.75</v>
      </c>
      <c r="L17" s="349">
        <f t="shared" si="3"/>
        <v>30.125</v>
      </c>
      <c r="M17" s="351"/>
    </row>
    <row r="18" spans="1:13" s="345" customFormat="1" ht="52.5" customHeight="1">
      <c r="A18" s="346" t="s">
        <v>57</v>
      </c>
      <c r="B18" s="347" t="s">
        <v>332</v>
      </c>
      <c r="C18" s="347" t="s">
        <v>333</v>
      </c>
      <c r="D18" s="348">
        <v>0.25</v>
      </c>
      <c r="E18" s="348" t="s">
        <v>227</v>
      </c>
      <c r="F18" s="353">
        <v>0</v>
      </c>
      <c r="G18" s="349">
        <f t="shared" si="0"/>
        <v>14.75</v>
      </c>
      <c r="H18" s="350" t="s">
        <v>472</v>
      </c>
      <c r="I18" s="348">
        <v>14.75</v>
      </c>
      <c r="J18" s="349">
        <f t="shared" si="1"/>
        <v>14.75</v>
      </c>
      <c r="K18" s="349">
        <f t="shared" si="2"/>
        <v>14.75</v>
      </c>
      <c r="L18" s="349">
        <f t="shared" si="3"/>
        <v>14.75</v>
      </c>
      <c r="M18" s="351"/>
    </row>
    <row r="19" spans="1:13" s="345" customFormat="1" ht="52.5" customHeight="1">
      <c r="A19" s="346" t="s">
        <v>10</v>
      </c>
      <c r="B19" s="347" t="s">
        <v>336</v>
      </c>
      <c r="C19" s="347" t="s">
        <v>337</v>
      </c>
      <c r="D19" s="348">
        <v>0.5</v>
      </c>
      <c r="E19" s="348">
        <v>0.5</v>
      </c>
      <c r="F19" s="353">
        <v>1</v>
      </c>
      <c r="G19" s="349">
        <f t="shared" si="0"/>
        <v>18.5</v>
      </c>
      <c r="H19" s="350" t="s">
        <v>473</v>
      </c>
      <c r="I19" s="348" t="s">
        <v>473</v>
      </c>
      <c r="J19" s="349">
        <f t="shared" si="1"/>
        <v>20.5</v>
      </c>
      <c r="K19" s="349">
        <f t="shared" si="2"/>
        <v>21.5</v>
      </c>
      <c r="L19" s="349">
        <f t="shared" si="3"/>
        <v>22.5</v>
      </c>
      <c r="M19" s="351"/>
    </row>
    <row r="20" spans="1:13" s="345" customFormat="1" ht="52.5" hidden="1" customHeight="1">
      <c r="A20" s="346" t="s">
        <v>474</v>
      </c>
      <c r="B20" s="347" t="s">
        <v>344</v>
      </c>
      <c r="C20" s="347" t="s">
        <v>337</v>
      </c>
      <c r="D20" s="348" t="s">
        <v>227</v>
      </c>
      <c r="E20" s="348" t="s">
        <v>227</v>
      </c>
      <c r="F20" s="353">
        <v>0</v>
      </c>
      <c r="G20" s="349">
        <f t="shared" si="0"/>
        <v>0</v>
      </c>
      <c r="H20" s="352">
        <v>0</v>
      </c>
      <c r="I20" s="349">
        <v>0</v>
      </c>
      <c r="J20" s="349">
        <f t="shared" si="1"/>
        <v>0</v>
      </c>
      <c r="K20" s="349">
        <f t="shared" si="2"/>
        <v>0</v>
      </c>
      <c r="L20" s="349">
        <f t="shared" si="3"/>
        <v>0</v>
      </c>
      <c r="M20" s="351"/>
    </row>
    <row r="21" spans="1:13" s="345" customFormat="1" ht="52.5" hidden="1" customHeight="1">
      <c r="A21" s="346" t="s">
        <v>475</v>
      </c>
      <c r="B21" s="347" t="s">
        <v>346</v>
      </c>
      <c r="C21" s="347" t="s">
        <v>347</v>
      </c>
      <c r="D21" s="348">
        <v>0.5</v>
      </c>
      <c r="E21" s="348">
        <v>0.5</v>
      </c>
      <c r="F21" s="346"/>
      <c r="G21" s="349">
        <f t="shared" si="0"/>
        <v>0</v>
      </c>
      <c r="H21" s="352">
        <v>0</v>
      </c>
      <c r="I21" s="349">
        <v>0</v>
      </c>
      <c r="J21" s="349">
        <f t="shared" si="1"/>
        <v>0</v>
      </c>
      <c r="K21" s="349">
        <f t="shared" si="2"/>
        <v>0</v>
      </c>
      <c r="L21" s="349">
        <f t="shared" si="3"/>
        <v>0</v>
      </c>
      <c r="M21" s="351"/>
    </row>
    <row r="22" spans="1:13" s="345" customFormat="1" ht="52.5" customHeight="1">
      <c r="A22" s="346" t="s">
        <v>476</v>
      </c>
      <c r="B22" s="347" t="s">
        <v>349</v>
      </c>
      <c r="C22" s="347" t="s">
        <v>350</v>
      </c>
      <c r="D22" s="348">
        <v>0.375</v>
      </c>
      <c r="E22" s="348">
        <v>0.375</v>
      </c>
      <c r="F22" s="354">
        <v>0.75</v>
      </c>
      <c r="G22" s="349">
        <f t="shared" si="0"/>
        <v>10.25</v>
      </c>
      <c r="H22" s="352">
        <v>11</v>
      </c>
      <c r="I22" s="349">
        <v>11</v>
      </c>
      <c r="J22" s="349">
        <f t="shared" si="1"/>
        <v>11.75</v>
      </c>
      <c r="K22" s="349">
        <f t="shared" si="2"/>
        <v>12.5</v>
      </c>
      <c r="L22" s="349">
        <f t="shared" si="3"/>
        <v>13.25</v>
      </c>
      <c r="M22" s="351"/>
    </row>
    <row r="23" spans="1:13" s="345" customFormat="1" ht="52.5" customHeight="1">
      <c r="A23" s="346" t="s">
        <v>477</v>
      </c>
      <c r="B23" s="347" t="s">
        <v>356</v>
      </c>
      <c r="C23" s="347" t="s">
        <v>357</v>
      </c>
      <c r="D23" s="348">
        <v>0.375</v>
      </c>
      <c r="E23" s="348">
        <v>0.375</v>
      </c>
      <c r="F23" s="354">
        <v>0.75</v>
      </c>
      <c r="G23" s="349">
        <f t="shared" si="0"/>
        <v>13.625</v>
      </c>
      <c r="H23" s="350" t="s">
        <v>478</v>
      </c>
      <c r="I23" s="348" t="s">
        <v>478</v>
      </c>
      <c r="J23" s="349">
        <f t="shared" si="1"/>
        <v>15.125</v>
      </c>
      <c r="K23" s="349">
        <f t="shared" si="2"/>
        <v>15.875</v>
      </c>
      <c r="L23" s="349">
        <f t="shared" si="3"/>
        <v>16.625</v>
      </c>
      <c r="M23" s="351"/>
    </row>
    <row r="24" spans="1:13" s="345" customFormat="1" ht="52.5" customHeight="1">
      <c r="A24" s="346" t="s">
        <v>479</v>
      </c>
      <c r="B24" s="347" t="s">
        <v>364</v>
      </c>
      <c r="C24" s="347" t="s">
        <v>365</v>
      </c>
      <c r="D24" s="348">
        <v>0.125</v>
      </c>
      <c r="E24" s="348">
        <v>0.125</v>
      </c>
      <c r="F24" s="353">
        <v>0</v>
      </c>
      <c r="G24" s="349">
        <f t="shared" si="0"/>
        <v>1</v>
      </c>
      <c r="H24" s="352">
        <v>1</v>
      </c>
      <c r="I24" s="349">
        <v>1</v>
      </c>
      <c r="J24" s="349">
        <f t="shared" si="1"/>
        <v>1</v>
      </c>
      <c r="K24" s="349">
        <f t="shared" si="2"/>
        <v>1</v>
      </c>
      <c r="L24" s="349">
        <f t="shared" si="3"/>
        <v>1</v>
      </c>
      <c r="M24" s="351"/>
    </row>
    <row r="25" spans="1:13" s="345" customFormat="1" ht="52.5" customHeight="1">
      <c r="A25" s="346" t="s">
        <v>60</v>
      </c>
      <c r="B25" s="347" t="s">
        <v>367</v>
      </c>
      <c r="C25" s="347" t="s">
        <v>368</v>
      </c>
      <c r="D25" s="348">
        <v>0.125</v>
      </c>
      <c r="E25" s="348">
        <v>0.125</v>
      </c>
      <c r="F25" s="353">
        <v>0</v>
      </c>
      <c r="G25" s="349">
        <f t="shared" si="0"/>
        <v>1.75</v>
      </c>
      <c r="H25" s="350" t="s">
        <v>459</v>
      </c>
      <c r="I25" s="348" t="s">
        <v>459</v>
      </c>
      <c r="J25" s="349">
        <f t="shared" si="1"/>
        <v>1.75</v>
      </c>
      <c r="K25" s="349">
        <f t="shared" si="2"/>
        <v>1.75</v>
      </c>
      <c r="L25" s="349">
        <f t="shared" si="3"/>
        <v>1.75</v>
      </c>
      <c r="M25" s="351"/>
    </row>
    <row r="26" spans="1:13" s="345" customFormat="1" ht="52.5" customHeight="1">
      <c r="A26" s="346" t="s">
        <v>480</v>
      </c>
      <c r="B26" s="347" t="s">
        <v>370</v>
      </c>
      <c r="C26" s="347" t="s">
        <v>371</v>
      </c>
      <c r="D26" s="348">
        <v>0.125</v>
      </c>
      <c r="E26" s="348">
        <v>0.125</v>
      </c>
      <c r="F26" s="353">
        <v>0</v>
      </c>
      <c r="G26" s="349">
        <f t="shared" si="0"/>
        <v>1.5</v>
      </c>
      <c r="H26" s="350" t="s">
        <v>481</v>
      </c>
      <c r="I26" s="348" t="s">
        <v>481</v>
      </c>
      <c r="J26" s="349">
        <f t="shared" si="1"/>
        <v>1.5</v>
      </c>
      <c r="K26" s="349">
        <f t="shared" si="2"/>
        <v>1.5</v>
      </c>
      <c r="L26" s="349">
        <f t="shared" si="3"/>
        <v>1.5</v>
      </c>
      <c r="M26" s="351"/>
    </row>
    <row r="27" spans="1:13" s="345" customFormat="1" ht="52.5" customHeight="1">
      <c r="A27" s="346" t="s">
        <v>482</v>
      </c>
      <c r="B27" s="347" t="s">
        <v>374</v>
      </c>
      <c r="C27" s="347" t="s">
        <v>375</v>
      </c>
      <c r="D27" s="348">
        <v>0.25</v>
      </c>
      <c r="E27" s="348">
        <v>0.25</v>
      </c>
      <c r="F27" s="354">
        <v>0.25</v>
      </c>
      <c r="G27" s="349">
        <f t="shared" si="0"/>
        <v>7</v>
      </c>
      <c r="H27" s="352">
        <v>7</v>
      </c>
      <c r="I27" s="349">
        <v>7.25</v>
      </c>
      <c r="J27" s="349">
        <f t="shared" si="1"/>
        <v>7.5</v>
      </c>
      <c r="K27" s="349">
        <f t="shared" si="2"/>
        <v>7.75</v>
      </c>
      <c r="L27" s="349">
        <f t="shared" si="3"/>
        <v>8</v>
      </c>
      <c r="M27" s="351"/>
    </row>
    <row r="28" spans="1:13" s="345" customFormat="1" ht="52.5" customHeight="1">
      <c r="A28" s="346" t="s">
        <v>483</v>
      </c>
      <c r="B28" s="347" t="s">
        <v>381</v>
      </c>
      <c r="C28" s="347" t="s">
        <v>382</v>
      </c>
      <c r="D28" s="348">
        <v>0.125</v>
      </c>
      <c r="E28" s="348">
        <v>0.125</v>
      </c>
      <c r="F28" s="353">
        <v>0</v>
      </c>
      <c r="G28" s="349">
        <f t="shared" si="0"/>
        <v>2</v>
      </c>
      <c r="H28" s="352">
        <v>2</v>
      </c>
      <c r="I28" s="349">
        <v>2</v>
      </c>
      <c r="J28" s="349">
        <f t="shared" si="1"/>
        <v>2</v>
      </c>
      <c r="K28" s="349">
        <f t="shared" si="2"/>
        <v>2</v>
      </c>
      <c r="L28" s="349">
        <f t="shared" si="3"/>
        <v>2</v>
      </c>
      <c r="M28" s="351"/>
    </row>
    <row r="29" spans="1:13" s="345" customFormat="1" ht="52.5" customHeight="1">
      <c r="A29" s="346" t="s">
        <v>484</v>
      </c>
      <c r="B29" s="347" t="s">
        <v>384</v>
      </c>
      <c r="C29" s="347" t="s">
        <v>385</v>
      </c>
      <c r="D29" s="348">
        <v>0.125</v>
      </c>
      <c r="E29" s="348">
        <v>0.125</v>
      </c>
      <c r="F29" s="353">
        <v>0</v>
      </c>
      <c r="G29" s="349">
        <f t="shared" si="0"/>
        <v>2.5</v>
      </c>
      <c r="H29" s="350" t="s">
        <v>455</v>
      </c>
      <c r="I29" s="348" t="s">
        <v>455</v>
      </c>
      <c r="J29" s="349">
        <f t="shared" si="1"/>
        <v>2.5</v>
      </c>
      <c r="K29" s="349">
        <f t="shared" si="2"/>
        <v>2.5</v>
      </c>
      <c r="L29" s="349">
        <f t="shared" si="3"/>
        <v>2.5</v>
      </c>
      <c r="M29" s="351"/>
    </row>
    <row r="30" spans="1:13" s="345" customFormat="1" ht="52.5" customHeight="1">
      <c r="A30" s="346" t="s">
        <v>485</v>
      </c>
      <c r="B30" s="347" t="s">
        <v>387</v>
      </c>
      <c r="C30" s="347" t="s">
        <v>388</v>
      </c>
      <c r="D30" s="348">
        <v>0.125</v>
      </c>
      <c r="E30" s="348">
        <v>0.125</v>
      </c>
      <c r="F30" s="354">
        <v>0.25</v>
      </c>
      <c r="G30" s="349">
        <f t="shared" si="0"/>
        <v>5.25</v>
      </c>
      <c r="H30" s="350" t="s">
        <v>486</v>
      </c>
      <c r="I30" s="348" t="s">
        <v>486</v>
      </c>
      <c r="J30" s="349" t="str">
        <f>I30</f>
        <v>5 1/2</v>
      </c>
      <c r="K30" s="349">
        <f t="shared" si="2"/>
        <v>5.75</v>
      </c>
      <c r="L30" s="349">
        <f>K30</f>
        <v>5.75</v>
      </c>
      <c r="M30" s="351"/>
    </row>
    <row r="31" spans="1:13" s="345" customFormat="1" ht="52.5" customHeight="1">
      <c r="A31" s="346" t="s">
        <v>487</v>
      </c>
      <c r="B31" s="347" t="s">
        <v>393</v>
      </c>
      <c r="C31" s="347" t="s">
        <v>394</v>
      </c>
      <c r="D31" s="348">
        <v>0.125</v>
      </c>
      <c r="E31" s="348">
        <v>0.125</v>
      </c>
      <c r="F31" s="354">
        <v>0.25</v>
      </c>
      <c r="G31" s="349">
        <f t="shared" si="0"/>
        <v>5.99</v>
      </c>
      <c r="H31" s="352">
        <v>6</v>
      </c>
      <c r="I31" s="349">
        <f>H31*1.04</f>
        <v>6.24</v>
      </c>
      <c r="J31" s="349">
        <f>I31+F31</f>
        <v>6.49</v>
      </c>
      <c r="K31" s="349">
        <f t="shared" si="2"/>
        <v>6.74</v>
      </c>
      <c r="L31" s="349">
        <f t="shared" ref="L31:L32" si="4">K31</f>
        <v>6.74</v>
      </c>
      <c r="M31" s="351"/>
    </row>
    <row r="32" spans="1:13" s="345" customFormat="1" ht="52.5" customHeight="1">
      <c r="A32" s="346" t="s">
        <v>488</v>
      </c>
      <c r="B32" s="347" t="s">
        <v>398</v>
      </c>
      <c r="C32" s="347" t="s">
        <v>399</v>
      </c>
      <c r="D32" s="348">
        <v>0.25</v>
      </c>
      <c r="E32" s="348">
        <v>0.25</v>
      </c>
      <c r="F32" s="354">
        <v>0.25</v>
      </c>
      <c r="G32" s="349">
        <f t="shared" si="0"/>
        <v>12</v>
      </c>
      <c r="H32" s="350" t="s">
        <v>489</v>
      </c>
      <c r="I32" s="348">
        <v>12.25</v>
      </c>
      <c r="J32" s="349">
        <f t="shared" ref="J32" si="5">I32</f>
        <v>12.25</v>
      </c>
      <c r="K32" s="349">
        <f t="shared" si="2"/>
        <v>12.5</v>
      </c>
      <c r="L32" s="349">
        <f t="shared" si="4"/>
        <v>12.5</v>
      </c>
      <c r="M32" s="351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16" t="s">
        <v>73</v>
      </c>
      <c r="G1" s="317" t="s">
        <v>185</v>
      </c>
      <c r="H1"/>
    </row>
    <row r="2" spans="1:8" s="239" customFormat="1" ht="12.75" customHeight="1">
      <c r="B2"/>
      <c r="C2"/>
      <c r="D2"/>
      <c r="E2"/>
      <c r="F2" s="316" t="s">
        <v>75</v>
      </c>
      <c r="G2" s="318" t="s">
        <v>186</v>
      </c>
      <c r="H2"/>
    </row>
    <row r="3" spans="1:8" s="239" customFormat="1" ht="12.75" customHeight="1" thickBot="1">
      <c r="B3"/>
      <c r="C3"/>
      <c r="D3"/>
      <c r="E3"/>
      <c r="F3" s="316" t="s">
        <v>77</v>
      </c>
      <c r="G3" s="319" t="s">
        <v>187</v>
      </c>
      <c r="H3"/>
    </row>
    <row r="4" spans="1:8" s="239" customFormat="1" ht="17.25" customHeight="1" thickBot="1">
      <c r="A4" s="240"/>
      <c r="B4" s="579" t="s">
        <v>188</v>
      </c>
      <c r="C4" s="579"/>
      <c r="D4" s="242">
        <v>45324</v>
      </c>
      <c r="E4"/>
      <c r="F4"/>
      <c r="G4"/>
      <c r="H4"/>
    </row>
    <row r="5" spans="1:8" s="239" customFormat="1" ht="3.9" customHeight="1" thickBot="1">
      <c r="A5" s="240"/>
      <c r="B5" s="580"/>
      <c r="C5" s="580"/>
      <c r="D5" s="243"/>
      <c r="E5"/>
      <c r="F5" s="240"/>
      <c r="G5" s="240"/>
      <c r="H5"/>
    </row>
    <row r="6" spans="1:8" s="239" customFormat="1" ht="17.25" customHeight="1" thickBot="1">
      <c r="A6" s="240"/>
      <c r="B6" s="579" t="s">
        <v>431</v>
      </c>
      <c r="C6" s="579"/>
      <c r="D6" s="244" t="s">
        <v>216</v>
      </c>
      <c r="E6"/>
      <c r="F6" s="241" t="s">
        <v>189</v>
      </c>
      <c r="G6" s="244" t="s">
        <v>432</v>
      </c>
      <c r="H6"/>
    </row>
    <row r="7" spans="1:8" s="239" customFormat="1" ht="3.9" customHeight="1" thickBot="1">
      <c r="A7" s="240"/>
      <c r="B7" s="581"/>
      <c r="C7" s="581"/>
      <c r="D7" s="243"/>
      <c r="E7"/>
      <c r="F7" s="245"/>
      <c r="G7" s="246"/>
      <c r="H7"/>
    </row>
    <row r="8" spans="1:8" s="239" customFormat="1" ht="17.25" customHeight="1" thickBot="1">
      <c r="A8" s="240"/>
      <c r="B8" s="579" t="s">
        <v>190</v>
      </c>
      <c r="C8" s="579"/>
      <c r="D8" s="244" t="str">
        <f>'1. CUTTING DOCKET'!D7</f>
        <v>H06-PA28M</v>
      </c>
      <c r="E8" s="247"/>
      <c r="F8" s="241" t="s">
        <v>191</v>
      </c>
      <c r="G8" s="244" t="s">
        <v>247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578" t="s">
        <v>194</v>
      </c>
      <c r="D10" s="578"/>
      <c r="E10" s="578"/>
      <c r="F10" s="578"/>
      <c r="G10" s="250" t="s">
        <v>195</v>
      </c>
      <c r="H10" s="250" t="s">
        <v>196</v>
      </c>
    </row>
    <row r="11" spans="1:8" s="239" customFormat="1" ht="106.75" customHeight="1" thickBot="1">
      <c r="A11" s="584">
        <v>1</v>
      </c>
      <c r="B11" s="321" t="s">
        <v>433</v>
      </c>
      <c r="C11" s="585" t="s">
        <v>490</v>
      </c>
      <c r="D11" s="586"/>
      <c r="E11" s="586"/>
      <c r="F11" s="587"/>
      <c r="G11" s="584"/>
      <c r="H11" s="320" t="s">
        <v>491</v>
      </c>
    </row>
    <row r="12" spans="1:8" s="239" customFormat="1" ht="106.75" customHeight="1" thickBot="1">
      <c r="A12" s="584"/>
      <c r="B12" s="321" t="s">
        <v>197</v>
      </c>
      <c r="C12" s="588"/>
      <c r="D12" s="588"/>
      <c r="E12" s="588"/>
      <c r="F12" s="588"/>
      <c r="G12" s="584"/>
      <c r="H12" s="320"/>
    </row>
    <row r="13" spans="1:8" s="239" customFormat="1" ht="106.75" customHeight="1" thickBot="1">
      <c r="A13" s="320">
        <v>2</v>
      </c>
      <c r="B13" s="321" t="s">
        <v>198</v>
      </c>
      <c r="C13" s="582"/>
      <c r="D13" s="582"/>
      <c r="E13" s="582"/>
      <c r="F13" s="582"/>
      <c r="G13" s="320"/>
      <c r="H13" s="320"/>
    </row>
    <row r="14" spans="1:8" s="239" customFormat="1" ht="106.75" customHeight="1" thickBot="1">
      <c r="A14" s="320">
        <v>3</v>
      </c>
      <c r="B14" s="321" t="s">
        <v>434</v>
      </c>
      <c r="C14" s="582"/>
      <c r="D14" s="582"/>
      <c r="E14" s="582"/>
      <c r="F14" s="582"/>
      <c r="G14" s="320"/>
      <c r="H14" s="320"/>
    </row>
    <row r="15" spans="1:8" s="239" customFormat="1" ht="106.75" customHeight="1" thickBot="1">
      <c r="A15" s="320">
        <v>4</v>
      </c>
      <c r="B15" s="321" t="s">
        <v>199</v>
      </c>
      <c r="C15" s="582"/>
      <c r="D15" s="582"/>
      <c r="E15" s="582"/>
      <c r="F15" s="582"/>
      <c r="G15" s="320"/>
      <c r="H15" s="320"/>
    </row>
    <row r="16" spans="1:8" s="239" customFormat="1" ht="106.75" customHeight="1" thickBot="1">
      <c r="A16" s="320">
        <v>5</v>
      </c>
      <c r="B16" s="321" t="s">
        <v>435</v>
      </c>
      <c r="C16" s="582"/>
      <c r="D16" s="582"/>
      <c r="E16" s="582"/>
      <c r="F16" s="582"/>
      <c r="G16" s="320"/>
      <c r="H16" s="320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83" t="s">
        <v>200</v>
      </c>
      <c r="C18" s="583"/>
      <c r="D18" s="583"/>
      <c r="E18" s="251"/>
      <c r="F18" s="251"/>
      <c r="G18" s="583" t="s">
        <v>201</v>
      </c>
      <c r="H18" s="583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H06-PA28M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CLASSIC SWEATPANT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DARKEST NAVY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54" t="str">
        <f>'1. CUTTING DOCKET'!M11</f>
        <v>BRUSHED FLEECE 100% COTTON (30/1+8/1) HEAVY WASHING_350GSM</v>
      </c>
      <c r="C7" s="615"/>
      <c r="D7" s="615"/>
      <c r="E7" s="553"/>
    </row>
    <row r="8" spans="1:12" s="62" customFormat="1" ht="409.6" customHeight="1">
      <c r="A8" s="64" t="e">
        <f>'1. CUTTING DOCKET'!#REF!</f>
        <v>#REF!</v>
      </c>
      <c r="B8" s="616"/>
      <c r="C8" s="617"/>
      <c r="D8" s="618"/>
      <c r="E8" s="619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20" t="e">
        <f>'1. CUTTING DOCKET'!#REF!</f>
        <v>#REF!</v>
      </c>
      <c r="C13" s="615"/>
      <c r="D13" s="621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16"/>
      <c r="C14" s="617"/>
      <c r="D14" s="618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22" t="e">
        <f>'1. CUTTING DOCKET'!#REF!</f>
        <v>#REF!</v>
      </c>
      <c r="C17" s="623"/>
      <c r="D17" s="624"/>
      <c r="E17" s="625"/>
    </row>
    <row r="18" spans="1:5" s="62" customFormat="1" ht="90" customHeight="1">
      <c r="A18" s="61" t="e">
        <f>'1. CUTTING DOCKET'!#REF!</f>
        <v>#REF!</v>
      </c>
      <c r="B18" s="552" t="e">
        <f>'1. CUTTING DOCKET'!#REF!</f>
        <v>#REF!</v>
      </c>
      <c r="C18" s="562"/>
      <c r="D18" s="562"/>
      <c r="E18" s="559"/>
    </row>
    <row r="19" spans="1:5" s="62" customFormat="1" ht="409.6" customHeight="1">
      <c r="A19" s="166" t="s">
        <v>166</v>
      </c>
      <c r="B19" s="599"/>
      <c r="C19" s="600"/>
      <c r="D19" s="601"/>
      <c r="E19" s="601"/>
    </row>
    <row r="20" spans="1:5" s="62" customFormat="1" ht="79.5" customHeight="1">
      <c r="A20" s="61" t="e">
        <f>'1. CUTTING DOCKET'!#REF!</f>
        <v>#REF!</v>
      </c>
      <c r="B20" s="552" t="e">
        <f>'1. CUTTING DOCKET'!#REF!</f>
        <v>#REF!</v>
      </c>
      <c r="C20" s="562"/>
      <c r="D20" s="562"/>
      <c r="E20" s="559"/>
    </row>
    <row r="21" spans="1:5" s="62" customFormat="1" ht="346.5" customHeight="1">
      <c r="A21" s="64" t="s">
        <v>117</v>
      </c>
      <c r="B21" s="602"/>
      <c r="C21" s="603"/>
      <c r="D21" s="604"/>
      <c r="E21" s="605"/>
    </row>
    <row r="22" spans="1:5" s="62" customFormat="1" ht="35">
      <c r="A22" s="61">
        <f>'1. CUTTING DOCKET'!B43</f>
        <v>0</v>
      </c>
      <c r="B22" s="597" t="str">
        <f>'1. CUTTING DOCKET'!F43</f>
        <v>MÀU PHỤ LIỆU</v>
      </c>
      <c r="C22" s="562"/>
      <c r="D22" s="598"/>
      <c r="E22" s="101"/>
    </row>
    <row r="23" spans="1:5" s="62" customFormat="1" ht="299.25" customHeight="1">
      <c r="A23" s="66" t="s">
        <v>100</v>
      </c>
      <c r="B23" s="606"/>
      <c r="C23" s="607"/>
      <c r="D23" s="608"/>
      <c r="E23" s="608"/>
    </row>
    <row r="24" spans="1:5" s="62" customFormat="1" ht="101.5" customHeight="1">
      <c r="A24" s="61" t="str">
        <f>'1. CUTTING DOCKET'!B42</f>
        <v>PHẦN C : PHỤ LIỆU ĐÓNG GÓI</v>
      </c>
      <c r="B24" s="597">
        <f>'1. CUTTING DOCKET'!F42</f>
        <v>0</v>
      </c>
      <c r="C24" s="562"/>
      <c r="D24" s="598"/>
      <c r="E24" s="101"/>
    </row>
    <row r="25" spans="1:5" s="62" customFormat="1" ht="362.25" customHeight="1">
      <c r="A25" s="66" t="s">
        <v>172</v>
      </c>
      <c r="B25" s="609" t="s">
        <v>173</v>
      </c>
      <c r="C25" s="610"/>
      <c r="D25" s="611"/>
      <c r="E25" s="113"/>
    </row>
    <row r="26" spans="1:5" s="62" customFormat="1" ht="109.5" customHeight="1">
      <c r="A26" s="61" t="s">
        <v>101</v>
      </c>
      <c r="B26" s="597" t="e">
        <f>'1. CUTTING DOCKET'!#REF!</f>
        <v>#REF!</v>
      </c>
      <c r="C26" s="562"/>
      <c r="D26" s="598"/>
      <c r="E26" s="102"/>
    </row>
    <row r="27" spans="1:5" s="62" customFormat="1" ht="282" customHeight="1">
      <c r="A27" s="66" t="s">
        <v>102</v>
      </c>
      <c r="B27" s="612" t="s">
        <v>167</v>
      </c>
      <c r="C27" s="613"/>
      <c r="D27" s="614"/>
      <c r="E27" s="614"/>
    </row>
    <row r="28" spans="1:5" s="62" customFormat="1" ht="93.65" customHeight="1">
      <c r="A28" s="61" t="e">
        <f>'1. CUTTING DOCKET'!#REF!</f>
        <v>#REF!</v>
      </c>
      <c r="B28" s="597" t="e">
        <f>'1. CUTTING DOCKET'!#REF!</f>
        <v>#REF!</v>
      </c>
      <c r="C28" s="562"/>
      <c r="D28" s="598"/>
      <c r="E28" s="102"/>
    </row>
    <row r="29" spans="1:5" s="62" customFormat="1" ht="273" customHeight="1">
      <c r="A29" s="64" t="s">
        <v>103</v>
      </c>
      <c r="B29" s="589"/>
      <c r="C29" s="590"/>
      <c r="D29" s="591"/>
      <c r="E29" s="591"/>
    </row>
    <row r="30" spans="1:5" s="62" customFormat="1" ht="95.25" customHeight="1">
      <c r="A30" s="61" t="str">
        <f>'1. CUTTING DOCKET'!B50</f>
        <v>POLY BAG THÙNG</v>
      </c>
      <c r="B30" s="597" t="str">
        <f>'1. CUTTING DOCKET'!F50</f>
        <v>CLEAR</v>
      </c>
      <c r="C30" s="562"/>
      <c r="D30" s="598"/>
      <c r="E30" s="102"/>
    </row>
    <row r="31" spans="1:5" s="62" customFormat="1" ht="324.75" customHeight="1">
      <c r="A31" s="64"/>
      <c r="B31" s="589"/>
      <c r="C31" s="590"/>
      <c r="D31" s="591"/>
      <c r="E31" s="591"/>
    </row>
    <row r="32" spans="1:5" s="62" customFormat="1" ht="119.5" customHeight="1">
      <c r="A32" s="61" t="s">
        <v>105</v>
      </c>
      <c r="B32" s="597" t="e">
        <f>'1. CUTTING DOCKET'!#REF!</f>
        <v>#REF!</v>
      </c>
      <c r="C32" s="562"/>
      <c r="D32" s="598"/>
      <c r="E32" s="102"/>
    </row>
    <row r="33" spans="1:9" s="62" customFormat="1" ht="287.25" customHeight="1">
      <c r="A33" s="64" t="s">
        <v>106</v>
      </c>
      <c r="B33" s="589"/>
      <c r="C33" s="590"/>
      <c r="D33" s="591"/>
      <c r="E33" s="591"/>
    </row>
    <row r="34" spans="1:9" s="62" customFormat="1" ht="71.5" customHeight="1">
      <c r="A34" s="61" t="s">
        <v>96</v>
      </c>
      <c r="B34" s="597" t="s">
        <v>38</v>
      </c>
      <c r="C34" s="562"/>
      <c r="D34" s="598"/>
      <c r="E34" s="102"/>
    </row>
    <row r="35" spans="1:9" s="62" customFormat="1" ht="87" customHeight="1">
      <c r="A35" s="64" t="s">
        <v>104</v>
      </c>
      <c r="B35" s="589"/>
      <c r="C35" s="590"/>
      <c r="D35" s="591"/>
      <c r="E35" s="591"/>
    </row>
    <row r="36" spans="1:9" s="62" customFormat="1" ht="63.65" customHeight="1">
      <c r="A36" s="61" t="s">
        <v>97</v>
      </c>
      <c r="B36" s="597" t="s">
        <v>92</v>
      </c>
      <c r="C36" s="562"/>
      <c r="D36" s="598"/>
      <c r="E36" s="102"/>
    </row>
    <row r="37" spans="1:9" s="62" customFormat="1" ht="97.5" customHeight="1">
      <c r="A37" s="64" t="s">
        <v>104</v>
      </c>
      <c r="B37" s="589"/>
      <c r="C37" s="590"/>
      <c r="D37" s="591"/>
      <c r="E37" s="591"/>
    </row>
    <row r="38" spans="1:9" s="62" customFormat="1" ht="97.5" customHeight="1">
      <c r="A38" s="98" t="e">
        <f>'1. CUTTING DOCKET'!#REF!</f>
        <v>#REF!</v>
      </c>
      <c r="B38" s="592" t="e">
        <f>'1. CUTTING DOCKET'!#REF!</f>
        <v>#REF!</v>
      </c>
      <c r="C38" s="593"/>
      <c r="D38" s="594"/>
      <c r="E38" s="103"/>
    </row>
    <row r="39" spans="1:9" s="62" customFormat="1" ht="221.5" customHeight="1">
      <c r="A39" s="64"/>
      <c r="B39" s="595"/>
      <c r="C39" s="596"/>
      <c r="D39" s="595"/>
      <c r="E39" s="59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7" customWidth="1"/>
    <col min="2" max="2" width="61.453125" style="277" customWidth="1"/>
    <col min="3" max="3" width="52.81640625" style="277" customWidth="1"/>
    <col min="4" max="4" width="16.54296875" style="277" customWidth="1"/>
    <col min="5" max="5" width="14.453125" style="277" customWidth="1"/>
    <col min="6" max="10" width="12" style="277" customWidth="1"/>
    <col min="11" max="16384" width="8.7265625" style="277"/>
  </cols>
  <sheetData>
    <row r="1" spans="1:10" ht="16.5" customHeight="1">
      <c r="A1" s="626" t="s">
        <v>250</v>
      </c>
      <c r="B1" s="627"/>
      <c r="C1" s="627"/>
      <c r="D1" s="627"/>
      <c r="E1" s="627"/>
      <c r="F1" s="627"/>
      <c r="G1" s="627"/>
      <c r="H1" s="627"/>
      <c r="I1" s="627"/>
      <c r="J1" s="628"/>
    </row>
    <row r="2" spans="1:10" ht="16.5" customHeight="1">
      <c r="A2" s="626" t="s">
        <v>251</v>
      </c>
      <c r="B2" s="627"/>
      <c r="C2" s="627"/>
      <c r="D2" s="627"/>
      <c r="E2" s="627"/>
      <c r="F2" s="627"/>
      <c r="G2" s="627"/>
      <c r="H2" s="627"/>
      <c r="I2" s="627"/>
      <c r="J2" s="628"/>
    </row>
    <row r="3" spans="1:10" ht="16.5" customHeight="1">
      <c r="A3" s="278" t="s">
        <v>252</v>
      </c>
      <c r="B3" s="279" t="s">
        <v>253</v>
      </c>
      <c r="C3" s="279"/>
      <c r="D3" s="279"/>
      <c r="E3" s="279" t="s">
        <v>254</v>
      </c>
      <c r="F3" s="280"/>
      <c r="G3" s="280"/>
      <c r="H3" s="279" t="s">
        <v>255</v>
      </c>
      <c r="I3" s="281">
        <v>45063</v>
      </c>
      <c r="J3" s="282"/>
    </row>
    <row r="4" spans="1:10" ht="16.5" customHeight="1">
      <c r="A4" s="283" t="s">
        <v>256</v>
      </c>
      <c r="B4" s="284">
        <v>50292</v>
      </c>
      <c r="C4" s="284"/>
      <c r="D4" s="284"/>
      <c r="E4" s="285" t="s">
        <v>257</v>
      </c>
      <c r="F4" s="286"/>
      <c r="G4" s="286"/>
      <c r="H4" s="285" t="s">
        <v>258</v>
      </c>
      <c r="I4" s="285" t="s">
        <v>259</v>
      </c>
      <c r="J4" s="287"/>
    </row>
    <row r="5" spans="1:10" ht="16.5" customHeight="1">
      <c r="A5" s="288" t="s">
        <v>260</v>
      </c>
      <c r="B5" s="289" t="s">
        <v>261</v>
      </c>
      <c r="C5" s="289"/>
      <c r="D5" s="289"/>
      <c r="E5" s="289" t="s">
        <v>262</v>
      </c>
      <c r="F5" s="290"/>
      <c r="G5" s="290"/>
      <c r="H5" s="290"/>
      <c r="I5" s="290"/>
      <c r="J5" s="291"/>
    </row>
    <row r="6" spans="1:10" s="293" customFormat="1" ht="40.4" customHeight="1">
      <c r="A6" s="292" t="s">
        <v>263</v>
      </c>
      <c r="B6" s="292" t="s">
        <v>264</v>
      </c>
      <c r="C6" s="292" t="s">
        <v>265</v>
      </c>
      <c r="D6" s="292" t="s">
        <v>266</v>
      </c>
      <c r="E6" s="292" t="s">
        <v>267</v>
      </c>
      <c r="F6" s="292" t="s">
        <v>60</v>
      </c>
      <c r="G6" s="292" t="s">
        <v>10</v>
      </c>
      <c r="H6" s="292" t="s">
        <v>57</v>
      </c>
      <c r="I6" s="292" t="s">
        <v>58</v>
      </c>
      <c r="J6" s="292" t="s">
        <v>59</v>
      </c>
    </row>
    <row r="7" spans="1:10" s="298" customFormat="1" ht="48" customHeight="1">
      <c r="A7" s="294" t="s">
        <v>268</v>
      </c>
      <c r="B7" s="295" t="s">
        <v>269</v>
      </c>
      <c r="C7" s="295" t="s">
        <v>270</v>
      </c>
      <c r="D7" s="296">
        <v>1</v>
      </c>
      <c r="E7" s="294" t="s">
        <v>271</v>
      </c>
      <c r="F7" s="297">
        <v>31</v>
      </c>
      <c r="G7" s="294" t="s">
        <v>272</v>
      </c>
      <c r="H7" s="297">
        <v>36</v>
      </c>
      <c r="I7" s="294" t="s">
        <v>273</v>
      </c>
      <c r="J7" s="297">
        <v>41</v>
      </c>
    </row>
    <row r="8" spans="1:10" s="298" customFormat="1" ht="48" customHeight="1">
      <c r="A8" s="294" t="s">
        <v>274</v>
      </c>
      <c r="B8" s="295" t="s">
        <v>275</v>
      </c>
      <c r="C8" s="295" t="s">
        <v>276</v>
      </c>
      <c r="D8" s="296">
        <v>1</v>
      </c>
      <c r="E8" s="294" t="s">
        <v>271</v>
      </c>
      <c r="F8" s="294" t="s">
        <v>273</v>
      </c>
      <c r="G8" s="297">
        <v>41</v>
      </c>
      <c r="H8" s="294" t="s">
        <v>277</v>
      </c>
      <c r="I8" s="297">
        <v>46</v>
      </c>
      <c r="J8" s="294" t="s">
        <v>278</v>
      </c>
    </row>
    <row r="9" spans="1:10" s="298" customFormat="1" ht="48" customHeight="1">
      <c r="A9" s="294" t="s">
        <v>279</v>
      </c>
      <c r="B9" s="295" t="s">
        <v>280</v>
      </c>
      <c r="C9" s="295" t="s">
        <v>281</v>
      </c>
      <c r="D9" s="296">
        <v>0.125</v>
      </c>
      <c r="E9" s="297">
        <v>0</v>
      </c>
      <c r="F9" s="294" t="s">
        <v>282</v>
      </c>
      <c r="G9" s="294" t="s">
        <v>282</v>
      </c>
      <c r="H9" s="294" t="s">
        <v>282</v>
      </c>
      <c r="I9" s="294" t="s">
        <v>282</v>
      </c>
      <c r="J9" s="294" t="s">
        <v>282</v>
      </c>
    </row>
    <row r="10" spans="1:10" s="298" customFormat="1" ht="48" customHeight="1">
      <c r="A10" s="294" t="s">
        <v>283</v>
      </c>
      <c r="B10" s="295" t="s">
        <v>284</v>
      </c>
      <c r="C10" s="295" t="s">
        <v>285</v>
      </c>
      <c r="D10" s="296">
        <v>1</v>
      </c>
      <c r="E10" s="294" t="s">
        <v>271</v>
      </c>
      <c r="F10" s="294" t="s">
        <v>286</v>
      </c>
      <c r="G10" s="297">
        <v>58</v>
      </c>
      <c r="H10" s="294" t="s">
        <v>287</v>
      </c>
      <c r="I10" s="297">
        <v>63</v>
      </c>
      <c r="J10" s="294" t="s">
        <v>288</v>
      </c>
    </row>
    <row r="11" spans="1:10" s="298" customFormat="1" ht="48" customHeight="1">
      <c r="A11" s="294" t="s">
        <v>289</v>
      </c>
      <c r="B11" s="295" t="s">
        <v>290</v>
      </c>
      <c r="C11" s="295" t="s">
        <v>291</v>
      </c>
      <c r="D11" s="296">
        <v>0.125</v>
      </c>
      <c r="E11" s="297">
        <v>0</v>
      </c>
      <c r="F11" s="294" t="s">
        <v>292</v>
      </c>
      <c r="G11" s="294" t="s">
        <v>292</v>
      </c>
      <c r="H11" s="294" t="s">
        <v>292</v>
      </c>
      <c r="I11" s="294" t="s">
        <v>292</v>
      </c>
      <c r="J11" s="294" t="s">
        <v>292</v>
      </c>
    </row>
    <row r="12" spans="1:10" s="298" customFormat="1" ht="48" customHeight="1">
      <c r="A12" s="294" t="s">
        <v>293</v>
      </c>
      <c r="B12" s="295" t="s">
        <v>294</v>
      </c>
      <c r="C12" s="295" t="s">
        <v>295</v>
      </c>
      <c r="D12" s="296">
        <v>0.25</v>
      </c>
      <c r="E12" s="294" t="s">
        <v>296</v>
      </c>
      <c r="F12" s="297">
        <v>12</v>
      </c>
      <c r="G12" s="294" t="s">
        <v>297</v>
      </c>
      <c r="H12" s="294" t="s">
        <v>298</v>
      </c>
      <c r="I12" s="294" t="s">
        <v>299</v>
      </c>
      <c r="J12" s="297">
        <v>13</v>
      </c>
    </row>
    <row r="13" spans="1:10" s="298" customFormat="1" ht="48" customHeight="1">
      <c r="A13" s="294" t="s">
        <v>300</v>
      </c>
      <c r="B13" s="295" t="s">
        <v>301</v>
      </c>
      <c r="C13" s="295" t="s">
        <v>302</v>
      </c>
      <c r="D13" s="296">
        <v>0.375</v>
      </c>
      <c r="E13" s="294" t="s">
        <v>303</v>
      </c>
      <c r="F13" s="294" t="s">
        <v>304</v>
      </c>
      <c r="G13" s="294" t="s">
        <v>305</v>
      </c>
      <c r="H13" s="294" t="s">
        <v>306</v>
      </c>
      <c r="I13" s="294" t="s">
        <v>307</v>
      </c>
      <c r="J13" s="294" t="s">
        <v>308</v>
      </c>
    </row>
    <row r="14" spans="1:10" s="298" customFormat="1" ht="48" customHeight="1">
      <c r="A14" s="294" t="s">
        <v>309</v>
      </c>
      <c r="B14" s="295" t="s">
        <v>310</v>
      </c>
      <c r="C14" s="295" t="s">
        <v>311</v>
      </c>
      <c r="D14" s="296" t="s">
        <v>227</v>
      </c>
      <c r="E14" s="297">
        <v>0</v>
      </c>
      <c r="F14" s="297">
        <v>8</v>
      </c>
      <c r="G14" s="297">
        <v>8</v>
      </c>
      <c r="H14" s="297">
        <v>8</v>
      </c>
      <c r="I14" s="297">
        <v>8</v>
      </c>
      <c r="J14" s="297">
        <v>8</v>
      </c>
    </row>
    <row r="15" spans="1:10" s="298" customFormat="1" ht="48" customHeight="1">
      <c r="A15" s="294" t="s">
        <v>312</v>
      </c>
      <c r="B15" s="295" t="s">
        <v>313</v>
      </c>
      <c r="C15" s="295" t="s">
        <v>314</v>
      </c>
      <c r="D15" s="296">
        <v>1</v>
      </c>
      <c r="E15" s="294" t="s">
        <v>271</v>
      </c>
      <c r="F15" s="294" t="s">
        <v>315</v>
      </c>
      <c r="G15" s="297">
        <v>43</v>
      </c>
      <c r="H15" s="294" t="s">
        <v>316</v>
      </c>
      <c r="I15" s="297">
        <v>48</v>
      </c>
      <c r="J15" s="294" t="s">
        <v>317</v>
      </c>
    </row>
    <row r="16" spans="1:10" s="298" customFormat="1" ht="48" customHeight="1">
      <c r="A16" s="294" t="s">
        <v>318</v>
      </c>
      <c r="B16" s="295" t="s">
        <v>319</v>
      </c>
      <c r="C16" s="295" t="s">
        <v>320</v>
      </c>
      <c r="D16" s="296">
        <v>0.25</v>
      </c>
      <c r="E16" s="294" t="s">
        <v>296</v>
      </c>
      <c r="F16" s="294" t="s">
        <v>321</v>
      </c>
      <c r="G16" s="297">
        <v>29</v>
      </c>
      <c r="H16" s="294" t="s">
        <v>322</v>
      </c>
      <c r="I16" s="294" t="s">
        <v>323</v>
      </c>
      <c r="J16" s="294" t="s">
        <v>323</v>
      </c>
    </row>
    <row r="17" spans="1:10" s="298" customFormat="1" ht="48" customHeight="1">
      <c r="A17" s="294" t="s">
        <v>324</v>
      </c>
      <c r="B17" s="295" t="s">
        <v>325</v>
      </c>
      <c r="C17" s="295" t="s">
        <v>326</v>
      </c>
      <c r="D17" s="296">
        <v>0.625</v>
      </c>
      <c r="E17" s="294" t="s">
        <v>327</v>
      </c>
      <c r="F17" s="294" t="s">
        <v>328</v>
      </c>
      <c r="G17" s="297">
        <v>26</v>
      </c>
      <c r="H17" s="294" t="s">
        <v>329</v>
      </c>
      <c r="I17" s="294" t="s">
        <v>321</v>
      </c>
      <c r="J17" s="294" t="s">
        <v>330</v>
      </c>
    </row>
    <row r="18" spans="1:10" s="298" customFormat="1" ht="48" customHeight="1">
      <c r="A18" s="294" t="s">
        <v>331</v>
      </c>
      <c r="B18" s="295" t="s">
        <v>332</v>
      </c>
      <c r="C18" s="295" t="s">
        <v>333</v>
      </c>
      <c r="D18" s="296" t="s">
        <v>227</v>
      </c>
      <c r="E18" s="297">
        <v>0</v>
      </c>
      <c r="F18" s="294" t="s">
        <v>334</v>
      </c>
      <c r="G18" s="294" t="s">
        <v>334</v>
      </c>
      <c r="H18" s="294" t="s">
        <v>334</v>
      </c>
      <c r="I18" s="294" t="s">
        <v>334</v>
      </c>
      <c r="J18" s="294" t="s">
        <v>334</v>
      </c>
    </row>
    <row r="19" spans="1:10" s="298" customFormat="1" ht="48" customHeight="1">
      <c r="A19" s="294" t="s">
        <v>335</v>
      </c>
      <c r="B19" s="295" t="s">
        <v>336</v>
      </c>
      <c r="C19" s="295" t="s">
        <v>337</v>
      </c>
      <c r="D19" s="296">
        <v>0.5</v>
      </c>
      <c r="E19" s="297">
        <v>1</v>
      </c>
      <c r="F19" s="294" t="s">
        <v>338</v>
      </c>
      <c r="G19" s="294" t="s">
        <v>339</v>
      </c>
      <c r="H19" s="294" t="s">
        <v>340</v>
      </c>
      <c r="I19" s="294" t="s">
        <v>341</v>
      </c>
      <c r="J19" s="294" t="s">
        <v>342</v>
      </c>
    </row>
    <row r="20" spans="1:10" s="298" customFormat="1" ht="48" customHeight="1">
      <c r="A20" s="294" t="s">
        <v>343</v>
      </c>
      <c r="B20" s="295" t="s">
        <v>344</v>
      </c>
      <c r="C20" s="295" t="s">
        <v>337</v>
      </c>
      <c r="D20" s="296" t="s">
        <v>227</v>
      </c>
      <c r="E20" s="297">
        <v>0</v>
      </c>
      <c r="F20" s="297">
        <v>0</v>
      </c>
      <c r="G20" s="297">
        <v>0</v>
      </c>
      <c r="H20" s="297">
        <v>0</v>
      </c>
      <c r="I20" s="297">
        <v>0</v>
      </c>
      <c r="J20" s="297">
        <v>0</v>
      </c>
    </row>
    <row r="21" spans="1:10" s="298" customFormat="1" ht="48" customHeight="1">
      <c r="A21" s="294" t="s">
        <v>345</v>
      </c>
      <c r="B21" s="295" t="s">
        <v>346</v>
      </c>
      <c r="C21" s="295" t="s">
        <v>347</v>
      </c>
      <c r="D21" s="296">
        <v>0.5</v>
      </c>
      <c r="E21" s="299"/>
      <c r="F21" s="297">
        <v>0</v>
      </c>
      <c r="G21" s="297">
        <v>0</v>
      </c>
      <c r="H21" s="297">
        <v>0</v>
      </c>
      <c r="I21" s="297">
        <v>0</v>
      </c>
      <c r="J21" s="297">
        <v>0</v>
      </c>
    </row>
    <row r="22" spans="1:10" s="298" customFormat="1" ht="48" customHeight="1">
      <c r="A22" s="294" t="s">
        <v>348</v>
      </c>
      <c r="B22" s="295" t="s">
        <v>349</v>
      </c>
      <c r="C22" s="295" t="s">
        <v>350</v>
      </c>
      <c r="D22" s="296">
        <v>0.375</v>
      </c>
      <c r="E22" s="294" t="s">
        <v>351</v>
      </c>
      <c r="F22" s="294" t="s">
        <v>352</v>
      </c>
      <c r="G22" s="297">
        <v>11</v>
      </c>
      <c r="H22" s="294" t="s">
        <v>353</v>
      </c>
      <c r="I22" s="294" t="s">
        <v>298</v>
      </c>
      <c r="J22" s="294" t="s">
        <v>354</v>
      </c>
    </row>
    <row r="23" spans="1:10" s="298" customFormat="1" ht="48" customHeight="1">
      <c r="A23" s="294" t="s">
        <v>355</v>
      </c>
      <c r="B23" s="295" t="s">
        <v>356</v>
      </c>
      <c r="C23" s="295" t="s">
        <v>357</v>
      </c>
      <c r="D23" s="296">
        <v>0.375</v>
      </c>
      <c r="E23" s="294" t="s">
        <v>351</v>
      </c>
      <c r="F23" s="294" t="s">
        <v>358</v>
      </c>
      <c r="G23" s="294" t="s">
        <v>359</v>
      </c>
      <c r="H23" s="294" t="s">
        <v>360</v>
      </c>
      <c r="I23" s="294" t="s">
        <v>361</v>
      </c>
      <c r="J23" s="294" t="s">
        <v>362</v>
      </c>
    </row>
    <row r="24" spans="1:10" s="298" customFormat="1" ht="48" customHeight="1">
      <c r="A24" s="294" t="s">
        <v>363</v>
      </c>
      <c r="B24" s="295" t="s">
        <v>364</v>
      </c>
      <c r="C24" s="295" t="s">
        <v>365</v>
      </c>
      <c r="D24" s="296">
        <v>0.125</v>
      </c>
      <c r="E24" s="297">
        <v>0</v>
      </c>
      <c r="F24" s="297">
        <v>1</v>
      </c>
      <c r="G24" s="297">
        <v>1</v>
      </c>
      <c r="H24" s="297">
        <v>1</v>
      </c>
      <c r="I24" s="297">
        <v>1</v>
      </c>
      <c r="J24" s="297">
        <v>1</v>
      </c>
    </row>
    <row r="25" spans="1:10" s="298" customFormat="1" ht="48" customHeight="1">
      <c r="A25" s="294" t="s">
        <v>366</v>
      </c>
      <c r="B25" s="295" t="s">
        <v>367</v>
      </c>
      <c r="C25" s="295" t="s">
        <v>368</v>
      </c>
      <c r="D25" s="296">
        <v>0.125</v>
      </c>
      <c r="E25" s="297">
        <v>0</v>
      </c>
      <c r="F25" s="294" t="s">
        <v>282</v>
      </c>
      <c r="G25" s="294" t="s">
        <v>282</v>
      </c>
      <c r="H25" s="294" t="s">
        <v>282</v>
      </c>
      <c r="I25" s="294" t="s">
        <v>282</v>
      </c>
      <c r="J25" s="294" t="s">
        <v>282</v>
      </c>
    </row>
    <row r="26" spans="1:10" s="298" customFormat="1" ht="48" customHeight="1">
      <c r="A26" s="294" t="s">
        <v>369</v>
      </c>
      <c r="B26" s="295" t="s">
        <v>370</v>
      </c>
      <c r="C26" s="295" t="s">
        <v>371</v>
      </c>
      <c r="D26" s="296">
        <v>0.125</v>
      </c>
      <c r="E26" s="297">
        <v>0</v>
      </c>
      <c r="F26" s="294" t="s">
        <v>372</v>
      </c>
      <c r="G26" s="294" t="s">
        <v>372</v>
      </c>
      <c r="H26" s="294" t="s">
        <v>372</v>
      </c>
      <c r="I26" s="294" t="s">
        <v>372</v>
      </c>
      <c r="J26" s="294" t="s">
        <v>372</v>
      </c>
    </row>
    <row r="27" spans="1:10" s="298" customFormat="1" ht="48" customHeight="1">
      <c r="A27" s="294" t="s">
        <v>373</v>
      </c>
      <c r="B27" s="295" t="s">
        <v>374</v>
      </c>
      <c r="C27" s="295" t="s">
        <v>375</v>
      </c>
      <c r="D27" s="296">
        <v>0.25</v>
      </c>
      <c r="E27" s="294" t="s">
        <v>296</v>
      </c>
      <c r="F27" s="294" t="s">
        <v>376</v>
      </c>
      <c r="G27" s="297">
        <v>7</v>
      </c>
      <c r="H27" s="294" t="s">
        <v>377</v>
      </c>
      <c r="I27" s="294" t="s">
        <v>378</v>
      </c>
      <c r="J27" s="294" t="s">
        <v>379</v>
      </c>
    </row>
    <row r="28" spans="1:10" s="298" customFormat="1" ht="48" customHeight="1">
      <c r="A28" s="294" t="s">
        <v>380</v>
      </c>
      <c r="B28" s="295" t="s">
        <v>381</v>
      </c>
      <c r="C28" s="295" t="s">
        <v>382</v>
      </c>
      <c r="D28" s="296">
        <v>0.125</v>
      </c>
      <c r="E28" s="297">
        <v>0</v>
      </c>
      <c r="F28" s="297">
        <v>2</v>
      </c>
      <c r="G28" s="297">
        <v>2</v>
      </c>
      <c r="H28" s="297">
        <v>2</v>
      </c>
      <c r="I28" s="297">
        <v>2</v>
      </c>
      <c r="J28" s="297">
        <v>2</v>
      </c>
    </row>
    <row r="29" spans="1:10" s="298" customFormat="1" ht="48" customHeight="1">
      <c r="A29" s="294" t="s">
        <v>383</v>
      </c>
      <c r="B29" s="295" t="s">
        <v>384</v>
      </c>
      <c r="C29" s="295" t="s">
        <v>385</v>
      </c>
      <c r="D29" s="296">
        <v>0.125</v>
      </c>
      <c r="E29" s="297">
        <v>0</v>
      </c>
      <c r="F29" s="294" t="s">
        <v>271</v>
      </c>
      <c r="G29" s="294" t="s">
        <v>271</v>
      </c>
      <c r="H29" s="294" t="s">
        <v>271</v>
      </c>
      <c r="I29" s="294" t="s">
        <v>271</v>
      </c>
      <c r="J29" s="294" t="s">
        <v>271</v>
      </c>
    </row>
    <row r="30" spans="1:10" s="298" customFormat="1" ht="48" customHeight="1">
      <c r="A30" s="294" t="s">
        <v>386</v>
      </c>
      <c r="B30" s="295" t="s">
        <v>387</v>
      </c>
      <c r="C30" s="295" t="s">
        <v>388</v>
      </c>
      <c r="D30" s="296">
        <v>0.125</v>
      </c>
      <c r="E30" s="294" t="s">
        <v>296</v>
      </c>
      <c r="F30" s="294" t="s">
        <v>389</v>
      </c>
      <c r="G30" s="294" t="s">
        <v>390</v>
      </c>
      <c r="H30" s="294" t="s">
        <v>390</v>
      </c>
      <c r="I30" s="294" t="s">
        <v>391</v>
      </c>
      <c r="J30" s="294" t="s">
        <v>391</v>
      </c>
    </row>
    <row r="31" spans="1:10" s="298" customFormat="1" ht="48" customHeight="1">
      <c r="A31" s="294" t="s">
        <v>392</v>
      </c>
      <c r="B31" s="295" t="s">
        <v>393</v>
      </c>
      <c r="C31" s="295" t="s">
        <v>394</v>
      </c>
      <c r="D31" s="296">
        <v>0.125</v>
      </c>
      <c r="E31" s="294" t="s">
        <v>296</v>
      </c>
      <c r="F31" s="294" t="s">
        <v>391</v>
      </c>
      <c r="G31" s="297">
        <v>6</v>
      </c>
      <c r="H31" s="294" t="s">
        <v>395</v>
      </c>
      <c r="I31" s="294" t="s">
        <v>396</v>
      </c>
      <c r="J31" s="294" t="s">
        <v>396</v>
      </c>
    </row>
    <row r="32" spans="1:10" s="298" customFormat="1" ht="48" customHeight="1">
      <c r="A32" s="294" t="s">
        <v>397</v>
      </c>
      <c r="B32" s="295" t="s">
        <v>398</v>
      </c>
      <c r="C32" s="295" t="s">
        <v>399</v>
      </c>
      <c r="D32" s="296">
        <v>0.25</v>
      </c>
      <c r="E32" s="294" t="s">
        <v>296</v>
      </c>
      <c r="F32" s="294" t="s">
        <v>400</v>
      </c>
      <c r="G32" s="294" t="s">
        <v>401</v>
      </c>
      <c r="H32" s="294" t="s">
        <v>401</v>
      </c>
      <c r="I32" s="294" t="s">
        <v>402</v>
      </c>
      <c r="J32" s="294" t="s">
        <v>402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72D0A-143E-41D3-87C7-912016D1C52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59D8839-E963-4C7E-9FC6-8F9236F92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D02B60-D7D6-4673-8096-603EB669AD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</vt:lpstr>
      <vt:lpstr>L=4%,W=1% (2)</vt:lpstr>
      <vt:lpstr>MER.QT-04.BM4</vt:lpstr>
      <vt:lpstr>2. TRIM CARD (GREY)</vt:lpstr>
      <vt:lpstr>3. ĐỊNH VỊ HÌNH IN.THÊU</vt:lpstr>
      <vt:lpstr>FULL-SIZE SPEC</vt:lpstr>
      <vt:lpstr>'1. CUTTING DOCKET'!Print_Area</vt:lpstr>
      <vt:lpstr>'2. TRIM CARD'!Print_Area</vt:lpstr>
      <vt:lpstr>'2. TRIM CARD (GREY)'!Print_Area</vt:lpstr>
      <vt:lpstr>GREY!Print_Area</vt:lpstr>
      <vt:lpstr>'L=4%,W=1% (2)'!Print_Area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2024-06-26T10:52:55Z</cp:lastPrinted>
  <dcterms:created xsi:type="dcterms:W3CDTF">2016-05-06T01:47:29Z</dcterms:created>
  <dcterms:modified xsi:type="dcterms:W3CDTF">2024-06-27T03:25:26Z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