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FLEECE/"/>
    </mc:Choice>
  </mc:AlternateContent>
  <xr:revisionPtr revIDLastSave="166" documentId="13_ncr:1_{AEE4AB0B-2746-4AC9-B81F-A1DCB25D6B87}" xr6:coauthVersionLast="47" xr6:coauthVersionMax="47" xr10:uidLastSave="{32C4FAC4-300C-42C4-B0CF-EC80B79864F1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23" r:id="rId3"/>
    <sheet name="L=4,W=1%" sheetId="27" r:id="rId4"/>
    <sheet name="MER.QT-04.BM4" sheetId="24" state="hidden" r:id="rId5"/>
    <sheet name="2. TRIM CARD (GREY)" sheetId="17" state="hidden" r:id="rId6"/>
    <sheet name="3. ĐỊNH VỊ HÌNH IN.THÊU" sheetId="7" state="hidden" r:id="rId7"/>
    <sheet name="FULL-SIZE SPEC" sheetId="2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 localSheetId="7">'[1]Raw material movement'!#REF!</definedName>
    <definedName name="____SCM40" localSheetId="3">'[1]Raw material movement'!#REF!</definedName>
    <definedName name="____SCM40" localSheetId="4">'[1]Raw material movement'!#REF!</definedName>
    <definedName name="____SCM40">'[1]Raw material movement'!#REF!</definedName>
    <definedName name="___SCM40" localSheetId="2">'[2]Raw material movement'!#REF!</definedName>
    <definedName name="___SCM40" localSheetId="7">'[2]Raw material movement'!#REF!</definedName>
    <definedName name="___SCM40" localSheetId="3">'[2]Raw material movement'!#REF!</definedName>
    <definedName name="___SCM40" localSheetId="4">'[2]Raw material movement'!#REF!</definedName>
    <definedName name="___SCM40">'[2]Raw material movement'!#REF!</definedName>
    <definedName name="__SCM40" localSheetId="2">'[3]Raw material movement'!#REF!</definedName>
    <definedName name="__SCM40" localSheetId="7">'[3]Raw material movement'!#REF!</definedName>
    <definedName name="__SCM40" localSheetId="3">'[3]Raw material movement'!#REF!</definedName>
    <definedName name="__SCM40" localSheetId="4">'[3]Raw material movement'!#REF!</definedName>
    <definedName name="__SCM40">'[3]Raw material movement'!#REF!</definedName>
    <definedName name="_2DATA_DATA2_L" localSheetId="2">'[4]#REF'!#REF!</definedName>
    <definedName name="_2DATA_DATA2_L" localSheetId="7">'[4]#REF'!#REF!</definedName>
    <definedName name="_2DATA_DATA2_L" localSheetId="3">'[4]#REF'!#REF!</definedName>
    <definedName name="_2DATA_DATA2_L" localSheetId="4">'[4]#REF'!#REF!</definedName>
    <definedName name="_2DATA_DATA2_L">'[4]#REF'!#REF!</definedName>
    <definedName name="_DATA_DATA2_L" localSheetId="7">'[5]#REF'!#REF!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5" hidden="1">#REF!</definedName>
    <definedName name="_Fill" localSheetId="7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0" hidden="1">'1. CUTTING DOCKET'!$A$31:$R$56</definedName>
    <definedName name="_xlnm._FilterDatabase" localSheetId="1" hidden="1">GREY!$A$64:$Q$131</definedName>
    <definedName name="_SCM40" localSheetId="7">'[2]Raw material movement'!#REF!</definedName>
    <definedName name="_SCM40" localSheetId="3">'[2]Raw material movement'!#REF!</definedName>
    <definedName name="_SCM40">'[2]Raw material movement'!#REF!</definedName>
    <definedName name="AB" localSheetId="7">#REF!</definedName>
    <definedName name="AB" localSheetId="3">#REF!</definedName>
    <definedName name="AB">#REF!</definedName>
    <definedName name="CODE">[6]CODE!$A$6:$B$156</definedName>
    <definedName name="DA" localSheetId="2">'[7]Raw material movement'!#REF!</definedName>
    <definedName name="DA" localSheetId="7">'[7]Raw material movement'!#REF!</definedName>
    <definedName name="DA" localSheetId="3">'[7]Raw material movement'!#REF!</definedName>
    <definedName name="DA" localSheetId="4">'[7]Raw material movement'!#REF!</definedName>
    <definedName name="DA">'[7]Raw material movement'!#REF!</definedName>
    <definedName name="df" localSheetId="2">'[2]Raw material movement'!#REF!</definedName>
    <definedName name="df" localSheetId="7">'[2]Raw material movement'!#REF!</definedName>
    <definedName name="df" localSheetId="3">'[2]Raw material movement'!#REF!</definedName>
    <definedName name="df" localSheetId="4">'[2]Raw material movement'!#REF!</definedName>
    <definedName name="df">'[2]Raw material movement'!#REF!</definedName>
    <definedName name="dsdf" localSheetId="2">'[1]Raw material movement'!#REF!</definedName>
    <definedName name="dsdf" localSheetId="7">'[1]Raw material movement'!#REF!</definedName>
    <definedName name="dsdf" localSheetId="3">'[1]Raw material movement'!#REF!</definedName>
    <definedName name="dsdf" localSheetId="4">'[1]Raw material movement'!#REF!</definedName>
    <definedName name="dsdf">'[1]Raw material movement'!#REF!</definedName>
    <definedName name="GDFD" localSheetId="2">'[8]Raw material movement'!#REF!</definedName>
    <definedName name="GDFD" localSheetId="7">'[8]Raw material movement'!#REF!</definedName>
    <definedName name="GDFD" localSheetId="3">'[8]Raw material movement'!#REF!</definedName>
    <definedName name="GDFD" localSheetId="4">'[8]Raw material movement'!#REF!</definedName>
    <definedName name="GDFD">'[8]Raw material movement'!#REF!</definedName>
    <definedName name="IB" localSheetId="2">#REF!</definedName>
    <definedName name="IB" localSheetId="7">#REF!</definedName>
    <definedName name="IB" localSheetId="3">#REF!</definedName>
    <definedName name="IB" localSheetId="4">#REF!</definedName>
    <definedName name="IB">#REF!</definedName>
    <definedName name="INTERNAL_INVOICE" localSheetId="2">[9]UN!#REF!</definedName>
    <definedName name="INTERNAL_INVOICE" localSheetId="7">[9]UN!#REF!</definedName>
    <definedName name="INTERNAL_INVOICE" localSheetId="3">[9]UN!#REF!</definedName>
    <definedName name="INTERNAL_INVOICE" localSheetId="4">[9]UN!#REF!</definedName>
    <definedName name="INTERNAL_INVOICE">[9]UN!#REF!</definedName>
    <definedName name="MAHANG" localSheetId="2">#REF!</definedName>
    <definedName name="MAHANG" localSheetId="7">#REF!</definedName>
    <definedName name="MAHANG" localSheetId="3">#REF!</definedName>
    <definedName name="MAHANG" localSheetId="4">#REF!</definedName>
    <definedName name="MAHANG">#REF!</definedName>
    <definedName name="MAVT">[10]Code!$A$7:$A$73</definedName>
    <definedName name="PRICE" localSheetId="7">#REF!</definedName>
    <definedName name="PRICE" localSheetId="3">#REF!</definedName>
    <definedName name="PRICE">#REF!</definedName>
    <definedName name="_xlnm.Print_Area" localSheetId="0">'1. CUTTING DOCKET'!$A$1:$Q$86</definedName>
    <definedName name="_xlnm.Print_Area" localSheetId="2">'2. TRIM CARD'!$A$1:$C$34</definedName>
    <definedName name="_xlnm.Print_Area" localSheetId="5">'2. TRIM CARD (GREY)'!$A$1:$E$39</definedName>
    <definedName name="_xlnm.Print_Area" localSheetId="1">GREY!$A$1:$P$169</definedName>
    <definedName name="_xlnm.Print_Area" localSheetId="3">'L=4,W=1%'!$A$1:$N$29</definedName>
    <definedName name="_xlnm.Print_Area" localSheetId="4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7">'FULL-SIZE SPEC'!$1:$6</definedName>
    <definedName name="_xlnm.Print_Titles" localSheetId="1">GREY!$1:$15</definedName>
    <definedName name="_xlnm.Print_Titles" localSheetId="3">'L=4,W=1%'!$1:$4</definedName>
    <definedName name="style" localSheetId="7">#REF!</definedName>
    <definedName name="style" localSheetId="3">#REF!</definedName>
    <definedName name="style">#REF!</definedName>
    <definedName name="WAFORD" localSheetId="7">#REF!</definedName>
    <definedName name="WAFORD" localSheetId="3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7" l="1"/>
  <c r="L29" i="27" s="1"/>
  <c r="M29" i="27" s="1"/>
  <c r="H29" i="27"/>
  <c r="J28" i="27"/>
  <c r="K28" i="27" s="1"/>
  <c r="L28" i="27" s="1"/>
  <c r="M28" i="27" s="1"/>
  <c r="H28" i="27"/>
  <c r="M27" i="27"/>
  <c r="L27" i="27"/>
  <c r="K27" i="27"/>
  <c r="H27" i="27"/>
  <c r="K26" i="27"/>
  <c r="L26" i="27" s="1"/>
  <c r="M26" i="27" s="1"/>
  <c r="H26" i="27"/>
  <c r="J25" i="27"/>
  <c r="K25" i="27" s="1"/>
  <c r="L25" i="27" s="1"/>
  <c r="M25" i="27" s="1"/>
  <c r="H25" i="27"/>
  <c r="K24" i="27"/>
  <c r="L24" i="27" s="1"/>
  <c r="M24" i="27" s="1"/>
  <c r="J24" i="27"/>
  <c r="H24" i="27" s="1"/>
  <c r="K23" i="27"/>
  <c r="L23" i="27" s="1"/>
  <c r="M23" i="27" s="1"/>
  <c r="H23" i="27"/>
  <c r="L22" i="27"/>
  <c r="M22" i="27" s="1"/>
  <c r="K22" i="27"/>
  <c r="H22" i="27"/>
  <c r="K21" i="27"/>
  <c r="L21" i="27" s="1"/>
  <c r="M21" i="27" s="1"/>
  <c r="H21" i="27"/>
  <c r="L20" i="27"/>
  <c r="M20" i="27" s="1"/>
  <c r="K20" i="27"/>
  <c r="H20" i="27"/>
  <c r="K19" i="27"/>
  <c r="L19" i="27" s="1"/>
  <c r="M19" i="27" s="1"/>
  <c r="H19" i="27"/>
  <c r="L18" i="27"/>
  <c r="M18" i="27" s="1"/>
  <c r="K18" i="27"/>
  <c r="H18" i="27"/>
  <c r="K17" i="27"/>
  <c r="L17" i="27" s="1"/>
  <c r="M17" i="27" s="1"/>
  <c r="H17" i="27"/>
  <c r="L16" i="27"/>
  <c r="M16" i="27" s="1"/>
  <c r="K16" i="27"/>
  <c r="H16" i="27"/>
  <c r="K15" i="27"/>
  <c r="L15" i="27" s="1"/>
  <c r="M15" i="27" s="1"/>
  <c r="H15" i="27"/>
  <c r="L14" i="27"/>
  <c r="M14" i="27" s="1"/>
  <c r="K14" i="27"/>
  <c r="H14" i="27"/>
  <c r="K13" i="27"/>
  <c r="L13" i="27" s="1"/>
  <c r="M13" i="27" s="1"/>
  <c r="H13" i="27"/>
  <c r="L12" i="27"/>
  <c r="M12" i="27" s="1"/>
  <c r="K12" i="27"/>
  <c r="H12" i="27"/>
  <c r="K11" i="27"/>
  <c r="L11" i="27" s="1"/>
  <c r="M11" i="27" s="1"/>
  <c r="H11" i="27"/>
  <c r="L10" i="27"/>
  <c r="M10" i="27" s="1"/>
  <c r="K10" i="27"/>
  <c r="H10" i="27"/>
  <c r="J9" i="27"/>
  <c r="K9" i="27" s="1"/>
  <c r="L9" i="27" s="1"/>
  <c r="M9" i="27" s="1"/>
  <c r="H9" i="27"/>
  <c r="M8" i="27"/>
  <c r="L8" i="27"/>
  <c r="K8" i="27"/>
  <c r="H8" i="27"/>
  <c r="K7" i="27"/>
  <c r="L7" i="27" s="1"/>
  <c r="M7" i="27" s="1"/>
  <c r="L6" i="27"/>
  <c r="M6" i="27" s="1"/>
  <c r="K6" i="27"/>
  <c r="H6" i="27"/>
  <c r="K5" i="27"/>
  <c r="L5" i="27" s="1"/>
  <c r="M5" i="27" s="1"/>
  <c r="H5" i="27"/>
  <c r="B19" i="23"/>
  <c r="A19" i="23"/>
  <c r="B13" i="23"/>
  <c r="G20" i="1"/>
  <c r="B29" i="23"/>
  <c r="B27" i="23"/>
  <c r="D8" i="24" l="1"/>
  <c r="B4" i="23" l="1"/>
  <c r="B3" i="23"/>
  <c r="B56" i="23"/>
  <c r="A48" i="23"/>
  <c r="A46" i="23"/>
  <c r="A44" i="23"/>
  <c r="B42" i="23"/>
  <c r="B44" i="23" s="1"/>
  <c r="A42" i="23"/>
  <c r="A40" i="23"/>
  <c r="A38" i="23"/>
  <c r="A35" i="23"/>
  <c r="A33" i="23"/>
  <c r="A31" i="23"/>
  <c r="A27" i="23"/>
  <c r="B25" i="23"/>
  <c r="A25" i="23"/>
  <c r="B23" i="23"/>
  <c r="A23" i="23"/>
  <c r="B21" i="23"/>
  <c r="A17" i="23"/>
  <c r="A16" i="23"/>
  <c r="A15" i="23"/>
  <c r="A13" i="23"/>
  <c r="A12" i="23"/>
  <c r="C11" i="23"/>
  <c r="A11" i="23"/>
  <c r="A10" i="23"/>
  <c r="C9" i="23"/>
  <c r="A9" i="23"/>
  <c r="B7" i="23"/>
  <c r="A4" i="23"/>
  <c r="A3" i="23"/>
  <c r="B2" i="23"/>
  <c r="A2" i="23"/>
  <c r="G36" i="1" l="1"/>
  <c r="G34" i="1"/>
  <c r="G35" i="1"/>
  <c r="I50" i="1"/>
  <c r="I49" i="1"/>
  <c r="I48" i="1"/>
  <c r="I47" i="1"/>
  <c r="I46" i="1"/>
  <c r="I45" i="1"/>
  <c r="I44" i="1"/>
  <c r="I43" i="1"/>
  <c r="I33" i="1" l="1"/>
  <c r="H33" i="1"/>
  <c r="H32" i="1"/>
  <c r="B78" i="1" l="1"/>
  <c r="B77" i="1"/>
  <c r="C77" i="1"/>
  <c r="C78" i="1"/>
  <c r="B27" i="1" l="1"/>
  <c r="D19" i="1"/>
  <c r="D20" i="1"/>
  <c r="B59" i="1"/>
  <c r="A26" i="1"/>
  <c r="F38" i="1" l="1"/>
  <c r="F37" i="1"/>
  <c r="H36" i="1"/>
  <c r="F32" i="1"/>
  <c r="H43" i="1"/>
  <c r="H44" i="1"/>
  <c r="H50" i="1"/>
  <c r="H48" i="1"/>
  <c r="H53" i="1"/>
  <c r="B5" i="23" s="1"/>
  <c r="H45" i="1"/>
  <c r="H46" i="1"/>
  <c r="H52" i="1"/>
  <c r="H47" i="1"/>
  <c r="H51" i="1"/>
  <c r="H49" i="1"/>
  <c r="H40" i="1"/>
  <c r="H39" i="1"/>
  <c r="E27" i="1"/>
  <c r="E28" i="1"/>
  <c r="H34" i="1"/>
  <c r="H38" i="1"/>
  <c r="H35" i="1"/>
  <c r="H37" i="1"/>
  <c r="B33" i="23" l="1"/>
  <c r="B31" i="23"/>
  <c r="B6" i="23"/>
  <c r="B17" i="23" s="1"/>
  <c r="C59" i="1"/>
  <c r="I32" i="1"/>
  <c r="H22" i="1" l="1"/>
  <c r="H4" i="1"/>
  <c r="E85" i="1" l="1"/>
  <c r="I22" i="1"/>
  <c r="F85" i="1" s="1"/>
  <c r="G22" i="1"/>
  <c r="D85" i="1" s="1"/>
  <c r="J22" i="1"/>
  <c r="G85" i="1" s="1"/>
  <c r="F22" i="1"/>
  <c r="C85" i="1" s="1"/>
  <c r="K22" i="1"/>
  <c r="H85" i="1" s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0" i="1" l="1"/>
  <c r="I85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Q18" i="1" l="1"/>
  <c r="Q19" i="1"/>
  <c r="Q20" i="1" l="1"/>
  <c r="Q22" i="1" s="1"/>
  <c r="B70" i="1"/>
  <c r="B5" i="17"/>
  <c r="K45" i="1" l="1"/>
  <c r="M45" i="1" s="1"/>
  <c r="O45" i="1" s="1"/>
  <c r="K53" i="1"/>
  <c r="M53" i="1" s="1"/>
  <c r="O53" i="1" s="1"/>
  <c r="K52" i="1"/>
  <c r="M52" i="1" s="1"/>
  <c r="O52" i="1" s="1"/>
  <c r="K48" i="1"/>
  <c r="M48" i="1" s="1"/>
  <c r="O48" i="1" s="1"/>
  <c r="K44" i="1"/>
  <c r="M44" i="1" s="1"/>
  <c r="O44" i="1" s="1"/>
  <c r="K51" i="1"/>
  <c r="M51" i="1" s="1"/>
  <c r="O51" i="1" s="1"/>
  <c r="K50" i="1"/>
  <c r="M50" i="1" s="1"/>
  <c r="O50" i="1" s="1"/>
  <c r="K43" i="1"/>
  <c r="M43" i="1" s="1"/>
  <c r="O43" i="1" s="1"/>
  <c r="K46" i="1"/>
  <c r="M46" i="1" s="1"/>
  <c r="O46" i="1" s="1"/>
  <c r="K49" i="1"/>
  <c r="M49" i="1" s="1"/>
  <c r="O49" i="1" s="1"/>
  <c r="K47" i="1"/>
  <c r="M47" i="1" s="1"/>
  <c r="O47" i="1" s="1"/>
  <c r="K36" i="1"/>
  <c r="M36" i="1" s="1"/>
  <c r="O36" i="1" s="1"/>
  <c r="K39" i="1"/>
  <c r="M39" i="1" s="1"/>
  <c r="O39" i="1" s="1"/>
  <c r="G28" i="1"/>
  <c r="I28" i="1" s="1"/>
  <c r="J28" i="1" s="1"/>
  <c r="M28" i="1" s="1"/>
  <c r="K35" i="1"/>
  <c r="M35" i="1" s="1"/>
  <c r="O35" i="1" s="1"/>
  <c r="K40" i="1"/>
  <c r="M40" i="1" s="1"/>
  <c r="O40" i="1" s="1"/>
  <c r="K37" i="1"/>
  <c r="M37" i="1" s="1"/>
  <c r="O37" i="1" s="1"/>
  <c r="K34" i="1"/>
  <c r="M34" i="1" s="1"/>
  <c r="O34" i="1" s="1"/>
  <c r="K32" i="1"/>
  <c r="M32" i="1" s="1"/>
  <c r="O32" i="1" s="1"/>
  <c r="K33" i="1"/>
  <c r="M33" i="1" s="1"/>
  <c r="O33" i="1" s="1"/>
  <c r="G29" i="1"/>
  <c r="I29" i="1" s="1"/>
  <c r="G27" i="1"/>
  <c r="I27" i="1" s="1"/>
  <c r="J27" i="1" s="1"/>
  <c r="K38" i="1"/>
  <c r="M38" i="1" s="1"/>
  <c r="O38" i="1" s="1"/>
  <c r="B15" i="17"/>
  <c r="M27" i="1" l="1"/>
  <c r="J29" i="1"/>
  <c r="M29" i="1" s="1"/>
</calcChain>
</file>

<file path=xl/sharedStrings.xml><?xml version="1.0" encoding="utf-8"?>
<sst xmlns="http://schemas.openxmlformats.org/spreadsheetml/2006/main" count="1109" uniqueCount="528">
  <si>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</si>
  <si>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</si>
  <si>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</si>
  <si>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</si>
  <si>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</si>
  <si>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</si>
  <si>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</si>
  <si>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</si>
  <si>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</si>
  <si>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</si>
  <si>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</si>
  <si>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</si>
  <si>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</si>
  <si>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</si>
  <si>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</si>
  <si>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</si>
  <si>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</si>
  <si>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</si>
  <si>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</si>
  <si>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</si>
  <si>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</si>
  <si>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</si>
  <si>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</si>
  <si>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</si>
  <si>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</si>
  <si>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</si>
  <si>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</si>
  <si>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</si>
  <si>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</si>
  <si>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</si>
  <si>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</si>
  <si>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</si>
  <si>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</si>
  <si>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</si>
  <si>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</si>
  <si>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</si>
  <si>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</si>
  <si>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</si>
  <si>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</si>
  <si>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</si>
  <si>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</si>
  <si>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</si>
  <si>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</si>
  <si>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</si>
  <si>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</si>
  <si>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</si>
  <si>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</si>
  <si>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</si>
  <si>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</si>
  <si>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</si>
  <si>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</si>
  <si>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</si>
  <si>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</si>
  <si>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</si>
  <si>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</si>
  <si>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</si>
  <si>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</si>
  <si>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</si>
  <si>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</si>
  <si>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</si>
  <si>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</si>
  <si>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</si>
  <si>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</si>
  <si>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</si>
  <si>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</si>
  <si>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</si>
  <si>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</si>
  <si>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</si>
  <si>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</si>
  <si>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</si>
  <si>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</si>
  <si>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</si>
  <si>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</si>
  <si>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</si>
  <si>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</si>
  <si>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</si>
  <si>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</si>
  <si>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</si>
  <si>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</si>
  <si>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</si>
  <si>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</si>
  <si>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</si>
  <si>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</si>
  <si>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</si>
  <si>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</si>
  <si>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</si>
  <si>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</si>
  <si>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</si>
  <si>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</si>
  <si>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</si>
  <si>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</si>
  <si>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</si>
  <si>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</si>
  <si>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</si>
  <si>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</si>
  <si>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</si>
  <si>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</si>
  <si>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</si>
  <si>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</si>
  <si>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</si>
  <si>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</si>
  <si>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</si>
  <si>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</si>
  <si>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</si>
  <si>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</si>
  <si>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</si>
  <si>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</si>
  <si>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</si>
  <si>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</si>
  <si>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</si>
  <si>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</si>
  <si>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</si>
  <si>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</si>
  <si>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</si>
  <si>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</si>
  <si>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</si>
  <si>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</si>
  <si>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</si>
  <si>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</si>
  <si>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</si>
  <si>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</si>
  <si>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</si>
  <si>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</si>
  <si>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</si>
  <si>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</si>
  <si>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</si>
  <si>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</si>
  <si>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</si>
  <si>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</si>
  <si>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</si>
  <si>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</si>
  <si>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</si>
  <si>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</si>
  <si>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</si>
  <si>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</si>
  <si>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</si>
  <si>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</si>
  <si>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</si>
  <si>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</si>
  <si>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</si>
  <si>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</si>
  <si>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</si>
  <si>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</si>
  <si>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</si>
  <si>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</si>
  <si>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</si>
  <si>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</si>
  <si>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</si>
  <si>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</si>
  <si>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</si>
  <si>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</si>
  <si>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</si>
  <si>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</si>
  <si>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</si>
  <si>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</si>
  <si>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</si>
  <si>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</si>
  <si>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</si>
  <si>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</si>
  <si>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</si>
  <si>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</si>
  <si>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</si>
  <si>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</si>
  <si>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</si>
  <si>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</si>
  <si>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</si>
  <si>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</si>
  <si>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</si>
  <si>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</si>
  <si>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</si>
  <si>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</si>
  <si>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</si>
  <si>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</si>
  <si>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</si>
  <si>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</si>
  <si>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</si>
  <si>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</si>
  <si>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</si>
  <si>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</si>
  <si>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</si>
  <si>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</si>
  <si>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</si>
  <si>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</si>
  <si>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</si>
  <si>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</si>
  <si>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</si>
  <si>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</si>
  <si>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</si>
  <si>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</si>
  <si>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</si>
  <si>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</si>
  <si>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</si>
  <si>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</si>
  <si>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</si>
  <si>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</si>
  <si>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</si>
  <si>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</si>
  <si>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</si>
  <si>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</si>
  <si>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</si>
  <si>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</si>
  <si>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</si>
  <si>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</si>
  <si>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</si>
  <si>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</si>
  <si>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</si>
  <si>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</si>
  <si>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</si>
  <si>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</si>
  <si>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</si>
  <si>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</si>
  <si>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</si>
  <si>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</si>
  <si>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THÊU:</t>
  </si>
  <si>
    <t>WASH:</t>
  </si>
  <si>
    <t>HERSCHEL</t>
  </si>
  <si>
    <t>NHÃN HSCO SATIN
CODE: HSC-ML-0002</t>
  </si>
  <si>
    <t>NHÃN GẬP ĐÔI
GẮN TẠI BÊN TRONG SƯỜN TRÁI, SÁT CẠNH TRÊN CỦA NHÃN THÀNH PHẦN.</t>
  </si>
  <si>
    <t>BRUSHED FLEECE 100% COTTON (30/1+8/1) HEAVY WASHING_350GSM</t>
  </si>
  <si>
    <t>HEATHER LIGHT GREY</t>
  </si>
  <si>
    <t>NHÃN THÀNH PHẦN 100% COTTON
KÍCH THƯỚC: 82.2 *20 MM
CODE: CC-054</t>
  </si>
  <si>
    <t>DÂY TAPE XƯƠNG CÁ 1CM</t>
  </si>
  <si>
    <t>Placement</t>
  </si>
  <si>
    <t>H06  SS25  S2604</t>
  </si>
  <si>
    <t>SS25 SAMPLING</t>
  </si>
  <si>
    <t>ÁP DỤNG CÁCH MAY MỚI NHƯNG VẪN ĐẢM BẢO ĐÓNG BỌ SAU NHUỘM NHƯ TIÊU CHUẨN CỦA HERSCHEL
- BỎ BỌ TÚI KANGAROO
- MAY TÚI KANGAROO KHÔNG RỚT MŨI XUỐNG THÂN, CÓ THỂ HỞ NỬA MŨI CHỈ
- MAY GÓC CHỐT NGANG 2 MŨI TẠI TÚI KANGAROO
- SỬ DỤNG DỰNG TẠI MẶT SAU TÚI</t>
  </si>
  <si>
    <t>100% COTTON SINGLE JERSEY (20'S/1 CM) _190GSM - SOFT HANDFEEL</t>
  </si>
  <si>
    <t>LÓT TÚI</t>
  </si>
  <si>
    <t>KEO MÈ</t>
  </si>
  <si>
    <t>MIỆNG TÚI SAU</t>
  </si>
  <si>
    <t>DÂY LUỒN LƯNG QUẦN 12mm</t>
  </si>
  <si>
    <t>THUN LƯNG 5CM</t>
  </si>
  <si>
    <t>NHÃN TRANG TRÍ 32*40mm
HSA-10026</t>
  </si>
  <si>
    <t xml:space="preserve">
GẮN TẠI BÊN TRONG SƯỜN TRÁI (THÂN SAU)
VỊ TRÍ: TỪ MÉP LƯNG XUỐNG 9"
1 BỘ GỒM 3PCS
THỨ TỰ TRÊN DƯỚI =&gt; XEM HÌNH BÊN</t>
  </si>
  <si>
    <t>MAY Ở MIỆNG TÚI</t>
  </si>
  <si>
    <t>LUỒN LƯNG QUẦN</t>
  </si>
  <si>
    <t>PANTS</t>
  </si>
  <si>
    <t>DUYỆT MÀU SẮC + CHẤT LƯỢNG + HADFEEL SAU NHUỘM THEO ỐNG TEST MÃ H06-PA18M-DYE</t>
  </si>
  <si>
    <t>THUN LAI 3CM</t>
  </si>
  <si>
    <r>
      <rPr>
        <b/>
        <sz val="12"/>
        <color theme="1"/>
        <rFont val="Calibri"/>
        <family val="1"/>
      </rPr>
      <t>Herschel Supply Co.</t>
    </r>
  </si>
  <si>
    <r>
      <rPr>
        <b/>
        <sz val="12"/>
        <color theme="1"/>
        <rFont val="Calibri"/>
        <family val="1"/>
      </rPr>
      <t>Base Measurements</t>
    </r>
  </si>
  <si>
    <r>
      <rPr>
        <b/>
        <sz val="12"/>
        <color theme="1"/>
        <rFont val="Calibri"/>
        <family val="1"/>
      </rPr>
      <t>Style Name:</t>
    </r>
  </si>
  <si>
    <r>
      <rPr>
        <b/>
        <sz val="12"/>
        <color theme="1"/>
        <rFont val="Calibri"/>
        <family val="1"/>
      </rPr>
      <t>Men's Sweatpant</t>
    </r>
  </si>
  <si>
    <r>
      <rPr>
        <b/>
        <sz val="12"/>
        <color theme="1"/>
        <rFont val="Calibri"/>
        <family val="1"/>
      </rPr>
      <t>Base Size:</t>
    </r>
  </si>
  <si>
    <r>
      <rPr>
        <b/>
        <sz val="12"/>
        <color theme="1"/>
        <rFont val="Calibri"/>
        <family val="1"/>
      </rPr>
      <t>Last Updated:</t>
    </r>
  </si>
  <si>
    <r>
      <rPr>
        <b/>
        <sz val="12"/>
        <color theme="1"/>
        <rFont val="Calibri"/>
        <family val="1"/>
      </rPr>
      <t>Style Number:</t>
    </r>
  </si>
  <si>
    <r>
      <rPr>
        <b/>
        <sz val="12"/>
        <color theme="1"/>
        <rFont val="Calibri"/>
        <family val="1"/>
      </rPr>
      <t>Category:</t>
    </r>
  </si>
  <si>
    <r>
      <rPr>
        <b/>
        <sz val="12"/>
        <color theme="1"/>
        <rFont val="Calibri"/>
        <family val="1"/>
      </rPr>
      <t>Status:</t>
    </r>
  </si>
  <si>
    <r>
      <rPr>
        <b/>
        <sz val="12"/>
        <color theme="1"/>
        <rFont val="Calibri"/>
        <family val="1"/>
      </rPr>
      <t>new</t>
    </r>
  </si>
  <si>
    <r>
      <rPr>
        <b/>
        <sz val="12"/>
        <color theme="1"/>
        <rFont val="Calibri"/>
        <family val="1"/>
      </rPr>
      <t>Season:</t>
    </r>
  </si>
  <si>
    <r>
      <rPr>
        <b/>
        <sz val="12"/>
        <color theme="1"/>
        <rFont val="Calibri"/>
        <family val="1"/>
      </rPr>
      <t>2024 S1</t>
    </r>
  </si>
  <si>
    <r>
      <rPr>
        <b/>
        <sz val="12"/>
        <color theme="1"/>
        <rFont val="Calibri"/>
        <family val="1"/>
      </rPr>
      <t>Developer:</t>
    </r>
  </si>
  <si>
    <t>CODE</t>
  </si>
  <si>
    <t>DESCRIPTION</t>
  </si>
  <si>
    <t/>
  </si>
  <si>
    <t>Tolerance 
(inches) (+/-)</t>
  </si>
  <si>
    <t>GRADE RULE</t>
  </si>
  <si>
    <r>
      <rPr>
        <sz val="18"/>
        <color theme="1"/>
        <rFont val="Calibri"/>
        <family val="1"/>
      </rPr>
      <t>A</t>
    </r>
  </si>
  <si>
    <t>WAISTBAND CIRCUMFERENCE - RELAXED (FULL WB CIRCUMFERENCE)</t>
  </si>
  <si>
    <t>VÒNG LƯNG - ĐO ÊM (ĐO FULL VÒNG LƯNG)</t>
  </si>
  <si>
    <r>
      <rPr>
        <sz val="18"/>
        <color theme="1"/>
        <rFont val="Calibri"/>
        <family val="1"/>
      </rPr>
      <t>2 1/2</t>
    </r>
  </si>
  <si>
    <r>
      <rPr>
        <sz val="18"/>
        <color theme="1"/>
        <rFont val="Calibri"/>
        <family val="1"/>
      </rPr>
      <t>33 1/2</t>
    </r>
  </si>
  <si>
    <r>
      <rPr>
        <sz val="18"/>
        <color theme="1"/>
        <rFont val="Calibri"/>
        <family val="1"/>
      </rPr>
      <t>38 1/2</t>
    </r>
  </si>
  <si>
    <r>
      <rPr>
        <sz val="18"/>
        <color theme="1"/>
        <rFont val="Calibri"/>
        <family val="1"/>
      </rPr>
      <t>B</t>
    </r>
  </si>
  <si>
    <t>WAISTBAND CIRCUMFERENCE - EXTENDED (FULL WB CIRCUMFERENCE)</t>
  </si>
  <si>
    <t>VÒNG LƯNG - KÉO CĂNG (ĐO FULL VÒNG LƯNG)</t>
  </si>
  <si>
    <r>
      <rPr>
        <sz val="18"/>
        <color theme="1"/>
        <rFont val="Calibri"/>
        <family val="1"/>
      </rPr>
      <t>43 1/2</t>
    </r>
  </si>
  <si>
    <r>
      <rPr>
        <sz val="18"/>
        <color theme="1"/>
        <rFont val="Calibri"/>
        <family val="1"/>
      </rPr>
      <t>48 1/2</t>
    </r>
  </si>
  <si>
    <r>
      <rPr>
        <sz val="18"/>
        <color theme="1"/>
        <rFont val="Calibri"/>
        <family val="1"/>
      </rPr>
      <t>C</t>
    </r>
  </si>
  <si>
    <t>WAISTBAND HEIGHT</t>
  </si>
  <si>
    <t>CAO BẢN RIB LƯNG</t>
  </si>
  <si>
    <r>
      <rPr>
        <sz val="18"/>
        <color theme="1"/>
        <rFont val="Calibri"/>
        <family val="1"/>
      </rPr>
      <t>1 3/4</t>
    </r>
  </si>
  <si>
    <r>
      <rPr>
        <sz val="18"/>
        <color theme="1"/>
        <rFont val="Calibri"/>
        <family val="1"/>
      </rPr>
      <t>D</t>
    </r>
  </si>
  <si>
    <t>WAISTBAND DRAWCORD TOTAL LENGTH</t>
  </si>
  <si>
    <t>DÀI DÂY LUỒNG</t>
  </si>
  <si>
    <r>
      <rPr>
        <sz val="18"/>
        <color theme="1"/>
        <rFont val="Calibri"/>
        <family val="1"/>
      </rPr>
      <t>55 1/2</t>
    </r>
  </si>
  <si>
    <r>
      <rPr>
        <sz val="18"/>
        <color theme="1"/>
        <rFont val="Calibri"/>
        <family val="1"/>
      </rPr>
      <t>60 1/2</t>
    </r>
  </si>
  <si>
    <r>
      <rPr>
        <sz val="18"/>
        <color theme="1"/>
        <rFont val="Calibri"/>
        <family val="1"/>
      </rPr>
      <t>65 1/2</t>
    </r>
  </si>
  <si>
    <r>
      <rPr>
        <sz val="18"/>
        <color theme="1"/>
        <rFont val="Calibri"/>
        <family val="1"/>
      </rPr>
      <t>E</t>
    </r>
  </si>
  <si>
    <t>SPACE BETWEEN DRAWCORD OPENING</t>
  </si>
  <si>
    <t>RỘNG HAI LỖ DÂY LUỒNG</t>
  </si>
  <si>
    <r>
      <rPr>
        <sz val="18"/>
        <color theme="1"/>
        <rFont val="Calibri"/>
        <family val="1"/>
      </rPr>
      <t>1 1/4</t>
    </r>
  </si>
  <si>
    <r>
      <rPr>
        <sz val="18"/>
        <color theme="1"/>
        <rFont val="Calibri"/>
        <family val="1"/>
      </rPr>
      <t>F</t>
    </r>
  </si>
  <si>
    <t>FRONT RISE TO EDGE</t>
  </si>
  <si>
    <t>ĐÁY TRƯỚC TỪ CẠNH</t>
  </si>
  <si>
    <r>
      <rPr>
        <sz val="18"/>
        <color theme="1"/>
        <rFont val="Calibri"/>
        <family val="1"/>
      </rPr>
      <t>1/4</t>
    </r>
  </si>
  <si>
    <r>
      <rPr>
        <sz val="18"/>
        <color theme="1"/>
        <rFont val="Calibri"/>
        <family val="1"/>
      </rPr>
      <t>12 1/4</t>
    </r>
  </si>
  <si>
    <r>
      <rPr>
        <sz val="18"/>
        <color theme="1"/>
        <rFont val="Calibri"/>
        <family val="1"/>
      </rPr>
      <t>12 1/2</t>
    </r>
  </si>
  <si>
    <r>
      <rPr>
        <sz val="18"/>
        <color theme="1"/>
        <rFont val="Calibri"/>
        <family val="1"/>
      </rPr>
      <t>12 3/4</t>
    </r>
  </si>
  <si>
    <r>
      <rPr>
        <sz val="18"/>
        <color theme="1"/>
        <rFont val="Calibri"/>
        <family val="1"/>
      </rPr>
      <t>G</t>
    </r>
  </si>
  <si>
    <t>BACK RISE TO EDGE</t>
  </si>
  <si>
    <t xml:space="preserve">ĐÁY SAU TỪ CẠNH </t>
  </si>
  <si>
    <r>
      <rPr>
        <sz val="18"/>
        <color theme="1"/>
        <rFont val="Calibri"/>
        <family val="1"/>
      </rPr>
      <t>3/8</t>
    </r>
  </si>
  <si>
    <r>
      <rPr>
        <sz val="18"/>
        <color theme="1"/>
        <rFont val="Calibri"/>
        <family val="1"/>
      </rPr>
      <t>16 1/8</t>
    </r>
  </si>
  <si>
    <r>
      <rPr>
        <sz val="18"/>
        <color theme="1"/>
        <rFont val="Calibri"/>
        <family val="1"/>
      </rPr>
      <t>16 1/2</t>
    </r>
  </si>
  <si>
    <r>
      <rPr>
        <sz val="18"/>
        <color theme="1"/>
        <rFont val="Calibri"/>
        <family val="1"/>
      </rPr>
      <t>16 7/8</t>
    </r>
  </si>
  <si>
    <r>
      <rPr>
        <sz val="18"/>
        <color theme="1"/>
        <rFont val="Calibri"/>
        <family val="1"/>
      </rPr>
      <t>17 1/4</t>
    </r>
  </si>
  <si>
    <r>
      <rPr>
        <sz val="18"/>
        <color theme="1"/>
        <rFont val="Calibri"/>
        <family val="1"/>
      </rPr>
      <t>17 5/8</t>
    </r>
  </si>
  <si>
    <r>
      <rPr>
        <sz val="18"/>
        <color theme="1"/>
        <rFont val="Calibri"/>
        <family val="1"/>
      </rPr>
      <t>H</t>
    </r>
  </si>
  <si>
    <t>LOW HIP POSITION FROM TOP EDGE</t>
  </si>
  <si>
    <t>VỊ TRÍ MÔNG DƯỚI TỪ CẠNH TRÊN LƯNG</t>
  </si>
  <si>
    <r>
      <rPr>
        <sz val="18"/>
        <color theme="1"/>
        <rFont val="Calibri"/>
        <family val="1"/>
      </rPr>
      <t>I</t>
    </r>
  </si>
  <si>
    <t>LOW HIP CIRCUMFERENCE</t>
  </si>
  <si>
    <t xml:space="preserve">VÒNG MÔNG DƯỚI </t>
  </si>
  <si>
    <r>
      <rPr>
        <sz val="18"/>
        <color theme="1"/>
        <rFont val="Calibri"/>
        <family val="1"/>
      </rPr>
      <t>40 1/2</t>
    </r>
  </si>
  <si>
    <r>
      <rPr>
        <sz val="18"/>
        <color theme="1"/>
        <rFont val="Calibri"/>
        <family val="1"/>
      </rPr>
      <t>45 1/2</t>
    </r>
  </si>
  <si>
    <r>
      <rPr>
        <sz val="18"/>
        <color theme="1"/>
        <rFont val="Calibri"/>
        <family val="1"/>
      </rPr>
      <t>50 1/2</t>
    </r>
  </si>
  <si>
    <r>
      <rPr>
        <sz val="18"/>
        <color theme="1"/>
        <rFont val="Calibri"/>
        <family val="1"/>
      </rPr>
      <t>J</t>
    </r>
  </si>
  <si>
    <t>INSEAM - BELOW KNEE</t>
  </si>
  <si>
    <t>ĐƯỜNG SƯỜN TRONG - DƯỚI GỐI</t>
  </si>
  <si>
    <r>
      <rPr>
        <sz val="18"/>
        <color theme="1"/>
        <rFont val="Calibri"/>
        <family val="1"/>
      </rPr>
      <t>28 3/4</t>
    </r>
  </si>
  <si>
    <r>
      <rPr>
        <sz val="18"/>
        <color theme="1"/>
        <rFont val="Calibri"/>
        <family val="1"/>
      </rPr>
      <t>29 1/4</t>
    </r>
  </si>
  <si>
    <r>
      <rPr>
        <sz val="18"/>
        <color theme="1"/>
        <rFont val="Calibri"/>
        <family val="1"/>
      </rPr>
      <t>29 1/2</t>
    </r>
  </si>
  <si>
    <r>
      <rPr>
        <sz val="18"/>
        <color theme="1"/>
        <rFont val="Calibri"/>
        <family val="1"/>
      </rPr>
      <t>K</t>
    </r>
  </si>
  <si>
    <t>THIGH CIRCUMFERENCE 1" FROM RISE SEAM</t>
  </si>
  <si>
    <t>VÒNG ĐÙI TỪ ĐƯỜNG MAY ĐÁY XUỐNG 1"</t>
  </si>
  <si>
    <r>
      <rPr>
        <sz val="18"/>
        <color theme="1"/>
        <rFont val="Calibri"/>
        <family val="1"/>
      </rPr>
      <t>1 3/8</t>
    </r>
  </si>
  <si>
    <r>
      <rPr>
        <sz val="18"/>
        <color theme="1"/>
        <rFont val="Calibri"/>
        <family val="1"/>
      </rPr>
      <t>24 5/8</t>
    </r>
  </si>
  <si>
    <r>
      <rPr>
        <sz val="18"/>
        <color theme="1"/>
        <rFont val="Calibri"/>
        <family val="1"/>
      </rPr>
      <t>27 3/8</t>
    </r>
  </si>
  <si>
    <r>
      <rPr>
        <sz val="18"/>
        <color theme="1"/>
        <rFont val="Calibri"/>
        <family val="1"/>
      </rPr>
      <t>30 1/8</t>
    </r>
  </si>
  <si>
    <r>
      <rPr>
        <sz val="18"/>
        <color theme="1"/>
        <rFont val="Calibri"/>
        <family val="1"/>
      </rPr>
      <t>L</t>
    </r>
  </si>
  <si>
    <t>KNEE POSITION FROM RISE SEAM</t>
  </si>
  <si>
    <t>VI TRI GỐI TU DUONG MAY DAY</t>
  </si>
  <si>
    <r>
      <rPr>
        <sz val="18"/>
        <color theme="1"/>
        <rFont val="Calibri"/>
        <family val="1"/>
      </rPr>
      <t>14 1/4</t>
    </r>
  </si>
  <si>
    <r>
      <rPr>
        <sz val="18"/>
        <color theme="1"/>
        <rFont val="Calibri"/>
        <family val="1"/>
      </rPr>
      <t>M</t>
    </r>
  </si>
  <si>
    <t>KNEE CIRCUMFERENCE</t>
  </si>
  <si>
    <t>VỊ TRÍ BẮP CHÂN TỪ ĐƯỜNG MAY ĐÁY</t>
  </si>
  <si>
    <r>
      <rPr>
        <sz val="18"/>
        <color theme="1"/>
        <rFont val="Calibri"/>
        <family val="1"/>
      </rPr>
      <t>18 1/2</t>
    </r>
  </si>
  <si>
    <r>
      <rPr>
        <sz val="18"/>
        <color theme="1"/>
        <rFont val="Calibri"/>
        <family val="1"/>
      </rPr>
      <t>19 1/2</t>
    </r>
  </si>
  <si>
    <r>
      <rPr>
        <sz val="18"/>
        <color theme="1"/>
        <rFont val="Calibri"/>
        <family val="1"/>
      </rPr>
      <t>20 1/2</t>
    </r>
  </si>
  <si>
    <r>
      <rPr>
        <sz val="18"/>
        <color theme="1"/>
        <rFont val="Calibri"/>
        <family val="1"/>
      </rPr>
      <t>21 1/2</t>
    </r>
  </si>
  <si>
    <r>
      <rPr>
        <sz val="18"/>
        <color theme="1"/>
        <rFont val="Calibri"/>
        <family val="1"/>
      </rPr>
      <t>22 1/2</t>
    </r>
  </si>
  <si>
    <r>
      <rPr>
        <sz val="18"/>
        <color theme="1"/>
        <rFont val="Calibri"/>
        <family val="1"/>
      </rPr>
      <t>N</t>
    </r>
  </si>
  <si>
    <t>CALF POSITION FROM RISE SEAM</t>
  </si>
  <si>
    <r>
      <rPr>
        <sz val="18"/>
        <color theme="1"/>
        <rFont val="Calibri"/>
        <family val="1"/>
      </rPr>
      <t>O</t>
    </r>
  </si>
  <si>
    <t>CALF CIRCUMFERENCE</t>
  </si>
  <si>
    <t>VÒNG BẮP CHÂN</t>
  </si>
  <si>
    <r>
      <rPr>
        <sz val="18"/>
        <color theme="1"/>
        <rFont val="Calibri"/>
        <family val="1"/>
      </rPr>
      <t>P</t>
    </r>
  </si>
  <si>
    <t>LEG OPENING RELAXED</t>
  </si>
  <si>
    <t>VÒNG CỔ CHÂN ĐO ÊM</t>
  </si>
  <si>
    <r>
      <rPr>
        <sz val="18"/>
        <color theme="1"/>
        <rFont val="Calibri"/>
        <family val="1"/>
      </rPr>
      <t>3/4</t>
    </r>
  </si>
  <si>
    <r>
      <rPr>
        <sz val="18"/>
        <color theme="1"/>
        <rFont val="Calibri"/>
        <family val="1"/>
      </rPr>
      <t>10 1/4</t>
    </r>
  </si>
  <si>
    <r>
      <rPr>
        <sz val="18"/>
        <color theme="1"/>
        <rFont val="Calibri"/>
        <family val="1"/>
      </rPr>
      <t>11 3/4</t>
    </r>
  </si>
  <si>
    <r>
      <rPr>
        <sz val="18"/>
        <color theme="1"/>
        <rFont val="Calibri"/>
        <family val="1"/>
      </rPr>
      <t>13 1/4</t>
    </r>
  </si>
  <si>
    <r>
      <rPr>
        <sz val="18"/>
        <color theme="1"/>
        <rFont val="Calibri"/>
        <family val="1"/>
      </rPr>
      <t>Q</t>
    </r>
  </si>
  <si>
    <t>LEG OPENING EXTENDED</t>
  </si>
  <si>
    <t>VÒNG CỔ CHÂN KÉO CĂNG</t>
  </si>
  <si>
    <r>
      <rPr>
        <sz val="18"/>
        <color theme="1"/>
        <rFont val="Calibri"/>
        <family val="1"/>
      </rPr>
      <t>13 5/8</t>
    </r>
  </si>
  <si>
    <r>
      <rPr>
        <sz val="18"/>
        <color theme="1"/>
        <rFont val="Calibri"/>
        <family val="1"/>
      </rPr>
      <t>14 3/8</t>
    </r>
  </si>
  <si>
    <r>
      <rPr>
        <sz val="18"/>
        <color theme="1"/>
        <rFont val="Calibri"/>
        <family val="1"/>
      </rPr>
      <t>15 1/8</t>
    </r>
  </si>
  <si>
    <r>
      <rPr>
        <sz val="18"/>
        <color theme="1"/>
        <rFont val="Calibri"/>
        <family val="1"/>
      </rPr>
      <t>15 7/8</t>
    </r>
  </si>
  <si>
    <r>
      <rPr>
        <sz val="18"/>
        <color theme="1"/>
        <rFont val="Calibri"/>
        <family val="1"/>
      </rPr>
      <t>16 5/8</t>
    </r>
  </si>
  <si>
    <r>
      <rPr>
        <sz val="18"/>
        <color theme="1"/>
        <rFont val="Calibri"/>
        <family val="1"/>
      </rPr>
      <t>R</t>
    </r>
  </si>
  <si>
    <t>CUFF HEIGHT</t>
  </si>
  <si>
    <t>CAO LAI</t>
  </si>
  <si>
    <r>
      <rPr>
        <sz val="18"/>
        <color theme="1"/>
        <rFont val="Calibri"/>
        <family val="1"/>
      </rPr>
      <t>S</t>
    </r>
  </si>
  <si>
    <t>FRONT PKT PLACEMENT FROM SIDE SEAM (EXTENDED)</t>
  </si>
  <si>
    <t>VỊ TRÍ TÚI THÂN TRƯỚC TỪ ĐƯỜNG SƯỜN  NGOÀI (KÉO CĂNG)</t>
  </si>
  <si>
    <r>
      <rPr>
        <sz val="18"/>
        <color theme="1"/>
        <rFont val="Calibri"/>
        <family val="1"/>
      </rPr>
      <t>T</t>
    </r>
  </si>
  <si>
    <t>FRONT PKT PLACEMENT FROM SIDE SEAM (RELAXED)</t>
  </si>
  <si>
    <t>VỊ TRÍ TÚI THÂN TRƯỚC TỪ ĐƯỜNG SƯỜN NGOÀI (ĐO ÊM)</t>
  </si>
  <si>
    <r>
      <rPr>
        <sz val="18"/>
        <color theme="1"/>
        <rFont val="Calibri"/>
        <family val="1"/>
      </rPr>
      <t>1 1/2</t>
    </r>
  </si>
  <si>
    <r>
      <rPr>
        <sz val="18"/>
        <color theme="1"/>
        <rFont val="Calibri"/>
        <family val="1"/>
      </rPr>
      <t>U</t>
    </r>
  </si>
  <si>
    <t>FRONT PKT OPENING VERTICAL ALONG SIDE SEAM</t>
  </si>
  <si>
    <t>MIỆNG TÚI TRƯỚC DỌC THEO ĐƯỜNG SƯỜN NGOÀI</t>
  </si>
  <si>
    <r>
      <rPr>
        <sz val="18"/>
        <color theme="1"/>
        <rFont val="Calibri"/>
        <family val="1"/>
      </rPr>
      <t>6 3/4</t>
    </r>
  </si>
  <si>
    <r>
      <rPr>
        <sz val="18"/>
        <color theme="1"/>
        <rFont val="Calibri"/>
        <family val="1"/>
      </rPr>
      <t>7 1/4</t>
    </r>
  </si>
  <si>
    <r>
      <rPr>
        <sz val="18"/>
        <color theme="1"/>
        <rFont val="Calibri"/>
        <family val="1"/>
      </rPr>
      <t>7 1/2</t>
    </r>
  </si>
  <si>
    <r>
      <rPr>
        <sz val="18"/>
        <color theme="1"/>
        <rFont val="Calibri"/>
        <family val="1"/>
      </rPr>
      <t>7 3/4</t>
    </r>
  </si>
  <si>
    <r>
      <rPr>
        <sz val="18"/>
        <color theme="1"/>
        <rFont val="Calibri"/>
        <family val="1"/>
      </rPr>
      <t>V</t>
    </r>
  </si>
  <si>
    <t>BACK POCKET PLACEMENT FROM WB SEAM TO CORNER</t>
  </si>
  <si>
    <t>VỊ TRÍ TÚI SAU TỪ ĐƯỜNG MAY LƯNG ĐẾN GÓC</t>
  </si>
  <si>
    <r>
      <rPr>
        <sz val="18"/>
        <color theme="1"/>
        <rFont val="Calibri"/>
        <family val="1"/>
      </rPr>
      <t>W</t>
    </r>
  </si>
  <si>
    <t>BACK POCKET PLACEMENT FROM CB SEAM TO CORNER</t>
  </si>
  <si>
    <t>VỊ TRÍ TÚI SAU TỪ ĐƯỜNG MAY GIỮA SAU ĐẾN GÓC</t>
  </si>
  <si>
    <r>
      <rPr>
        <sz val="18"/>
        <color theme="1"/>
        <rFont val="Calibri"/>
        <family val="1"/>
      </rPr>
      <t>X</t>
    </r>
  </si>
  <si>
    <t>BACK POCKET WIDTH</t>
  </si>
  <si>
    <t>RỘNG TÚI SAU</t>
  </si>
  <si>
    <r>
      <rPr>
        <sz val="18"/>
        <color theme="1"/>
        <rFont val="Calibri"/>
        <family val="1"/>
      </rPr>
      <t>5 1/4</t>
    </r>
  </si>
  <si>
    <r>
      <rPr>
        <sz val="18"/>
        <color theme="1"/>
        <rFont val="Calibri"/>
        <family val="1"/>
      </rPr>
      <t>5 1/2</t>
    </r>
  </si>
  <si>
    <r>
      <rPr>
        <sz val="18"/>
        <color theme="1"/>
        <rFont val="Calibri"/>
        <family val="1"/>
      </rPr>
      <t>5 3/4</t>
    </r>
  </si>
  <si>
    <r>
      <rPr>
        <sz val="18"/>
        <color theme="1"/>
        <rFont val="Calibri"/>
        <family val="1"/>
      </rPr>
      <t>Y</t>
    </r>
  </si>
  <si>
    <t>BACK POCKET HEIGHT</t>
  </si>
  <si>
    <t>CAO TÚI SAU</t>
  </si>
  <si>
    <r>
      <rPr>
        <sz val="18"/>
        <color theme="1"/>
        <rFont val="Calibri"/>
        <family val="1"/>
      </rPr>
      <t>6 1/4</t>
    </r>
  </si>
  <si>
    <r>
      <rPr>
        <sz val="18"/>
        <color theme="1"/>
        <rFont val="Calibri"/>
        <family val="1"/>
      </rPr>
      <t>6 1/2</t>
    </r>
  </si>
  <si>
    <r>
      <rPr>
        <sz val="18"/>
        <color theme="1"/>
        <rFont val="Calibri"/>
        <family val="1"/>
      </rPr>
      <t>Z</t>
    </r>
  </si>
  <si>
    <t>FRONT POCKET BAG DEPTH FROM WB SEAM</t>
  </si>
  <si>
    <t>SÂU LÓT TÚI TRƯỚC TỪ ĐƯỜNG MAY LƯNG</t>
  </si>
  <si>
    <r>
      <rPr>
        <sz val="18"/>
        <color theme="1"/>
        <rFont val="Calibri"/>
        <family val="1"/>
      </rPr>
      <t>11 5/8</t>
    </r>
  </si>
  <si>
    <r>
      <rPr>
        <sz val="18"/>
        <color theme="1"/>
        <rFont val="Calibri"/>
        <family val="1"/>
      </rPr>
      <t>11 7/8</t>
    </r>
  </si>
  <si>
    <r>
      <rPr>
        <sz val="18"/>
        <color theme="1"/>
        <rFont val="Calibri"/>
        <family val="1"/>
      </rPr>
      <t>12 1/8</t>
    </r>
  </si>
  <si>
    <t>KHÔNG WASH</t>
  </si>
  <si>
    <t>UA CODE</t>
  </si>
  <si>
    <t>THẺ BÀI + SIZE STICKER</t>
  </si>
  <si>
    <t>ĐẠN BẮN TREO THẺ BÀI</t>
  </si>
  <si>
    <t>DÙNG TỒN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</si>
  <si>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</si>
  <si>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</si>
  <si>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</si>
  <si>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</si>
  <si>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</si>
  <si>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</si>
  <si>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</si>
  <si>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</si>
  <si>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r>
      <rPr>
        <b/>
        <u/>
        <sz val="36"/>
        <color theme="1"/>
        <rFont val="Muli"/>
      </rPr>
      <t>GHI CHÚ:</t>
    </r>
    <r>
      <rPr>
        <b/>
        <sz val="36"/>
        <color theme="1"/>
        <rFont val="Muli"/>
      </rPr>
      <t xml:space="preserve">
- MẬT ĐỘ MŨI CHỈ (SPI) = 13 MŨI TRÊN 1 INCH
- ỦI TRÁNH CẤN BÓNG
- NHÃN CHÍNH Ở VỊ TRÍ CHÍNH GIỮA LƯNG SAU (TRÁNH MAY LỆCH SANG MỘT BÊN)
- ĐÍNH BỌ GIỮA LƯNG SAU + 2 ĐẦU TRÊN + DƯỚI CỦA LỖ LUỒN DÂY</t>
    </r>
  </si>
  <si>
    <t>NHÃN GẬP ĐÔI
GẮN Ở BÊN TRONG, GIỮA LƯNG NGƯỜI MẶC.
MẶT CÓ SIZE HƯỚNG LÊN =&gt; XEM HÌNH BÊN</t>
  </si>
  <si>
    <t>NHÃN THÀNH PHẦN 100% COTTON
KÍCH THƯỚC: 82.2 *20 MM  
CODE: CC-054</t>
  </si>
  <si>
    <t>GẮN CHÍNH GIỮA TÚI SAU</t>
  </si>
  <si>
    <t>MAY Ở LƯNG QUẦN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</si>
  <si>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</si>
  <si>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</si>
  <si>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</si>
  <si>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</si>
  <si>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ĐÓNG GÓI RIÊNG TỪNG ÁO</t>
  </si>
  <si>
    <t xml:space="preserve">BỎ VÀO KHI ĐÓNG THÙNG </t>
  </si>
  <si>
    <t>THÙNG HERSCHEL</t>
  </si>
  <si>
    <t>MAY Ở LAI QUẦN</t>
  </si>
  <si>
    <t>CUSTOMER</t>
  </si>
  <si>
    <t>SS25</t>
  </si>
  <si>
    <t>Pattern-Marker
&amp; Cutting</t>
  </si>
  <si>
    <t>Outsource</t>
  </si>
  <si>
    <t>QA/QC
(CFA)</t>
  </si>
  <si>
    <t>Herschel Supply Co.</t>
  </si>
  <si>
    <t>Base Measurements</t>
  </si>
  <si>
    <t>UA'S COMMENT</t>
  </si>
  <si>
    <t>A</t>
  </si>
  <si>
    <t>B</t>
  </si>
  <si>
    <t>C</t>
  </si>
  <si>
    <t>D</t>
  </si>
  <si>
    <t>E</t>
  </si>
  <si>
    <t>F</t>
  </si>
  <si>
    <t>12 1/4</t>
  </si>
  <si>
    <t>G</t>
  </si>
  <si>
    <t>H</t>
  </si>
  <si>
    <t>I</t>
  </si>
  <si>
    <t>J</t>
  </si>
  <si>
    <t>K</t>
  </si>
  <si>
    <t>14 1/4</t>
  </si>
  <si>
    <t>N</t>
  </si>
  <si>
    <t>O</t>
  </si>
  <si>
    <t>P</t>
  </si>
  <si>
    <t>Q</t>
  </si>
  <si>
    <t>R</t>
  </si>
  <si>
    <t>T</t>
  </si>
  <si>
    <t>1 1/2</t>
  </si>
  <si>
    <t>U</t>
  </si>
  <si>
    <t>V</t>
  </si>
  <si>
    <t>W</t>
  </si>
  <si>
    <t>X</t>
  </si>
  <si>
    <t>Y</t>
  </si>
  <si>
    <t>THAM KHẢO CÁCH MAY THEO MẪU PHOTO MÃ H06-PA16M, MÀU ICEBERG GREEN CHUYỀN KÈM TÁC NGHIỆP</t>
  </si>
  <si>
    <t>ST46W</t>
  </si>
  <si>
    <t>H06-0409</t>
  </si>
  <si>
    <t>H06-0411</t>
  </si>
  <si>
    <t>H06-0410</t>
  </si>
  <si>
    <t>H06-0408</t>
  </si>
  <si>
    <t>DÁN TẠI THẺ BÀI (CHỈ DÁN CHO SIZE SET)
HÌNH ẢNH MANG TÍNH CHẤT MINH HỌA</t>
  </si>
  <si>
    <t>DÁN TẠI POLY BAG (CHỈ DÁN CHO SIZE SET)
HÌNH ẢNH MANG TÍNH CHẤT MINH HỌA</t>
  </si>
  <si>
    <t>MER: LÀI/ TIÊN - 204</t>
  </si>
  <si>
    <t>S4</t>
  </si>
  <si>
    <t>VINTAGE WHITE</t>
  </si>
  <si>
    <t>HSSS25S0502001T00K - L0647/5</t>
  </si>
  <si>
    <t>HSSS25S0369003T00K - L1103/2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</si>
  <si>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 TỪ CẠNH DƯỚI MIỆNG TÚI SƯỜN ĐẾN ĐỈNH HÌNH IN</t>
    </r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</si>
  <si>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 TỪ SƯỜN NGOÀI ĐẾN ĐỈNH HÌNH IN</t>
    </r>
  </si>
  <si>
    <t>DỰ KIẾN 4/7</t>
  </si>
  <si>
    <t>H06-PA32W</t>
  </si>
  <si>
    <t>FACULTY 2-TONE SWEATPANT WOMEN’S</t>
  </si>
  <si>
    <t>TÁC NGHIỆP PHOTOSHOOT: THAM KHẢO CÁCH MAY THEO QUẦN MẪU PP MÃ H06-PA26W CHUYỂN KÈM TÁC NGHIỆP</t>
  </si>
  <si>
    <t>DUYỆT MÀU SẮC + CHẤT LƯỢNG HÌNH IN THEO S/O MÃ H06-PA32W CHUYỂN CHO P. IN NGÀY 02/07</t>
  </si>
  <si>
    <t>W: 3.43" X H: 11"</t>
  </si>
  <si>
    <t>0.75"</t>
  </si>
  <si>
    <t>NHÃN DỆT BẰNG VẢI 38MM*71MM 
(NHÃN CHÍNH-PHÂN THEO TỪNG SIZE)
CODE: HSC-ML-0075(WOMENS)</t>
  </si>
  <si>
    <t>Style Name: Style Number:
Season:</t>
  </si>
  <si>
    <t>Women's Sweatpant 50298
2024 S1</t>
  </si>
  <si>
    <t>Base Size: Category:
Developer:</t>
  </si>
  <si>
    <t>S
Women's Apparel BJ Kang</t>
  </si>
  <si>
    <t>2022-12-22
Status:</t>
  </si>
  <si>
    <t>2023-05-17
new</t>
  </si>
  <si>
    <t xml:space="preserve"> BTS DA ADD CO RUT L=4%, W=1%</t>
  </si>
  <si>
    <t>TOL+/-</t>
  </si>
  <si>
    <t>TOL+</t>
  </si>
  <si>
    <t>S
TP</t>
  </si>
  <si>
    <t>S
(BASE SIZE)</t>
  </si>
  <si>
    <t>WAISTBAND CIRCUMFERENCE - RELAXED (FULL WB CIRCUMFERENCE</t>
  </si>
  <si>
    <t>Vòng lưng - đo êm (đo full vòng lưng)</t>
  </si>
  <si>
    <t>WAISTBAND CIRCUMFERENCE - EXTENDED (FULL WB CIRCUMFERENC</t>
  </si>
  <si>
    <t>Vòng lưng - kéo căng (đo fUll vòng lưng)</t>
  </si>
  <si>
    <t>CAO BẢN LƯNG</t>
  </si>
  <si>
    <t>Cao bản lưng</t>
  </si>
  <si>
    <t>DÀI DÂY LUỒN</t>
  </si>
  <si>
    <t>Dài dây luồn</t>
  </si>
  <si>
    <t>DĐÁY TRƯỚC TỪ CẠNH</t>
  </si>
  <si>
    <t>Dđáy trước từ cạnh</t>
  </si>
  <si>
    <t>ĐÁY SAU TỪ CẠNH</t>
  </si>
  <si>
    <t>Đáy sau từ cạnh</t>
  </si>
  <si>
    <t>Vị trí mông dưới từ cạnh trên lưng</t>
  </si>
  <si>
    <t xml:space="preserve">Vòng mông dưới </t>
  </si>
  <si>
    <t>Đường sườn trong - dưới gối</t>
  </si>
  <si>
    <t>THIGH CIRCUMFERENCE 1" FROM R12MM FLAT DRAWCORD 100% CO</t>
  </si>
  <si>
    <t>Vòng đùi từ đường may đáy xuống 1"</t>
  </si>
  <si>
    <t>1 1/8</t>
  </si>
  <si>
    <t>24 1/2</t>
  </si>
  <si>
    <t>VỊ TRÍ GỐI TỪ ĐƯỜNG MAY ĐÁY</t>
  </si>
  <si>
    <t>Vị trí gối từ đường may đáy</t>
  </si>
  <si>
    <t>VÒNG GỐI</t>
  </si>
  <si>
    <t xml:space="preserve">đầu gối nguyên vòng </t>
  </si>
  <si>
    <t>VỊ TRÍ BẮP CHÂN TỪ ĐƯỜNG MAY ĐÁY TRƯỚC</t>
  </si>
  <si>
    <t>Vị trí bắp chân từ đường may đáy</t>
  </si>
  <si>
    <t xml:space="preserve">bắp chân nguyên vòng </t>
  </si>
  <si>
    <t>Vòng cổ chân đo êm</t>
  </si>
  <si>
    <t>9 1/2</t>
  </si>
  <si>
    <t>Vòng cổ chân kéo căng</t>
  </si>
  <si>
    <t>Cao lai</t>
  </si>
  <si>
    <t>VỊ TRÍ TÚI THÂN TRƯỚC TỪ ĐƯỜNG SƯỜN NGOÀI (KÉO CĂNG)</t>
  </si>
  <si>
    <t>Vị trí túi thân trước từ đường sườn ngoài (kéo căng)</t>
  </si>
  <si>
    <t>Vị trí túi thân trước từ đường sườn ngoài (đo êm)</t>
  </si>
  <si>
    <t>Miệng túi trước dọc theo đường sườn ngoài</t>
  </si>
  <si>
    <t>Vị trí túi sau từ đường may lưng đến góc</t>
  </si>
  <si>
    <t>3 1/4</t>
  </si>
  <si>
    <t>Vị trí túi sau từ đường may giữa sau đến góc</t>
  </si>
  <si>
    <t>1 7/8</t>
  </si>
  <si>
    <t>Rộng túi sau</t>
  </si>
  <si>
    <t>5 1/4</t>
  </si>
  <si>
    <t>Cao túi sau</t>
  </si>
  <si>
    <t>Sâu lót túi trước từ đường may lưng</t>
  </si>
  <si>
    <t>IN BTP THÂN TRƯỚC TRÁI NGƯỜI MẶC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</si>
</sst>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  <numFmt numFmtId="178" formatCode="#\ ?/4"/>
    <numFmt numFmtId="179" formatCode="#\ ?/8"/>
    <numFmt numFmtId="180" formatCode="#\ ?/2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12"/>
      <color theme="1"/>
      <name val="Calibri"/>
      <family val="2"/>
    </font>
    <font>
      <b/>
      <sz val="12"/>
      <color theme="1"/>
      <name val="Calibri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Calibri"/>
      <family val="2"/>
    </font>
    <font>
      <sz val="18"/>
      <color theme="1"/>
      <name val="Calibri"/>
      <family val="1"/>
    </font>
    <font>
      <sz val="18"/>
      <color rgb="FF000000"/>
      <name val="Times New Roman"/>
      <family val="1"/>
    </font>
    <font>
      <sz val="18"/>
      <color theme="1"/>
      <name val="Times New Roman"/>
      <family val="1"/>
    </font>
    <font>
      <b/>
      <sz val="34"/>
      <name val="Muli"/>
    </font>
    <font>
      <sz val="20"/>
      <color indexed="8"/>
      <name val="Muli"/>
    </font>
    <font>
      <sz val="20"/>
      <color theme="1"/>
      <name val="Muli"/>
    </font>
    <font>
      <b/>
      <u/>
      <sz val="36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14"/>
      <name val="Muli"/>
    </font>
    <font>
      <sz val="8"/>
      <name val="Calibri"/>
      <family val="2"/>
      <scheme val="minor"/>
    </font>
    <font>
      <b/>
      <sz val="48"/>
      <name val="Muli"/>
    </font>
    <font>
      <b/>
      <sz val="16"/>
      <color theme="1"/>
      <name val="Muli"/>
    </font>
    <font>
      <b/>
      <sz val="16"/>
      <color rgb="FF000000"/>
      <name val="Muli"/>
    </font>
    <font>
      <sz val="16"/>
      <color rgb="FF000000"/>
      <name val="Muli"/>
    </font>
    <font>
      <b/>
      <sz val="16"/>
      <color rgb="FFFF000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</cellStyleXfs>
  <cellXfs count="630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95" fillId="2" borderId="3" xfId="0" applyFont="1" applyFill="1" applyBorder="1" applyAlignment="1">
      <alignment horizontal="left" vertical="center"/>
    </xf>
    <xf numFmtId="0" fontId="95" fillId="5" borderId="3" xfId="0" applyFont="1" applyFill="1" applyBorder="1" applyAlignment="1">
      <alignment vertical="center"/>
    </xf>
    <xf numFmtId="0" fontId="98" fillId="0" borderId="0" xfId="128" applyFont="1" applyAlignment="1">
      <alignment horizontal="left" vertical="top"/>
    </xf>
    <xf numFmtId="0" fontId="96" fillId="0" borderId="68" xfId="128" applyFont="1" applyBorder="1" applyAlignment="1">
      <alignment horizontal="left" vertical="top" wrapText="1"/>
    </xf>
    <xf numFmtId="0" fontId="96" fillId="0" borderId="69" xfId="128" applyFont="1" applyBorder="1" applyAlignment="1">
      <alignment horizontal="left" vertical="top" wrapText="1"/>
    </xf>
    <xf numFmtId="0" fontId="99" fillId="0" borderId="69" xfId="128" applyFont="1" applyBorder="1" applyAlignment="1">
      <alignment horizontal="left" wrapText="1"/>
    </xf>
    <xf numFmtId="177" fontId="96" fillId="0" borderId="69" xfId="128" applyNumberFormat="1" applyFont="1" applyBorder="1" applyAlignment="1">
      <alignment horizontal="right" vertical="top" shrinkToFit="1"/>
    </xf>
    <xf numFmtId="0" fontId="99" fillId="0" borderId="70" xfId="128" applyFont="1" applyBorder="1" applyAlignment="1">
      <alignment horizontal="left" wrapText="1"/>
    </xf>
    <xf numFmtId="0" fontId="96" fillId="0" borderId="71" xfId="128" applyFont="1" applyBorder="1" applyAlignment="1">
      <alignment horizontal="left" vertical="top" wrapText="1"/>
    </xf>
    <xf numFmtId="1" fontId="96" fillId="0" borderId="0" xfId="128" applyNumberFormat="1" applyFont="1" applyAlignment="1">
      <alignment horizontal="left" vertical="top" indent="5" shrinkToFit="1"/>
    </xf>
    <xf numFmtId="0" fontId="96" fillId="0" borderId="0" xfId="128" applyFont="1" applyAlignment="1">
      <alignment horizontal="left" vertical="top" wrapText="1"/>
    </xf>
    <xf numFmtId="0" fontId="99" fillId="0" borderId="0" xfId="128" applyFont="1" applyAlignment="1">
      <alignment horizontal="left" wrapText="1"/>
    </xf>
    <xf numFmtId="0" fontId="99" fillId="0" borderId="72" xfId="128" applyFont="1" applyBorder="1" applyAlignment="1">
      <alignment horizontal="left" wrapText="1"/>
    </xf>
    <xf numFmtId="0" fontId="96" fillId="0" borderId="60" xfId="128" applyFont="1" applyBorder="1" applyAlignment="1">
      <alignment horizontal="left" vertical="top" wrapText="1"/>
    </xf>
    <xf numFmtId="0" fontId="96" fillId="0" borderId="73" xfId="128" applyFont="1" applyBorder="1" applyAlignment="1">
      <alignment horizontal="left" vertical="top" wrapText="1"/>
    </xf>
    <xf numFmtId="0" fontId="99" fillId="0" borderId="73" xfId="128" applyFont="1" applyBorder="1" applyAlignment="1">
      <alignment horizontal="left" wrapText="1"/>
    </xf>
    <xf numFmtId="0" fontId="99" fillId="0" borderId="74" xfId="128" applyFont="1" applyBorder="1" applyAlignment="1">
      <alignment horizontal="left" wrapText="1"/>
    </xf>
    <xf numFmtId="0" fontId="96" fillId="0" borderId="75" xfId="128" applyFont="1" applyBorder="1" applyAlignment="1">
      <alignment horizontal="center" vertical="center" wrapText="1"/>
    </xf>
    <xf numFmtId="0" fontId="98" fillId="0" borderId="0" xfId="128" applyFont="1" applyAlignment="1">
      <alignment horizontal="center" vertical="center"/>
    </xf>
    <xf numFmtId="0" fontId="100" fillId="0" borderId="75" xfId="128" applyFont="1" applyBorder="1" applyAlignment="1">
      <alignment horizontal="center" vertical="center" wrapText="1"/>
    </xf>
    <xf numFmtId="0" fontId="100" fillId="0" borderId="75" xfId="128" applyFont="1" applyBorder="1" applyAlignment="1">
      <alignment horizontal="left" vertical="center" wrapText="1"/>
    </xf>
    <xf numFmtId="12" fontId="100" fillId="0" borderId="75" xfId="128" applyNumberFormat="1" applyFont="1" applyBorder="1" applyAlignment="1">
      <alignment horizontal="left" vertical="center" wrapText="1"/>
    </xf>
    <xf numFmtId="1" fontId="100" fillId="0" borderId="75" xfId="128" applyNumberFormat="1" applyFont="1" applyBorder="1" applyAlignment="1">
      <alignment horizontal="center" vertical="center" shrinkToFit="1"/>
    </xf>
    <xf numFmtId="0" fontId="102" fillId="0" borderId="0" xfId="128" applyFont="1" applyAlignment="1">
      <alignment horizontal="center" vertical="center"/>
    </xf>
    <xf numFmtId="0" fontId="103" fillId="0" borderId="75" xfId="128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85" fillId="2" borderId="2" xfId="0" applyFont="1" applyFill="1" applyBorder="1" applyAlignment="1">
      <alignment horizontal="right" vertical="center"/>
    </xf>
    <xf numFmtId="0" fontId="43" fillId="0" borderId="2" xfId="0" quotePrefix="1" applyFont="1" applyBorder="1" applyAlignment="1">
      <alignment horizontal="center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105" fillId="0" borderId="42" xfId="1" applyNumberFormat="1" applyFont="1" applyBorder="1" applyAlignment="1">
      <alignment horizontal="center" vertical="center" wrapText="1"/>
    </xf>
    <xf numFmtId="1" fontId="106" fillId="0" borderId="42" xfId="1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52" fillId="0" borderId="42" xfId="120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8" fillId="9" borderId="42" xfId="0" applyFont="1" applyFill="1" applyBorder="1" applyAlignment="1">
      <alignment vertical="center"/>
    </xf>
    <xf numFmtId="0" fontId="109" fillId="0" borderId="42" xfId="0" applyFont="1" applyBorder="1" applyAlignment="1">
      <alignment horizontal="center"/>
    </xf>
    <xf numFmtId="0" fontId="109" fillId="0" borderId="42" xfId="0" quotePrefix="1" applyFont="1" applyBorder="1" applyAlignment="1">
      <alignment horizontal="center"/>
    </xf>
    <xf numFmtId="16" fontId="109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3" fillId="2" borderId="2" xfId="0" applyFont="1" applyFill="1" applyBorder="1" applyAlignment="1">
      <alignment horizontal="left" vertical="center"/>
    </xf>
    <xf numFmtId="0" fontId="43" fillId="3" borderId="0" xfId="0" applyFont="1" applyFill="1" applyAlignment="1">
      <alignment vertical="center"/>
    </xf>
    <xf numFmtId="0" fontId="114" fillId="0" borderId="66" xfId="128" applyFont="1" applyBorder="1" applyAlignment="1">
      <alignment horizontal="center" vertical="top" wrapText="1"/>
    </xf>
    <xf numFmtId="0" fontId="115" fillId="0" borderId="0" xfId="128" applyFont="1" applyAlignment="1">
      <alignment horizontal="left" vertical="top"/>
    </xf>
    <xf numFmtId="0" fontId="114" fillId="0" borderId="65" xfId="128" applyFont="1" applyBorder="1" applyAlignment="1">
      <alignment horizontal="left" vertical="top" wrapText="1"/>
    </xf>
    <xf numFmtId="0" fontId="114" fillId="0" borderId="66" xfId="128" applyFont="1" applyBorder="1" applyAlignment="1">
      <alignment horizontal="left" vertical="top" wrapText="1"/>
    </xf>
    <xf numFmtId="0" fontId="114" fillId="10" borderId="67" xfId="128" applyFont="1" applyFill="1" applyBorder="1" applyAlignment="1">
      <alignment horizontal="center" vertical="center" wrapText="1"/>
    </xf>
    <xf numFmtId="0" fontId="114" fillId="0" borderId="75" xfId="128" applyFont="1" applyBorder="1" applyAlignment="1">
      <alignment horizontal="center" vertical="center" wrapText="1"/>
    </xf>
    <xf numFmtId="0" fontId="114" fillId="0" borderId="75" xfId="128" applyFont="1" applyBorder="1" applyAlignment="1">
      <alignment horizontal="left" vertical="center" wrapText="1"/>
    </xf>
    <xf numFmtId="0" fontId="114" fillId="0" borderId="75" xfId="128" applyFont="1" applyBorder="1" applyAlignment="1">
      <alignment horizontal="left" vertical="center" wrapText="1" indent="1"/>
    </xf>
    <xf numFmtId="0" fontId="114" fillId="10" borderId="75" xfId="128" applyFont="1" applyFill="1" applyBorder="1" applyAlignment="1">
      <alignment horizontal="center" vertical="center" wrapText="1"/>
    </xf>
    <xf numFmtId="0" fontId="114" fillId="0" borderId="75" xfId="128" applyFont="1" applyBorder="1" applyAlignment="1">
      <alignment horizontal="center" vertical="top" wrapText="1"/>
    </xf>
    <xf numFmtId="0" fontId="23" fillId="0" borderId="75" xfId="128" applyFont="1" applyBorder="1" applyAlignment="1">
      <alignment horizontal="center" vertical="center" wrapText="1"/>
    </xf>
    <xf numFmtId="0" fontId="23" fillId="0" borderId="75" xfId="128" applyFont="1" applyBorder="1" applyAlignment="1">
      <alignment horizontal="left" vertical="center" wrapText="1"/>
    </xf>
    <xf numFmtId="0" fontId="29" fillId="0" borderId="75" xfId="128" applyFont="1" applyBorder="1" applyAlignment="1">
      <alignment horizontal="left" vertical="center" wrapText="1"/>
    </xf>
    <xf numFmtId="12" fontId="23" fillId="0" borderId="75" xfId="128" applyNumberFormat="1" applyFont="1" applyBorder="1" applyAlignment="1">
      <alignment horizontal="center" vertical="center" wrapText="1"/>
    </xf>
    <xf numFmtId="1" fontId="23" fillId="0" borderId="75" xfId="128" applyNumberFormat="1" applyFont="1" applyBorder="1" applyAlignment="1">
      <alignment horizontal="center" vertical="center" shrinkToFit="1"/>
    </xf>
    <xf numFmtId="1" fontId="23" fillId="22" borderId="75" xfId="128" applyNumberFormat="1" applyFont="1" applyFill="1" applyBorder="1" applyAlignment="1">
      <alignment horizontal="center" vertical="center" shrinkToFit="1"/>
    </xf>
    <xf numFmtId="1" fontId="23" fillId="10" borderId="75" xfId="128" applyNumberFormat="1" applyFont="1" applyFill="1" applyBorder="1" applyAlignment="1">
      <alignment horizontal="center" vertical="center" shrinkToFit="1"/>
    </xf>
    <xf numFmtId="12" fontId="23" fillId="22" borderId="75" xfId="128" applyNumberFormat="1" applyFont="1" applyFill="1" applyBorder="1" applyAlignment="1">
      <alignment horizontal="center" vertical="center" shrinkToFit="1"/>
    </xf>
    <xf numFmtId="0" fontId="116" fillId="0" borderId="0" xfId="128" applyFont="1" applyAlignment="1">
      <alignment horizontal="left" vertical="center"/>
    </xf>
    <xf numFmtId="0" fontId="23" fillId="22" borderId="75" xfId="128" applyFont="1" applyFill="1" applyBorder="1" applyAlignment="1">
      <alignment horizontal="center" vertical="center" wrapText="1"/>
    </xf>
    <xf numFmtId="0" fontId="23" fillId="10" borderId="75" xfId="128" applyFont="1" applyFill="1" applyBorder="1" applyAlignment="1">
      <alignment horizontal="center" vertical="center" wrapText="1"/>
    </xf>
    <xf numFmtId="178" fontId="23" fillId="0" borderId="75" xfId="128" applyNumberFormat="1" applyFont="1" applyBorder="1" applyAlignment="1">
      <alignment horizontal="center" vertical="center" wrapText="1"/>
    </xf>
    <xf numFmtId="179" fontId="23" fillId="0" borderId="75" xfId="128" applyNumberFormat="1" applyFont="1" applyBorder="1" applyAlignment="1">
      <alignment horizontal="center" vertical="center" wrapText="1"/>
    </xf>
    <xf numFmtId="12" fontId="23" fillId="10" borderId="75" xfId="128" applyNumberFormat="1" applyFont="1" applyFill="1" applyBorder="1" applyAlignment="1">
      <alignment horizontal="center" vertical="center" shrinkToFit="1"/>
    </xf>
    <xf numFmtId="12" fontId="23" fillId="0" borderId="75" xfId="128" applyNumberFormat="1" applyFont="1" applyBorder="1" applyAlignment="1">
      <alignment horizontal="center" vertical="center" shrinkToFit="1"/>
    </xf>
    <xf numFmtId="12" fontId="22" fillId="0" borderId="76" xfId="128" applyNumberFormat="1" applyFont="1" applyBorder="1" applyAlignment="1">
      <alignment horizontal="center" vertical="center" wrapText="1"/>
    </xf>
    <xf numFmtId="12" fontId="117" fillId="47" borderId="76" xfId="128" applyNumberFormat="1" applyFont="1" applyFill="1" applyBorder="1" applyAlignment="1">
      <alignment horizontal="center" vertical="center" wrapText="1"/>
    </xf>
    <xf numFmtId="0" fontId="22" fillId="0" borderId="75" xfId="128" applyFont="1" applyBorder="1" applyAlignment="1">
      <alignment horizontal="left" vertical="center" wrapText="1"/>
    </xf>
    <xf numFmtId="0" fontId="23" fillId="0" borderId="65" xfId="128" applyFont="1" applyBorder="1" applyAlignment="1">
      <alignment horizontal="left" vertical="center" wrapText="1"/>
    </xf>
    <xf numFmtId="12" fontId="23" fillId="0" borderId="42" xfId="128" applyNumberFormat="1" applyFont="1" applyBorder="1" applyAlignment="1">
      <alignment horizontal="center" vertical="center" wrapText="1"/>
    </xf>
    <xf numFmtId="0" fontId="23" fillId="0" borderId="67" xfId="128" applyFont="1" applyBorder="1" applyAlignment="1">
      <alignment horizontal="center" vertical="center" wrapText="1"/>
    </xf>
    <xf numFmtId="1" fontId="23" fillId="0" borderId="67" xfId="128" applyNumberFormat="1" applyFont="1" applyBorder="1" applyAlignment="1">
      <alignment horizontal="center" vertical="center" shrinkToFit="1"/>
    </xf>
    <xf numFmtId="12" fontId="23" fillId="10" borderId="75" xfId="128" applyNumberFormat="1" applyFont="1" applyFill="1" applyBorder="1" applyAlignment="1">
      <alignment horizontal="center" vertical="center" wrapText="1"/>
    </xf>
    <xf numFmtId="0" fontId="23" fillId="0" borderId="68" xfId="128" applyFont="1" applyBorder="1" applyAlignment="1">
      <alignment horizontal="left" vertical="center" wrapText="1"/>
    </xf>
    <xf numFmtId="178" fontId="23" fillId="0" borderId="67" xfId="128" applyNumberFormat="1" applyFont="1" applyBorder="1" applyAlignment="1">
      <alignment horizontal="center" vertical="center" wrapText="1"/>
    </xf>
    <xf numFmtId="0" fontId="23" fillId="0" borderId="43" xfId="128" applyFont="1" applyBorder="1" applyAlignment="1">
      <alignment horizontal="left" vertical="center"/>
    </xf>
    <xf numFmtId="12" fontId="23" fillId="0" borderId="42" xfId="128" applyNumberFormat="1" applyFont="1" applyBorder="1" applyAlignment="1">
      <alignment horizontal="center" vertical="center"/>
    </xf>
    <xf numFmtId="0" fontId="23" fillId="0" borderId="77" xfId="128" applyFont="1" applyBorder="1" applyAlignment="1">
      <alignment horizontal="left" vertical="center" wrapText="1"/>
    </xf>
    <xf numFmtId="12" fontId="23" fillId="0" borderId="77" xfId="128" applyNumberFormat="1" applyFont="1" applyBorder="1" applyAlignment="1">
      <alignment horizontal="center" vertical="center" wrapText="1"/>
    </xf>
    <xf numFmtId="180" fontId="23" fillId="0" borderId="75" xfId="128" applyNumberFormat="1" applyFont="1" applyBorder="1" applyAlignment="1">
      <alignment horizontal="center" vertical="center" wrapText="1"/>
    </xf>
    <xf numFmtId="0" fontId="116" fillId="0" borderId="0" xfId="128" applyFont="1" applyAlignment="1">
      <alignment horizontal="left" vertical="top"/>
    </xf>
    <xf numFmtId="16" fontId="116" fillId="0" borderId="0" xfId="128" applyNumberFormat="1" applyFont="1" applyAlignment="1">
      <alignment horizontal="center" vertical="top"/>
    </xf>
    <xf numFmtId="0" fontId="116" fillId="0" borderId="0" xfId="128" applyFont="1" applyAlignment="1">
      <alignment horizontal="center" vertical="top"/>
    </xf>
    <xf numFmtId="0" fontId="39" fillId="0" borderId="42" xfId="0" applyFont="1" applyBorder="1" applyAlignment="1">
      <alignment horizontal="left" vertical="center" wrapText="1"/>
    </xf>
    <xf numFmtId="12" fontId="113" fillId="0" borderId="43" xfId="0" quotePrefix="1" applyNumberFormat="1" applyFont="1" applyBorder="1" applyAlignment="1">
      <alignment horizontal="center" vertical="center" wrapText="1"/>
    </xf>
    <xf numFmtId="12" fontId="113" fillId="0" borderId="40" xfId="0" quotePrefix="1" applyNumberFormat="1" applyFont="1" applyBorder="1" applyAlignment="1">
      <alignment horizontal="center" vertical="center" wrapText="1"/>
    </xf>
    <xf numFmtId="12" fontId="113" fillId="0" borderId="41" xfId="0" quotePrefix="1" applyNumberFormat="1" applyFont="1" applyBorder="1" applyAlignment="1">
      <alignment horizontal="center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52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43" fillId="0" borderId="48" xfId="0" quotePrefix="1" applyNumberFormat="1" applyFont="1" applyBorder="1" applyAlignment="1">
      <alignment horizontal="center" vertical="center" wrapText="1"/>
    </xf>
    <xf numFmtId="12" fontId="43" fillId="0" borderId="29" xfId="0" quotePrefix="1" applyNumberFormat="1" applyFont="1" applyBorder="1" applyAlignment="1">
      <alignment horizontal="center" vertical="center" wrapText="1"/>
    </xf>
    <xf numFmtId="12" fontId="43" fillId="0" borderId="30" xfId="0" quotePrefix="1" applyNumberFormat="1" applyFont="1" applyBorder="1" applyAlignment="1">
      <alignment horizontal="center" vertical="center" wrapText="1"/>
    </xf>
    <xf numFmtId="12" fontId="43" fillId="0" borderId="46" xfId="0" quotePrefix="1" applyNumberFormat="1" applyFont="1" applyBorder="1" applyAlignment="1">
      <alignment horizontal="center" vertical="center" wrapText="1"/>
    </xf>
    <xf numFmtId="12" fontId="43" fillId="0" borderId="45" xfId="0" quotePrefix="1" applyNumberFormat="1" applyFont="1" applyBorder="1" applyAlignment="1">
      <alignment horizontal="center" vertical="center" wrapText="1"/>
    </xf>
    <xf numFmtId="12" fontId="43" fillId="0" borderId="47" xfId="0" quotePrefix="1" applyNumberFormat="1" applyFont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2" fillId="5" borderId="43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 wrapText="1"/>
    </xf>
    <xf numFmtId="0" fontId="38" fillId="3" borderId="43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43" fillId="2" borderId="43" xfId="0" quotePrefix="1" applyFont="1" applyFill="1" applyBorder="1" applyAlignment="1">
      <alignment horizontal="center" vertical="center" wrapText="1"/>
    </xf>
    <xf numFmtId="0" fontId="43" fillId="2" borderId="40" xfId="0" quotePrefix="1" applyFont="1" applyFill="1" applyBorder="1" applyAlignment="1">
      <alignment horizontal="center" vertical="center" wrapText="1"/>
    </xf>
    <xf numFmtId="0" fontId="43" fillId="2" borderId="41" xfId="0" quotePrefix="1" applyFont="1" applyFill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1" fontId="92" fillId="0" borderId="42" xfId="0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4" fillId="0" borderId="23" xfId="0" applyFont="1" applyBorder="1" applyAlignment="1">
      <alignment horizontal="center" vertical="center" wrapText="1"/>
    </xf>
    <xf numFmtId="0" fontId="104" fillId="0" borderId="24" xfId="0" applyFont="1" applyBorder="1" applyAlignment="1">
      <alignment horizontal="center" vertical="center" wrapText="1"/>
    </xf>
    <xf numFmtId="0" fontId="104" fillId="0" borderId="25" xfId="0" applyFont="1" applyBorder="1" applyAlignment="1">
      <alignment horizontal="center" vertical="center" wrapText="1"/>
    </xf>
    <xf numFmtId="0" fontId="104" fillId="0" borderId="26" xfId="0" applyFont="1" applyBorder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04" fillId="0" borderId="27" xfId="0" applyFont="1" applyBorder="1" applyAlignment="1">
      <alignment horizontal="center" vertical="center" wrapText="1"/>
    </xf>
    <xf numFmtId="0" fontId="104" fillId="0" borderId="31" xfId="0" applyFont="1" applyBorder="1" applyAlignment="1">
      <alignment horizontal="center" vertical="center" wrapText="1"/>
    </xf>
    <xf numFmtId="0" fontId="104" fillId="0" borderId="28" xfId="0" applyFont="1" applyBorder="1" applyAlignment="1">
      <alignment horizontal="center" vertical="center" wrapText="1"/>
    </xf>
    <xf numFmtId="0" fontId="104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91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22" fillId="5" borderId="43" xfId="0" applyFont="1" applyFill="1" applyBorder="1" applyAlignment="1">
      <alignment horizontal="center" vertical="center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3" fillId="12" borderId="43" xfId="2" applyNumberFormat="1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1" xfId="2" quotePrefix="1" applyFont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114" fillId="0" borderId="65" xfId="128" applyFont="1" applyBorder="1" applyAlignment="1">
      <alignment horizontal="center" vertical="top" wrapText="1"/>
    </xf>
    <xf numFmtId="0" fontId="114" fillId="0" borderId="66" xfId="128" applyFont="1" applyBorder="1" applyAlignment="1">
      <alignment horizontal="center" vertical="top" wrapText="1"/>
    </xf>
    <xf numFmtId="0" fontId="114" fillId="0" borderId="67" xfId="128" applyFont="1" applyBorder="1" applyAlignment="1">
      <alignment horizontal="center" vertical="top" wrapText="1"/>
    </xf>
    <xf numFmtId="0" fontId="114" fillId="0" borderId="66" xfId="128" applyFont="1" applyBorder="1" applyAlignment="1">
      <alignment horizontal="left" vertical="top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11" fillId="0" borderId="5" xfId="59" applyFont="1" applyBorder="1" applyAlignment="1">
      <alignment vertical="center" wrapText="1"/>
    </xf>
    <xf numFmtId="0" fontId="111" fillId="0" borderId="6" xfId="59" applyFont="1" applyBorder="1" applyAlignment="1">
      <alignment vertical="center" wrapText="1"/>
    </xf>
    <xf numFmtId="0" fontId="111" fillId="0" borderId="7" xfId="59" applyFont="1" applyBorder="1" applyAlignment="1">
      <alignment vertical="center" wrapText="1"/>
    </xf>
    <xf numFmtId="0" fontId="110" fillId="0" borderId="59" xfId="59" applyFont="1" applyBorder="1" applyAlignment="1">
      <alignment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0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96" fillId="0" borderId="65" xfId="128" applyFont="1" applyBorder="1" applyAlignment="1">
      <alignment horizontal="center" vertical="top" wrapText="1"/>
    </xf>
    <xf numFmtId="0" fontId="96" fillId="0" borderId="66" xfId="128" applyFont="1" applyBorder="1" applyAlignment="1">
      <alignment horizontal="center" vertical="top" wrapText="1"/>
    </xf>
    <xf numFmtId="0" fontId="96" fillId="0" borderId="67" xfId="128" applyFont="1" applyBorder="1" applyAlignment="1">
      <alignment horizontal="center" vertical="top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4.png"/><Relationship Id="rId2" Type="http://schemas.openxmlformats.org/officeDocument/2006/relationships/image" Target="../media/image10.png"/><Relationship Id="rId16" Type="http://schemas.microsoft.com/office/2007/relationships/hdphoto" Target="../media/hdphoto1.wdp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19" Type="http://schemas.openxmlformats.org/officeDocument/2006/relationships/image" Target="../media/image25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7.emf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12" Type="http://schemas.openxmlformats.org/officeDocument/2006/relationships/image" Target="../media/image36.emf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6.emf"/><Relationship Id="rId5" Type="http://schemas.openxmlformats.org/officeDocument/2006/relationships/image" Target="../media/image3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920750</xdr:colOff>
      <xdr:row>3</xdr:row>
      <xdr:rowOff>381000</xdr:rowOff>
    </xdr:from>
    <xdr:to>
      <xdr:col>16</xdr:col>
      <xdr:colOff>238125</xdr:colOff>
      <xdr:row>8</xdr:row>
      <xdr:rowOff>169495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53C0A7-0DFB-3240-CD15-98E293CE2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91250" y="1905000"/>
          <a:ext cx="1714500" cy="3376245"/>
        </a:xfrm>
        <a:prstGeom prst="rect">
          <a:avLst/>
        </a:prstGeom>
      </xdr:spPr>
    </xdr:pic>
    <xdr:clientData/>
  </xdr:twoCellAnchor>
  <xdr:twoCellAnchor editAs="oneCell">
    <xdr:from>
      <xdr:col>11</xdr:col>
      <xdr:colOff>317500</xdr:colOff>
      <xdr:row>58</xdr:row>
      <xdr:rowOff>777875</xdr:rowOff>
    </xdr:from>
    <xdr:to>
      <xdr:col>13</xdr:col>
      <xdr:colOff>673617</xdr:colOff>
      <xdr:row>64</xdr:row>
      <xdr:rowOff>476250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5D3DEC-06BC-C9DA-39A1-11C1DC916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63875" y="39433500"/>
          <a:ext cx="2880242" cy="593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23</xdr:row>
      <xdr:rowOff>127000</xdr:rowOff>
    </xdr:from>
    <xdr:to>
      <xdr:col>2</xdr:col>
      <xdr:colOff>2540004</xdr:colOff>
      <xdr:row>23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5ED10-D825-43C0-BCEE-FCF37138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2877124"/>
          <a:ext cx="2349500" cy="4794252"/>
        </a:xfrm>
        <a:prstGeom prst="rect">
          <a:avLst/>
        </a:prstGeom>
      </xdr:spPr>
    </xdr:pic>
    <xdr:clientData/>
  </xdr:twoCellAnchor>
  <xdr:twoCellAnchor>
    <xdr:from>
      <xdr:col>1</xdr:col>
      <xdr:colOff>2762250</xdr:colOff>
      <xdr:row>21</xdr:row>
      <xdr:rowOff>31751</xdr:rowOff>
    </xdr:from>
    <xdr:to>
      <xdr:col>2</xdr:col>
      <xdr:colOff>1603376</xdr:colOff>
      <xdr:row>21</xdr:row>
      <xdr:rowOff>3492500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FE6131B-706E-437D-B189-E08A8748B6E7}"/>
            </a:ext>
          </a:extLst>
        </xdr:cNvPr>
        <xdr:cNvGrpSpPr/>
      </xdr:nvGrpSpPr>
      <xdr:grpSpPr>
        <a:xfrm>
          <a:off x="9969500" y="20558126"/>
          <a:ext cx="4460876" cy="3460749"/>
          <a:chOff x="7207250" y="25082500"/>
          <a:chExt cx="14545922" cy="8980429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91DFAC8-08A6-35D6-745A-7E343DC6C8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6288AA48-6F76-9526-D0E0-BA39E06A17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878A21C-2E08-A430-62C6-B9A020B224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642BC61-6810-21D5-8BD1-44CC006F47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5" y="25165832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22117F76-5081-F7EF-3288-7DF3ADC1D1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145300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F4E6C6FE-F83F-8928-36AA-11CB3713E5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109427"/>
            <a:ext cx="2484632" cy="8953502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36</xdr:row>
      <xdr:rowOff>111125</xdr:rowOff>
    </xdr:from>
    <xdr:to>
      <xdr:col>1</xdr:col>
      <xdr:colOff>3912082</xdr:colOff>
      <xdr:row>36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05BC5B-E3F1-4297-8B32-48713116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28913" y="490188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36</xdr:row>
      <xdr:rowOff>63500</xdr:rowOff>
    </xdr:from>
    <xdr:to>
      <xdr:col>2</xdr:col>
      <xdr:colOff>4333875</xdr:colOff>
      <xdr:row>36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01B53E4-234D-4FDB-96B9-AC278D74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980723" y="489712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36</xdr:row>
      <xdr:rowOff>1968499</xdr:rowOff>
    </xdr:from>
    <xdr:to>
      <xdr:col>2</xdr:col>
      <xdr:colOff>3651250</xdr:colOff>
      <xdr:row>36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6ABA258C-5C84-4F55-BAE5-3785FF01D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508761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38</xdr:row>
      <xdr:rowOff>301625</xdr:rowOff>
    </xdr:from>
    <xdr:to>
      <xdr:col>2</xdr:col>
      <xdr:colOff>1314861</xdr:colOff>
      <xdr:row>38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0AE8298-FD56-4FCF-B357-BC1C6B12B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461381" y="5474017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40</xdr:row>
      <xdr:rowOff>95250</xdr:rowOff>
    </xdr:from>
    <xdr:to>
      <xdr:col>2</xdr:col>
      <xdr:colOff>2174875</xdr:colOff>
      <xdr:row>40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D24464B-4D10-45E7-9B25-EDD662E50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461750" y="5765165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42</xdr:row>
      <xdr:rowOff>63500</xdr:rowOff>
    </xdr:from>
    <xdr:to>
      <xdr:col>2</xdr:col>
      <xdr:colOff>2112116</xdr:colOff>
      <xdr:row>42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829F0FE-BF8A-463D-8AAB-40897554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937875" y="6166485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44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D871548-B5AC-46E5-8C46-6C974DDCAF84}"/>
            </a:ext>
          </a:extLst>
        </xdr:cNvPr>
        <xdr:cNvSpPr txBox="1"/>
      </xdr:nvSpPr>
      <xdr:spPr>
        <a:xfrm>
          <a:off x="10890249" y="659105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50</xdr:row>
      <xdr:rowOff>222250</xdr:rowOff>
    </xdr:from>
    <xdr:to>
      <xdr:col>2</xdr:col>
      <xdr:colOff>1911292</xdr:colOff>
      <xdr:row>50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6DA1F1D-AC21-4D83-943C-8F1DB6F12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588749" y="7522845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2</xdr:col>
      <xdr:colOff>1833512</xdr:colOff>
      <xdr:row>24</xdr:row>
      <xdr:rowOff>985598</xdr:rowOff>
    </xdr:from>
    <xdr:to>
      <xdr:col>2</xdr:col>
      <xdr:colOff>4569421</xdr:colOff>
      <xdr:row>26</xdr:row>
      <xdr:rowOff>154169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5C46746-B7F0-4E42-B218-C2D3C186A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5757" b="95724" l="5531" r="89836">
                      <a14:foregroundMark x1="10015" y1="22204" x2="87444" y2="81579"/>
                      <a14:foregroundMark x1="87444" y1="81579" x2="88939" y2="81743"/>
                      <a14:foregroundMark x1="10463" y1="20888" x2="51420" y2="18257"/>
                      <a14:foregroundMark x1="51420" y1="18257" x2="81913" y2="31743"/>
                      <a14:foregroundMark x1="81913" y1="31743" x2="82511" y2="53454"/>
                      <a14:foregroundMark x1="82511" y1="53454" x2="74738" y2="76974"/>
                      <a14:foregroundMark x1="74738" y1="76974" x2="50972" y2="75000"/>
                      <a14:foregroundMark x1="50972" y1="75000" x2="35725" y2="46875"/>
                      <a14:foregroundMark x1="35725" y1="46875" x2="36173" y2="40296"/>
                      <a14:foregroundMark x1="41106" y1="11842" x2="73244" y2="10691"/>
                      <a14:foregroundMark x1="68012" y1="5757" x2="75486" y2="10197"/>
                      <a14:foregroundMark x1="11958" y1="32072" x2="18087" y2="71217"/>
                      <a14:foregroundMark x1="18087" y1="71217" x2="21226" y2="79276"/>
                      <a14:foregroundMark x1="20478" y1="41447" x2="42152" y2="95724"/>
                      <a14:foregroundMark x1="34380" y1="25000" x2="80269" y2="56250"/>
                      <a14:foregroundMark x1="55605" y1="19243" x2="72347" y2="14309"/>
                      <a14:foregroundMark x1="72347" y1="14309" x2="72496" y2="14309"/>
                      <a14:foregroundMark x1="21674" y1="60033" x2="26009" y2="85362"/>
                      <a14:foregroundMark x1="26009" y1="85362" x2="27205" y2="87993"/>
                      <a14:foregroundMark x1="32436" y1="69079" x2="57100" y2="87500"/>
                      <a14:foregroundMark x1="5531" y1="20559" x2="10015" y2="33224"/>
                      <a14:foregroundMark x1="10015" y1="33224" x2="10015" y2="33224"/>
                      <a14:foregroundMark x1="43348" y1="20066" x2="65022" y2="36513"/>
                      <a14:foregroundMark x1="83259" y1="56743" x2="87444" y2="75658"/>
                      <a14:foregroundMark x1="60090" y1="86678" x2="72197" y2="87336"/>
                      <a14:foregroundMark x1="72197" y1="87336" x2="81016" y2="850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733054">
          <a:off x="14660512" y="39650748"/>
          <a:ext cx="2735909" cy="2483271"/>
        </a:xfrm>
        <a:prstGeom prst="rect">
          <a:avLst/>
        </a:prstGeom>
      </xdr:spPr>
    </xdr:pic>
    <xdr:clientData/>
  </xdr:twoCellAnchor>
  <xdr:twoCellAnchor editAs="oneCell">
    <xdr:from>
      <xdr:col>1</xdr:col>
      <xdr:colOff>2524124</xdr:colOff>
      <xdr:row>25</xdr:row>
      <xdr:rowOff>48436</xdr:rowOff>
    </xdr:from>
    <xdr:to>
      <xdr:col>1</xdr:col>
      <xdr:colOff>5016500</xdr:colOff>
      <xdr:row>25</xdr:row>
      <xdr:rowOff>2115855</xdr:rowOff>
    </xdr:to>
    <xdr:pic>
      <xdr:nvPicPr>
        <xdr:cNvPr id="21" name="Picture 20" descr="A close up of a label&#10;&#10;Description automatically generated">
          <a:extLst>
            <a:ext uri="{FF2B5EF4-FFF2-40B4-BE49-F238E27FC236}">
              <a16:creationId xmlns:a16="http://schemas.microsoft.com/office/drawing/2014/main" id="{CFCFFDE8-4103-42A3-8DAE-BDDAC5721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20489" t="2676" r="25515" b="40962"/>
        <a:stretch/>
      </xdr:blipFill>
      <xdr:spPr>
        <a:xfrm>
          <a:off x="9731374" y="39850236"/>
          <a:ext cx="2492376" cy="2067419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3143250</xdr:colOff>
      <xdr:row>0</xdr:row>
      <xdr:rowOff>31751</xdr:rowOff>
    </xdr:from>
    <xdr:to>
      <xdr:col>2</xdr:col>
      <xdr:colOff>4126756</xdr:colOff>
      <xdr:row>3</xdr:row>
      <xdr:rowOff>428626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D53F537-F07F-48E7-AC62-AFF0A3618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970250" y="31751"/>
          <a:ext cx="983506" cy="1936750"/>
        </a:xfrm>
        <a:prstGeom prst="rect">
          <a:avLst/>
        </a:prstGeom>
      </xdr:spPr>
    </xdr:pic>
    <xdr:clientData/>
  </xdr:twoCellAnchor>
  <xdr:twoCellAnchor editAs="oneCell">
    <xdr:from>
      <xdr:col>1</xdr:col>
      <xdr:colOff>5286375</xdr:colOff>
      <xdr:row>19</xdr:row>
      <xdr:rowOff>29592</xdr:rowOff>
    </xdr:from>
    <xdr:to>
      <xdr:col>2</xdr:col>
      <xdr:colOff>1857375</xdr:colOff>
      <xdr:row>19</xdr:row>
      <xdr:rowOff>3130484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75F7EE5-C3E6-4C38-9A91-6322F208A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b="47882"/>
        <a:stretch/>
      </xdr:blipFill>
      <xdr:spPr>
        <a:xfrm>
          <a:off x="12493625" y="15682342"/>
          <a:ext cx="2190750" cy="31008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HERSCHEL\2025\1%20-%20SAMPLING\1.%20STYLE%20FILE\CUTTING%20DOCKET\SMS+SIZE%20SET\S1\MEN\FLEECE\SHORT\H06-SP11M_CLASSIC%20SWEATSHORT%20MEN'S_ICEBERG%20GREEN.XLSX" TargetMode="External"/><Relationship Id="rId1" Type="http://schemas.openxmlformats.org/officeDocument/2006/relationships/externalLinkPath" Target="file:///N:\Merchandising\CUSTOMERS\2%20-%20NEW%20FOLDER%20SYSTEM\CUSTOMERS\HERSCHEL\2025\1%20-%20SAMPLING\1.%20STYLE%20FILE\CUTTING%20DOCKET\SMS+SIZE%20SET\S1\MEN\FLEECE\SHORT\H06-SP11M_CLASSIC%20SWEATSHORT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29">
          <cell r="B29" t="str">
            <v>100% COTTON SINGLE JERSEY (20'S/1 CM) _190GSM - SOFT HANDFEEL</v>
          </cell>
        </row>
        <row r="30">
          <cell r="B30" t="str">
            <v>KEO MÈ</v>
          </cell>
          <cell r="D30" t="str">
            <v>MIỆNG TÚI SAU</v>
          </cell>
        </row>
        <row r="33">
          <cell r="B33" t="str">
            <v>CHỈ 40/2 MAY CHÍNH</v>
          </cell>
        </row>
        <row r="35">
          <cell r="F35" t="str">
            <v>NỀN TRẮNG CHỮ ĐEN</v>
          </cell>
        </row>
        <row r="36">
          <cell r="B36" t="str">
            <v>NHÃN HSCO SATIN
CODE: HSC-ML-0002</v>
          </cell>
        </row>
        <row r="37">
          <cell r="F37" t="str">
            <v>NỀN TRẮNG CHỮ ĐEN</v>
          </cell>
        </row>
        <row r="38">
          <cell r="B38" t="str">
            <v>NHÃN TRANG TRÍ 4CM * 3.2CM 
CODE: HSA-10026</v>
          </cell>
        </row>
        <row r="39">
          <cell r="B39" t="str">
            <v>THUN LƯNG 5CM</v>
          </cell>
        </row>
        <row r="40">
          <cell r="B40" t="str">
            <v>DÂY LUỒN DẸP 12MM</v>
          </cell>
        </row>
        <row r="41">
          <cell r="B41" t="str">
            <v>DÂY TAPE XƯƠNG CÁ 1CM</v>
          </cell>
        </row>
        <row r="45">
          <cell r="B45" t="str">
            <v>ĐẠN BẮN TREO THẺ BÀI</v>
          </cell>
        </row>
        <row r="46">
          <cell r="B46" t="str">
            <v>STICKER BARCODE TẠI THẺ BÀI
KÍCH THƯỚC: 20CMX30CM</v>
          </cell>
        </row>
        <row r="47">
          <cell r="B47" t="str">
            <v>STICKER BARCODE TẠI POLY BAG
KÍCH THƯỚC: 35CMX55CM</v>
          </cell>
        </row>
        <row r="48">
          <cell r="B48" t="str">
            <v>STICKER CARTON CHI TIẾT TỪNG CỬA HÀNG</v>
          </cell>
        </row>
        <row r="49">
          <cell r="B49" t="str">
            <v>POLY BAG LỚN</v>
          </cell>
        </row>
        <row r="50">
          <cell r="B50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8"/>
  <sheetViews>
    <sheetView tabSelected="1" view="pageBreakPreview" topLeftCell="A40" zoomScale="40" zoomScaleNormal="10" zoomScaleSheetLayoutView="40" zoomScalePageLayoutView="25" workbookViewId="0">
      <selection activeCell="B57" sqref="B57:I57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0.26953125" style="49" customWidth="1"/>
    <col min="4" max="4" width="31.6328125" style="49" customWidth="1"/>
    <col min="5" max="5" width="25.26953125" style="49" customWidth="1"/>
    <col min="6" max="6" width="20.7265625" style="49" customWidth="1"/>
    <col min="7" max="7" width="20" style="50" customWidth="1"/>
    <col min="8" max="8" width="17" style="49" customWidth="1"/>
    <col min="9" max="9" width="19.5429687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18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34" t="s">
        <v>73</v>
      </c>
      <c r="O1" s="434" t="s">
        <v>73</v>
      </c>
      <c r="P1" s="435" t="s">
        <v>74</v>
      </c>
      <c r="Q1" s="435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34" t="s">
        <v>75</v>
      </c>
      <c r="O2" s="434" t="s">
        <v>75</v>
      </c>
      <c r="P2" s="436" t="s">
        <v>76</v>
      </c>
      <c r="Q2" s="436"/>
    </row>
    <row r="3" spans="1:17" s="1" customFormat="1" ht="40" customHeight="1">
      <c r="A3" s="53"/>
      <c r="B3" s="53"/>
      <c r="C3" s="53"/>
      <c r="D3" s="53"/>
      <c r="E3" s="267"/>
      <c r="F3" s="53"/>
      <c r="G3" s="53"/>
      <c r="H3" s="53"/>
      <c r="I3" s="53"/>
      <c r="J3" s="53"/>
      <c r="K3" s="53"/>
      <c r="L3" s="55"/>
      <c r="M3" s="55"/>
      <c r="N3" s="434" t="s">
        <v>77</v>
      </c>
      <c r="O3" s="434" t="s">
        <v>77</v>
      </c>
      <c r="P3" s="437" t="s">
        <v>79</v>
      </c>
      <c r="Q3" s="435"/>
    </row>
    <row r="4" spans="1:17" s="2" customFormat="1" ht="33" customHeight="1" thickBot="1">
      <c r="B4" s="3" t="s">
        <v>459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441" t="s">
        <v>469</v>
      </c>
      <c r="H5" s="442"/>
      <c r="I5" s="442"/>
      <c r="J5" s="442"/>
      <c r="K5" s="442"/>
      <c r="L5" s="442"/>
      <c r="M5" s="443"/>
    </row>
    <row r="6" spans="1:17" s="7" customFormat="1" ht="58" customHeight="1">
      <c r="B6" s="8" t="s">
        <v>43</v>
      </c>
      <c r="C6" s="8"/>
      <c r="D6" s="9" t="s">
        <v>223</v>
      </c>
      <c r="E6" s="11"/>
      <c r="F6" s="8"/>
      <c r="G6" s="444"/>
      <c r="H6" s="445"/>
      <c r="I6" s="445"/>
      <c r="J6" s="445"/>
      <c r="K6" s="445"/>
      <c r="L6" s="445"/>
      <c r="M6" s="446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467</v>
      </c>
      <c r="E7" s="9"/>
      <c r="F7" s="8"/>
      <c r="G7" s="444"/>
      <c r="H7" s="445"/>
      <c r="I7" s="445"/>
      <c r="J7" s="445"/>
      <c r="K7" s="445"/>
      <c r="L7" s="445"/>
      <c r="M7" s="446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440" t="s">
        <v>468</v>
      </c>
      <c r="E8" s="440"/>
      <c r="F8" s="440"/>
      <c r="G8" s="447"/>
      <c r="H8" s="448"/>
      <c r="I8" s="448"/>
      <c r="J8" s="448"/>
      <c r="K8" s="448"/>
      <c r="L8" s="448"/>
      <c r="M8" s="449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4" t="s">
        <v>224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236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460</v>
      </c>
      <c r="N10" s="21"/>
      <c r="O10" s="21"/>
      <c r="P10" s="21"/>
      <c r="Q10" s="21"/>
    </row>
    <row r="11" spans="1:17" s="12" customFormat="1" ht="96" customHeight="1">
      <c r="B11" s="20" t="s">
        <v>3</v>
      </c>
      <c r="C11" s="20"/>
      <c r="D11" s="452"/>
      <c r="E11" s="453"/>
      <c r="F11" s="453"/>
      <c r="G11" s="22"/>
      <c r="H11" s="23"/>
      <c r="I11" s="20"/>
      <c r="J11" s="204" t="s">
        <v>4</v>
      </c>
      <c r="K11" s="20"/>
      <c r="L11" s="205"/>
      <c r="M11" s="450" t="s">
        <v>218</v>
      </c>
      <c r="N11" s="450"/>
      <c r="O11" s="450"/>
      <c r="P11" s="450"/>
      <c r="Q11" s="450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454"/>
      <c r="C13" s="454"/>
      <c r="D13" s="454"/>
      <c r="E13" s="454"/>
      <c r="F13" s="454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215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47.5" customHeight="1">
      <c r="B17" s="216"/>
      <c r="C17" s="323" t="s">
        <v>72</v>
      </c>
      <c r="D17" s="323" t="s">
        <v>9</v>
      </c>
      <c r="E17" s="217" t="s">
        <v>56</v>
      </c>
      <c r="F17" s="217" t="s">
        <v>182</v>
      </c>
      <c r="G17" s="217" t="s">
        <v>60</v>
      </c>
      <c r="H17" s="217" t="s">
        <v>10</v>
      </c>
      <c r="I17" s="217" t="s">
        <v>57</v>
      </c>
      <c r="J17" s="217" t="s">
        <v>58</v>
      </c>
      <c r="K17" s="217" t="s">
        <v>59</v>
      </c>
      <c r="L17" s="217"/>
      <c r="M17" s="217"/>
      <c r="N17" s="217"/>
      <c r="O17" s="217"/>
      <c r="P17" s="300"/>
      <c r="Q17" s="299" t="s">
        <v>11</v>
      </c>
    </row>
    <row r="18" spans="1:17" s="218" customFormat="1" ht="99.5" customHeight="1">
      <c r="B18" s="322" t="s">
        <v>12</v>
      </c>
      <c r="C18" s="268"/>
      <c r="D18" s="273" t="s">
        <v>461</v>
      </c>
      <c r="E18" s="219"/>
      <c r="F18" s="220"/>
      <c r="G18" s="220">
        <v>1</v>
      </c>
      <c r="H18" s="220"/>
      <c r="I18" s="220"/>
      <c r="J18" s="220"/>
      <c r="K18" s="220"/>
      <c r="L18" s="220"/>
      <c r="M18" s="220"/>
      <c r="N18" s="220"/>
      <c r="O18" s="220"/>
      <c r="P18" s="220"/>
      <c r="Q18" s="221">
        <f>SUM(E18:P18)</f>
        <v>1</v>
      </c>
    </row>
    <row r="19" spans="1:17" s="218" customFormat="1" ht="99.5" customHeight="1">
      <c r="B19" s="322" t="s">
        <v>63</v>
      </c>
      <c r="C19" s="268"/>
      <c r="D19" s="273" t="str">
        <f>D18</f>
        <v>VINTAGE WHITE</v>
      </c>
      <c r="E19" s="219"/>
      <c r="F19" s="220"/>
      <c r="G19" s="220">
        <v>1</v>
      </c>
      <c r="H19" s="220"/>
      <c r="I19" s="220"/>
      <c r="J19" s="220"/>
      <c r="K19" s="220"/>
      <c r="L19" s="222"/>
      <c r="M19" s="222"/>
      <c r="N19" s="222"/>
      <c r="O19" s="222"/>
      <c r="P19" s="222"/>
      <c r="Q19" s="221">
        <f>SUM(E19:P19)</f>
        <v>1</v>
      </c>
    </row>
    <row r="20" spans="1:17" s="227" customFormat="1" ht="99.5" customHeight="1">
      <c r="B20" s="223" t="s">
        <v>13</v>
      </c>
      <c r="C20" s="269"/>
      <c r="D20" s="274" t="str">
        <f>D18</f>
        <v>VINTAGE WHITE</v>
      </c>
      <c r="E20" s="224"/>
      <c r="F20" s="225"/>
      <c r="G20" s="225">
        <f>SUM(G18:G19)</f>
        <v>2</v>
      </c>
      <c r="H20" s="225"/>
      <c r="I20" s="225"/>
      <c r="J20" s="225"/>
      <c r="K20" s="225"/>
      <c r="L20" s="226"/>
      <c r="M20" s="225"/>
      <c r="N20" s="225"/>
      <c r="O20" s="225"/>
      <c r="P20" s="225"/>
      <c r="Q20" s="225">
        <f>SUM(Q18:Q19)</f>
        <v>2</v>
      </c>
    </row>
    <row r="21" spans="1:17" s="218" customFormat="1" ht="26" customHeight="1">
      <c r="B21" s="228"/>
      <c r="C21" s="228"/>
      <c r="D21" s="228"/>
      <c r="E21" s="229"/>
      <c r="F21" s="229"/>
      <c r="G21" s="230"/>
      <c r="H21" s="229"/>
      <c r="I21" s="229"/>
      <c r="J21" s="229"/>
      <c r="K21" s="229"/>
      <c r="L21" s="229"/>
      <c r="M21" s="231"/>
      <c r="N21" s="231"/>
      <c r="O21" s="231"/>
      <c r="P21" s="231"/>
      <c r="Q21" s="232"/>
    </row>
    <row r="22" spans="1:17" s="227" customFormat="1" ht="45">
      <c r="B22" s="233" t="s">
        <v>121</v>
      </c>
      <c r="C22" s="234"/>
      <c r="D22" s="233"/>
      <c r="E22" s="235"/>
      <c r="F22" s="236">
        <f t="shared" ref="F22:K22" si="0">F20</f>
        <v>0</v>
      </c>
      <c r="G22" s="236">
        <f t="shared" si="0"/>
        <v>2</v>
      </c>
      <c r="H22" s="236">
        <f t="shared" si="0"/>
        <v>0</v>
      </c>
      <c r="I22" s="236">
        <f t="shared" si="0"/>
        <v>0</v>
      </c>
      <c r="J22" s="236">
        <f t="shared" si="0"/>
        <v>0</v>
      </c>
      <c r="K22" s="236">
        <f t="shared" si="0"/>
        <v>0</v>
      </c>
      <c r="L22" s="236"/>
      <c r="M22" s="236"/>
      <c r="N22" s="236"/>
      <c r="O22" s="236"/>
      <c r="P22" s="236"/>
      <c r="Q22" s="236">
        <f>Q20</f>
        <v>2</v>
      </c>
    </row>
    <row r="23" spans="1:17" s="105" customFormat="1" ht="20.25" customHeight="1">
      <c r="B23" s="106"/>
      <c r="C23" s="107"/>
      <c r="D23" s="451" t="s">
        <v>184</v>
      </c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</row>
    <row r="24" spans="1:17" s="1" customFormat="1" ht="59.15" customHeight="1">
      <c r="B24" s="75" t="s">
        <v>14</v>
      </c>
      <c r="C24" s="32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</row>
    <row r="25" spans="1:17" s="33" customFormat="1" ht="120">
      <c r="A25" s="439" t="s">
        <v>15</v>
      </c>
      <c r="B25" s="439"/>
      <c r="C25" s="439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438" t="s">
        <v>51</v>
      </c>
      <c r="O25" s="438"/>
      <c r="P25" s="438"/>
      <c r="Q25" s="438"/>
    </row>
    <row r="26" spans="1:17" s="43" customFormat="1" ht="45.75" customHeight="1">
      <c r="A26" s="425" t="str">
        <f>$D$18</f>
        <v>VINTAGE WHITE</v>
      </c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</row>
    <row r="27" spans="1:17" s="2" customFormat="1" ht="189" customHeight="1">
      <c r="A27" s="260">
        <v>1</v>
      </c>
      <c r="B27" s="408" t="str">
        <f>$M$11</f>
        <v>BRUSHED FLEECE 100% COTTON (30/1+8/1) HEAVY WASHING_350GSM</v>
      </c>
      <c r="C27" s="408"/>
      <c r="D27" s="261" t="s">
        <v>113</v>
      </c>
      <c r="E27" s="320" t="str">
        <f>$A$26</f>
        <v>VINTAGE WHITE</v>
      </c>
      <c r="F27" s="260" t="s">
        <v>10</v>
      </c>
      <c r="G27" s="262">
        <f>$Q$20</f>
        <v>2</v>
      </c>
      <c r="H27" s="263">
        <v>2</v>
      </c>
      <c r="I27" s="264">
        <f>H27*G27</f>
        <v>4</v>
      </c>
      <c r="J27" s="265">
        <f>(I27*4.1%+(I27/50)*0.5)</f>
        <v>0.20399999999999999</v>
      </c>
      <c r="K27" s="265">
        <v>2</v>
      </c>
      <c r="L27" s="265">
        <v>0</v>
      </c>
      <c r="M27" s="266">
        <f>ROUNDUP(SUM(I27:L27),0)</f>
        <v>7</v>
      </c>
      <c r="N27" s="409" t="s">
        <v>462</v>
      </c>
      <c r="O27" s="409"/>
      <c r="P27" s="409"/>
      <c r="Q27" s="409"/>
    </row>
    <row r="28" spans="1:17" s="2" customFormat="1" ht="189" customHeight="1">
      <c r="A28" s="260">
        <v>2</v>
      </c>
      <c r="B28" s="408" t="s">
        <v>226</v>
      </c>
      <c r="C28" s="408"/>
      <c r="D28" s="261" t="s">
        <v>227</v>
      </c>
      <c r="E28" s="320" t="str">
        <f>$A$26</f>
        <v>VINTAGE WHITE</v>
      </c>
      <c r="F28" s="260" t="s">
        <v>10</v>
      </c>
      <c r="G28" s="262">
        <f>$Q$20</f>
        <v>2</v>
      </c>
      <c r="H28" s="263">
        <v>0.2</v>
      </c>
      <c r="I28" s="264">
        <f>H28*G28</f>
        <v>0.4</v>
      </c>
      <c r="J28" s="265">
        <f>(I28*0%+(I28/50)*0.5)</f>
        <v>4.0000000000000001E-3</v>
      </c>
      <c r="K28" s="265">
        <v>0</v>
      </c>
      <c r="L28" s="265">
        <v>0</v>
      </c>
      <c r="M28" s="266">
        <f>ROUNDUP(SUM(I28:L28),0)</f>
        <v>1</v>
      </c>
      <c r="N28" s="409" t="s">
        <v>463</v>
      </c>
      <c r="O28" s="409"/>
      <c r="P28" s="409"/>
      <c r="Q28" s="409"/>
    </row>
    <row r="29" spans="1:17" s="2" customFormat="1" ht="92.5" customHeight="1">
      <c r="A29" s="260">
        <v>3</v>
      </c>
      <c r="B29" s="408" t="s">
        <v>228</v>
      </c>
      <c r="C29" s="408"/>
      <c r="D29" s="261" t="s">
        <v>229</v>
      </c>
      <c r="E29" s="201" t="s">
        <v>38</v>
      </c>
      <c r="F29" s="260" t="s">
        <v>10</v>
      </c>
      <c r="G29" s="262">
        <f>$Q$20</f>
        <v>2</v>
      </c>
      <c r="H29" s="263">
        <v>0.1</v>
      </c>
      <c r="I29" s="264">
        <f>H29*G29</f>
        <v>0.2</v>
      </c>
      <c r="J29" s="265">
        <f>(I29*0%+(I29/50)*0.5)</f>
        <v>2E-3</v>
      </c>
      <c r="K29" s="265">
        <v>0</v>
      </c>
      <c r="L29" s="265">
        <v>0</v>
      </c>
      <c r="M29" s="266">
        <f>ROUNDUP(SUM(I29:L29),0)</f>
        <v>1</v>
      </c>
      <c r="N29" s="426" t="s">
        <v>393</v>
      </c>
      <c r="O29" s="426"/>
      <c r="P29" s="426"/>
      <c r="Q29" s="426"/>
    </row>
    <row r="30" spans="1:17" s="34" customFormat="1" ht="37" customHeight="1" thickBot="1">
      <c r="B30" s="75" t="s">
        <v>21</v>
      </c>
      <c r="C30" s="35"/>
      <c r="D30" s="35"/>
      <c r="E30" s="35"/>
      <c r="G30" s="36"/>
      <c r="Q30" s="37"/>
    </row>
    <row r="31" spans="1:17" s="51" customFormat="1" ht="70.5" customHeight="1">
      <c r="A31" s="427" t="s">
        <v>22</v>
      </c>
      <c r="B31" s="428"/>
      <c r="C31" s="428"/>
      <c r="D31" s="428"/>
      <c r="E31" s="429"/>
      <c r="F31" s="270" t="s">
        <v>47</v>
      </c>
      <c r="G31" s="270" t="s">
        <v>23</v>
      </c>
      <c r="H31" s="430" t="s">
        <v>42</v>
      </c>
      <c r="I31" s="431"/>
      <c r="J31" s="272" t="s">
        <v>18</v>
      </c>
      <c r="K31" s="270" t="s">
        <v>48</v>
      </c>
      <c r="L31" s="270" t="s">
        <v>24</v>
      </c>
      <c r="M31" s="271" t="s">
        <v>25</v>
      </c>
      <c r="N31" s="271" t="s">
        <v>26</v>
      </c>
      <c r="O31" s="271" t="s">
        <v>27</v>
      </c>
      <c r="P31" s="432" t="s">
        <v>28</v>
      </c>
      <c r="Q31" s="433"/>
    </row>
    <row r="32" spans="1:17" s="12" customFormat="1" ht="81.5" customHeight="1">
      <c r="A32" s="210">
        <v>1</v>
      </c>
      <c r="B32" s="373" t="s">
        <v>211</v>
      </c>
      <c r="C32" s="373"/>
      <c r="D32" s="373"/>
      <c r="E32" s="373"/>
      <c r="F32" s="302" t="str">
        <f>$A$26</f>
        <v>VINTAGE WHITE</v>
      </c>
      <c r="G32" s="254"/>
      <c r="H32" s="374" t="str">
        <f>$D$18</f>
        <v>VINTAGE WHITE</v>
      </c>
      <c r="I32" s="374" t="e">
        <f>#REF!</f>
        <v>#REF!</v>
      </c>
      <c r="J32" s="206" t="s">
        <v>29</v>
      </c>
      <c r="K32" s="206">
        <f t="shared" ref="K32:K40" si="1">$Q$20</f>
        <v>2</v>
      </c>
      <c r="L32" s="301">
        <v>0.05</v>
      </c>
      <c r="M32" s="211">
        <f>ROUNDUP(K32*L32,0)</f>
        <v>1</v>
      </c>
      <c r="N32" s="211"/>
      <c r="O32" s="207">
        <f>M32</f>
        <v>1</v>
      </c>
      <c r="P32" s="375"/>
      <c r="Q32" s="376"/>
    </row>
    <row r="33" spans="1:17" s="43" customFormat="1" ht="108" customHeight="1">
      <c r="A33" s="210">
        <v>2</v>
      </c>
      <c r="B33" s="372" t="s">
        <v>473</v>
      </c>
      <c r="C33" s="373"/>
      <c r="D33" s="373"/>
      <c r="E33" s="373"/>
      <c r="F33" s="201" t="s">
        <v>107</v>
      </c>
      <c r="G33" s="308"/>
      <c r="H33" s="374" t="str">
        <f>$D$18</f>
        <v>VINTAGE WHITE</v>
      </c>
      <c r="I33" s="374" t="e">
        <f>#REF!</f>
        <v>#REF!</v>
      </c>
      <c r="J33" s="206" t="s">
        <v>30</v>
      </c>
      <c r="K33" s="206">
        <f t="shared" si="1"/>
        <v>2</v>
      </c>
      <c r="L33" s="212">
        <v>1</v>
      </c>
      <c r="M33" s="206">
        <f t="shared" ref="M33" si="2">L33*K33</f>
        <v>2</v>
      </c>
      <c r="N33" s="211"/>
      <c r="O33" s="207">
        <f t="shared" ref="O33" si="3">M33+N33</f>
        <v>2</v>
      </c>
      <c r="P33" s="375"/>
      <c r="Q33" s="376"/>
    </row>
    <row r="34" spans="1:17" s="43" customFormat="1" ht="109" customHeight="1">
      <c r="A34" s="210">
        <v>3</v>
      </c>
      <c r="B34" s="372" t="s">
        <v>220</v>
      </c>
      <c r="C34" s="373"/>
      <c r="D34" s="373"/>
      <c r="E34" s="373"/>
      <c r="F34" s="201" t="s">
        <v>89</v>
      </c>
      <c r="G34" s="308" t="str">
        <f t="shared" ref="G34:G36" si="4">F34</f>
        <v>NỀN TRẮNG CHỮ ĐEN</v>
      </c>
      <c r="H34" s="374" t="str">
        <f t="shared" ref="H34" si="5">$A$26</f>
        <v>VINTAGE WHITE</v>
      </c>
      <c r="I34" s="374" t="s">
        <v>219</v>
      </c>
      <c r="J34" s="206" t="s">
        <v>30</v>
      </c>
      <c r="K34" s="206">
        <f t="shared" si="1"/>
        <v>2</v>
      </c>
      <c r="L34" s="212">
        <v>1</v>
      </c>
      <c r="M34" s="206">
        <f t="shared" ref="M34" si="6">L34*K34</f>
        <v>2</v>
      </c>
      <c r="N34" s="211"/>
      <c r="O34" s="207">
        <f t="shared" ref="O34" si="7">M34+N34</f>
        <v>2</v>
      </c>
      <c r="P34" s="375"/>
      <c r="Q34" s="376"/>
    </row>
    <row r="35" spans="1:17" s="43" customFormat="1" ht="110" customHeight="1">
      <c r="A35" s="210">
        <v>4</v>
      </c>
      <c r="B35" s="372" t="s">
        <v>216</v>
      </c>
      <c r="C35" s="373"/>
      <c r="D35" s="373"/>
      <c r="E35" s="373"/>
      <c r="F35" s="201" t="s">
        <v>89</v>
      </c>
      <c r="G35" s="308" t="str">
        <f t="shared" si="4"/>
        <v>NỀN TRẮNG CHỮ ĐEN</v>
      </c>
      <c r="H35" s="374" t="str">
        <f t="shared" ref="H35" si="8">$A$26</f>
        <v>VINTAGE WHITE</v>
      </c>
      <c r="I35" s="374" t="s">
        <v>219</v>
      </c>
      <c r="J35" s="206" t="s">
        <v>30</v>
      </c>
      <c r="K35" s="206">
        <f t="shared" si="1"/>
        <v>2</v>
      </c>
      <c r="L35" s="212">
        <v>1</v>
      </c>
      <c r="M35" s="206">
        <f t="shared" ref="M35:M36" si="9">L35*K35</f>
        <v>2</v>
      </c>
      <c r="N35" s="211"/>
      <c r="O35" s="207">
        <f t="shared" ref="O35:O36" si="10">M35+N35</f>
        <v>2</v>
      </c>
      <c r="P35" s="375"/>
      <c r="Q35" s="376"/>
    </row>
    <row r="36" spans="1:17" s="43" customFormat="1" ht="113.5" customHeight="1">
      <c r="A36" s="210">
        <v>5</v>
      </c>
      <c r="B36" s="372" t="s">
        <v>232</v>
      </c>
      <c r="C36" s="373"/>
      <c r="D36" s="373"/>
      <c r="E36" s="373"/>
      <c r="F36" s="201" t="s">
        <v>89</v>
      </c>
      <c r="G36" s="308" t="str">
        <f t="shared" si="4"/>
        <v>NỀN TRẮNG CHỮ ĐEN</v>
      </c>
      <c r="H36" s="374" t="str">
        <f t="shared" ref="H36:H40" si="11">$A$26</f>
        <v>VINTAGE WHITE</v>
      </c>
      <c r="I36" s="374" t="s">
        <v>219</v>
      </c>
      <c r="J36" s="206" t="s">
        <v>10</v>
      </c>
      <c r="K36" s="206">
        <f t="shared" si="1"/>
        <v>2</v>
      </c>
      <c r="L36" s="212">
        <v>0.35</v>
      </c>
      <c r="M36" s="206">
        <f t="shared" si="9"/>
        <v>0.7</v>
      </c>
      <c r="N36" s="211"/>
      <c r="O36" s="207">
        <f t="shared" si="10"/>
        <v>0.7</v>
      </c>
      <c r="P36" s="375"/>
      <c r="Q36" s="376"/>
    </row>
    <row r="37" spans="1:17" s="43" customFormat="1" ht="93.5" customHeight="1">
      <c r="A37" s="210">
        <v>6</v>
      </c>
      <c r="B37" s="372" t="s">
        <v>221</v>
      </c>
      <c r="C37" s="373"/>
      <c r="D37" s="373"/>
      <c r="E37" s="373"/>
      <c r="F37" s="302" t="str">
        <f t="shared" ref="F37:F38" si="12">$A$26</f>
        <v>VINTAGE WHITE</v>
      </c>
      <c r="G37" s="308"/>
      <c r="H37" s="374" t="str">
        <f t="shared" ref="H37" si="13">$A$26</f>
        <v>VINTAGE WHITE</v>
      </c>
      <c r="I37" s="374" t="s">
        <v>219</v>
      </c>
      <c r="J37" s="206" t="s">
        <v>30</v>
      </c>
      <c r="K37" s="206">
        <f t="shared" si="1"/>
        <v>2</v>
      </c>
      <c r="L37" s="212">
        <v>0.35</v>
      </c>
      <c r="M37" s="206">
        <f t="shared" ref="M37" si="14">L37*K37</f>
        <v>0.7</v>
      </c>
      <c r="N37" s="211"/>
      <c r="O37" s="207">
        <f t="shared" ref="O37" si="15">M37+N37</f>
        <v>0.7</v>
      </c>
      <c r="P37" s="375"/>
      <c r="Q37" s="376"/>
    </row>
    <row r="38" spans="1:17" s="43" customFormat="1" ht="93.5" customHeight="1">
      <c r="A38" s="210">
        <v>7</v>
      </c>
      <c r="B38" s="372" t="s">
        <v>230</v>
      </c>
      <c r="C38" s="373"/>
      <c r="D38" s="373"/>
      <c r="E38" s="373"/>
      <c r="F38" s="302" t="str">
        <f t="shared" si="12"/>
        <v>VINTAGE WHITE</v>
      </c>
      <c r="G38" s="308"/>
      <c r="H38" s="374" t="str">
        <f t="shared" si="11"/>
        <v>VINTAGE WHITE</v>
      </c>
      <c r="I38" s="374" t="s">
        <v>219</v>
      </c>
      <c r="J38" s="206" t="s">
        <v>30</v>
      </c>
      <c r="K38" s="206">
        <f t="shared" si="1"/>
        <v>2</v>
      </c>
      <c r="L38" s="212">
        <v>1.8</v>
      </c>
      <c r="M38" s="206">
        <f t="shared" ref="M38:M39" si="16">L38*K38</f>
        <v>3.6</v>
      </c>
      <c r="N38" s="211"/>
      <c r="O38" s="207">
        <f t="shared" ref="O38:O39" si="17">M38+N38</f>
        <v>3.6</v>
      </c>
      <c r="P38" s="375"/>
      <c r="Q38" s="376"/>
    </row>
    <row r="39" spans="1:17" s="43" customFormat="1" ht="57.5" customHeight="1">
      <c r="A39" s="210">
        <v>8</v>
      </c>
      <c r="B39" s="372" t="s">
        <v>231</v>
      </c>
      <c r="C39" s="373"/>
      <c r="D39" s="373"/>
      <c r="E39" s="373"/>
      <c r="F39" s="201" t="s">
        <v>38</v>
      </c>
      <c r="G39" s="308"/>
      <c r="H39" s="374" t="str">
        <f t="shared" si="11"/>
        <v>VINTAGE WHITE</v>
      </c>
      <c r="I39" s="374" t="s">
        <v>219</v>
      </c>
      <c r="J39" s="206" t="s">
        <v>10</v>
      </c>
      <c r="K39" s="206">
        <f t="shared" si="1"/>
        <v>2</v>
      </c>
      <c r="L39" s="212">
        <v>1</v>
      </c>
      <c r="M39" s="206">
        <f t="shared" si="16"/>
        <v>2</v>
      </c>
      <c r="N39" s="211"/>
      <c r="O39" s="207">
        <f t="shared" si="17"/>
        <v>2</v>
      </c>
      <c r="P39" s="375"/>
      <c r="Q39" s="376"/>
    </row>
    <row r="40" spans="1:17" s="43" customFormat="1" ht="66.5" customHeight="1">
      <c r="A40" s="210">
        <v>9</v>
      </c>
      <c r="B40" s="372" t="s">
        <v>238</v>
      </c>
      <c r="C40" s="373"/>
      <c r="D40" s="373"/>
      <c r="E40" s="373"/>
      <c r="F40" s="201" t="s">
        <v>38</v>
      </c>
      <c r="G40" s="308"/>
      <c r="H40" s="374" t="str">
        <f t="shared" si="11"/>
        <v>VINTAGE WHITE</v>
      </c>
      <c r="I40" s="374" t="s">
        <v>219</v>
      </c>
      <c r="J40" s="206" t="s">
        <v>10</v>
      </c>
      <c r="K40" s="206">
        <f t="shared" si="1"/>
        <v>2</v>
      </c>
      <c r="L40" s="212">
        <v>0.75</v>
      </c>
      <c r="M40" s="206">
        <f t="shared" ref="M40" si="18">L40*K40</f>
        <v>1.5</v>
      </c>
      <c r="N40" s="211"/>
      <c r="O40" s="207">
        <f t="shared" ref="O40" si="19">M40+N40</f>
        <v>1.5</v>
      </c>
      <c r="P40" s="375"/>
      <c r="Q40" s="376"/>
    </row>
    <row r="41" spans="1:17" s="34" customFormat="1" ht="49" hidden="1" customHeight="1">
      <c r="B41" s="80" t="s">
        <v>65</v>
      </c>
      <c r="C41" s="35"/>
      <c r="D41" s="35"/>
      <c r="E41" s="35"/>
      <c r="G41" s="36"/>
      <c r="Q41" s="37"/>
    </row>
    <row r="42" spans="1:17" s="51" customFormat="1" ht="97" hidden="1" customHeight="1">
      <c r="A42" s="461" t="s">
        <v>22</v>
      </c>
      <c r="B42" s="462"/>
      <c r="C42" s="462"/>
      <c r="D42" s="462"/>
      <c r="E42" s="463"/>
      <c r="F42" s="208" t="s">
        <v>47</v>
      </c>
      <c r="G42" s="208" t="s">
        <v>23</v>
      </c>
      <c r="H42" s="414" t="s">
        <v>42</v>
      </c>
      <c r="I42" s="415"/>
      <c r="J42" s="209" t="s">
        <v>18</v>
      </c>
      <c r="K42" s="208" t="s">
        <v>48</v>
      </c>
      <c r="L42" s="208" t="s">
        <v>24</v>
      </c>
      <c r="M42" s="208" t="s">
        <v>25</v>
      </c>
      <c r="N42" s="208" t="s">
        <v>26</v>
      </c>
      <c r="O42" s="208" t="s">
        <v>27</v>
      </c>
      <c r="P42" s="414" t="s">
        <v>28</v>
      </c>
      <c r="Q42" s="415"/>
    </row>
    <row r="43" spans="1:17" s="256" customFormat="1" ht="98" hidden="1" customHeight="1">
      <c r="A43" s="255">
        <v>1</v>
      </c>
      <c r="B43" s="410" t="s">
        <v>394</v>
      </c>
      <c r="C43" s="411"/>
      <c r="D43" s="411"/>
      <c r="E43" s="412"/>
      <c r="F43" s="302" t="s">
        <v>89</v>
      </c>
      <c r="G43" s="303" t="s">
        <v>89</v>
      </c>
      <c r="H43" s="413" t="str">
        <f t="shared" ref="H43:H53" si="20">$D$20</f>
        <v>VINTAGE WHITE</v>
      </c>
      <c r="I43" s="413" t="e">
        <f>#REF!</f>
        <v>#REF!</v>
      </c>
      <c r="J43" s="206" t="s">
        <v>30</v>
      </c>
      <c r="K43" s="206">
        <f>$Q$20</f>
        <v>2</v>
      </c>
      <c r="L43" s="212">
        <v>1</v>
      </c>
      <c r="M43" s="206">
        <f>L43*K43</f>
        <v>2</v>
      </c>
      <c r="N43" s="211"/>
      <c r="O43" s="207">
        <f>M43</f>
        <v>2</v>
      </c>
      <c r="P43" s="375" t="s">
        <v>453</v>
      </c>
      <c r="Q43" s="376"/>
    </row>
    <row r="44" spans="1:17" s="256" customFormat="1" ht="80.5" hidden="1" customHeight="1">
      <c r="A44" s="255">
        <v>2</v>
      </c>
      <c r="B44" s="410" t="s">
        <v>395</v>
      </c>
      <c r="C44" s="411"/>
      <c r="D44" s="411"/>
      <c r="E44" s="412"/>
      <c r="F44" s="302" t="s">
        <v>39</v>
      </c>
      <c r="G44" s="302" t="s">
        <v>39</v>
      </c>
      <c r="H44" s="413" t="str">
        <f t="shared" si="20"/>
        <v>VINTAGE WHITE</v>
      </c>
      <c r="I44" s="413" t="e">
        <f>#REF!</f>
        <v>#REF!</v>
      </c>
      <c r="J44" s="206" t="s">
        <v>30</v>
      </c>
      <c r="K44" s="206">
        <f t="shared" ref="K44:K53" si="21">$Q$20</f>
        <v>2</v>
      </c>
      <c r="L44" s="212">
        <v>1</v>
      </c>
      <c r="M44" s="206">
        <f t="shared" ref="M44:M49" si="22">L44*K44</f>
        <v>2</v>
      </c>
      <c r="N44" s="211"/>
      <c r="O44" s="207">
        <f t="shared" ref="O44:O46" si="23">N44+M44</f>
        <v>2</v>
      </c>
      <c r="P44" s="458" t="s">
        <v>396</v>
      </c>
      <c r="Q44" s="458"/>
    </row>
    <row r="45" spans="1:17" s="256" customFormat="1" ht="98" hidden="1" customHeight="1">
      <c r="A45" s="255">
        <v>3</v>
      </c>
      <c r="B45" s="410" t="s">
        <v>397</v>
      </c>
      <c r="C45" s="411"/>
      <c r="D45" s="411"/>
      <c r="E45" s="412"/>
      <c r="F45" s="302" t="s">
        <v>89</v>
      </c>
      <c r="G45" s="302" t="s">
        <v>89</v>
      </c>
      <c r="H45" s="413" t="str">
        <f t="shared" si="20"/>
        <v>VINTAGE WHITE</v>
      </c>
      <c r="I45" s="413" t="e">
        <f>#REF!</f>
        <v>#REF!</v>
      </c>
      <c r="J45" s="206" t="s">
        <v>30</v>
      </c>
      <c r="K45" s="206">
        <f t="shared" si="21"/>
        <v>2</v>
      </c>
      <c r="L45" s="212">
        <v>1</v>
      </c>
      <c r="M45" s="206">
        <f t="shared" si="22"/>
        <v>2</v>
      </c>
      <c r="N45" s="211"/>
      <c r="O45" s="207">
        <f t="shared" si="23"/>
        <v>2</v>
      </c>
      <c r="P45" s="375" t="s">
        <v>454</v>
      </c>
      <c r="Q45" s="376"/>
    </row>
    <row r="46" spans="1:17" s="256" customFormat="1" ht="98" hidden="1" customHeight="1">
      <c r="A46" s="255">
        <v>4</v>
      </c>
      <c r="B46" s="410" t="s">
        <v>398</v>
      </c>
      <c r="C46" s="411"/>
      <c r="D46" s="411"/>
      <c r="E46" s="412"/>
      <c r="F46" s="302" t="s">
        <v>89</v>
      </c>
      <c r="G46" s="302" t="s">
        <v>89</v>
      </c>
      <c r="H46" s="413" t="str">
        <f t="shared" si="20"/>
        <v>VINTAGE WHITE</v>
      </c>
      <c r="I46" s="413" t="e">
        <f>#REF!</f>
        <v>#REF!</v>
      </c>
      <c r="J46" s="206" t="s">
        <v>30</v>
      </c>
      <c r="K46" s="206">
        <f t="shared" si="21"/>
        <v>2</v>
      </c>
      <c r="L46" s="212">
        <v>1</v>
      </c>
      <c r="M46" s="206">
        <f t="shared" si="22"/>
        <v>2</v>
      </c>
      <c r="N46" s="211"/>
      <c r="O46" s="207">
        <f t="shared" si="23"/>
        <v>2</v>
      </c>
      <c r="P46" s="375" t="s">
        <v>454</v>
      </c>
      <c r="Q46" s="376"/>
    </row>
    <row r="47" spans="1:17" s="12" customFormat="1" ht="98" hidden="1" customHeight="1">
      <c r="A47" s="255">
        <v>5</v>
      </c>
      <c r="B47" s="410" t="s">
        <v>399</v>
      </c>
      <c r="C47" s="411"/>
      <c r="D47" s="411"/>
      <c r="E47" s="412"/>
      <c r="F47" s="302" t="s">
        <v>89</v>
      </c>
      <c r="G47" s="302" t="s">
        <v>89</v>
      </c>
      <c r="H47" s="413" t="str">
        <f t="shared" si="20"/>
        <v>VINTAGE WHITE</v>
      </c>
      <c r="I47" s="413" t="e">
        <f>#REF!</f>
        <v>#REF!</v>
      </c>
      <c r="J47" s="206" t="s">
        <v>30</v>
      </c>
      <c r="K47" s="206">
        <f t="shared" si="21"/>
        <v>2</v>
      </c>
      <c r="L47" s="212">
        <v>2</v>
      </c>
      <c r="M47" s="206">
        <f t="shared" si="22"/>
        <v>4</v>
      </c>
      <c r="N47" s="211"/>
      <c r="O47" s="207">
        <f>N47+M47</f>
        <v>4</v>
      </c>
      <c r="P47" s="375" t="s">
        <v>455</v>
      </c>
      <c r="Q47" s="376"/>
    </row>
    <row r="48" spans="1:17" s="12" customFormat="1" ht="80.5" hidden="1" customHeight="1">
      <c r="A48" s="255">
        <v>6</v>
      </c>
      <c r="B48" s="410" t="s">
        <v>400</v>
      </c>
      <c r="C48" s="411"/>
      <c r="D48" s="411"/>
      <c r="E48" s="412"/>
      <c r="F48" s="302" t="s">
        <v>92</v>
      </c>
      <c r="G48" s="302" t="s">
        <v>92</v>
      </c>
      <c r="H48" s="413" t="str">
        <f t="shared" si="20"/>
        <v>VINTAGE WHITE</v>
      </c>
      <c r="I48" s="413" t="e">
        <f>#REF!</f>
        <v>#REF!</v>
      </c>
      <c r="J48" s="206" t="s">
        <v>30</v>
      </c>
      <c r="K48" s="206">
        <f t="shared" si="21"/>
        <v>2</v>
      </c>
      <c r="L48" s="212">
        <v>1</v>
      </c>
      <c r="M48" s="206">
        <f t="shared" si="22"/>
        <v>2</v>
      </c>
      <c r="N48" s="211"/>
      <c r="O48" s="207">
        <f t="shared" ref="O48:O50" si="24">N48+M48</f>
        <v>2</v>
      </c>
      <c r="P48" s="375" t="s">
        <v>456</v>
      </c>
      <c r="Q48" s="376"/>
    </row>
    <row r="49" spans="1:17" s="12" customFormat="1" ht="80.5" hidden="1" customHeight="1">
      <c r="A49" s="255">
        <v>7</v>
      </c>
      <c r="B49" s="410" t="s">
        <v>401</v>
      </c>
      <c r="C49" s="411"/>
      <c r="D49" s="411"/>
      <c r="E49" s="412"/>
      <c r="F49" s="302" t="s">
        <v>92</v>
      </c>
      <c r="G49" s="302" t="s">
        <v>92</v>
      </c>
      <c r="H49" s="413" t="str">
        <f t="shared" si="20"/>
        <v>VINTAGE WHITE</v>
      </c>
      <c r="I49" s="413" t="e">
        <f>#REF!</f>
        <v>#REF!</v>
      </c>
      <c r="J49" s="206" t="s">
        <v>30</v>
      </c>
      <c r="K49" s="206">
        <f t="shared" si="21"/>
        <v>2</v>
      </c>
      <c r="L49" s="212">
        <v>0.1</v>
      </c>
      <c r="M49" s="206">
        <f t="shared" si="22"/>
        <v>0.2</v>
      </c>
      <c r="N49" s="211"/>
      <c r="O49" s="207">
        <f t="shared" si="24"/>
        <v>0.2</v>
      </c>
      <c r="P49" s="458"/>
      <c r="Q49" s="458"/>
    </row>
    <row r="50" spans="1:17" s="12" customFormat="1" ht="80.5" hidden="1" customHeight="1">
      <c r="A50" s="255">
        <v>8</v>
      </c>
      <c r="B50" s="304" t="s">
        <v>402</v>
      </c>
      <c r="C50" s="305"/>
      <c r="D50" s="305"/>
      <c r="E50" s="306"/>
      <c r="F50" s="302" t="s">
        <v>55</v>
      </c>
      <c r="G50" s="302" t="s">
        <v>55</v>
      </c>
      <c r="H50" s="413" t="str">
        <f t="shared" si="20"/>
        <v>VINTAGE WHITE</v>
      </c>
      <c r="I50" s="413" t="e">
        <f>#REF!</f>
        <v>#REF!</v>
      </c>
      <c r="J50" s="206" t="s">
        <v>30</v>
      </c>
      <c r="K50" s="206">
        <f t="shared" si="21"/>
        <v>2</v>
      </c>
      <c r="L50" s="212">
        <v>2</v>
      </c>
      <c r="M50" s="206">
        <f>L50*K50</f>
        <v>4</v>
      </c>
      <c r="N50" s="211"/>
      <c r="O50" s="207">
        <f t="shared" si="24"/>
        <v>4</v>
      </c>
      <c r="P50" s="458"/>
      <c r="Q50" s="458"/>
    </row>
    <row r="51" spans="1:17" s="12" customFormat="1" ht="58" hidden="1" customHeight="1">
      <c r="A51" s="255">
        <v>9</v>
      </c>
      <c r="B51" s="304" t="s">
        <v>403</v>
      </c>
      <c r="C51" s="305"/>
      <c r="D51" s="305"/>
      <c r="E51" s="306"/>
      <c r="F51" s="302" t="s">
        <v>55</v>
      </c>
      <c r="G51" s="302" t="s">
        <v>55</v>
      </c>
      <c r="H51" s="459" t="str">
        <f t="shared" si="20"/>
        <v>VINTAGE WHITE</v>
      </c>
      <c r="I51" s="460"/>
      <c r="J51" s="206" t="s">
        <v>30</v>
      </c>
      <c r="K51" s="206">
        <f t="shared" si="21"/>
        <v>2</v>
      </c>
      <c r="L51" s="212">
        <v>1</v>
      </c>
      <c r="M51" s="206">
        <f t="shared" ref="M51:M53" si="25">L51*K51</f>
        <v>2</v>
      </c>
      <c r="N51" s="206"/>
      <c r="O51" s="207">
        <f>M51</f>
        <v>2</v>
      </c>
      <c r="P51" s="456"/>
      <c r="Q51" s="457"/>
    </row>
    <row r="52" spans="1:17" s="12" customFormat="1" ht="68" hidden="1" customHeight="1">
      <c r="A52" s="307">
        <v>10</v>
      </c>
      <c r="B52" s="304" t="s">
        <v>404</v>
      </c>
      <c r="C52" s="305"/>
      <c r="D52" s="305"/>
      <c r="E52" s="306"/>
      <c r="F52" s="302" t="s">
        <v>55</v>
      </c>
      <c r="G52" s="302" t="s">
        <v>55</v>
      </c>
      <c r="H52" s="459" t="str">
        <f t="shared" si="20"/>
        <v>VINTAGE WHITE</v>
      </c>
      <c r="I52" s="460"/>
      <c r="J52" s="206" t="s">
        <v>30</v>
      </c>
      <c r="K52" s="206">
        <f t="shared" si="21"/>
        <v>2</v>
      </c>
      <c r="L52" s="212">
        <v>0.1</v>
      </c>
      <c r="M52" s="206">
        <f t="shared" si="25"/>
        <v>0.2</v>
      </c>
      <c r="N52" s="206"/>
      <c r="O52" s="207">
        <f>M52</f>
        <v>0.2</v>
      </c>
      <c r="P52" s="456"/>
      <c r="Q52" s="457"/>
    </row>
    <row r="53" spans="1:17" s="12" customFormat="1" ht="68" hidden="1" customHeight="1">
      <c r="A53" s="307">
        <v>11</v>
      </c>
      <c r="B53" s="304" t="s">
        <v>203</v>
      </c>
      <c r="C53" s="305"/>
      <c r="D53" s="305"/>
      <c r="E53" s="306"/>
      <c r="F53" s="302" t="s">
        <v>55</v>
      </c>
      <c r="G53" s="302" t="s">
        <v>55</v>
      </c>
      <c r="H53" s="459" t="str">
        <f t="shared" si="20"/>
        <v>VINTAGE WHITE</v>
      </c>
      <c r="I53" s="460"/>
      <c r="J53" s="206" t="s">
        <v>30</v>
      </c>
      <c r="K53" s="206">
        <f t="shared" si="21"/>
        <v>2</v>
      </c>
      <c r="L53" s="212">
        <v>0.2</v>
      </c>
      <c r="M53" s="206">
        <f t="shared" si="25"/>
        <v>0.4</v>
      </c>
      <c r="N53" s="206"/>
      <c r="O53" s="207">
        <f>M53</f>
        <v>0.4</v>
      </c>
      <c r="P53" s="456"/>
      <c r="Q53" s="457"/>
    </row>
    <row r="54" spans="1:17" s="12" customFormat="1" ht="16" customHeight="1">
      <c r="A54" s="88"/>
      <c r="B54" s="8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7" s="12" customFormat="1" ht="33" customHeight="1">
      <c r="B55" s="75" t="s">
        <v>66</v>
      </c>
      <c r="C55" s="76"/>
      <c r="D55" s="77"/>
      <c r="E55" s="77"/>
      <c r="F55" s="77"/>
      <c r="G55" s="78"/>
      <c r="H55" s="77"/>
      <c r="I55" s="77"/>
      <c r="J55" s="455" t="s">
        <v>31</v>
      </c>
      <c r="K55" s="455"/>
      <c r="L55" s="455"/>
      <c r="M55" s="455"/>
      <c r="N55" s="455"/>
      <c r="O55" s="42"/>
      <c r="P55" s="42"/>
      <c r="Q55" s="43"/>
    </row>
    <row r="56" spans="1:17" s="88" customFormat="1" ht="35.5" customHeight="1">
      <c r="A56" s="88">
        <v>1</v>
      </c>
      <c r="B56" s="253" t="s">
        <v>212</v>
      </c>
      <c r="C56" s="3" t="s">
        <v>527</v>
      </c>
      <c r="D56" s="12"/>
      <c r="E56" s="12"/>
      <c r="F56" s="12"/>
      <c r="G56" s="44"/>
      <c r="H56" s="44"/>
      <c r="I56" s="44"/>
      <c r="J56" s="44"/>
      <c r="K56" s="16"/>
      <c r="L56" s="16"/>
      <c r="M56" s="44"/>
      <c r="N56" s="44"/>
      <c r="O56" s="44"/>
      <c r="P56" s="44"/>
      <c r="Q56" s="44"/>
    </row>
    <row r="57" spans="1:17" s="12" customFormat="1" ht="34.5" customHeight="1">
      <c r="A57" s="88"/>
      <c r="B57" s="416" t="s">
        <v>49</v>
      </c>
      <c r="C57" s="417"/>
      <c r="D57" s="417"/>
      <c r="E57" s="417"/>
      <c r="F57" s="417"/>
      <c r="G57" s="417"/>
      <c r="H57" s="417"/>
      <c r="I57" s="418"/>
      <c r="J57" s="44"/>
      <c r="K57" s="16"/>
      <c r="L57" s="16"/>
      <c r="M57" s="44"/>
      <c r="N57" s="44"/>
      <c r="O57" s="44"/>
      <c r="P57" s="44"/>
      <c r="Q57" s="44"/>
    </row>
    <row r="58" spans="1:17" s="12" customFormat="1" ht="59.25" customHeight="1">
      <c r="A58" s="88"/>
      <c r="B58" s="393" t="s">
        <v>42</v>
      </c>
      <c r="C58" s="394"/>
      <c r="D58" s="395" t="s">
        <v>54</v>
      </c>
      <c r="E58" s="396"/>
      <c r="F58" s="396"/>
      <c r="G58" s="396"/>
      <c r="H58" s="396"/>
      <c r="I58" s="397"/>
      <c r="J58" s="44"/>
      <c r="K58" s="44"/>
      <c r="L58" s="44"/>
      <c r="M58" s="44"/>
      <c r="N58" s="44"/>
      <c r="O58" s="44"/>
      <c r="P58" s="44"/>
      <c r="Q58" s="44"/>
    </row>
    <row r="59" spans="1:17" s="12" customFormat="1" ht="141.5" customHeight="1">
      <c r="A59" s="88"/>
      <c r="B59" s="401" t="str">
        <f>$D$18</f>
        <v>VINTAGE WHITE</v>
      </c>
      <c r="C59" s="401" t="e">
        <f>#REF!</f>
        <v>#REF!</v>
      </c>
      <c r="D59" s="422" t="s">
        <v>470</v>
      </c>
      <c r="E59" s="423"/>
      <c r="F59" s="423"/>
      <c r="G59" s="423"/>
      <c r="H59" s="423"/>
      <c r="I59" s="424"/>
      <c r="J59" s="44"/>
      <c r="K59" s="44"/>
      <c r="L59" s="44"/>
      <c r="M59" s="44"/>
      <c r="N59" s="44"/>
      <c r="O59" s="44"/>
    </row>
    <row r="60" spans="1:17" s="12" customFormat="1" ht="27.5"/>
    <row r="61" spans="1:17" s="12" customFormat="1" ht="28">
      <c r="A61" s="88"/>
      <c r="B61" s="379"/>
      <c r="C61" s="380"/>
      <c r="D61" s="381"/>
      <c r="E61" s="381"/>
      <c r="F61" s="381"/>
      <c r="G61" s="381"/>
      <c r="H61" s="381"/>
      <c r="I61" s="382"/>
      <c r="J61" s="44"/>
      <c r="K61" s="44"/>
      <c r="L61" s="44"/>
    </row>
    <row r="62" spans="1:17" s="12" customFormat="1" ht="40.5" customHeight="1">
      <c r="A62" s="88"/>
      <c r="B62" s="398"/>
      <c r="C62" s="399"/>
      <c r="D62" s="257" t="s">
        <v>182</v>
      </c>
      <c r="E62" s="257" t="s">
        <v>60</v>
      </c>
      <c r="F62" s="257" t="s">
        <v>10</v>
      </c>
      <c r="G62" s="257" t="s">
        <v>57</v>
      </c>
      <c r="H62" s="257" t="s">
        <v>58</v>
      </c>
      <c r="I62" s="257" t="s">
        <v>59</v>
      </c>
      <c r="J62" s="44"/>
    </row>
    <row r="63" spans="1:17" s="12" customFormat="1" ht="81.5" customHeight="1">
      <c r="A63" s="88"/>
      <c r="B63" s="367" t="s">
        <v>210</v>
      </c>
      <c r="C63" s="367"/>
      <c r="D63" s="419" t="s">
        <v>471</v>
      </c>
      <c r="E63" s="420"/>
      <c r="F63" s="420"/>
      <c r="G63" s="420"/>
      <c r="H63" s="420"/>
      <c r="I63" s="421"/>
      <c r="J63" s="44"/>
    </row>
    <row r="64" spans="1:17" s="12" customFormat="1" ht="173.5" customHeight="1">
      <c r="A64" s="88"/>
      <c r="B64" s="367" t="s">
        <v>464</v>
      </c>
      <c r="C64" s="367"/>
      <c r="D64" s="368" t="s">
        <v>472</v>
      </c>
      <c r="E64" s="369"/>
      <c r="F64" s="369"/>
      <c r="G64" s="369"/>
      <c r="H64" s="369"/>
      <c r="I64" s="370"/>
      <c r="J64" s="44"/>
    </row>
    <row r="65" spans="1:17" s="12" customFormat="1" ht="173.5" customHeight="1">
      <c r="A65" s="88"/>
      <c r="B65" s="367" t="s">
        <v>465</v>
      </c>
      <c r="C65" s="367"/>
      <c r="D65" s="368" t="s">
        <v>472</v>
      </c>
      <c r="E65" s="369"/>
      <c r="F65" s="369"/>
      <c r="G65" s="369"/>
      <c r="H65" s="369"/>
      <c r="I65" s="370"/>
      <c r="J65" s="44"/>
    </row>
    <row r="66" spans="1:17" s="12" customFormat="1" ht="12.75" customHeight="1">
      <c r="A66" s="88"/>
      <c r="B66" s="88"/>
      <c r="C66" s="88"/>
      <c r="D66" s="88"/>
      <c r="E66" s="88"/>
      <c r="F66" s="88"/>
      <c r="G66" s="88"/>
      <c r="H66" s="88"/>
      <c r="I66" s="88"/>
      <c r="J66" s="44"/>
      <c r="K66" s="44"/>
      <c r="L66" s="44"/>
      <c r="M66" s="44"/>
      <c r="N66" s="44"/>
      <c r="O66" s="44"/>
      <c r="P66" s="44"/>
      <c r="Q66" s="44"/>
    </row>
    <row r="67" spans="1:17" s="88" customFormat="1" ht="42" customHeight="1">
      <c r="A67" s="13">
        <v>2</v>
      </c>
      <c r="B67" s="253" t="s">
        <v>213</v>
      </c>
      <c r="C67" s="377" t="s">
        <v>202</v>
      </c>
      <c r="D67" s="377"/>
      <c r="E67" s="377"/>
      <c r="F67" s="377"/>
      <c r="G67" s="44"/>
      <c r="H67" s="44"/>
      <c r="I67" s="44"/>
      <c r="J67" s="44"/>
      <c r="K67" s="16"/>
      <c r="L67" s="16"/>
      <c r="M67" s="44"/>
      <c r="N67" s="44"/>
      <c r="O67" s="44"/>
      <c r="P67" s="44"/>
      <c r="Q67" s="44"/>
    </row>
    <row r="68" spans="1:17" s="12" customFormat="1" ht="28" hidden="1">
      <c r="A68" s="88"/>
      <c r="B68" s="379" t="s">
        <v>49</v>
      </c>
      <c r="C68" s="380"/>
      <c r="D68" s="380"/>
      <c r="E68" s="380"/>
      <c r="F68" s="380"/>
      <c r="G68" s="380"/>
      <c r="H68" s="380"/>
      <c r="I68" s="383"/>
      <c r="J68" s="44"/>
      <c r="K68" s="16"/>
      <c r="L68" s="16"/>
      <c r="M68" s="44"/>
      <c r="N68" s="44"/>
      <c r="O68" s="44"/>
      <c r="P68" s="44"/>
      <c r="Q68" s="44"/>
    </row>
    <row r="69" spans="1:17" s="12" customFormat="1" ht="63" hidden="1" customHeight="1">
      <c r="A69" s="88"/>
      <c r="B69" s="385" t="s">
        <v>42</v>
      </c>
      <c r="C69" s="386"/>
      <c r="D69" s="387" t="s">
        <v>69</v>
      </c>
      <c r="E69" s="388"/>
      <c r="F69" s="388"/>
      <c r="G69" s="388"/>
      <c r="H69" s="388"/>
      <c r="I69" s="389"/>
      <c r="J69" s="44"/>
      <c r="K69" s="44"/>
      <c r="L69" s="44"/>
      <c r="M69" s="44"/>
      <c r="N69" s="44"/>
      <c r="O69" s="44"/>
      <c r="P69" s="44"/>
      <c r="Q69" s="44"/>
    </row>
    <row r="70" spans="1:17" s="12" customFormat="1" ht="72" hidden="1" customHeight="1">
      <c r="A70" s="88"/>
      <c r="B70" s="384" t="str">
        <f>$D$20</f>
        <v>VINTAGE WHITE</v>
      </c>
      <c r="C70" s="384" t="e">
        <f>#REF!</f>
        <v>#REF!</v>
      </c>
      <c r="D70" s="390" t="s">
        <v>178</v>
      </c>
      <c r="E70" s="391"/>
      <c r="F70" s="391"/>
      <c r="G70" s="391"/>
      <c r="H70" s="391"/>
      <c r="I70" s="392"/>
      <c r="J70" s="44"/>
      <c r="K70" s="44"/>
      <c r="L70" s="44"/>
      <c r="M70" s="44"/>
      <c r="N70" s="44"/>
      <c r="O70" s="44"/>
    </row>
    <row r="71" spans="1:17" s="12" customFormat="1" ht="29.15" hidden="1" customHeight="1">
      <c r="A71" s="88"/>
      <c r="B71" s="213"/>
      <c r="C71" s="214"/>
      <c r="D71" s="215"/>
      <c r="E71" s="202"/>
      <c r="F71" s="202"/>
      <c r="G71" s="202"/>
      <c r="H71" s="202"/>
      <c r="I71" s="203"/>
      <c r="J71" s="44"/>
      <c r="K71" s="44"/>
      <c r="L71" s="44"/>
      <c r="M71" s="44"/>
      <c r="N71" s="44"/>
      <c r="O71" s="44"/>
    </row>
    <row r="72" spans="1:17" s="12" customFormat="1" ht="28" hidden="1">
      <c r="A72" s="88"/>
      <c r="B72" s="379" t="s">
        <v>70</v>
      </c>
      <c r="C72" s="380"/>
      <c r="D72" s="381"/>
      <c r="E72" s="381"/>
      <c r="F72" s="381"/>
      <c r="G72" s="381"/>
      <c r="H72" s="381"/>
      <c r="I72" s="382"/>
      <c r="J72" s="44"/>
      <c r="K72" s="44"/>
      <c r="L72" s="44"/>
    </row>
    <row r="73" spans="1:17" s="12" customFormat="1" ht="56.25" hidden="1" customHeight="1">
      <c r="A73" s="88"/>
      <c r="B73" s="398"/>
      <c r="C73" s="399"/>
      <c r="D73" s="257" t="s">
        <v>182</v>
      </c>
      <c r="E73" s="257" t="s">
        <v>60</v>
      </c>
      <c r="F73" s="257" t="s">
        <v>10</v>
      </c>
      <c r="G73" s="257" t="s">
        <v>57</v>
      </c>
      <c r="H73" s="257" t="s">
        <v>58</v>
      </c>
      <c r="I73" s="257" t="s">
        <v>59</v>
      </c>
      <c r="J73" s="44"/>
    </row>
    <row r="74" spans="1:17" s="12" customFormat="1" ht="67.5" hidden="1" customHeight="1">
      <c r="A74" s="88"/>
      <c r="B74" s="400" t="s">
        <v>183</v>
      </c>
      <c r="C74" s="400"/>
      <c r="D74" s="195"/>
      <c r="E74" s="196"/>
      <c r="F74" s="196"/>
      <c r="G74" s="196"/>
      <c r="H74" s="196"/>
      <c r="I74" s="196"/>
      <c r="J74" s="44"/>
    </row>
    <row r="75" spans="1:17" s="88" customFormat="1" ht="48.65" customHeight="1">
      <c r="A75" s="13">
        <v>3</v>
      </c>
      <c r="B75" s="253" t="s">
        <v>214</v>
      </c>
      <c r="C75" s="99" t="s">
        <v>392</v>
      </c>
      <c r="D75" s="15"/>
      <c r="E75" s="15"/>
      <c r="F75" s="15"/>
      <c r="G75" s="44"/>
      <c r="H75" s="44"/>
      <c r="I75" s="44"/>
      <c r="J75" s="44"/>
      <c r="K75" s="16"/>
      <c r="L75" s="16"/>
      <c r="M75" s="44"/>
      <c r="N75" s="44"/>
      <c r="O75" s="44"/>
      <c r="P75" s="44"/>
      <c r="Q75" s="44"/>
    </row>
    <row r="76" spans="1:17" s="12" customFormat="1" ht="36.65" hidden="1" customHeight="1">
      <c r="A76" s="88"/>
      <c r="B76" s="393" t="s">
        <v>42</v>
      </c>
      <c r="C76" s="394"/>
      <c r="D76" s="395" t="s">
        <v>209</v>
      </c>
      <c r="E76" s="396"/>
      <c r="F76" s="396"/>
      <c r="G76" s="396"/>
      <c r="H76" s="396"/>
      <c r="I76" s="397"/>
      <c r="J76" s="44"/>
      <c r="K76" s="44"/>
      <c r="L76" s="44"/>
      <c r="M76" s="44"/>
      <c r="N76" s="44"/>
      <c r="O76" s="44"/>
      <c r="P76" s="44"/>
      <c r="Q76" s="44"/>
    </row>
    <row r="77" spans="1:17" s="12" customFormat="1" ht="70.5" hidden="1" customHeight="1">
      <c r="A77" s="88"/>
      <c r="B77" s="401" t="str">
        <f>$D$18</f>
        <v>VINTAGE WHITE</v>
      </c>
      <c r="C77" s="401" t="e">
        <f>#REF!</f>
        <v>#REF!</v>
      </c>
      <c r="D77" s="402" t="s">
        <v>237</v>
      </c>
      <c r="E77" s="403"/>
      <c r="F77" s="403"/>
      <c r="G77" s="403"/>
      <c r="H77" s="403"/>
      <c r="I77" s="404"/>
      <c r="J77" s="44"/>
    </row>
    <row r="78" spans="1:17" s="12" customFormat="1" ht="70.5" hidden="1" customHeight="1">
      <c r="A78" s="88"/>
      <c r="B78" s="401" t="e">
        <f>#REF!</f>
        <v>#REF!</v>
      </c>
      <c r="C78" s="401" t="e">
        <f>#REF!</f>
        <v>#REF!</v>
      </c>
      <c r="D78" s="405"/>
      <c r="E78" s="406"/>
      <c r="F78" s="406"/>
      <c r="G78" s="406"/>
      <c r="H78" s="406"/>
      <c r="I78" s="407"/>
      <c r="J78" s="44"/>
    </row>
    <row r="79" spans="1:17" s="12" customFormat="1" ht="27.5">
      <c r="A79" s="88"/>
      <c r="B79" s="88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</row>
    <row r="80" spans="1:17" s="12" customFormat="1" ht="29.25" customHeight="1">
      <c r="B80" s="378" t="s">
        <v>78</v>
      </c>
      <c r="C80" s="378"/>
      <c r="D80" s="378"/>
      <c r="E80" s="378"/>
      <c r="G80" s="44"/>
      <c r="N80" s="43"/>
      <c r="O80" s="42"/>
      <c r="P80" s="42"/>
      <c r="Q80" s="43"/>
    </row>
    <row r="81" spans="1:17" s="12" customFormat="1" ht="35.25" customHeight="1">
      <c r="A81" s="88">
        <v>1</v>
      </c>
      <c r="B81" s="94" t="s">
        <v>206</v>
      </c>
      <c r="C81" s="88"/>
      <c r="D81" s="88"/>
      <c r="G81" s="44"/>
      <c r="N81" s="43"/>
      <c r="O81" s="42"/>
      <c r="P81" s="42"/>
      <c r="Q81" s="43"/>
    </row>
    <row r="82" spans="1:17" s="12" customFormat="1" ht="35.25" customHeight="1">
      <c r="A82" s="88">
        <v>2</v>
      </c>
      <c r="B82" s="94" t="s">
        <v>207</v>
      </c>
      <c r="C82" s="88"/>
      <c r="D82" s="88"/>
      <c r="G82" s="44"/>
      <c r="N82" s="43"/>
      <c r="O82" s="42"/>
      <c r="P82" s="42"/>
      <c r="Q82" s="43"/>
    </row>
    <row r="83" spans="1:17" s="12" customFormat="1" ht="35.25" customHeight="1">
      <c r="A83" s="88">
        <v>3</v>
      </c>
      <c r="B83" s="94" t="s">
        <v>208</v>
      </c>
      <c r="C83" s="88"/>
      <c r="D83" s="88"/>
      <c r="G83" s="44"/>
      <c r="N83" s="43"/>
      <c r="O83" s="42"/>
      <c r="P83" s="42"/>
      <c r="Q83" s="43"/>
    </row>
    <row r="84" spans="1:17" s="15" customFormat="1" ht="41" customHeight="1">
      <c r="A84" s="13"/>
      <c r="B84" s="258" t="s">
        <v>61</v>
      </c>
      <c r="C84" s="259" t="s">
        <v>182</v>
      </c>
      <c r="D84" s="259" t="s">
        <v>60</v>
      </c>
      <c r="E84" s="259" t="s">
        <v>10</v>
      </c>
      <c r="F84" s="259" t="s">
        <v>57</v>
      </c>
      <c r="G84" s="259" t="s">
        <v>58</v>
      </c>
      <c r="H84" s="259" t="s">
        <v>59</v>
      </c>
      <c r="I84" s="259" t="s">
        <v>11</v>
      </c>
      <c r="M84" s="47"/>
      <c r="N84" s="48"/>
      <c r="O84" s="48"/>
      <c r="P84" s="47"/>
    </row>
    <row r="85" spans="1:17" s="15" customFormat="1" ht="41" customHeight="1">
      <c r="A85" s="13"/>
      <c r="B85" s="258" t="s">
        <v>62</v>
      </c>
      <c r="C85" s="207">
        <f>F22</f>
        <v>0</v>
      </c>
      <c r="D85" s="207">
        <f t="shared" ref="D85:H85" si="26">G22</f>
        <v>2</v>
      </c>
      <c r="E85" s="207">
        <f t="shared" si="26"/>
        <v>0</v>
      </c>
      <c r="F85" s="207">
        <f t="shared" si="26"/>
        <v>0</v>
      </c>
      <c r="G85" s="207">
        <f t="shared" si="26"/>
        <v>0</v>
      </c>
      <c r="H85" s="207">
        <f t="shared" si="26"/>
        <v>0</v>
      </c>
      <c r="I85" s="207">
        <f>SUM(C85:H85)</f>
        <v>2</v>
      </c>
      <c r="M85" s="47"/>
      <c r="N85" s="48"/>
      <c r="O85" s="48"/>
      <c r="P85" s="47"/>
    </row>
    <row r="86" spans="1:17" s="95" customFormat="1" ht="319.5" customHeight="1">
      <c r="A86" s="371" t="s">
        <v>405</v>
      </c>
      <c r="B86" s="371"/>
      <c r="C86" s="371"/>
      <c r="D86" s="371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</row>
    <row r="87" spans="1:17" s="95" customFormat="1" ht="320.5" customHeight="1">
      <c r="A87" s="371" t="s">
        <v>225</v>
      </c>
      <c r="B87" s="371"/>
      <c r="C87" s="371"/>
      <c r="D87" s="371"/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</sheetData>
  <autoFilter ref="A31:R56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4">
    <mergeCell ref="B35:E35"/>
    <mergeCell ref="H35:I35"/>
    <mergeCell ref="P35:Q35"/>
    <mergeCell ref="H36:I36"/>
    <mergeCell ref="P38:Q38"/>
    <mergeCell ref="B37:E37"/>
    <mergeCell ref="H37:I37"/>
    <mergeCell ref="P37:Q37"/>
    <mergeCell ref="B36:E36"/>
    <mergeCell ref="P36:Q36"/>
    <mergeCell ref="H48:I48"/>
    <mergeCell ref="P48:Q48"/>
    <mergeCell ref="P44:Q44"/>
    <mergeCell ref="B46:E46"/>
    <mergeCell ref="H46:I46"/>
    <mergeCell ref="P46:Q46"/>
    <mergeCell ref="A42:E42"/>
    <mergeCell ref="P42:Q42"/>
    <mergeCell ref="B45:E45"/>
    <mergeCell ref="H43:I43"/>
    <mergeCell ref="P43:Q43"/>
    <mergeCell ref="B44:E44"/>
    <mergeCell ref="H44:I44"/>
    <mergeCell ref="J55:N55"/>
    <mergeCell ref="P51:Q51"/>
    <mergeCell ref="P49:Q49"/>
    <mergeCell ref="H51:I51"/>
    <mergeCell ref="H49:I49"/>
    <mergeCell ref="B49:E49"/>
    <mergeCell ref="H50:I50"/>
    <mergeCell ref="P50:Q50"/>
    <mergeCell ref="H53:I53"/>
    <mergeCell ref="P53:Q53"/>
    <mergeCell ref="H52:I52"/>
    <mergeCell ref="P52:Q52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29:C29"/>
    <mergeCell ref="N29:Q29"/>
    <mergeCell ref="H34:I34"/>
    <mergeCell ref="A31:E31"/>
    <mergeCell ref="H31:I31"/>
    <mergeCell ref="B32:E32"/>
    <mergeCell ref="H32:I32"/>
    <mergeCell ref="P32:Q32"/>
    <mergeCell ref="B33:E33"/>
    <mergeCell ref="H33:I33"/>
    <mergeCell ref="B34:E34"/>
    <mergeCell ref="P33:Q33"/>
    <mergeCell ref="P34:Q34"/>
    <mergeCell ref="P31:Q31"/>
    <mergeCell ref="B78:C78"/>
    <mergeCell ref="B77:C77"/>
    <mergeCell ref="D77:I78"/>
    <mergeCell ref="B28:C28"/>
    <mergeCell ref="N28:Q28"/>
    <mergeCell ref="B47:E47"/>
    <mergeCell ref="H47:I47"/>
    <mergeCell ref="P47:Q47"/>
    <mergeCell ref="B48:E48"/>
    <mergeCell ref="H42:I42"/>
    <mergeCell ref="H45:I45"/>
    <mergeCell ref="P45:Q45"/>
    <mergeCell ref="B43:E43"/>
    <mergeCell ref="B57:I57"/>
    <mergeCell ref="B58:C58"/>
    <mergeCell ref="D58:I58"/>
    <mergeCell ref="B61:I61"/>
    <mergeCell ref="B62:C62"/>
    <mergeCell ref="B63:C63"/>
    <mergeCell ref="D63:I63"/>
    <mergeCell ref="B64:C64"/>
    <mergeCell ref="D64:I64"/>
    <mergeCell ref="B59:C59"/>
    <mergeCell ref="D59:I59"/>
    <mergeCell ref="B65:C65"/>
    <mergeCell ref="D65:I65"/>
    <mergeCell ref="A87:Q87"/>
    <mergeCell ref="B38:E38"/>
    <mergeCell ref="H38:I38"/>
    <mergeCell ref="B40:E40"/>
    <mergeCell ref="H40:I40"/>
    <mergeCell ref="P40:Q40"/>
    <mergeCell ref="B39:E39"/>
    <mergeCell ref="H39:I39"/>
    <mergeCell ref="P39:Q39"/>
    <mergeCell ref="A86:Q86"/>
    <mergeCell ref="C67:F67"/>
    <mergeCell ref="B80:E80"/>
    <mergeCell ref="B72:I72"/>
    <mergeCell ref="B68:I68"/>
    <mergeCell ref="B70:C70"/>
    <mergeCell ref="B69:C69"/>
    <mergeCell ref="D69:I69"/>
    <mergeCell ref="D70:I70"/>
    <mergeCell ref="B76:C76"/>
    <mergeCell ref="D76:I76"/>
    <mergeCell ref="B73:C73"/>
    <mergeCell ref="B74:C74"/>
  </mergeCells>
  <phoneticPr fontId="112" type="noConversion"/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29" max="16" man="1"/>
    <brk id="40" max="16" man="1"/>
    <brk id="5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34" t="s">
        <v>73</v>
      </c>
      <c r="N1" s="434" t="s">
        <v>73</v>
      </c>
      <c r="O1" s="435" t="s">
        <v>74</v>
      </c>
      <c r="P1" s="435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34" t="s">
        <v>75</v>
      </c>
      <c r="N2" s="434" t="s">
        <v>75</v>
      </c>
      <c r="O2" s="436" t="s">
        <v>76</v>
      </c>
      <c r="P2" s="436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34" t="s">
        <v>77</v>
      </c>
      <c r="N3" s="434" t="s">
        <v>77</v>
      </c>
      <c r="O3" s="437" t="s">
        <v>79</v>
      </c>
      <c r="P3" s="435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42" t="s">
        <v>139</v>
      </c>
      <c r="H5" s="543"/>
      <c r="I5" s="543"/>
      <c r="J5" s="543"/>
      <c r="K5" s="543"/>
      <c r="L5" s="544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45"/>
      <c r="H6" s="546"/>
      <c r="I6" s="546"/>
      <c r="J6" s="546"/>
      <c r="K6" s="546"/>
      <c r="L6" s="547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45"/>
      <c r="H7" s="546"/>
      <c r="I7" s="546"/>
      <c r="J7" s="546"/>
      <c r="K7" s="546"/>
      <c r="L7" s="547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40" t="s">
        <v>142</v>
      </c>
      <c r="E8" s="440"/>
      <c r="F8" s="440"/>
      <c r="G8" s="548"/>
      <c r="H8" s="549"/>
      <c r="I8" s="549"/>
      <c r="J8" s="549"/>
      <c r="K8" s="549"/>
      <c r="L8" s="550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52">
        <v>44964</v>
      </c>
      <c r="E11" s="453"/>
      <c r="F11" s="453"/>
      <c r="G11" s="22"/>
      <c r="H11" s="23"/>
      <c r="I11" s="20"/>
      <c r="J11" s="20" t="s">
        <v>4</v>
      </c>
      <c r="K11" s="20"/>
      <c r="L11" s="551" t="s">
        <v>128</v>
      </c>
      <c r="M11" s="551"/>
      <c r="N11" s="551"/>
      <c r="O11" s="551"/>
      <c r="P11" s="551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54"/>
      <c r="C13" s="454"/>
      <c r="D13" s="454"/>
      <c r="E13" s="454"/>
      <c r="F13" s="454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34" t="s">
        <v>147</v>
      </c>
      <c r="E28" s="534"/>
      <c r="F28" s="534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34" t="str">
        <f>+D28</f>
        <v>WASHED BURGUNDY</v>
      </c>
      <c r="E29" s="534"/>
      <c r="F29" s="534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35" t="str">
        <f>+D29</f>
        <v>WASHED BURGUNDY</v>
      </c>
      <c r="E30" s="535"/>
      <c r="F30" s="535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51" t="s">
        <v>130</v>
      </c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</row>
    <row r="44" spans="1:16" s="1" customFormat="1" ht="59.15" customHeight="1" thickBot="1">
      <c r="B44" s="75" t="s">
        <v>14</v>
      </c>
      <c r="C44" s="32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</row>
    <row r="45" spans="1:16" s="33" customFormat="1" ht="100.5" thickBot="1">
      <c r="A45" s="537" t="s">
        <v>15</v>
      </c>
      <c r="B45" s="538"/>
      <c r="C45" s="538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39" t="s">
        <v>51</v>
      </c>
      <c r="N45" s="540"/>
      <c r="O45" s="540"/>
      <c r="P45" s="541"/>
    </row>
    <row r="46" spans="1:16" s="43" customFormat="1" ht="45.75" hidden="1" customHeight="1">
      <c r="A46" s="531" t="str">
        <f>D18</f>
        <v>BLACK</v>
      </c>
      <c r="B46" s="532"/>
      <c r="C46" s="532"/>
      <c r="D46" s="532"/>
      <c r="E46" s="532"/>
      <c r="F46" s="532"/>
      <c r="G46" s="532"/>
      <c r="H46" s="532"/>
      <c r="I46" s="532"/>
      <c r="J46" s="532"/>
      <c r="K46" s="532"/>
      <c r="L46" s="532"/>
      <c r="M46" s="532"/>
      <c r="N46" s="532"/>
      <c r="O46" s="532"/>
      <c r="P46" s="533"/>
    </row>
    <row r="47" spans="1:16" s="139" customFormat="1" ht="120" hidden="1" customHeight="1">
      <c r="A47" s="115">
        <v>1</v>
      </c>
      <c r="B47" s="526" t="str">
        <f>$L$11</f>
        <v>100% DRY COTTON FLEECE 410GSM</v>
      </c>
      <c r="C47" s="526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27"/>
      <c r="N47" s="528"/>
      <c r="O47" s="528"/>
      <c r="P47" s="529"/>
    </row>
    <row r="48" spans="1:16" s="139" customFormat="1" ht="89.25" hidden="1" customHeight="1">
      <c r="A48" s="144">
        <v>2</v>
      </c>
      <c r="B48" s="526" t="s">
        <v>149</v>
      </c>
      <c r="C48" s="526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27"/>
      <c r="N48" s="528"/>
      <c r="O48" s="528"/>
      <c r="P48" s="529"/>
    </row>
    <row r="49" spans="1:16" s="139" customFormat="1" ht="129" hidden="1" customHeight="1">
      <c r="A49" s="115">
        <v>3</v>
      </c>
      <c r="B49" s="530" t="s">
        <v>126</v>
      </c>
      <c r="C49" s="530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27"/>
      <c r="N49" s="528"/>
      <c r="O49" s="528"/>
      <c r="P49" s="529"/>
    </row>
    <row r="50" spans="1:16" s="43" customFormat="1" ht="51.75" customHeight="1">
      <c r="A50" s="523" t="str">
        <f>D23</f>
        <v>GREY HEATHER</v>
      </c>
      <c r="B50" s="524"/>
      <c r="C50" s="524"/>
      <c r="D50" s="524"/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5"/>
    </row>
    <row r="51" spans="1:16" s="139" customFormat="1" ht="186.75" customHeight="1">
      <c r="A51" s="115">
        <v>1</v>
      </c>
      <c r="B51" s="526" t="str">
        <f>$L$11</f>
        <v>100% DRY COTTON FLEECE 410GSM</v>
      </c>
      <c r="C51" s="526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27" t="s">
        <v>177</v>
      </c>
      <c r="N51" s="528"/>
      <c r="O51" s="528"/>
      <c r="P51" s="529"/>
    </row>
    <row r="52" spans="1:16" s="139" customFormat="1" ht="186.75" customHeight="1">
      <c r="A52" s="144">
        <v>2</v>
      </c>
      <c r="B52" s="526" t="s">
        <v>149</v>
      </c>
      <c r="C52" s="526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27" t="s">
        <v>168</v>
      </c>
      <c r="N52" s="528"/>
      <c r="O52" s="528"/>
      <c r="P52" s="529"/>
    </row>
    <row r="53" spans="1:16" s="139" customFormat="1" ht="186.75" customHeight="1">
      <c r="A53" s="115">
        <v>3</v>
      </c>
      <c r="B53" s="530" t="s">
        <v>126</v>
      </c>
      <c r="C53" s="530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27" t="s">
        <v>169</v>
      </c>
      <c r="N53" s="528"/>
      <c r="O53" s="528"/>
      <c r="P53" s="529"/>
    </row>
    <row r="54" spans="1:16" s="43" customFormat="1" ht="51.75" hidden="1" customHeight="1">
      <c r="A54" s="523" t="str">
        <f>D28</f>
        <v>WASHED BURGUNDY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524"/>
      <c r="O54" s="524"/>
      <c r="P54" s="525"/>
    </row>
    <row r="55" spans="1:16" s="139" customFormat="1" ht="96.75" hidden="1" customHeight="1">
      <c r="A55" s="115">
        <v>1</v>
      </c>
      <c r="B55" s="526" t="str">
        <f>$L$11</f>
        <v>100% DRY COTTON FLEECE 410GSM</v>
      </c>
      <c r="C55" s="526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27"/>
      <c r="N55" s="528"/>
      <c r="O55" s="528"/>
      <c r="P55" s="529"/>
    </row>
    <row r="56" spans="1:16" s="139" customFormat="1" ht="70.5" hidden="1" customHeight="1">
      <c r="A56" s="144">
        <v>2</v>
      </c>
      <c r="B56" s="526" t="s">
        <v>149</v>
      </c>
      <c r="C56" s="526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27"/>
      <c r="N56" s="528"/>
      <c r="O56" s="528"/>
      <c r="P56" s="529"/>
    </row>
    <row r="57" spans="1:16" s="139" customFormat="1" ht="125.25" hidden="1" customHeight="1">
      <c r="A57" s="115">
        <v>3</v>
      </c>
      <c r="B57" s="530" t="s">
        <v>126</v>
      </c>
      <c r="C57" s="530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27"/>
      <c r="N57" s="528"/>
      <c r="O57" s="528"/>
      <c r="P57" s="529"/>
    </row>
    <row r="58" spans="1:16" s="43" customFormat="1" ht="51.75" hidden="1" customHeight="1">
      <c r="A58" s="523" t="str">
        <f>D33</f>
        <v>LIME</v>
      </c>
      <c r="B58" s="524"/>
      <c r="C58" s="524"/>
      <c r="D58" s="524"/>
      <c r="E58" s="524"/>
      <c r="F58" s="524"/>
      <c r="G58" s="524"/>
      <c r="H58" s="524"/>
      <c r="I58" s="524"/>
      <c r="J58" s="524"/>
      <c r="K58" s="524"/>
      <c r="L58" s="524"/>
      <c r="M58" s="524"/>
      <c r="N58" s="524"/>
      <c r="O58" s="524"/>
      <c r="P58" s="525"/>
    </row>
    <row r="59" spans="1:16" s="139" customFormat="1" ht="96.75" hidden="1" customHeight="1">
      <c r="A59" s="115">
        <v>1</v>
      </c>
      <c r="B59" s="526" t="str">
        <f>$L$11</f>
        <v>100% DRY COTTON FLEECE 410GSM</v>
      </c>
      <c r="C59" s="526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27"/>
      <c r="N59" s="528"/>
      <c r="O59" s="528"/>
      <c r="P59" s="529"/>
    </row>
    <row r="60" spans="1:16" s="139" customFormat="1" ht="70.5" hidden="1" customHeight="1">
      <c r="A60" s="144">
        <v>2</v>
      </c>
      <c r="B60" s="526" t="s">
        <v>149</v>
      </c>
      <c r="C60" s="526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27"/>
      <c r="N60" s="528"/>
      <c r="O60" s="528"/>
      <c r="P60" s="529"/>
    </row>
    <row r="61" spans="1:16" s="139" customFormat="1" ht="125.25" hidden="1" customHeight="1">
      <c r="A61" s="115">
        <v>3</v>
      </c>
      <c r="B61" s="530" t="s">
        <v>126</v>
      </c>
      <c r="C61" s="530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27"/>
      <c r="N61" s="528"/>
      <c r="O61" s="528"/>
      <c r="P61" s="529"/>
    </row>
    <row r="62" spans="1:16" s="43" customFormat="1" ht="21.75" customHeight="1">
      <c r="A62" s="523"/>
      <c r="B62" s="524"/>
      <c r="C62" s="524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525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27" t="s">
        <v>22</v>
      </c>
      <c r="B64" s="513"/>
      <c r="C64" s="513"/>
      <c r="D64" s="513"/>
      <c r="E64" s="514"/>
      <c r="F64" s="72" t="s">
        <v>47</v>
      </c>
      <c r="G64" s="72" t="s">
        <v>23</v>
      </c>
      <c r="H64" s="515" t="s">
        <v>42</v>
      </c>
      <c r="I64" s="516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501" t="s">
        <v>41</v>
      </c>
      <c r="C65" s="501"/>
      <c r="D65" s="501"/>
      <c r="E65" s="501"/>
      <c r="F65" s="82" t="str">
        <f>H65</f>
        <v>BLACK</v>
      </c>
      <c r="G65" s="112"/>
      <c r="H65" s="505" t="str">
        <f>$D$18</f>
        <v>BLACK</v>
      </c>
      <c r="I65" s="504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501" t="s">
        <v>41</v>
      </c>
      <c r="C66" s="501"/>
      <c r="D66" s="501"/>
      <c r="E66" s="501"/>
      <c r="F66" s="82" t="str">
        <f t="shared" ref="F66:F68" si="18">H66</f>
        <v>GREY HEATHER</v>
      </c>
      <c r="G66" s="112" t="s">
        <v>176</v>
      </c>
      <c r="H66" s="505" t="str">
        <f>$D$23</f>
        <v>GREY HEATHER</v>
      </c>
      <c r="I66" s="504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501" t="s">
        <v>41</v>
      </c>
      <c r="C67" s="501"/>
      <c r="D67" s="501"/>
      <c r="E67" s="501"/>
      <c r="F67" s="82" t="str">
        <f t="shared" si="18"/>
        <v>WASHED BURGUNDY</v>
      </c>
      <c r="G67" s="112"/>
      <c r="H67" s="505" t="str">
        <f>$D$28</f>
        <v>WASHED BURGUNDY</v>
      </c>
      <c r="I67" s="504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501" t="s">
        <v>41</v>
      </c>
      <c r="C68" s="501"/>
      <c r="D68" s="501"/>
      <c r="E68" s="501"/>
      <c r="F68" s="82" t="str">
        <f t="shared" si="18"/>
        <v>LIME</v>
      </c>
      <c r="G68" s="112"/>
      <c r="H68" s="505" t="str">
        <f>$D$33</f>
        <v>LIME</v>
      </c>
      <c r="I68" s="504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501" t="s">
        <v>123</v>
      </c>
      <c r="C69" s="501"/>
      <c r="D69" s="501"/>
      <c r="E69" s="501"/>
      <c r="F69" s="507" t="s">
        <v>39</v>
      </c>
      <c r="G69" s="510" t="s">
        <v>131</v>
      </c>
      <c r="H69" s="521" t="str">
        <f t="shared" ref="H69" si="19">$D$18</f>
        <v>BLACK</v>
      </c>
      <c r="I69" s="522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501" t="s">
        <v>123</v>
      </c>
      <c r="C70" s="501"/>
      <c r="D70" s="501"/>
      <c r="E70" s="501"/>
      <c r="F70" s="519" t="s">
        <v>39</v>
      </c>
      <c r="G70" s="520" t="s">
        <v>131</v>
      </c>
      <c r="H70" s="413" t="str">
        <f t="shared" ref="H70" si="21">$D$23</f>
        <v>GREY HEATHER</v>
      </c>
      <c r="I70" s="413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501" t="s">
        <v>123</v>
      </c>
      <c r="C71" s="501"/>
      <c r="D71" s="501"/>
      <c r="E71" s="501"/>
      <c r="F71" s="508" t="s">
        <v>39</v>
      </c>
      <c r="G71" s="511" t="s">
        <v>131</v>
      </c>
      <c r="H71" s="517" t="str">
        <f t="shared" ref="H71" si="23">$D$28</f>
        <v>WASHED BURGUNDY</v>
      </c>
      <c r="I71" s="518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501" t="s">
        <v>123</v>
      </c>
      <c r="C72" s="501"/>
      <c r="D72" s="501"/>
      <c r="E72" s="501"/>
      <c r="F72" s="509" t="s">
        <v>39</v>
      </c>
      <c r="G72" s="512" t="s">
        <v>131</v>
      </c>
      <c r="H72" s="505" t="str">
        <f t="shared" ref="H72" si="25">$D$33</f>
        <v>LIME</v>
      </c>
      <c r="I72" s="504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500" t="s">
        <v>151</v>
      </c>
      <c r="C73" s="501"/>
      <c r="D73" s="501"/>
      <c r="E73" s="501"/>
      <c r="F73" s="507" t="s">
        <v>107</v>
      </c>
      <c r="G73" s="510" t="s">
        <v>152</v>
      </c>
      <c r="H73" s="521" t="str">
        <f t="shared" ref="H73" si="27">$D$18</f>
        <v>BLACK</v>
      </c>
      <c r="I73" s="522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500" t="s">
        <v>151</v>
      </c>
      <c r="C74" s="501"/>
      <c r="D74" s="501"/>
      <c r="E74" s="501"/>
      <c r="F74" s="519"/>
      <c r="G74" s="520"/>
      <c r="H74" s="413" t="str">
        <f t="shared" ref="H74" si="30">$D$23</f>
        <v>GREY HEATHER</v>
      </c>
      <c r="I74" s="413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500" t="s">
        <v>151</v>
      </c>
      <c r="C75" s="501"/>
      <c r="D75" s="501"/>
      <c r="E75" s="501"/>
      <c r="F75" s="508"/>
      <c r="G75" s="511"/>
      <c r="H75" s="517" t="str">
        <f t="shared" ref="H75" si="32">$D$28</f>
        <v>WASHED BURGUNDY</v>
      </c>
      <c r="I75" s="518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500" t="s">
        <v>151</v>
      </c>
      <c r="C76" s="501"/>
      <c r="D76" s="501"/>
      <c r="E76" s="501"/>
      <c r="F76" s="509"/>
      <c r="G76" s="512"/>
      <c r="H76" s="505" t="str">
        <f t="shared" ref="H76" si="34">$D$33</f>
        <v>LIME</v>
      </c>
      <c r="I76" s="504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500" t="s">
        <v>85</v>
      </c>
      <c r="C77" s="501"/>
      <c r="D77" s="501"/>
      <c r="E77" s="501"/>
      <c r="F77" s="507" t="s">
        <v>107</v>
      </c>
      <c r="G77" s="510" t="s">
        <v>86</v>
      </c>
      <c r="H77" s="521" t="str">
        <f t="shared" ref="H77" si="36">$D$18</f>
        <v>BLACK</v>
      </c>
      <c r="I77" s="522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500" t="s">
        <v>85</v>
      </c>
      <c r="C78" s="501"/>
      <c r="D78" s="501"/>
      <c r="E78" s="501"/>
      <c r="F78" s="519"/>
      <c r="G78" s="520"/>
      <c r="H78" s="413" t="str">
        <f t="shared" ref="H78" si="38">$D$23</f>
        <v>GREY HEATHER</v>
      </c>
      <c r="I78" s="413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500" t="s">
        <v>85</v>
      </c>
      <c r="C79" s="501"/>
      <c r="D79" s="501"/>
      <c r="E79" s="501"/>
      <c r="F79" s="508"/>
      <c r="G79" s="511"/>
      <c r="H79" s="517" t="str">
        <f t="shared" ref="H79" si="40">$D$28</f>
        <v>WASHED BURGUNDY</v>
      </c>
      <c r="I79" s="518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500" t="s">
        <v>85</v>
      </c>
      <c r="C80" s="501"/>
      <c r="D80" s="501"/>
      <c r="E80" s="501"/>
      <c r="F80" s="509"/>
      <c r="G80" s="512"/>
      <c r="H80" s="505" t="str">
        <f t="shared" ref="H80" si="42">$D$33</f>
        <v>LIME</v>
      </c>
      <c r="I80" s="504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500" t="s">
        <v>114</v>
      </c>
      <c r="C81" s="501"/>
      <c r="D81" s="501"/>
      <c r="E81" s="501"/>
      <c r="F81" s="507" t="s">
        <v>89</v>
      </c>
      <c r="G81" s="510"/>
      <c r="H81" s="521" t="str">
        <f t="shared" ref="H81" si="44">$D$18</f>
        <v>BLACK</v>
      </c>
      <c r="I81" s="522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500" t="s">
        <v>114</v>
      </c>
      <c r="C82" s="501"/>
      <c r="D82" s="501"/>
      <c r="E82" s="501"/>
      <c r="F82" s="519"/>
      <c r="G82" s="520"/>
      <c r="H82" s="413" t="str">
        <f t="shared" ref="H82" si="46">$D$23</f>
        <v>GREY HEATHER</v>
      </c>
      <c r="I82" s="413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500" t="s">
        <v>114</v>
      </c>
      <c r="C83" s="501"/>
      <c r="D83" s="501"/>
      <c r="E83" s="501"/>
      <c r="F83" s="508"/>
      <c r="G83" s="511"/>
      <c r="H83" s="517" t="str">
        <f t="shared" ref="H83" si="48">$D$28</f>
        <v>WASHED BURGUNDY</v>
      </c>
      <c r="I83" s="518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500" t="s">
        <v>114</v>
      </c>
      <c r="C84" s="501"/>
      <c r="D84" s="501"/>
      <c r="E84" s="501"/>
      <c r="F84" s="509"/>
      <c r="G84" s="512"/>
      <c r="H84" s="505" t="str">
        <f t="shared" ref="H84" si="50">$D$33</f>
        <v>LIME</v>
      </c>
      <c r="I84" s="504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501" t="s">
        <v>87</v>
      </c>
      <c r="C85" s="501"/>
      <c r="D85" s="501"/>
      <c r="E85" s="501"/>
      <c r="F85" s="507" t="s">
        <v>108</v>
      </c>
      <c r="G85" s="510" t="s">
        <v>88</v>
      </c>
      <c r="H85" s="521" t="str">
        <f t="shared" ref="H85" si="52">$D$18</f>
        <v>BLACK</v>
      </c>
      <c r="I85" s="522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501" t="s">
        <v>87</v>
      </c>
      <c r="C86" s="501"/>
      <c r="D86" s="501"/>
      <c r="E86" s="501"/>
      <c r="F86" s="519"/>
      <c r="G86" s="520"/>
      <c r="H86" s="413" t="str">
        <f t="shared" ref="H86" si="55">$D$23</f>
        <v>GREY HEATHER</v>
      </c>
      <c r="I86" s="413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501" t="s">
        <v>87</v>
      </c>
      <c r="C87" s="501"/>
      <c r="D87" s="501"/>
      <c r="E87" s="501"/>
      <c r="F87" s="508"/>
      <c r="G87" s="511"/>
      <c r="H87" s="517" t="str">
        <f t="shared" ref="H87" si="57">$D$28</f>
        <v>WASHED BURGUNDY</v>
      </c>
      <c r="I87" s="518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501" t="s">
        <v>87</v>
      </c>
      <c r="C88" s="501"/>
      <c r="D88" s="501"/>
      <c r="E88" s="501"/>
      <c r="F88" s="509"/>
      <c r="G88" s="512"/>
      <c r="H88" s="505" t="str">
        <f t="shared" ref="H88" si="59">$D$33</f>
        <v>LIME</v>
      </c>
      <c r="I88" s="504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27" t="s">
        <v>22</v>
      </c>
      <c r="B90" s="513"/>
      <c r="C90" s="513"/>
      <c r="D90" s="513"/>
      <c r="E90" s="514"/>
      <c r="F90" s="72" t="s">
        <v>47</v>
      </c>
      <c r="G90" s="72" t="s">
        <v>23</v>
      </c>
      <c r="H90" s="515" t="s">
        <v>42</v>
      </c>
      <c r="I90" s="516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500" t="s">
        <v>132</v>
      </c>
      <c r="C91" s="501"/>
      <c r="D91" s="501"/>
      <c r="E91" s="501"/>
      <c r="F91" s="507" t="s">
        <v>89</v>
      </c>
      <c r="G91" s="510" t="s">
        <v>118</v>
      </c>
      <c r="H91" s="505" t="str">
        <f t="shared" ref="H91" si="61">$D$18</f>
        <v>BLACK</v>
      </c>
      <c r="I91" s="504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500" t="s">
        <v>132</v>
      </c>
      <c r="C92" s="501"/>
      <c r="D92" s="501"/>
      <c r="E92" s="501"/>
      <c r="F92" s="508"/>
      <c r="G92" s="511"/>
      <c r="H92" s="505" t="str">
        <f t="shared" ref="H92" si="66">$D$23</f>
        <v>GREY HEATHER</v>
      </c>
      <c r="I92" s="504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500" t="s">
        <v>132</v>
      </c>
      <c r="C93" s="501"/>
      <c r="D93" s="501"/>
      <c r="E93" s="501"/>
      <c r="F93" s="508"/>
      <c r="G93" s="511"/>
      <c r="H93" s="505" t="str">
        <f t="shared" ref="H93" si="68">$D$28</f>
        <v>WASHED BURGUNDY</v>
      </c>
      <c r="I93" s="504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500" t="s">
        <v>132</v>
      </c>
      <c r="C94" s="501"/>
      <c r="D94" s="501"/>
      <c r="E94" s="501"/>
      <c r="F94" s="509"/>
      <c r="G94" s="512"/>
      <c r="H94" s="505" t="str">
        <f t="shared" ref="H94" si="70">$D$33</f>
        <v>LIME</v>
      </c>
      <c r="I94" s="504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77" t="s">
        <v>133</v>
      </c>
      <c r="C95" s="506"/>
      <c r="D95" s="506"/>
      <c r="E95" s="478"/>
      <c r="F95" s="507" t="s">
        <v>89</v>
      </c>
      <c r="G95" s="510" t="s">
        <v>118</v>
      </c>
      <c r="H95" s="505" t="str">
        <f t="shared" ref="H95:H123" si="72">$D$18</f>
        <v>BLACK</v>
      </c>
      <c r="I95" s="504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77" t="s">
        <v>133</v>
      </c>
      <c r="C96" s="506"/>
      <c r="D96" s="506"/>
      <c r="E96" s="478"/>
      <c r="F96" s="508"/>
      <c r="G96" s="511"/>
      <c r="H96" s="505" t="str">
        <f t="shared" ref="H96:H124" si="73">$D$23</f>
        <v>GREY HEATHER</v>
      </c>
      <c r="I96" s="504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77" t="s">
        <v>133</v>
      </c>
      <c r="C97" s="506"/>
      <c r="D97" s="506"/>
      <c r="E97" s="478"/>
      <c r="F97" s="508"/>
      <c r="G97" s="511"/>
      <c r="H97" s="505" t="str">
        <f t="shared" ref="H97:H121" si="74">$D$28</f>
        <v>WASHED BURGUNDY</v>
      </c>
      <c r="I97" s="504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77" t="s">
        <v>133</v>
      </c>
      <c r="C98" s="506"/>
      <c r="D98" s="506"/>
      <c r="E98" s="478"/>
      <c r="F98" s="509"/>
      <c r="G98" s="512"/>
      <c r="H98" s="505" t="str">
        <f t="shared" ref="H98:H122" si="76">$D$33</f>
        <v>LIME</v>
      </c>
      <c r="I98" s="504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77" t="s">
        <v>153</v>
      </c>
      <c r="C99" s="506"/>
      <c r="D99" s="506"/>
      <c r="E99" s="478"/>
      <c r="F99" s="507" t="s">
        <v>91</v>
      </c>
      <c r="G99" s="510" t="s">
        <v>174</v>
      </c>
      <c r="H99" s="505" t="str">
        <f t="shared" si="72"/>
        <v>BLACK</v>
      </c>
      <c r="I99" s="504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77" t="s">
        <v>153</v>
      </c>
      <c r="C100" s="506"/>
      <c r="D100" s="506"/>
      <c r="E100" s="478"/>
      <c r="F100" s="508"/>
      <c r="G100" s="511"/>
      <c r="H100" s="505" t="str">
        <f t="shared" si="73"/>
        <v>GREY HEATHER</v>
      </c>
      <c r="I100" s="504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77" t="s">
        <v>153</v>
      </c>
      <c r="C101" s="506"/>
      <c r="D101" s="506"/>
      <c r="E101" s="478"/>
      <c r="F101" s="508"/>
      <c r="G101" s="511"/>
      <c r="H101" s="505" t="str">
        <f t="shared" si="74"/>
        <v>WASHED BURGUNDY</v>
      </c>
      <c r="I101" s="504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77" t="s">
        <v>153</v>
      </c>
      <c r="C102" s="506"/>
      <c r="D102" s="506"/>
      <c r="E102" s="478"/>
      <c r="F102" s="509"/>
      <c r="G102" s="512"/>
      <c r="H102" s="505" t="str">
        <f t="shared" si="76"/>
        <v>LIME</v>
      </c>
      <c r="I102" s="504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77" t="s">
        <v>116</v>
      </c>
      <c r="C103" s="506"/>
      <c r="D103" s="506"/>
      <c r="E103" s="478"/>
      <c r="F103" s="82" t="s">
        <v>92</v>
      </c>
      <c r="G103" s="82"/>
      <c r="H103" s="505" t="str">
        <f t="shared" si="72"/>
        <v>BLACK</v>
      </c>
      <c r="I103" s="504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77" t="s">
        <v>116</v>
      </c>
      <c r="C104" s="506"/>
      <c r="D104" s="506"/>
      <c r="E104" s="478"/>
      <c r="F104" s="82" t="s">
        <v>92</v>
      </c>
      <c r="G104" s="82"/>
      <c r="H104" s="505" t="str">
        <f t="shared" si="73"/>
        <v>GREY HEATHER</v>
      </c>
      <c r="I104" s="504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77" t="s">
        <v>116</v>
      </c>
      <c r="C105" s="506"/>
      <c r="D105" s="506"/>
      <c r="E105" s="478"/>
      <c r="F105" s="82" t="s">
        <v>92</v>
      </c>
      <c r="G105" s="82"/>
      <c r="H105" s="505" t="str">
        <f t="shared" si="74"/>
        <v>WASHED BURGUNDY</v>
      </c>
      <c r="I105" s="504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77" t="s">
        <v>116</v>
      </c>
      <c r="C106" s="506"/>
      <c r="D106" s="506"/>
      <c r="E106" s="478"/>
      <c r="F106" s="82" t="s">
        <v>92</v>
      </c>
      <c r="G106" s="82"/>
      <c r="H106" s="505" t="str">
        <f t="shared" si="76"/>
        <v>LIME</v>
      </c>
      <c r="I106" s="504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500" t="s">
        <v>93</v>
      </c>
      <c r="C107" s="501"/>
      <c r="D107" s="501"/>
      <c r="E107" s="501"/>
      <c r="F107" s="82" t="s">
        <v>55</v>
      </c>
      <c r="G107" s="82"/>
      <c r="H107" s="505" t="str">
        <f t="shared" si="72"/>
        <v>BLACK</v>
      </c>
      <c r="I107" s="504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500" t="s">
        <v>93</v>
      </c>
      <c r="C108" s="501"/>
      <c r="D108" s="501"/>
      <c r="E108" s="501"/>
      <c r="F108" s="82" t="s">
        <v>55</v>
      </c>
      <c r="G108" s="82"/>
      <c r="H108" s="505" t="str">
        <f t="shared" si="73"/>
        <v>GREY HEATHER</v>
      </c>
      <c r="I108" s="504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500" t="s">
        <v>93</v>
      </c>
      <c r="C109" s="501"/>
      <c r="D109" s="501"/>
      <c r="E109" s="501"/>
      <c r="F109" s="82" t="s">
        <v>55</v>
      </c>
      <c r="G109" s="82"/>
      <c r="H109" s="505" t="str">
        <f t="shared" si="74"/>
        <v>WASHED BURGUNDY</v>
      </c>
      <c r="I109" s="504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500" t="s">
        <v>93</v>
      </c>
      <c r="C110" s="501"/>
      <c r="D110" s="501"/>
      <c r="E110" s="501"/>
      <c r="F110" s="82" t="s">
        <v>55</v>
      </c>
      <c r="G110" s="82"/>
      <c r="H110" s="505" t="str">
        <f t="shared" si="76"/>
        <v>LIME</v>
      </c>
      <c r="I110" s="504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500" t="s">
        <v>94</v>
      </c>
      <c r="C111" s="501"/>
      <c r="D111" s="501"/>
      <c r="E111" s="501"/>
      <c r="F111" s="82" t="s">
        <v>55</v>
      </c>
      <c r="G111" s="82"/>
      <c r="H111" s="505" t="str">
        <f t="shared" si="72"/>
        <v>BLACK</v>
      </c>
      <c r="I111" s="504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500" t="s">
        <v>94</v>
      </c>
      <c r="C112" s="501"/>
      <c r="D112" s="501"/>
      <c r="E112" s="501"/>
      <c r="F112" s="82" t="s">
        <v>55</v>
      </c>
      <c r="G112" s="82"/>
      <c r="H112" s="505" t="str">
        <f t="shared" si="73"/>
        <v>GREY HEATHER</v>
      </c>
      <c r="I112" s="504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500" t="s">
        <v>94</v>
      </c>
      <c r="C113" s="501"/>
      <c r="D113" s="501"/>
      <c r="E113" s="501"/>
      <c r="F113" s="82" t="s">
        <v>55</v>
      </c>
      <c r="G113" s="82"/>
      <c r="H113" s="505" t="str">
        <f t="shared" si="74"/>
        <v>WASHED BURGUNDY</v>
      </c>
      <c r="I113" s="504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500" t="s">
        <v>94</v>
      </c>
      <c r="C114" s="501"/>
      <c r="D114" s="501"/>
      <c r="E114" s="501"/>
      <c r="F114" s="82" t="s">
        <v>55</v>
      </c>
      <c r="G114" s="82"/>
      <c r="H114" s="505" t="str">
        <f t="shared" si="76"/>
        <v>LIME</v>
      </c>
      <c r="I114" s="504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500" t="s">
        <v>95</v>
      </c>
      <c r="C115" s="501"/>
      <c r="D115" s="501"/>
      <c r="E115" s="501"/>
      <c r="F115" s="82" t="s">
        <v>92</v>
      </c>
      <c r="G115" s="82"/>
      <c r="H115" s="505" t="str">
        <f t="shared" si="72"/>
        <v>BLACK</v>
      </c>
      <c r="I115" s="504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500" t="s">
        <v>95</v>
      </c>
      <c r="C116" s="501"/>
      <c r="D116" s="501"/>
      <c r="E116" s="501"/>
      <c r="F116" s="82" t="s">
        <v>92</v>
      </c>
      <c r="G116" s="82"/>
      <c r="H116" s="505" t="str">
        <f t="shared" si="73"/>
        <v>GREY HEATHER</v>
      </c>
      <c r="I116" s="504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500" t="s">
        <v>95</v>
      </c>
      <c r="C117" s="501"/>
      <c r="D117" s="501"/>
      <c r="E117" s="501"/>
      <c r="F117" s="82" t="s">
        <v>92</v>
      </c>
      <c r="G117" s="82"/>
      <c r="H117" s="505" t="str">
        <f t="shared" si="74"/>
        <v>WASHED BURGUNDY</v>
      </c>
      <c r="I117" s="504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500" t="s">
        <v>95</v>
      </c>
      <c r="C118" s="501"/>
      <c r="D118" s="501"/>
      <c r="E118" s="501"/>
      <c r="F118" s="82" t="s">
        <v>92</v>
      </c>
      <c r="G118" s="82"/>
      <c r="H118" s="505" t="str">
        <f t="shared" si="76"/>
        <v>LIME</v>
      </c>
      <c r="I118" s="504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77" t="s">
        <v>96</v>
      </c>
      <c r="C119" s="506"/>
      <c r="D119" s="506"/>
      <c r="E119" s="478"/>
      <c r="F119" s="82" t="s">
        <v>38</v>
      </c>
      <c r="G119" s="82"/>
      <c r="H119" s="505" t="str">
        <f t="shared" si="72"/>
        <v>BLACK</v>
      </c>
      <c r="I119" s="504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500" t="s">
        <v>96</v>
      </c>
      <c r="C120" s="501"/>
      <c r="D120" s="501"/>
      <c r="E120" s="501"/>
      <c r="F120" s="82" t="s">
        <v>38</v>
      </c>
      <c r="G120" s="82"/>
      <c r="H120" s="505" t="str">
        <f t="shared" si="73"/>
        <v>GREY HEATHER</v>
      </c>
      <c r="I120" s="504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500" t="s">
        <v>96</v>
      </c>
      <c r="C121" s="501"/>
      <c r="D121" s="501"/>
      <c r="E121" s="501"/>
      <c r="F121" s="82" t="s">
        <v>38</v>
      </c>
      <c r="G121" s="82"/>
      <c r="H121" s="505" t="str">
        <f t="shared" si="74"/>
        <v>WASHED BURGUNDY</v>
      </c>
      <c r="I121" s="504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500" t="s">
        <v>96</v>
      </c>
      <c r="C122" s="501"/>
      <c r="D122" s="501"/>
      <c r="E122" s="501"/>
      <c r="F122" s="82" t="s">
        <v>38</v>
      </c>
      <c r="G122" s="82"/>
      <c r="H122" s="505" t="str">
        <f t="shared" si="76"/>
        <v>LIME</v>
      </c>
      <c r="I122" s="504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500" t="s">
        <v>97</v>
      </c>
      <c r="C123" s="501"/>
      <c r="D123" s="501"/>
      <c r="E123" s="501"/>
      <c r="F123" s="82" t="s">
        <v>92</v>
      </c>
      <c r="G123" s="82"/>
      <c r="H123" s="505" t="str">
        <f t="shared" si="72"/>
        <v>BLACK</v>
      </c>
      <c r="I123" s="504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77" t="s">
        <v>97</v>
      </c>
      <c r="C124" s="506"/>
      <c r="D124" s="506"/>
      <c r="E124" s="478"/>
      <c r="F124" s="82" t="s">
        <v>92</v>
      </c>
      <c r="G124" s="82"/>
      <c r="H124" s="505" t="str">
        <f t="shared" si="73"/>
        <v>GREY HEATHER</v>
      </c>
      <c r="I124" s="504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77" t="s">
        <v>97</v>
      </c>
      <c r="C125" s="506"/>
      <c r="D125" s="506"/>
      <c r="E125" s="478"/>
      <c r="F125" s="82" t="s">
        <v>92</v>
      </c>
      <c r="G125" s="82"/>
      <c r="H125" s="505" t="str">
        <f>$D$28</f>
        <v>WASHED BURGUNDY</v>
      </c>
      <c r="I125" s="504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77" t="s">
        <v>97</v>
      </c>
      <c r="C126" s="506"/>
      <c r="D126" s="506"/>
      <c r="E126" s="478"/>
      <c r="F126" s="82" t="s">
        <v>92</v>
      </c>
      <c r="G126" s="82"/>
      <c r="H126" s="505" t="str">
        <f>$D$33</f>
        <v>LIME</v>
      </c>
      <c r="I126" s="504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500" t="s">
        <v>110</v>
      </c>
      <c r="C127" s="501"/>
      <c r="D127" s="501"/>
      <c r="E127" s="501"/>
      <c r="F127" s="502" t="s">
        <v>111</v>
      </c>
      <c r="G127" s="82"/>
      <c r="H127" s="503" t="s">
        <v>134</v>
      </c>
      <c r="I127" s="504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500" t="s">
        <v>110</v>
      </c>
      <c r="C128" s="501"/>
      <c r="D128" s="501"/>
      <c r="E128" s="501"/>
      <c r="F128" s="502"/>
      <c r="G128" s="82"/>
      <c r="H128" s="503" t="s">
        <v>135</v>
      </c>
      <c r="I128" s="504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500" t="s">
        <v>110</v>
      </c>
      <c r="C129" s="501"/>
      <c r="D129" s="501"/>
      <c r="E129" s="501"/>
      <c r="F129" s="502"/>
      <c r="G129" s="82"/>
      <c r="H129" s="503" t="s">
        <v>136</v>
      </c>
      <c r="I129" s="504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500" t="s">
        <v>110</v>
      </c>
      <c r="C130" s="501"/>
      <c r="D130" s="501"/>
      <c r="E130" s="501"/>
      <c r="F130" s="502"/>
      <c r="G130" s="82"/>
      <c r="H130" s="503">
        <v>41</v>
      </c>
      <c r="I130" s="504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500" t="s">
        <v>110</v>
      </c>
      <c r="C131" s="501"/>
      <c r="D131" s="501"/>
      <c r="E131" s="501"/>
      <c r="F131" s="502"/>
      <c r="G131" s="82"/>
      <c r="H131" s="505">
        <v>42</v>
      </c>
      <c r="I131" s="504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78" t="s">
        <v>31</v>
      </c>
      <c r="K133" s="378"/>
      <c r="L133" s="378"/>
      <c r="M133" s="378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86" t="s">
        <v>49</v>
      </c>
      <c r="C135" s="487"/>
      <c r="D135" s="487"/>
      <c r="E135" s="487"/>
      <c r="F135" s="487"/>
      <c r="G135" s="487"/>
      <c r="H135" s="487"/>
      <c r="I135" s="493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94" t="s">
        <v>99</v>
      </c>
      <c r="E136" s="494"/>
      <c r="F136" s="494" t="s">
        <v>54</v>
      </c>
      <c r="G136" s="494"/>
      <c r="H136" s="494"/>
      <c r="I136" s="494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95" t="s">
        <v>122</v>
      </c>
      <c r="D137" s="497" t="s">
        <v>124</v>
      </c>
      <c r="E137" s="498"/>
      <c r="F137" s="499" t="s">
        <v>137</v>
      </c>
      <c r="G137" s="499"/>
      <c r="H137" s="499"/>
      <c r="I137" s="499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96"/>
      <c r="D138" s="464" t="s">
        <v>125</v>
      </c>
      <c r="E138" s="466"/>
      <c r="F138" s="499" t="s">
        <v>138</v>
      </c>
      <c r="G138" s="499"/>
      <c r="H138" s="499"/>
      <c r="I138" s="499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86"/>
      <c r="C140" s="487"/>
      <c r="D140" s="381"/>
      <c r="E140" s="381"/>
      <c r="F140" s="381"/>
      <c r="G140" s="381"/>
      <c r="H140" s="381"/>
      <c r="I140" s="382"/>
      <c r="J140" s="44"/>
      <c r="K140" s="44"/>
    </row>
    <row r="141" spans="1:16" s="12" customFormat="1" ht="28" hidden="1">
      <c r="A141" s="88"/>
      <c r="B141" s="477"/>
      <c r="C141" s="478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88" t="s">
        <v>119</v>
      </c>
      <c r="C142" s="488"/>
      <c r="D142" s="100"/>
      <c r="E142" s="100">
        <v>2.2000000000000002</v>
      </c>
      <c r="F142" s="489">
        <v>3</v>
      </c>
      <c r="G142" s="490"/>
      <c r="H142" s="490"/>
      <c r="I142" s="491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92" t="s">
        <v>155</v>
      </c>
      <c r="D144" s="492"/>
      <c r="E144" s="492"/>
      <c r="F144" s="492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86" t="s">
        <v>49</v>
      </c>
      <c r="C145" s="487"/>
      <c r="D145" s="487"/>
      <c r="E145" s="487"/>
      <c r="F145" s="487"/>
      <c r="G145" s="487"/>
      <c r="H145" s="487"/>
      <c r="I145" s="493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87" t="s">
        <v>69</v>
      </c>
      <c r="F146" s="388"/>
      <c r="G146" s="388"/>
      <c r="H146" s="388"/>
      <c r="I146" s="389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90" t="s">
        <v>161</v>
      </c>
      <c r="F147" s="391"/>
      <c r="G147" s="391"/>
      <c r="H147" s="391"/>
      <c r="I147" s="392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90" t="s">
        <v>171</v>
      </c>
      <c r="F148" s="391"/>
      <c r="G148" s="391"/>
      <c r="H148" s="391"/>
      <c r="I148" s="392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90" t="s">
        <v>161</v>
      </c>
      <c r="F149" s="391"/>
      <c r="G149" s="391"/>
      <c r="H149" s="391"/>
      <c r="I149" s="392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90" t="s">
        <v>161</v>
      </c>
      <c r="F150" s="391"/>
      <c r="G150" s="391"/>
      <c r="H150" s="391"/>
      <c r="I150" s="392"/>
      <c r="J150" s="44"/>
      <c r="K150" s="44"/>
      <c r="L150" s="44"/>
      <c r="M150" s="44"/>
      <c r="N150" s="44"/>
    </row>
    <row r="151" spans="1:16" s="12" customFormat="1" ht="28">
      <c r="A151" s="88"/>
      <c r="B151" s="486" t="s">
        <v>70</v>
      </c>
      <c r="C151" s="487"/>
      <c r="D151" s="381"/>
      <c r="E151" s="381"/>
      <c r="F151" s="381"/>
      <c r="G151" s="381"/>
      <c r="H151" s="381"/>
      <c r="I151" s="382"/>
      <c r="J151" s="44"/>
      <c r="K151" s="44"/>
    </row>
    <row r="152" spans="1:16" s="12" customFormat="1" ht="56.25" customHeight="1">
      <c r="A152" s="88"/>
      <c r="B152" s="477"/>
      <c r="C152" s="478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79" t="s">
        <v>162</v>
      </c>
      <c r="C153" s="480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81" t="s">
        <v>163</v>
      </c>
      <c r="C154" s="482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83" t="s">
        <v>71</v>
      </c>
      <c r="D157" s="484"/>
      <c r="E157" s="484"/>
      <c r="F157" s="484"/>
      <c r="G157" s="484"/>
      <c r="H157" s="484"/>
      <c r="I157" s="485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64" t="s">
        <v>164</v>
      </c>
      <c r="D158" s="465"/>
      <c r="E158" s="465"/>
      <c r="F158" s="465"/>
      <c r="G158" s="465"/>
      <c r="H158" s="465"/>
      <c r="I158" s="466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64" t="s">
        <v>165</v>
      </c>
      <c r="D159" s="465"/>
      <c r="E159" s="465"/>
      <c r="F159" s="465"/>
      <c r="G159" s="465"/>
      <c r="H159" s="465"/>
      <c r="I159" s="466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67" t="s">
        <v>164</v>
      </c>
      <c r="D160" s="468"/>
      <c r="E160" s="468"/>
      <c r="F160" s="468"/>
      <c r="G160" s="468"/>
      <c r="H160" s="468"/>
      <c r="I160" s="469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70"/>
      <c r="D161" s="471"/>
      <c r="E161" s="471"/>
      <c r="F161" s="471"/>
      <c r="G161" s="471"/>
      <c r="H161" s="471"/>
      <c r="I161" s="472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73"/>
      <c r="D162" s="474"/>
      <c r="E162" s="474"/>
      <c r="F162" s="474"/>
      <c r="G162" s="474"/>
      <c r="H162" s="474"/>
      <c r="I162" s="475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78" t="s">
        <v>78</v>
      </c>
      <c r="C164" s="378"/>
      <c r="D164" s="378"/>
      <c r="E164" s="378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76"/>
      <c r="B170" s="371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2CC4-6D64-4DB7-A806-F46A36345F2A}">
  <sheetPr>
    <pageSetUpPr fitToPage="1"/>
  </sheetPr>
  <dimension ref="A1:C57"/>
  <sheetViews>
    <sheetView view="pageBreakPreview" topLeftCell="A17" zoomScale="40" zoomScaleNormal="40" zoomScaleSheetLayoutView="40" zoomScalePageLayoutView="25" workbookViewId="0">
      <selection activeCell="M20" sqref="M20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93.08984375" style="68" customWidth="1"/>
    <col min="4" max="16384" width="9.1796875" style="68"/>
  </cols>
  <sheetData>
    <row r="1" spans="1:3" s="58" customFormat="1" ht="46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DOCKET'!D7</f>
        <v>H06-PA32W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DOCKET'!D8</f>
        <v>FACULTY 2-TONE SWEATPANT WOMEN’S</v>
      </c>
      <c r="C4" s="59"/>
    </row>
    <row r="5" spans="1:3" s="58" customFormat="1" ht="54.5" customHeight="1">
      <c r="A5" s="199"/>
      <c r="B5" s="552" t="str">
        <f>'1. CUTTING DOCKET'!$H$53</f>
        <v>VINTAGE WHITE</v>
      </c>
      <c r="C5" s="553"/>
    </row>
    <row r="6" spans="1:3" s="62" customFormat="1" ht="50.5" customHeight="1">
      <c r="A6" s="161" t="s">
        <v>32</v>
      </c>
      <c r="B6" s="554" t="str">
        <f>B5</f>
        <v>VINTAGE WHITE</v>
      </c>
      <c r="C6" s="555"/>
    </row>
    <row r="7" spans="1:3" s="62" customFormat="1" ht="78" customHeight="1">
      <c r="A7" s="200" t="s">
        <v>33</v>
      </c>
      <c r="B7" s="556" t="str">
        <f>'[11]1. CUTTING DOCKET'!$B$27</f>
        <v>BRUSHED FLEECE 100% COTTON (30/1+8/1) HEAVY WASHING_350GSM</v>
      </c>
      <c r="C7" s="555"/>
    </row>
    <row r="8" spans="1:3" s="62" customFormat="1" ht="218" customHeight="1">
      <c r="A8" s="162" t="s">
        <v>32</v>
      </c>
      <c r="B8" s="557"/>
      <c r="C8" s="558"/>
    </row>
    <row r="9" spans="1:3" s="62" customFormat="1" ht="132" hidden="1" customHeight="1">
      <c r="A9" s="161" t="e">
        <f>'[11]1. CUTTING DOCKET'!#REF!</f>
        <v>#REF!</v>
      </c>
      <c r="B9" s="161"/>
      <c r="C9" s="161" t="e">
        <f>'[11]1. CUTTING DOCKET'!#REF!</f>
        <v>#REF!</v>
      </c>
    </row>
    <row r="10" spans="1:3" s="62" customFormat="1" ht="409.6" hidden="1" customHeight="1">
      <c r="A10" s="162" t="e">
        <f>'[11]1. CUTTING DOCKET'!#REF!</f>
        <v>#REF!</v>
      </c>
      <c r="B10" s="162"/>
      <c r="C10" s="164"/>
    </row>
    <row r="11" spans="1:3" s="62" customFormat="1" ht="135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66.5" hidden="1" customHeight="1">
      <c r="A12" s="162" t="e">
        <f>'[11]1. CUTTING DOCKET'!#REF!</f>
        <v>#REF!</v>
      </c>
      <c r="B12" s="162"/>
      <c r="C12" s="163"/>
    </row>
    <row r="13" spans="1:3" s="62" customFormat="1" ht="94.5" customHeight="1">
      <c r="A13" s="161" t="str">
        <f>'[11]1. CUTTING DOCKET'!B29</f>
        <v>100% COTTON SINGLE JERSEY (20'S/1 CM) _190GSM - SOFT HANDFEEL</v>
      </c>
      <c r="B13" s="554" t="str">
        <f>'1. CUTTING DOCKET'!E28</f>
        <v>VINTAGE WHITE</v>
      </c>
      <c r="C13" s="555"/>
    </row>
    <row r="14" spans="1:3" s="62" customFormat="1" ht="163" customHeight="1">
      <c r="A14" s="162" t="s">
        <v>227</v>
      </c>
      <c r="B14" s="557"/>
      <c r="C14" s="558"/>
    </row>
    <row r="15" spans="1:3" s="62" customFormat="1" ht="45" customHeight="1">
      <c r="A15" s="161" t="str">
        <f>'[11]1. CUTTING DOCKET'!B30</f>
        <v>KEO MÈ</v>
      </c>
      <c r="B15" s="554" t="s">
        <v>38</v>
      </c>
      <c r="C15" s="561"/>
    </row>
    <row r="16" spans="1:3" s="62" customFormat="1" ht="124.5" customHeight="1">
      <c r="A16" s="298" t="str">
        <f>'[11]1. CUTTING DOCKET'!D30</f>
        <v>MIỆNG TÚI SAU</v>
      </c>
      <c r="B16" s="559"/>
      <c r="C16" s="560"/>
    </row>
    <row r="17" spans="1:3" s="62" customFormat="1" ht="54" customHeight="1">
      <c r="A17" s="161" t="str">
        <f>'[11]1. CUTTING DOCKET'!B33</f>
        <v>CHỈ 40/2 MAY CHÍNH</v>
      </c>
      <c r="B17" s="554" t="str">
        <f>B13</f>
        <v>VINTAGE WHITE</v>
      </c>
      <c r="C17" s="561"/>
    </row>
    <row r="18" spans="1:3" s="62" customFormat="1" ht="59.5" customHeight="1">
      <c r="A18" s="298"/>
      <c r="B18" s="559"/>
      <c r="C18" s="560"/>
    </row>
    <row r="19" spans="1:3" s="62" customFormat="1" ht="133" customHeight="1">
      <c r="A19" s="310" t="str">
        <f>'1. CUTTING DOCKET'!B33</f>
        <v>NHÃN DỆT BẰNG VẢI 38MM*71MM 
(NHÃN CHÍNH-PHÂN THEO TỪNG SIZE)
CODE: HSC-ML-0075(WOMENS)</v>
      </c>
      <c r="B19" s="554" t="str">
        <f>'1. CUTTING DOCKET'!F33</f>
        <v>NỀN ĐEN CHỮ TRẮNG</v>
      </c>
      <c r="C19" s="561"/>
    </row>
    <row r="20" spans="1:3" s="62" customFormat="1" ht="255" customHeight="1">
      <c r="A20" s="311" t="s">
        <v>406</v>
      </c>
      <c r="B20" s="562"/>
      <c r="C20" s="563"/>
    </row>
    <row r="21" spans="1:3" s="62" customFormat="1" ht="128.5" customHeight="1">
      <c r="A21" s="310" t="s">
        <v>407</v>
      </c>
      <c r="B21" s="554" t="str">
        <f>'[11]1. CUTTING DOCKET'!$F$35</f>
        <v>NỀN TRẮNG CHỮ ĐEN</v>
      </c>
      <c r="C21" s="564"/>
    </row>
    <row r="22" spans="1:3" s="62" customFormat="1" ht="301.5" customHeight="1">
      <c r="A22" s="321" t="s">
        <v>233</v>
      </c>
      <c r="B22" s="565"/>
      <c r="C22" s="566"/>
    </row>
    <row r="23" spans="1:3" s="62" customFormat="1" ht="85.5" customHeight="1">
      <c r="A23" s="310" t="str">
        <f>'[11]1. CUTTING DOCKET'!$B$36</f>
        <v>NHÃN HSCO SATIN
CODE: HSC-ML-0002</v>
      </c>
      <c r="B23" s="554" t="str">
        <f>'[11]1. CUTTING DOCKET'!$F$37</f>
        <v>NỀN TRẮNG CHỮ ĐEN</v>
      </c>
      <c r="C23" s="564"/>
    </row>
    <row r="24" spans="1:3" s="62" customFormat="1" ht="196" customHeight="1">
      <c r="A24" s="311" t="s">
        <v>217</v>
      </c>
      <c r="B24" s="562"/>
      <c r="C24" s="571"/>
    </row>
    <row r="25" spans="1:3" s="62" customFormat="1" ht="89.5" customHeight="1">
      <c r="A25" s="310" t="str">
        <f>'[11]1. CUTTING DOCKET'!B38</f>
        <v>NHÃN TRANG TRÍ 4CM * 3.2CM 
CODE: HSA-10026</v>
      </c>
      <c r="B25" s="554" t="str">
        <f>'[11]1. CUTTING DOCKET'!$F$37</f>
        <v>NỀN TRẮNG CHỮ ĐEN</v>
      </c>
      <c r="C25" s="564"/>
    </row>
    <row r="26" spans="1:3" s="62" customFormat="1" ht="171.5" customHeight="1">
      <c r="A26" s="311" t="s">
        <v>408</v>
      </c>
      <c r="B26" s="572"/>
      <c r="C26" s="573"/>
    </row>
    <row r="27" spans="1:3" s="62" customFormat="1" ht="47.5" customHeight="1">
      <c r="A27" s="310" t="str">
        <f>'[11]1. CUTTING DOCKET'!$B$39</f>
        <v>THUN LƯNG 5CM</v>
      </c>
      <c r="B27" s="554" t="str">
        <f>'1. CUTTING DOCKET'!$F$39</f>
        <v>WHITE</v>
      </c>
      <c r="C27" s="564"/>
    </row>
    <row r="28" spans="1:3" s="62" customFormat="1" ht="265" customHeight="1">
      <c r="A28" s="312" t="s">
        <v>409</v>
      </c>
      <c r="B28" s="557"/>
      <c r="C28" s="574"/>
    </row>
    <row r="29" spans="1:3" s="62" customFormat="1" ht="41.5" customHeight="1">
      <c r="A29" s="310" t="s">
        <v>238</v>
      </c>
      <c r="B29" s="554" t="str">
        <f>'1. CUTTING DOCKET'!$F$39</f>
        <v>WHITE</v>
      </c>
      <c r="C29" s="564"/>
    </row>
    <row r="30" spans="1:3" s="62" customFormat="1" ht="155" customHeight="1">
      <c r="A30" s="312" t="s">
        <v>417</v>
      </c>
      <c r="B30" s="557"/>
      <c r="C30" s="574"/>
    </row>
    <row r="31" spans="1:3" s="62" customFormat="1" ht="74" customHeight="1">
      <c r="A31" s="310" t="str">
        <f>'[11]1. CUTTING DOCKET'!$B$40</f>
        <v>DÂY LUỒN DẸP 12MM</v>
      </c>
      <c r="B31" s="554" t="str">
        <f>B5</f>
        <v>VINTAGE WHITE</v>
      </c>
      <c r="C31" s="561"/>
    </row>
    <row r="32" spans="1:3" s="62" customFormat="1" ht="104" customHeight="1">
      <c r="A32" s="312" t="s">
        <v>235</v>
      </c>
      <c r="B32" s="557" t="s">
        <v>466</v>
      </c>
      <c r="C32" s="574"/>
    </row>
    <row r="33" spans="1:3" s="62" customFormat="1" ht="69" customHeight="1">
      <c r="A33" s="310" t="str">
        <f>'[11]1. CUTTING DOCKET'!$B$41</f>
        <v>DÂY TAPE XƯƠNG CÁ 1CM</v>
      </c>
      <c r="B33" s="554" t="str">
        <f>B5</f>
        <v>VINTAGE WHITE</v>
      </c>
      <c r="C33" s="561"/>
    </row>
    <row r="34" spans="1:3" s="62" customFormat="1" ht="120.5" customHeight="1">
      <c r="A34" s="312" t="s">
        <v>234</v>
      </c>
      <c r="B34" s="557" t="s">
        <v>466</v>
      </c>
      <c r="C34" s="574"/>
    </row>
    <row r="35" spans="1:3" s="62" customFormat="1" ht="77" customHeight="1">
      <c r="A35" s="567" t="str">
        <f>'[11]1. CUTTING DOCKET'!B45</f>
        <v>ĐẠN BẮN TREO THẺ BÀI</v>
      </c>
      <c r="B35" s="569" t="s">
        <v>89</v>
      </c>
      <c r="C35" s="570"/>
    </row>
    <row r="36" spans="1:3" s="62" customFormat="1" ht="77" customHeight="1">
      <c r="A36" s="568"/>
      <c r="B36" s="161" t="s">
        <v>410</v>
      </c>
      <c r="C36" s="165" t="s">
        <v>411</v>
      </c>
    </row>
    <row r="37" spans="1:3" s="62" customFormat="1" ht="342" customHeight="1">
      <c r="A37" s="312" t="s">
        <v>412</v>
      </c>
      <c r="B37" s="309"/>
      <c r="C37" s="313"/>
    </row>
    <row r="38" spans="1:3" s="62" customFormat="1" ht="93.65" customHeight="1">
      <c r="A38" s="310" t="str">
        <f>'[11]1. CUTTING DOCKET'!B45</f>
        <v>ĐẠN BẮN TREO THẺ BÀI</v>
      </c>
      <c r="B38" s="554" t="s">
        <v>39</v>
      </c>
      <c r="C38" s="561"/>
    </row>
    <row r="39" spans="1:3" s="62" customFormat="1" ht="150.5" customHeight="1">
      <c r="A39" s="312" t="s">
        <v>413</v>
      </c>
      <c r="B39" s="557"/>
      <c r="C39" s="574"/>
    </row>
    <row r="40" spans="1:3" s="62" customFormat="1" ht="95.25" customHeight="1">
      <c r="A40" s="310" t="str">
        <f>'[11]1. CUTTING DOCKET'!B46</f>
        <v>STICKER BARCODE TẠI THẺ BÀI
KÍCH THƯỚC: 20CMX30CM</v>
      </c>
      <c r="B40" s="554" t="s">
        <v>89</v>
      </c>
      <c r="C40" s="561"/>
    </row>
    <row r="41" spans="1:3" s="62" customFormat="1" ht="213" customHeight="1">
      <c r="A41" s="312" t="s">
        <v>457</v>
      </c>
      <c r="B41" s="557"/>
      <c r="C41" s="574"/>
    </row>
    <row r="42" spans="1:3" s="62" customFormat="1" ht="105.5" customHeight="1">
      <c r="A42" s="310" t="str">
        <f>'[11]1. CUTTING DOCKET'!B47</f>
        <v>STICKER BARCODE TẠI POLY BAG
KÍCH THƯỚC: 35CMX55CM</v>
      </c>
      <c r="B42" s="554" t="str">
        <f>B40</f>
        <v>NỀN TRẮNG CHỮ ĐEN</v>
      </c>
      <c r="C42" s="561"/>
    </row>
    <row r="43" spans="1:3" s="62" customFormat="1" ht="228" customHeight="1">
      <c r="A43" s="312" t="s">
        <v>458</v>
      </c>
      <c r="B43" s="557"/>
      <c r="C43" s="558"/>
    </row>
    <row r="44" spans="1:3" s="62" customFormat="1" ht="91.5" customHeight="1">
      <c r="A44" s="310" t="str">
        <f>'[11]1. CUTTING DOCKET'!B48</f>
        <v>STICKER CARTON CHI TIẾT TỪNG CỬA HÀNG</v>
      </c>
      <c r="B44" s="554" t="str">
        <f>B42</f>
        <v>NỀN TRẮNG CHỮ ĐEN</v>
      </c>
      <c r="C44" s="561"/>
    </row>
    <row r="45" spans="1:3" s="62" customFormat="1" ht="206" customHeight="1">
      <c r="A45" s="312" t="s">
        <v>205</v>
      </c>
      <c r="B45" s="557"/>
      <c r="C45" s="558"/>
    </row>
    <row r="46" spans="1:3" s="62" customFormat="1" ht="85" customHeight="1">
      <c r="A46" s="310" t="str">
        <f>'[11]1. CUTTING DOCKET'!B49</f>
        <v>POLY BAG LỚN</v>
      </c>
      <c r="B46" s="554" t="s">
        <v>92</v>
      </c>
      <c r="C46" s="561"/>
    </row>
    <row r="47" spans="1:3" s="62" customFormat="1" ht="137" customHeight="1">
      <c r="A47" s="312" t="s">
        <v>414</v>
      </c>
      <c r="B47" s="557"/>
      <c r="C47" s="558"/>
    </row>
    <row r="48" spans="1:3" s="62" customFormat="1" ht="85" customHeight="1">
      <c r="A48" s="310" t="str">
        <f>'[11]1. CUTTING DOCKET'!B50</f>
        <v>POLY BAG THÙNG</v>
      </c>
      <c r="B48" s="554" t="s">
        <v>92</v>
      </c>
      <c r="C48" s="561"/>
    </row>
    <row r="49" spans="1:3" s="62" customFormat="1" ht="138" customHeight="1">
      <c r="A49" s="312" t="s">
        <v>415</v>
      </c>
      <c r="B49" s="557"/>
      <c r="C49" s="558"/>
    </row>
    <row r="50" spans="1:3" s="62" customFormat="1" ht="85" customHeight="1">
      <c r="A50" s="310" t="s">
        <v>402</v>
      </c>
      <c r="B50" s="554" t="s">
        <v>92</v>
      </c>
      <c r="C50" s="561"/>
    </row>
    <row r="51" spans="1:3" s="62" customFormat="1" ht="183.5" customHeight="1">
      <c r="A51" s="312" t="s">
        <v>204</v>
      </c>
      <c r="B51" s="557"/>
      <c r="C51" s="558"/>
    </row>
    <row r="52" spans="1:3" s="62" customFormat="1" ht="91.5" customHeight="1">
      <c r="A52" s="310" t="s">
        <v>403</v>
      </c>
      <c r="B52" s="554" t="s">
        <v>92</v>
      </c>
      <c r="C52" s="561"/>
    </row>
    <row r="53" spans="1:3" s="62" customFormat="1" ht="139.5" customHeight="1">
      <c r="A53" s="312" t="s">
        <v>204</v>
      </c>
      <c r="B53" s="557"/>
      <c r="C53" s="558"/>
    </row>
    <row r="54" spans="1:3" s="62" customFormat="1" ht="89" customHeight="1">
      <c r="A54" s="310" t="s">
        <v>404</v>
      </c>
      <c r="B54" s="554" t="s">
        <v>55</v>
      </c>
      <c r="C54" s="561"/>
    </row>
    <row r="55" spans="1:3" s="62" customFormat="1" ht="142" customHeight="1">
      <c r="A55" s="312" t="s">
        <v>416</v>
      </c>
      <c r="B55" s="557"/>
      <c r="C55" s="558"/>
    </row>
    <row r="56" spans="1:3" s="62" customFormat="1" ht="87.5" customHeight="1">
      <c r="A56" s="310" t="s">
        <v>203</v>
      </c>
      <c r="B56" s="554" t="str">
        <f>B54</f>
        <v>NATURAL</v>
      </c>
      <c r="C56" s="561"/>
    </row>
    <row r="57" spans="1:3" s="62" customFormat="1" ht="165.5" customHeight="1">
      <c r="A57" s="312" t="s">
        <v>415</v>
      </c>
      <c r="B57" s="557"/>
      <c r="C57" s="558"/>
    </row>
  </sheetData>
  <mergeCells count="48">
    <mergeCell ref="B56:C56"/>
    <mergeCell ref="B57:C57"/>
    <mergeCell ref="B29:C29"/>
    <mergeCell ref="B30:C30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43:C43"/>
    <mergeCell ref="B28:C28"/>
    <mergeCell ref="B31:C31"/>
    <mergeCell ref="B32:C32"/>
    <mergeCell ref="B33:C33"/>
    <mergeCell ref="B34:C34"/>
    <mergeCell ref="B38:C38"/>
    <mergeCell ref="B39:C39"/>
    <mergeCell ref="B40:C40"/>
    <mergeCell ref="B41:C41"/>
    <mergeCell ref="B42:C42"/>
    <mergeCell ref="B22:C22"/>
    <mergeCell ref="A35:A36"/>
    <mergeCell ref="B35:C35"/>
    <mergeCell ref="B24:C24"/>
    <mergeCell ref="B25:C25"/>
    <mergeCell ref="B26:C26"/>
    <mergeCell ref="B27:C27"/>
    <mergeCell ref="B23:C23"/>
    <mergeCell ref="B19:C19"/>
    <mergeCell ref="B20:C20"/>
    <mergeCell ref="B21:C21"/>
    <mergeCell ref="B13:C13"/>
    <mergeCell ref="B14:C14"/>
    <mergeCell ref="B15:C15"/>
    <mergeCell ref="B16:C16"/>
    <mergeCell ref="B17:C17"/>
    <mergeCell ref="B5:C5"/>
    <mergeCell ref="B6:C6"/>
    <mergeCell ref="B7:C7"/>
    <mergeCell ref="B8:C8"/>
    <mergeCell ref="B18:C18"/>
  </mergeCells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0" max="2" man="1"/>
    <brk id="34" max="2" man="1"/>
    <brk id="45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E466-DDD0-4A34-BB2E-5243452E82C8}">
  <dimension ref="A1:N30"/>
  <sheetViews>
    <sheetView view="pageBreakPreview" topLeftCell="A4" zoomScale="60" zoomScaleNormal="70" workbookViewId="0">
      <selection activeCell="M7" sqref="M7"/>
    </sheetView>
  </sheetViews>
  <sheetFormatPr defaultColWidth="8.7265625" defaultRowHeight="20"/>
  <cols>
    <col min="1" max="1" width="14.453125" style="364" customWidth="1"/>
    <col min="2" max="2" width="57.26953125" style="364" customWidth="1"/>
    <col min="3" max="3" width="57.26953125" style="364" hidden="1" customWidth="1"/>
    <col min="4" max="4" width="57.26953125" style="364" customWidth="1"/>
    <col min="5" max="5" width="14.90625" style="364" customWidth="1"/>
    <col min="6" max="6" width="18.453125" style="366" hidden="1" customWidth="1"/>
    <col min="7" max="7" width="18.26953125" style="364" customWidth="1"/>
    <col min="8" max="8" width="12.36328125" style="364" customWidth="1"/>
    <col min="9" max="9" width="14.81640625" style="364" hidden="1" customWidth="1"/>
    <col min="10" max="13" width="12.36328125" style="364" customWidth="1"/>
    <col min="14" max="14" width="32.26953125" style="364" customWidth="1"/>
    <col min="15" max="16384" width="8.7265625" style="364"/>
  </cols>
  <sheetData>
    <row r="1" spans="1:14" s="325" customFormat="1" ht="22.9" customHeight="1">
      <c r="A1" s="575" t="s">
        <v>423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7"/>
    </row>
    <row r="2" spans="1:14" s="325" customFormat="1" ht="22.9" customHeight="1">
      <c r="A2" s="575" t="s">
        <v>424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7"/>
    </row>
    <row r="3" spans="1:14" s="325" customFormat="1" ht="73.900000000000006" customHeight="1">
      <c r="A3" s="326" t="s">
        <v>474</v>
      </c>
      <c r="B3" s="327" t="s">
        <v>475</v>
      </c>
      <c r="C3" s="327"/>
      <c r="D3" s="327"/>
      <c r="E3" s="327"/>
      <c r="F3" s="324"/>
      <c r="G3" s="327" t="s">
        <v>476</v>
      </c>
      <c r="H3" s="578" t="s">
        <v>477</v>
      </c>
      <c r="I3" s="578"/>
      <c r="J3" s="578"/>
      <c r="K3" s="327"/>
      <c r="L3" s="327" t="s">
        <v>478</v>
      </c>
      <c r="M3" s="327" t="s">
        <v>479</v>
      </c>
      <c r="N3" s="328" t="s">
        <v>480</v>
      </c>
    </row>
    <row r="4" spans="1:14" s="325" customFormat="1" ht="69.400000000000006" customHeight="1">
      <c r="A4" s="329" t="s">
        <v>252</v>
      </c>
      <c r="B4" s="329" t="s">
        <v>253</v>
      </c>
      <c r="C4" s="330" t="s">
        <v>254</v>
      </c>
      <c r="D4" s="330"/>
      <c r="E4" s="329" t="s">
        <v>481</v>
      </c>
      <c r="F4" s="329" t="s">
        <v>482</v>
      </c>
      <c r="G4" s="331" t="s">
        <v>256</v>
      </c>
      <c r="H4" s="329" t="s">
        <v>182</v>
      </c>
      <c r="I4" s="332" t="s">
        <v>483</v>
      </c>
      <c r="J4" s="333" t="s">
        <v>484</v>
      </c>
      <c r="K4" s="329" t="s">
        <v>10</v>
      </c>
      <c r="L4" s="329" t="s">
        <v>57</v>
      </c>
      <c r="M4" s="329" t="s">
        <v>58</v>
      </c>
      <c r="N4" s="330" t="s">
        <v>425</v>
      </c>
    </row>
    <row r="5" spans="1:14" s="342" customFormat="1" ht="55.9" customHeight="1">
      <c r="A5" s="334" t="s">
        <v>426</v>
      </c>
      <c r="B5" s="335" t="s">
        <v>485</v>
      </c>
      <c r="C5" s="335" t="s">
        <v>259</v>
      </c>
      <c r="D5" s="336" t="s">
        <v>486</v>
      </c>
      <c r="E5" s="337">
        <v>1</v>
      </c>
      <c r="F5" s="337">
        <v>1</v>
      </c>
      <c r="G5" s="338">
        <v>2</v>
      </c>
      <c r="H5" s="339">
        <f>J5-G5</f>
        <v>24</v>
      </c>
      <c r="I5" s="340">
        <v>26</v>
      </c>
      <c r="J5" s="338">
        <v>26</v>
      </c>
      <c r="K5" s="341">
        <f>J5+G5</f>
        <v>28</v>
      </c>
      <c r="L5" s="341">
        <f>K5+G5</f>
        <v>30</v>
      </c>
      <c r="M5" s="341">
        <f>L5+G5</f>
        <v>32</v>
      </c>
      <c r="N5" s="335"/>
    </row>
    <row r="6" spans="1:14" s="342" customFormat="1" ht="55.9" customHeight="1">
      <c r="A6" s="334" t="s">
        <v>427</v>
      </c>
      <c r="B6" s="335" t="s">
        <v>487</v>
      </c>
      <c r="C6" s="335" t="s">
        <v>265</v>
      </c>
      <c r="D6" s="336" t="s">
        <v>488</v>
      </c>
      <c r="E6" s="337">
        <v>1</v>
      </c>
      <c r="F6" s="337">
        <v>1</v>
      </c>
      <c r="G6" s="338">
        <v>2</v>
      </c>
      <c r="H6" s="339">
        <f>J6-G6</f>
        <v>34</v>
      </c>
      <c r="I6" s="340">
        <v>36</v>
      </c>
      <c r="J6" s="338">
        <v>36</v>
      </c>
      <c r="K6" s="341">
        <f t="shared" ref="K6:K26" si="0">J6+G6</f>
        <v>38</v>
      </c>
      <c r="L6" s="341">
        <f t="shared" ref="L6:L29" si="1">K6+G6</f>
        <v>40</v>
      </c>
      <c r="M6" s="341">
        <f t="shared" ref="M6:M26" si="2">L6+G6</f>
        <v>42</v>
      </c>
      <c r="N6" s="335"/>
    </row>
    <row r="7" spans="1:14" s="342" customFormat="1" ht="55.9" customHeight="1">
      <c r="A7" s="334" t="s">
        <v>428</v>
      </c>
      <c r="B7" s="335" t="s">
        <v>269</v>
      </c>
      <c r="C7" s="335" t="s">
        <v>489</v>
      </c>
      <c r="D7" s="336" t="s">
        <v>490</v>
      </c>
      <c r="E7" s="337">
        <v>0.125</v>
      </c>
      <c r="F7" s="337">
        <v>0.125</v>
      </c>
      <c r="G7" s="338">
        <v>0</v>
      </c>
      <c r="H7" s="343" t="s">
        <v>445</v>
      </c>
      <c r="I7" s="344" t="s">
        <v>445</v>
      </c>
      <c r="J7" s="334" t="s">
        <v>445</v>
      </c>
      <c r="K7" s="341">
        <f t="shared" si="0"/>
        <v>1.5</v>
      </c>
      <c r="L7" s="341">
        <f t="shared" si="1"/>
        <v>1.5</v>
      </c>
      <c r="M7" s="341">
        <f t="shared" si="2"/>
        <v>1.5</v>
      </c>
      <c r="N7" s="335"/>
    </row>
    <row r="8" spans="1:14" s="342" customFormat="1" ht="55.9" customHeight="1">
      <c r="A8" s="334" t="s">
        <v>429</v>
      </c>
      <c r="B8" s="335" t="s">
        <v>273</v>
      </c>
      <c r="C8" s="335" t="s">
        <v>491</v>
      </c>
      <c r="D8" s="336" t="s">
        <v>492</v>
      </c>
      <c r="E8" s="337">
        <v>1</v>
      </c>
      <c r="F8" s="337">
        <v>1</v>
      </c>
      <c r="G8" s="338">
        <v>2</v>
      </c>
      <c r="H8" s="339">
        <f>J8-G8</f>
        <v>54</v>
      </c>
      <c r="I8" s="340">
        <v>56</v>
      </c>
      <c r="J8" s="338">
        <v>56</v>
      </c>
      <c r="K8" s="341">
        <f t="shared" si="0"/>
        <v>58</v>
      </c>
      <c r="L8" s="341">
        <f t="shared" si="1"/>
        <v>60</v>
      </c>
      <c r="M8" s="341">
        <f t="shared" si="2"/>
        <v>62</v>
      </c>
      <c r="N8" s="335"/>
    </row>
    <row r="9" spans="1:14" s="342" customFormat="1" ht="55.9" customHeight="1">
      <c r="A9" s="334" t="s">
        <v>430</v>
      </c>
      <c r="B9" s="335" t="s">
        <v>283</v>
      </c>
      <c r="C9" s="335" t="s">
        <v>493</v>
      </c>
      <c r="D9" s="336" t="s">
        <v>494</v>
      </c>
      <c r="E9" s="337">
        <v>0.25</v>
      </c>
      <c r="F9" s="337">
        <v>0.25</v>
      </c>
      <c r="G9" s="345">
        <v>0.25</v>
      </c>
      <c r="H9" s="341">
        <f>J9-G9</f>
        <v>12.49</v>
      </c>
      <c r="I9" s="344" t="s">
        <v>432</v>
      </c>
      <c r="J9" s="337">
        <f>I9*1.04</f>
        <v>12.74</v>
      </c>
      <c r="K9" s="341">
        <f t="shared" si="0"/>
        <v>12.99</v>
      </c>
      <c r="L9" s="341">
        <f t="shared" si="1"/>
        <v>13.24</v>
      </c>
      <c r="M9" s="341">
        <f t="shared" si="2"/>
        <v>13.49</v>
      </c>
      <c r="N9" s="335"/>
    </row>
    <row r="10" spans="1:14" s="342" customFormat="1" ht="55.9" customHeight="1">
      <c r="A10" s="334" t="s">
        <v>431</v>
      </c>
      <c r="B10" s="335" t="s">
        <v>290</v>
      </c>
      <c r="C10" s="335" t="s">
        <v>495</v>
      </c>
      <c r="D10" s="336" t="s">
        <v>496</v>
      </c>
      <c r="E10" s="337">
        <v>0.375</v>
      </c>
      <c r="F10" s="337">
        <v>0.375</v>
      </c>
      <c r="G10" s="346">
        <v>0.375</v>
      </c>
      <c r="H10" s="341">
        <f t="shared" ref="H10:H29" si="3">J10-G10</f>
        <v>16.25</v>
      </c>
      <c r="I10" s="347">
        <v>16</v>
      </c>
      <c r="J10" s="348">
        <v>16.625</v>
      </c>
      <c r="K10" s="341">
        <f t="shared" si="0"/>
        <v>17</v>
      </c>
      <c r="L10" s="341">
        <f t="shared" si="1"/>
        <v>17.375</v>
      </c>
      <c r="M10" s="341">
        <f t="shared" si="2"/>
        <v>17.75</v>
      </c>
      <c r="N10" s="335"/>
    </row>
    <row r="11" spans="1:14" s="342" customFormat="1" ht="55.9" customHeight="1">
      <c r="A11" s="334" t="s">
        <v>433</v>
      </c>
      <c r="B11" s="335" t="s">
        <v>299</v>
      </c>
      <c r="C11" s="335" t="s">
        <v>300</v>
      </c>
      <c r="D11" s="336" t="s">
        <v>497</v>
      </c>
      <c r="E11" s="337">
        <v>0.25</v>
      </c>
      <c r="F11" s="337" t="s">
        <v>222</v>
      </c>
      <c r="G11" s="338">
        <v>0</v>
      </c>
      <c r="H11" s="341">
        <f t="shared" si="3"/>
        <v>8</v>
      </c>
      <c r="I11" s="340">
        <v>8</v>
      </c>
      <c r="J11" s="338">
        <v>8</v>
      </c>
      <c r="K11" s="341">
        <f t="shared" si="0"/>
        <v>8</v>
      </c>
      <c r="L11" s="341">
        <f t="shared" si="1"/>
        <v>8</v>
      </c>
      <c r="M11" s="341">
        <f t="shared" si="2"/>
        <v>8</v>
      </c>
      <c r="N11" s="335"/>
    </row>
    <row r="12" spans="1:14" s="342" customFormat="1" ht="55.9" customHeight="1">
      <c r="A12" s="334" t="s">
        <v>434</v>
      </c>
      <c r="B12" s="335" t="s">
        <v>302</v>
      </c>
      <c r="C12" s="335" t="s">
        <v>303</v>
      </c>
      <c r="D12" s="336" t="s">
        <v>498</v>
      </c>
      <c r="E12" s="337">
        <v>1</v>
      </c>
      <c r="F12" s="337">
        <v>1</v>
      </c>
      <c r="G12" s="338">
        <v>2</v>
      </c>
      <c r="H12" s="341">
        <f t="shared" si="3"/>
        <v>39</v>
      </c>
      <c r="I12" s="340">
        <v>41</v>
      </c>
      <c r="J12" s="338">
        <v>41</v>
      </c>
      <c r="K12" s="341">
        <f t="shared" si="0"/>
        <v>43</v>
      </c>
      <c r="L12" s="341">
        <f t="shared" si="1"/>
        <v>45</v>
      </c>
      <c r="M12" s="341">
        <f t="shared" si="2"/>
        <v>47</v>
      </c>
      <c r="N12" s="335"/>
    </row>
    <row r="13" spans="1:14" s="342" customFormat="1" ht="55.9" customHeight="1">
      <c r="A13" s="334" t="s">
        <v>435</v>
      </c>
      <c r="B13" s="335" t="s">
        <v>308</v>
      </c>
      <c r="C13" s="335" t="s">
        <v>309</v>
      </c>
      <c r="D13" s="336" t="s">
        <v>499</v>
      </c>
      <c r="E13" s="349">
        <v>0.375</v>
      </c>
      <c r="F13" s="350">
        <v>1.25</v>
      </c>
      <c r="G13" s="345">
        <v>0.25</v>
      </c>
      <c r="H13" s="341">
        <f t="shared" si="3"/>
        <v>29.875</v>
      </c>
      <c r="I13" s="347">
        <v>29</v>
      </c>
      <c r="J13" s="348">
        <v>30.125</v>
      </c>
      <c r="K13" s="341">
        <f t="shared" si="0"/>
        <v>30.375</v>
      </c>
      <c r="L13" s="341">
        <f t="shared" si="1"/>
        <v>30.625</v>
      </c>
      <c r="M13" s="341">
        <f>L13</f>
        <v>30.625</v>
      </c>
      <c r="N13" s="351"/>
    </row>
    <row r="14" spans="1:14" s="342" customFormat="1" ht="55.9" customHeight="1">
      <c r="A14" s="334" t="s">
        <v>436</v>
      </c>
      <c r="B14" s="335" t="s">
        <v>500</v>
      </c>
      <c r="C14" s="352" t="s">
        <v>315</v>
      </c>
      <c r="D14" s="336" t="s">
        <v>501</v>
      </c>
      <c r="E14" s="353">
        <v>0.625</v>
      </c>
      <c r="F14" s="353">
        <v>0.625</v>
      </c>
      <c r="G14" s="354" t="s">
        <v>502</v>
      </c>
      <c r="H14" s="341">
        <f t="shared" si="3"/>
        <v>23.375</v>
      </c>
      <c r="I14" s="344" t="s">
        <v>503</v>
      </c>
      <c r="J14" s="334" t="s">
        <v>503</v>
      </c>
      <c r="K14" s="341">
        <f t="shared" si="0"/>
        <v>25.625</v>
      </c>
      <c r="L14" s="341">
        <f t="shared" si="1"/>
        <v>26.75</v>
      </c>
      <c r="M14" s="341">
        <f t="shared" si="2"/>
        <v>27.875</v>
      </c>
      <c r="N14" s="335"/>
    </row>
    <row r="15" spans="1:14" s="342" customFormat="1" ht="55.9" customHeight="1">
      <c r="A15" s="334" t="s">
        <v>437</v>
      </c>
      <c r="B15" s="335" t="s">
        <v>321</v>
      </c>
      <c r="C15" s="352" t="s">
        <v>504</v>
      </c>
      <c r="D15" s="336" t="s">
        <v>505</v>
      </c>
      <c r="E15" s="353">
        <v>0.25</v>
      </c>
      <c r="F15" s="353" t="s">
        <v>222</v>
      </c>
      <c r="G15" s="355">
        <v>0</v>
      </c>
      <c r="H15" s="341">
        <f t="shared" si="3"/>
        <v>14.875</v>
      </c>
      <c r="I15" s="356" t="s">
        <v>438</v>
      </c>
      <c r="J15" s="337">
        <v>14.875</v>
      </c>
      <c r="K15" s="341">
        <f t="shared" si="0"/>
        <v>14.875</v>
      </c>
      <c r="L15" s="341">
        <f t="shared" si="1"/>
        <v>14.875</v>
      </c>
      <c r="M15" s="341">
        <f t="shared" si="2"/>
        <v>14.875</v>
      </c>
      <c r="N15" s="335"/>
    </row>
    <row r="16" spans="1:14" s="342" customFormat="1" ht="55.9" customHeight="1">
      <c r="A16" s="334" t="s">
        <v>57</v>
      </c>
      <c r="B16" s="335" t="s">
        <v>325</v>
      </c>
      <c r="C16" s="357" t="s">
        <v>506</v>
      </c>
      <c r="D16" s="336" t="s">
        <v>507</v>
      </c>
      <c r="E16" s="353">
        <v>0.5</v>
      </c>
      <c r="F16" s="353">
        <v>0.5</v>
      </c>
      <c r="G16" s="358">
        <v>0.75</v>
      </c>
      <c r="H16" s="341">
        <f t="shared" si="3"/>
        <v>17.25</v>
      </c>
      <c r="I16" s="340">
        <v>18</v>
      </c>
      <c r="J16" s="338">
        <v>18</v>
      </c>
      <c r="K16" s="341">
        <f t="shared" si="0"/>
        <v>18.75</v>
      </c>
      <c r="L16" s="341">
        <f t="shared" si="1"/>
        <v>19.5</v>
      </c>
      <c r="M16" s="341">
        <f t="shared" si="2"/>
        <v>20.25</v>
      </c>
      <c r="N16" s="335"/>
    </row>
    <row r="17" spans="1:14" s="342" customFormat="1" ht="55.9" customHeight="1">
      <c r="A17" s="334" t="s">
        <v>10</v>
      </c>
      <c r="B17" s="335" t="s">
        <v>333</v>
      </c>
      <c r="C17" s="359" t="s">
        <v>508</v>
      </c>
      <c r="D17" s="336" t="s">
        <v>509</v>
      </c>
      <c r="E17" s="360">
        <v>0.5</v>
      </c>
      <c r="F17" s="360" t="s">
        <v>222</v>
      </c>
      <c r="G17" s="355">
        <v>0</v>
      </c>
      <c r="H17" s="341">
        <f t="shared" si="3"/>
        <v>18.625</v>
      </c>
      <c r="I17" s="347">
        <v>18</v>
      </c>
      <c r="J17" s="348">
        <v>18.625</v>
      </c>
      <c r="K17" s="341">
        <f t="shared" si="0"/>
        <v>18.625</v>
      </c>
      <c r="L17" s="341">
        <f t="shared" si="1"/>
        <v>18.625</v>
      </c>
      <c r="M17" s="341">
        <f t="shared" si="2"/>
        <v>18.625</v>
      </c>
      <c r="N17" s="335"/>
    </row>
    <row r="18" spans="1:14" s="342" customFormat="1" ht="55.9" customHeight="1">
      <c r="A18" s="334" t="s">
        <v>439</v>
      </c>
      <c r="B18" s="335" t="s">
        <v>335</v>
      </c>
      <c r="C18" s="359" t="s">
        <v>336</v>
      </c>
      <c r="D18" s="336" t="s">
        <v>510</v>
      </c>
      <c r="E18" s="360">
        <v>0.5</v>
      </c>
      <c r="F18" s="360">
        <v>0.5</v>
      </c>
      <c r="G18" s="358">
        <v>0.75</v>
      </c>
      <c r="H18" s="341">
        <f t="shared" si="3"/>
        <v>16.25</v>
      </c>
      <c r="I18" s="340">
        <v>17</v>
      </c>
      <c r="J18" s="338">
        <v>17</v>
      </c>
      <c r="K18" s="341">
        <f t="shared" si="0"/>
        <v>17.75</v>
      </c>
      <c r="L18" s="341">
        <f t="shared" si="1"/>
        <v>18.5</v>
      </c>
      <c r="M18" s="341">
        <f t="shared" si="2"/>
        <v>19.25</v>
      </c>
      <c r="N18" s="335"/>
    </row>
    <row r="19" spans="1:14" s="342" customFormat="1" ht="55.9" customHeight="1">
      <c r="A19" s="334" t="s">
        <v>440</v>
      </c>
      <c r="B19" s="335" t="s">
        <v>338</v>
      </c>
      <c r="C19" s="361" t="s">
        <v>339</v>
      </c>
      <c r="D19" s="336" t="s">
        <v>511</v>
      </c>
      <c r="E19" s="362">
        <v>0.375</v>
      </c>
      <c r="F19" s="362">
        <v>0.375</v>
      </c>
      <c r="G19" s="363">
        <v>0.5</v>
      </c>
      <c r="H19" s="341">
        <f t="shared" si="3"/>
        <v>9</v>
      </c>
      <c r="I19" s="344" t="s">
        <v>512</v>
      </c>
      <c r="J19" s="334" t="s">
        <v>512</v>
      </c>
      <c r="K19" s="341">
        <f t="shared" si="0"/>
        <v>10</v>
      </c>
      <c r="L19" s="341">
        <f t="shared" si="1"/>
        <v>10.5</v>
      </c>
      <c r="M19" s="341">
        <f t="shared" si="2"/>
        <v>11</v>
      </c>
      <c r="N19" s="335"/>
    </row>
    <row r="20" spans="1:14" s="342" customFormat="1" ht="55.9" customHeight="1">
      <c r="A20" s="334" t="s">
        <v>441</v>
      </c>
      <c r="B20" s="335" t="s">
        <v>345</v>
      </c>
      <c r="C20" s="335" t="s">
        <v>346</v>
      </c>
      <c r="D20" s="336" t="s">
        <v>513</v>
      </c>
      <c r="E20" s="362">
        <v>0.375</v>
      </c>
      <c r="F20" s="362">
        <v>0.375</v>
      </c>
      <c r="G20" s="363">
        <v>0.5</v>
      </c>
      <c r="H20" s="341">
        <f t="shared" si="3"/>
        <v>15.5</v>
      </c>
      <c r="I20" s="340">
        <v>16</v>
      </c>
      <c r="J20" s="338">
        <v>16</v>
      </c>
      <c r="K20" s="341">
        <f t="shared" si="0"/>
        <v>16.5</v>
      </c>
      <c r="L20" s="341">
        <f t="shared" si="1"/>
        <v>17</v>
      </c>
      <c r="M20" s="341">
        <f t="shared" si="2"/>
        <v>17.5</v>
      </c>
      <c r="N20" s="335"/>
    </row>
    <row r="21" spans="1:14" s="342" customFormat="1" ht="55.9" customHeight="1">
      <c r="A21" s="334" t="s">
        <v>442</v>
      </c>
      <c r="B21" s="335" t="s">
        <v>353</v>
      </c>
      <c r="C21" s="335" t="s">
        <v>354</v>
      </c>
      <c r="D21" s="336" t="s">
        <v>514</v>
      </c>
      <c r="E21" s="337">
        <v>0.125</v>
      </c>
      <c r="F21" s="337">
        <v>0.125</v>
      </c>
      <c r="G21" s="338">
        <v>0</v>
      </c>
      <c r="H21" s="341">
        <f t="shared" si="3"/>
        <v>1</v>
      </c>
      <c r="I21" s="340">
        <v>1</v>
      </c>
      <c r="J21" s="338">
        <v>1</v>
      </c>
      <c r="K21" s="341">
        <f t="shared" si="0"/>
        <v>1</v>
      </c>
      <c r="L21" s="341">
        <f t="shared" si="1"/>
        <v>1</v>
      </c>
      <c r="M21" s="341">
        <f t="shared" si="2"/>
        <v>1</v>
      </c>
      <c r="N21" s="335"/>
    </row>
    <row r="22" spans="1:14" s="342" customFormat="1" ht="55.9" customHeight="1">
      <c r="A22" s="334" t="s">
        <v>443</v>
      </c>
      <c r="B22" s="335" t="s">
        <v>356</v>
      </c>
      <c r="C22" s="335" t="s">
        <v>515</v>
      </c>
      <c r="D22" s="336" t="s">
        <v>516</v>
      </c>
      <c r="E22" s="337">
        <v>0.125</v>
      </c>
      <c r="F22" s="337">
        <v>0.125</v>
      </c>
      <c r="G22" s="338">
        <v>0</v>
      </c>
      <c r="H22" s="341">
        <f t="shared" si="3"/>
        <v>2</v>
      </c>
      <c r="I22" s="340">
        <v>2</v>
      </c>
      <c r="J22" s="338">
        <v>2</v>
      </c>
      <c r="K22" s="341">
        <f t="shared" si="0"/>
        <v>2</v>
      </c>
      <c r="L22" s="341">
        <f t="shared" si="1"/>
        <v>2</v>
      </c>
      <c r="M22" s="341">
        <f t="shared" si="2"/>
        <v>2</v>
      </c>
      <c r="N22" s="335"/>
    </row>
    <row r="23" spans="1:14" s="342" customFormat="1" ht="55.9" customHeight="1">
      <c r="A23" s="334" t="s">
        <v>60</v>
      </c>
      <c r="B23" s="335" t="s">
        <v>359</v>
      </c>
      <c r="C23" s="335" t="s">
        <v>360</v>
      </c>
      <c r="D23" s="336" t="s">
        <v>517</v>
      </c>
      <c r="E23" s="337">
        <v>0.125</v>
      </c>
      <c r="F23" s="337">
        <v>0.125</v>
      </c>
      <c r="G23" s="338">
        <v>0</v>
      </c>
      <c r="H23" s="341">
        <f t="shared" si="3"/>
        <v>1.125</v>
      </c>
      <c r="I23" s="344" t="s">
        <v>502</v>
      </c>
      <c r="J23" s="334" t="s">
        <v>502</v>
      </c>
      <c r="K23" s="341">
        <f t="shared" si="0"/>
        <v>1.125</v>
      </c>
      <c r="L23" s="341">
        <f t="shared" si="1"/>
        <v>1.125</v>
      </c>
      <c r="M23" s="341">
        <f t="shared" si="2"/>
        <v>1.125</v>
      </c>
      <c r="N23" s="335"/>
    </row>
    <row r="24" spans="1:14" s="342" customFormat="1" ht="55.9" customHeight="1">
      <c r="A24" s="334" t="s">
        <v>444</v>
      </c>
      <c r="B24" s="335" t="s">
        <v>363</v>
      </c>
      <c r="C24" s="335" t="s">
        <v>364</v>
      </c>
      <c r="D24" s="336" t="s">
        <v>518</v>
      </c>
      <c r="E24" s="337">
        <v>0.25</v>
      </c>
      <c r="F24" s="337">
        <v>0.25</v>
      </c>
      <c r="G24" s="345">
        <v>0.25</v>
      </c>
      <c r="H24" s="341">
        <f t="shared" si="3"/>
        <v>5.99</v>
      </c>
      <c r="I24" s="347">
        <v>6</v>
      </c>
      <c r="J24" s="348">
        <f>I24*1.04</f>
        <v>6.24</v>
      </c>
      <c r="K24" s="341">
        <f t="shared" si="0"/>
        <v>6.49</v>
      </c>
      <c r="L24" s="341">
        <f t="shared" si="1"/>
        <v>6.74</v>
      </c>
      <c r="M24" s="341">
        <f t="shared" si="2"/>
        <v>6.99</v>
      </c>
      <c r="N24" s="335"/>
    </row>
    <row r="25" spans="1:14" s="342" customFormat="1" ht="55.9" customHeight="1">
      <c r="A25" s="334" t="s">
        <v>446</v>
      </c>
      <c r="B25" s="335" t="s">
        <v>370</v>
      </c>
      <c r="C25" s="335" t="s">
        <v>371</v>
      </c>
      <c r="D25" s="336" t="s">
        <v>519</v>
      </c>
      <c r="E25" s="337">
        <v>0.125</v>
      </c>
      <c r="F25" s="337">
        <v>0.125</v>
      </c>
      <c r="G25" s="338">
        <v>0</v>
      </c>
      <c r="H25" s="341">
        <f t="shared" si="3"/>
        <v>3.38</v>
      </c>
      <c r="I25" s="356" t="s">
        <v>520</v>
      </c>
      <c r="J25" s="337">
        <f>I25*1.04</f>
        <v>3.38</v>
      </c>
      <c r="K25" s="341">
        <f t="shared" si="0"/>
        <v>3.38</v>
      </c>
      <c r="L25" s="341">
        <f t="shared" si="1"/>
        <v>3.38</v>
      </c>
      <c r="M25" s="341">
        <f t="shared" si="2"/>
        <v>3.38</v>
      </c>
      <c r="N25" s="335"/>
    </row>
    <row r="26" spans="1:14" s="342" customFormat="1" ht="55.9" customHeight="1">
      <c r="A26" s="334" t="s">
        <v>447</v>
      </c>
      <c r="B26" s="335" t="s">
        <v>373</v>
      </c>
      <c r="C26" s="335" t="s">
        <v>374</v>
      </c>
      <c r="D26" s="336" t="s">
        <v>521</v>
      </c>
      <c r="E26" s="337">
        <v>0.125</v>
      </c>
      <c r="F26" s="337">
        <v>0.125</v>
      </c>
      <c r="G26" s="338">
        <v>0</v>
      </c>
      <c r="H26" s="341">
        <f t="shared" si="3"/>
        <v>1.875</v>
      </c>
      <c r="I26" s="344" t="s">
        <v>522</v>
      </c>
      <c r="J26" s="334" t="s">
        <v>522</v>
      </c>
      <c r="K26" s="341">
        <f t="shared" si="0"/>
        <v>1.875</v>
      </c>
      <c r="L26" s="341">
        <f t="shared" si="1"/>
        <v>1.875</v>
      </c>
      <c r="M26" s="341">
        <f t="shared" si="2"/>
        <v>1.875</v>
      </c>
      <c r="N26" s="335"/>
    </row>
    <row r="27" spans="1:14" s="342" customFormat="1" ht="55.9" customHeight="1">
      <c r="A27" s="334" t="s">
        <v>448</v>
      </c>
      <c r="B27" s="335" t="s">
        <v>376</v>
      </c>
      <c r="C27" s="335" t="s">
        <v>377</v>
      </c>
      <c r="D27" s="336" t="s">
        <v>523</v>
      </c>
      <c r="E27" s="337">
        <v>0.125</v>
      </c>
      <c r="F27" s="337">
        <v>0.125</v>
      </c>
      <c r="G27" s="345">
        <v>0.25</v>
      </c>
      <c r="H27" s="341">
        <f t="shared" si="3"/>
        <v>5</v>
      </c>
      <c r="I27" s="344" t="s">
        <v>524</v>
      </c>
      <c r="J27" s="334" t="s">
        <v>524</v>
      </c>
      <c r="K27" s="341" t="str">
        <f>J27</f>
        <v>5 1/4</v>
      </c>
      <c r="L27" s="341">
        <f t="shared" si="1"/>
        <v>5.5</v>
      </c>
      <c r="M27" s="341">
        <f>L27</f>
        <v>5.5</v>
      </c>
      <c r="N27" s="335"/>
    </row>
    <row r="28" spans="1:14" s="342" customFormat="1" ht="55.9" customHeight="1">
      <c r="A28" s="334" t="s">
        <v>449</v>
      </c>
      <c r="B28" s="335" t="s">
        <v>382</v>
      </c>
      <c r="C28" s="335" t="s">
        <v>383</v>
      </c>
      <c r="D28" s="336" t="s">
        <v>525</v>
      </c>
      <c r="E28" s="337">
        <v>0.125</v>
      </c>
      <c r="F28" s="337">
        <v>0.125</v>
      </c>
      <c r="G28" s="345">
        <v>0.25</v>
      </c>
      <c r="H28" s="341">
        <f t="shared" si="3"/>
        <v>5.99</v>
      </c>
      <c r="I28" s="347">
        <v>6</v>
      </c>
      <c r="J28" s="348">
        <f>I28*1.04</f>
        <v>6.24</v>
      </c>
      <c r="K28" s="341">
        <f>J28</f>
        <v>6.24</v>
      </c>
      <c r="L28" s="341">
        <f t="shared" si="1"/>
        <v>6.49</v>
      </c>
      <c r="M28" s="341">
        <f>L28</f>
        <v>6.49</v>
      </c>
      <c r="N28" s="335"/>
    </row>
    <row r="29" spans="1:14" s="342" customFormat="1" ht="55.9" customHeight="1">
      <c r="A29" s="334" t="s">
        <v>450</v>
      </c>
      <c r="B29" s="335" t="s">
        <v>387</v>
      </c>
      <c r="C29" s="335" t="s">
        <v>388</v>
      </c>
      <c r="D29" s="336" t="s">
        <v>526</v>
      </c>
      <c r="E29" s="337">
        <v>0.25</v>
      </c>
      <c r="F29" s="337">
        <v>0.25</v>
      </c>
      <c r="G29" s="345">
        <v>0.25</v>
      </c>
      <c r="H29" s="341">
        <f t="shared" si="3"/>
        <v>10.125</v>
      </c>
      <c r="I29" s="347">
        <v>10</v>
      </c>
      <c r="J29" s="348">
        <v>10.375</v>
      </c>
      <c r="K29" s="341">
        <f>J29</f>
        <v>10.375</v>
      </c>
      <c r="L29" s="341">
        <f t="shared" si="1"/>
        <v>10.625</v>
      </c>
      <c r="M29" s="341">
        <f>L29</f>
        <v>10.625</v>
      </c>
      <c r="N29" s="335"/>
    </row>
    <row r="30" spans="1:14">
      <c r="F30" s="365"/>
    </row>
  </sheetData>
  <mergeCells count="3">
    <mergeCell ref="A1:N1"/>
    <mergeCell ref="A2:N2"/>
    <mergeCell ref="H3:J3"/>
  </mergeCells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FA61-B5F8-4DC9-886B-786A8B5329B1}">
  <sheetPr>
    <pageSetUpPr fitToPage="1"/>
  </sheetPr>
  <dimension ref="A1:H62"/>
  <sheetViews>
    <sheetView zoomScale="85" zoomScaleNormal="85" zoomScaleSheetLayoutView="85" zoomScalePageLayoutView="70" workbookViewId="0">
      <selection activeCell="C11" sqref="C11:F11"/>
    </sheetView>
  </sheetViews>
  <sheetFormatPr defaultColWidth="9.90625" defaultRowHeight="15.5"/>
  <cols>
    <col min="1" max="1" width="5.453125" style="250" bestFit="1" customWidth="1"/>
    <col min="2" max="2" width="19.6328125" style="250" customWidth="1"/>
    <col min="3" max="3" width="10.54296875" style="250" customWidth="1"/>
    <col min="4" max="4" width="20" style="250" customWidth="1"/>
    <col min="5" max="5" width="2.36328125" style="250" customWidth="1"/>
    <col min="6" max="6" width="15.90625" style="250" customWidth="1"/>
    <col min="7" max="7" width="19.36328125" style="250" customWidth="1"/>
    <col min="8" max="8" width="45.54296875" style="250" customWidth="1"/>
    <col min="9" max="254" width="9.90625" style="250"/>
    <col min="255" max="255" width="3.90625" style="250" customWidth="1"/>
    <col min="256" max="257" width="9.54296875" style="250" customWidth="1"/>
    <col min="258" max="259" width="14.6328125" style="250" customWidth="1"/>
    <col min="260" max="260" width="0" style="250" hidden="1" customWidth="1"/>
    <col min="261" max="267" width="9.54296875" style="250" customWidth="1"/>
    <col min="268" max="510" width="9.90625" style="250"/>
    <col min="511" max="511" width="3.90625" style="250" customWidth="1"/>
    <col min="512" max="513" width="9.54296875" style="250" customWidth="1"/>
    <col min="514" max="515" width="14.6328125" style="250" customWidth="1"/>
    <col min="516" max="516" width="0" style="250" hidden="1" customWidth="1"/>
    <col min="517" max="523" width="9.54296875" style="250" customWidth="1"/>
    <col min="524" max="766" width="9.90625" style="250"/>
    <col min="767" max="767" width="3.90625" style="250" customWidth="1"/>
    <col min="768" max="769" width="9.54296875" style="250" customWidth="1"/>
    <col min="770" max="771" width="14.6328125" style="250" customWidth="1"/>
    <col min="772" max="772" width="0" style="250" hidden="1" customWidth="1"/>
    <col min="773" max="779" width="9.54296875" style="250" customWidth="1"/>
    <col min="780" max="1022" width="9.90625" style="250"/>
    <col min="1023" max="1023" width="3.90625" style="250" customWidth="1"/>
    <col min="1024" max="1025" width="9.54296875" style="250" customWidth="1"/>
    <col min="1026" max="1027" width="14.6328125" style="250" customWidth="1"/>
    <col min="1028" max="1028" width="0" style="250" hidden="1" customWidth="1"/>
    <col min="1029" max="1035" width="9.54296875" style="250" customWidth="1"/>
    <col min="1036" max="1278" width="9.90625" style="250"/>
    <col min="1279" max="1279" width="3.90625" style="250" customWidth="1"/>
    <col min="1280" max="1281" width="9.54296875" style="250" customWidth="1"/>
    <col min="1282" max="1283" width="14.6328125" style="250" customWidth="1"/>
    <col min="1284" max="1284" width="0" style="250" hidden="1" customWidth="1"/>
    <col min="1285" max="1291" width="9.54296875" style="250" customWidth="1"/>
    <col min="1292" max="1534" width="9.90625" style="250"/>
    <col min="1535" max="1535" width="3.90625" style="250" customWidth="1"/>
    <col min="1536" max="1537" width="9.54296875" style="250" customWidth="1"/>
    <col min="1538" max="1539" width="14.6328125" style="250" customWidth="1"/>
    <col min="1540" max="1540" width="0" style="250" hidden="1" customWidth="1"/>
    <col min="1541" max="1547" width="9.54296875" style="250" customWidth="1"/>
    <col min="1548" max="1790" width="9.90625" style="250"/>
    <col min="1791" max="1791" width="3.90625" style="250" customWidth="1"/>
    <col min="1792" max="1793" width="9.54296875" style="250" customWidth="1"/>
    <col min="1794" max="1795" width="14.6328125" style="250" customWidth="1"/>
    <col min="1796" max="1796" width="0" style="250" hidden="1" customWidth="1"/>
    <col min="1797" max="1803" width="9.54296875" style="250" customWidth="1"/>
    <col min="1804" max="2046" width="9.90625" style="250"/>
    <col min="2047" max="2047" width="3.90625" style="250" customWidth="1"/>
    <col min="2048" max="2049" width="9.54296875" style="250" customWidth="1"/>
    <col min="2050" max="2051" width="14.6328125" style="250" customWidth="1"/>
    <col min="2052" max="2052" width="0" style="250" hidden="1" customWidth="1"/>
    <col min="2053" max="2059" width="9.54296875" style="250" customWidth="1"/>
    <col min="2060" max="2302" width="9.90625" style="250"/>
    <col min="2303" max="2303" width="3.90625" style="250" customWidth="1"/>
    <col min="2304" max="2305" width="9.54296875" style="250" customWidth="1"/>
    <col min="2306" max="2307" width="14.6328125" style="250" customWidth="1"/>
    <col min="2308" max="2308" width="0" style="250" hidden="1" customWidth="1"/>
    <col min="2309" max="2315" width="9.54296875" style="250" customWidth="1"/>
    <col min="2316" max="2558" width="9.90625" style="250"/>
    <col min="2559" max="2559" width="3.90625" style="250" customWidth="1"/>
    <col min="2560" max="2561" width="9.54296875" style="250" customWidth="1"/>
    <col min="2562" max="2563" width="14.6328125" style="250" customWidth="1"/>
    <col min="2564" max="2564" width="0" style="250" hidden="1" customWidth="1"/>
    <col min="2565" max="2571" width="9.54296875" style="250" customWidth="1"/>
    <col min="2572" max="2814" width="9.90625" style="250"/>
    <col min="2815" max="2815" width="3.90625" style="250" customWidth="1"/>
    <col min="2816" max="2817" width="9.54296875" style="250" customWidth="1"/>
    <col min="2818" max="2819" width="14.6328125" style="250" customWidth="1"/>
    <col min="2820" max="2820" width="0" style="250" hidden="1" customWidth="1"/>
    <col min="2821" max="2827" width="9.54296875" style="250" customWidth="1"/>
    <col min="2828" max="3070" width="9.90625" style="250"/>
    <col min="3071" max="3071" width="3.90625" style="250" customWidth="1"/>
    <col min="3072" max="3073" width="9.54296875" style="250" customWidth="1"/>
    <col min="3074" max="3075" width="14.6328125" style="250" customWidth="1"/>
    <col min="3076" max="3076" width="0" style="250" hidden="1" customWidth="1"/>
    <col min="3077" max="3083" width="9.54296875" style="250" customWidth="1"/>
    <col min="3084" max="3326" width="9.90625" style="250"/>
    <col min="3327" max="3327" width="3.90625" style="250" customWidth="1"/>
    <col min="3328" max="3329" width="9.54296875" style="250" customWidth="1"/>
    <col min="3330" max="3331" width="14.6328125" style="250" customWidth="1"/>
    <col min="3332" max="3332" width="0" style="250" hidden="1" customWidth="1"/>
    <col min="3333" max="3339" width="9.54296875" style="250" customWidth="1"/>
    <col min="3340" max="3582" width="9.90625" style="250"/>
    <col min="3583" max="3583" width="3.90625" style="250" customWidth="1"/>
    <col min="3584" max="3585" width="9.54296875" style="250" customWidth="1"/>
    <col min="3586" max="3587" width="14.6328125" style="250" customWidth="1"/>
    <col min="3588" max="3588" width="0" style="250" hidden="1" customWidth="1"/>
    <col min="3589" max="3595" width="9.54296875" style="250" customWidth="1"/>
    <col min="3596" max="3838" width="9.90625" style="250"/>
    <col min="3839" max="3839" width="3.90625" style="250" customWidth="1"/>
    <col min="3840" max="3841" width="9.54296875" style="250" customWidth="1"/>
    <col min="3842" max="3843" width="14.6328125" style="250" customWidth="1"/>
    <col min="3844" max="3844" width="0" style="250" hidden="1" customWidth="1"/>
    <col min="3845" max="3851" width="9.54296875" style="250" customWidth="1"/>
    <col min="3852" max="4094" width="9.90625" style="250"/>
    <col min="4095" max="4095" width="3.90625" style="250" customWidth="1"/>
    <col min="4096" max="4097" width="9.54296875" style="250" customWidth="1"/>
    <col min="4098" max="4099" width="14.6328125" style="250" customWidth="1"/>
    <col min="4100" max="4100" width="0" style="250" hidden="1" customWidth="1"/>
    <col min="4101" max="4107" width="9.54296875" style="250" customWidth="1"/>
    <col min="4108" max="4350" width="9.90625" style="250"/>
    <col min="4351" max="4351" width="3.90625" style="250" customWidth="1"/>
    <col min="4352" max="4353" width="9.54296875" style="250" customWidth="1"/>
    <col min="4354" max="4355" width="14.6328125" style="250" customWidth="1"/>
    <col min="4356" max="4356" width="0" style="250" hidden="1" customWidth="1"/>
    <col min="4357" max="4363" width="9.54296875" style="250" customWidth="1"/>
    <col min="4364" max="4606" width="9.90625" style="250"/>
    <col min="4607" max="4607" width="3.90625" style="250" customWidth="1"/>
    <col min="4608" max="4609" width="9.54296875" style="250" customWidth="1"/>
    <col min="4610" max="4611" width="14.6328125" style="250" customWidth="1"/>
    <col min="4612" max="4612" width="0" style="250" hidden="1" customWidth="1"/>
    <col min="4613" max="4619" width="9.54296875" style="250" customWidth="1"/>
    <col min="4620" max="4862" width="9.90625" style="250"/>
    <col min="4863" max="4863" width="3.90625" style="250" customWidth="1"/>
    <col min="4864" max="4865" width="9.54296875" style="250" customWidth="1"/>
    <col min="4866" max="4867" width="14.6328125" style="250" customWidth="1"/>
    <col min="4868" max="4868" width="0" style="250" hidden="1" customWidth="1"/>
    <col min="4869" max="4875" width="9.54296875" style="250" customWidth="1"/>
    <col min="4876" max="5118" width="9.90625" style="250"/>
    <col min="5119" max="5119" width="3.90625" style="250" customWidth="1"/>
    <col min="5120" max="5121" width="9.54296875" style="250" customWidth="1"/>
    <col min="5122" max="5123" width="14.6328125" style="250" customWidth="1"/>
    <col min="5124" max="5124" width="0" style="250" hidden="1" customWidth="1"/>
    <col min="5125" max="5131" width="9.54296875" style="250" customWidth="1"/>
    <col min="5132" max="5374" width="9.90625" style="250"/>
    <col min="5375" max="5375" width="3.90625" style="250" customWidth="1"/>
    <col min="5376" max="5377" width="9.54296875" style="250" customWidth="1"/>
    <col min="5378" max="5379" width="14.6328125" style="250" customWidth="1"/>
    <col min="5380" max="5380" width="0" style="250" hidden="1" customWidth="1"/>
    <col min="5381" max="5387" width="9.54296875" style="250" customWidth="1"/>
    <col min="5388" max="5630" width="9.90625" style="250"/>
    <col min="5631" max="5631" width="3.90625" style="250" customWidth="1"/>
    <col min="5632" max="5633" width="9.54296875" style="250" customWidth="1"/>
    <col min="5634" max="5635" width="14.6328125" style="250" customWidth="1"/>
    <col min="5636" max="5636" width="0" style="250" hidden="1" customWidth="1"/>
    <col min="5637" max="5643" width="9.54296875" style="250" customWidth="1"/>
    <col min="5644" max="5886" width="9.90625" style="250"/>
    <col min="5887" max="5887" width="3.90625" style="250" customWidth="1"/>
    <col min="5888" max="5889" width="9.54296875" style="250" customWidth="1"/>
    <col min="5890" max="5891" width="14.6328125" style="250" customWidth="1"/>
    <col min="5892" max="5892" width="0" style="250" hidden="1" customWidth="1"/>
    <col min="5893" max="5899" width="9.54296875" style="250" customWidth="1"/>
    <col min="5900" max="6142" width="9.90625" style="250"/>
    <col min="6143" max="6143" width="3.90625" style="250" customWidth="1"/>
    <col min="6144" max="6145" width="9.54296875" style="250" customWidth="1"/>
    <col min="6146" max="6147" width="14.6328125" style="250" customWidth="1"/>
    <col min="6148" max="6148" width="0" style="250" hidden="1" customWidth="1"/>
    <col min="6149" max="6155" width="9.54296875" style="250" customWidth="1"/>
    <col min="6156" max="6398" width="9.90625" style="250"/>
    <col min="6399" max="6399" width="3.90625" style="250" customWidth="1"/>
    <col min="6400" max="6401" width="9.54296875" style="250" customWidth="1"/>
    <col min="6402" max="6403" width="14.6328125" style="250" customWidth="1"/>
    <col min="6404" max="6404" width="0" style="250" hidden="1" customWidth="1"/>
    <col min="6405" max="6411" width="9.54296875" style="250" customWidth="1"/>
    <col min="6412" max="6654" width="9.90625" style="250"/>
    <col min="6655" max="6655" width="3.90625" style="250" customWidth="1"/>
    <col min="6656" max="6657" width="9.54296875" style="250" customWidth="1"/>
    <col min="6658" max="6659" width="14.6328125" style="250" customWidth="1"/>
    <col min="6660" max="6660" width="0" style="250" hidden="1" customWidth="1"/>
    <col min="6661" max="6667" width="9.54296875" style="250" customWidth="1"/>
    <col min="6668" max="6910" width="9.90625" style="250"/>
    <col min="6911" max="6911" width="3.90625" style="250" customWidth="1"/>
    <col min="6912" max="6913" width="9.54296875" style="250" customWidth="1"/>
    <col min="6914" max="6915" width="14.6328125" style="250" customWidth="1"/>
    <col min="6916" max="6916" width="0" style="250" hidden="1" customWidth="1"/>
    <col min="6917" max="6923" width="9.54296875" style="250" customWidth="1"/>
    <col min="6924" max="7166" width="9.90625" style="250"/>
    <col min="7167" max="7167" width="3.90625" style="250" customWidth="1"/>
    <col min="7168" max="7169" width="9.54296875" style="250" customWidth="1"/>
    <col min="7170" max="7171" width="14.6328125" style="250" customWidth="1"/>
    <col min="7172" max="7172" width="0" style="250" hidden="1" customWidth="1"/>
    <col min="7173" max="7179" width="9.54296875" style="250" customWidth="1"/>
    <col min="7180" max="7422" width="9.90625" style="250"/>
    <col min="7423" max="7423" width="3.90625" style="250" customWidth="1"/>
    <col min="7424" max="7425" width="9.54296875" style="250" customWidth="1"/>
    <col min="7426" max="7427" width="14.6328125" style="250" customWidth="1"/>
    <col min="7428" max="7428" width="0" style="250" hidden="1" customWidth="1"/>
    <col min="7429" max="7435" width="9.54296875" style="250" customWidth="1"/>
    <col min="7436" max="7678" width="9.90625" style="250"/>
    <col min="7679" max="7679" width="3.90625" style="250" customWidth="1"/>
    <col min="7680" max="7681" width="9.54296875" style="250" customWidth="1"/>
    <col min="7682" max="7683" width="14.6328125" style="250" customWidth="1"/>
    <col min="7684" max="7684" width="0" style="250" hidden="1" customWidth="1"/>
    <col min="7685" max="7691" width="9.54296875" style="250" customWidth="1"/>
    <col min="7692" max="7934" width="9.90625" style="250"/>
    <col min="7935" max="7935" width="3.90625" style="250" customWidth="1"/>
    <col min="7936" max="7937" width="9.54296875" style="250" customWidth="1"/>
    <col min="7938" max="7939" width="14.6328125" style="250" customWidth="1"/>
    <col min="7940" max="7940" width="0" style="250" hidden="1" customWidth="1"/>
    <col min="7941" max="7947" width="9.54296875" style="250" customWidth="1"/>
    <col min="7948" max="8190" width="9.90625" style="250"/>
    <col min="8191" max="8191" width="3.90625" style="250" customWidth="1"/>
    <col min="8192" max="8193" width="9.54296875" style="250" customWidth="1"/>
    <col min="8194" max="8195" width="14.6328125" style="250" customWidth="1"/>
    <col min="8196" max="8196" width="0" style="250" hidden="1" customWidth="1"/>
    <col min="8197" max="8203" width="9.54296875" style="250" customWidth="1"/>
    <col min="8204" max="8446" width="9.90625" style="250"/>
    <col min="8447" max="8447" width="3.90625" style="250" customWidth="1"/>
    <col min="8448" max="8449" width="9.54296875" style="250" customWidth="1"/>
    <col min="8450" max="8451" width="14.6328125" style="250" customWidth="1"/>
    <col min="8452" max="8452" width="0" style="250" hidden="1" customWidth="1"/>
    <col min="8453" max="8459" width="9.54296875" style="250" customWidth="1"/>
    <col min="8460" max="8702" width="9.90625" style="250"/>
    <col min="8703" max="8703" width="3.90625" style="250" customWidth="1"/>
    <col min="8704" max="8705" width="9.54296875" style="250" customWidth="1"/>
    <col min="8706" max="8707" width="14.6328125" style="250" customWidth="1"/>
    <col min="8708" max="8708" width="0" style="250" hidden="1" customWidth="1"/>
    <col min="8709" max="8715" width="9.54296875" style="250" customWidth="1"/>
    <col min="8716" max="8958" width="9.90625" style="250"/>
    <col min="8959" max="8959" width="3.90625" style="250" customWidth="1"/>
    <col min="8960" max="8961" width="9.54296875" style="250" customWidth="1"/>
    <col min="8962" max="8963" width="14.6328125" style="250" customWidth="1"/>
    <col min="8964" max="8964" width="0" style="250" hidden="1" customWidth="1"/>
    <col min="8965" max="8971" width="9.54296875" style="250" customWidth="1"/>
    <col min="8972" max="9214" width="9.90625" style="250"/>
    <col min="9215" max="9215" width="3.90625" style="250" customWidth="1"/>
    <col min="9216" max="9217" width="9.54296875" style="250" customWidth="1"/>
    <col min="9218" max="9219" width="14.6328125" style="250" customWidth="1"/>
    <col min="9220" max="9220" width="0" style="250" hidden="1" customWidth="1"/>
    <col min="9221" max="9227" width="9.54296875" style="250" customWidth="1"/>
    <col min="9228" max="9470" width="9.90625" style="250"/>
    <col min="9471" max="9471" width="3.90625" style="250" customWidth="1"/>
    <col min="9472" max="9473" width="9.54296875" style="250" customWidth="1"/>
    <col min="9474" max="9475" width="14.6328125" style="250" customWidth="1"/>
    <col min="9476" max="9476" width="0" style="250" hidden="1" customWidth="1"/>
    <col min="9477" max="9483" width="9.54296875" style="250" customWidth="1"/>
    <col min="9484" max="9726" width="9.90625" style="250"/>
    <col min="9727" max="9727" width="3.90625" style="250" customWidth="1"/>
    <col min="9728" max="9729" width="9.54296875" style="250" customWidth="1"/>
    <col min="9730" max="9731" width="14.6328125" style="250" customWidth="1"/>
    <col min="9732" max="9732" width="0" style="250" hidden="1" customWidth="1"/>
    <col min="9733" max="9739" width="9.54296875" style="250" customWidth="1"/>
    <col min="9740" max="9982" width="9.90625" style="250"/>
    <col min="9983" max="9983" width="3.90625" style="250" customWidth="1"/>
    <col min="9984" max="9985" width="9.54296875" style="250" customWidth="1"/>
    <col min="9986" max="9987" width="14.6328125" style="250" customWidth="1"/>
    <col min="9988" max="9988" width="0" style="250" hidden="1" customWidth="1"/>
    <col min="9989" max="9995" width="9.54296875" style="250" customWidth="1"/>
    <col min="9996" max="10238" width="9.90625" style="250"/>
    <col min="10239" max="10239" width="3.90625" style="250" customWidth="1"/>
    <col min="10240" max="10241" width="9.54296875" style="250" customWidth="1"/>
    <col min="10242" max="10243" width="14.6328125" style="250" customWidth="1"/>
    <col min="10244" max="10244" width="0" style="250" hidden="1" customWidth="1"/>
    <col min="10245" max="10251" width="9.54296875" style="250" customWidth="1"/>
    <col min="10252" max="10494" width="9.90625" style="250"/>
    <col min="10495" max="10495" width="3.90625" style="250" customWidth="1"/>
    <col min="10496" max="10497" width="9.54296875" style="250" customWidth="1"/>
    <col min="10498" max="10499" width="14.6328125" style="250" customWidth="1"/>
    <col min="10500" max="10500" width="0" style="250" hidden="1" customWidth="1"/>
    <col min="10501" max="10507" width="9.54296875" style="250" customWidth="1"/>
    <col min="10508" max="10750" width="9.90625" style="250"/>
    <col min="10751" max="10751" width="3.90625" style="250" customWidth="1"/>
    <col min="10752" max="10753" width="9.54296875" style="250" customWidth="1"/>
    <col min="10754" max="10755" width="14.6328125" style="250" customWidth="1"/>
    <col min="10756" max="10756" width="0" style="250" hidden="1" customWidth="1"/>
    <col min="10757" max="10763" width="9.54296875" style="250" customWidth="1"/>
    <col min="10764" max="11006" width="9.90625" style="250"/>
    <col min="11007" max="11007" width="3.90625" style="250" customWidth="1"/>
    <col min="11008" max="11009" width="9.54296875" style="250" customWidth="1"/>
    <col min="11010" max="11011" width="14.6328125" style="250" customWidth="1"/>
    <col min="11012" max="11012" width="0" style="250" hidden="1" customWidth="1"/>
    <col min="11013" max="11019" width="9.54296875" style="250" customWidth="1"/>
    <col min="11020" max="11262" width="9.90625" style="250"/>
    <col min="11263" max="11263" width="3.90625" style="250" customWidth="1"/>
    <col min="11264" max="11265" width="9.54296875" style="250" customWidth="1"/>
    <col min="11266" max="11267" width="14.6328125" style="250" customWidth="1"/>
    <col min="11268" max="11268" width="0" style="250" hidden="1" customWidth="1"/>
    <col min="11269" max="11275" width="9.54296875" style="250" customWidth="1"/>
    <col min="11276" max="11518" width="9.90625" style="250"/>
    <col min="11519" max="11519" width="3.90625" style="250" customWidth="1"/>
    <col min="11520" max="11521" width="9.54296875" style="250" customWidth="1"/>
    <col min="11522" max="11523" width="14.6328125" style="250" customWidth="1"/>
    <col min="11524" max="11524" width="0" style="250" hidden="1" customWidth="1"/>
    <col min="11525" max="11531" width="9.54296875" style="250" customWidth="1"/>
    <col min="11532" max="11774" width="9.90625" style="250"/>
    <col min="11775" max="11775" width="3.90625" style="250" customWidth="1"/>
    <col min="11776" max="11777" width="9.54296875" style="250" customWidth="1"/>
    <col min="11778" max="11779" width="14.6328125" style="250" customWidth="1"/>
    <col min="11780" max="11780" width="0" style="250" hidden="1" customWidth="1"/>
    <col min="11781" max="11787" width="9.54296875" style="250" customWidth="1"/>
    <col min="11788" max="12030" width="9.90625" style="250"/>
    <col min="12031" max="12031" width="3.90625" style="250" customWidth="1"/>
    <col min="12032" max="12033" width="9.54296875" style="250" customWidth="1"/>
    <col min="12034" max="12035" width="14.6328125" style="250" customWidth="1"/>
    <col min="12036" max="12036" width="0" style="250" hidden="1" customWidth="1"/>
    <col min="12037" max="12043" width="9.54296875" style="250" customWidth="1"/>
    <col min="12044" max="12286" width="9.90625" style="250"/>
    <col min="12287" max="12287" width="3.90625" style="250" customWidth="1"/>
    <col min="12288" max="12289" width="9.54296875" style="250" customWidth="1"/>
    <col min="12290" max="12291" width="14.6328125" style="250" customWidth="1"/>
    <col min="12292" max="12292" width="0" style="250" hidden="1" customWidth="1"/>
    <col min="12293" max="12299" width="9.54296875" style="250" customWidth="1"/>
    <col min="12300" max="12542" width="9.90625" style="250"/>
    <col min="12543" max="12543" width="3.90625" style="250" customWidth="1"/>
    <col min="12544" max="12545" width="9.54296875" style="250" customWidth="1"/>
    <col min="12546" max="12547" width="14.6328125" style="250" customWidth="1"/>
    <col min="12548" max="12548" width="0" style="250" hidden="1" customWidth="1"/>
    <col min="12549" max="12555" width="9.54296875" style="250" customWidth="1"/>
    <col min="12556" max="12798" width="9.90625" style="250"/>
    <col min="12799" max="12799" width="3.90625" style="250" customWidth="1"/>
    <col min="12800" max="12801" width="9.54296875" style="250" customWidth="1"/>
    <col min="12802" max="12803" width="14.6328125" style="250" customWidth="1"/>
    <col min="12804" max="12804" width="0" style="250" hidden="1" customWidth="1"/>
    <col min="12805" max="12811" width="9.54296875" style="250" customWidth="1"/>
    <col min="12812" max="13054" width="9.90625" style="250"/>
    <col min="13055" max="13055" width="3.90625" style="250" customWidth="1"/>
    <col min="13056" max="13057" width="9.54296875" style="250" customWidth="1"/>
    <col min="13058" max="13059" width="14.6328125" style="250" customWidth="1"/>
    <col min="13060" max="13060" width="0" style="250" hidden="1" customWidth="1"/>
    <col min="13061" max="13067" width="9.54296875" style="250" customWidth="1"/>
    <col min="13068" max="13310" width="9.90625" style="250"/>
    <col min="13311" max="13311" width="3.90625" style="250" customWidth="1"/>
    <col min="13312" max="13313" width="9.54296875" style="250" customWidth="1"/>
    <col min="13314" max="13315" width="14.6328125" style="250" customWidth="1"/>
    <col min="13316" max="13316" width="0" style="250" hidden="1" customWidth="1"/>
    <col min="13317" max="13323" width="9.54296875" style="250" customWidth="1"/>
    <col min="13324" max="13566" width="9.90625" style="250"/>
    <col min="13567" max="13567" width="3.90625" style="250" customWidth="1"/>
    <col min="13568" max="13569" width="9.54296875" style="250" customWidth="1"/>
    <col min="13570" max="13571" width="14.6328125" style="250" customWidth="1"/>
    <col min="13572" max="13572" width="0" style="250" hidden="1" customWidth="1"/>
    <col min="13573" max="13579" width="9.54296875" style="250" customWidth="1"/>
    <col min="13580" max="13822" width="9.90625" style="250"/>
    <col min="13823" max="13823" width="3.90625" style="250" customWidth="1"/>
    <col min="13824" max="13825" width="9.54296875" style="250" customWidth="1"/>
    <col min="13826" max="13827" width="14.6328125" style="250" customWidth="1"/>
    <col min="13828" max="13828" width="0" style="250" hidden="1" customWidth="1"/>
    <col min="13829" max="13835" width="9.54296875" style="250" customWidth="1"/>
    <col min="13836" max="14078" width="9.90625" style="250"/>
    <col min="14079" max="14079" width="3.90625" style="250" customWidth="1"/>
    <col min="14080" max="14081" width="9.54296875" style="250" customWidth="1"/>
    <col min="14082" max="14083" width="14.6328125" style="250" customWidth="1"/>
    <col min="14084" max="14084" width="0" style="250" hidden="1" customWidth="1"/>
    <col min="14085" max="14091" width="9.54296875" style="250" customWidth="1"/>
    <col min="14092" max="14334" width="9.90625" style="250"/>
    <col min="14335" max="14335" width="3.90625" style="250" customWidth="1"/>
    <col min="14336" max="14337" width="9.54296875" style="250" customWidth="1"/>
    <col min="14338" max="14339" width="14.6328125" style="250" customWidth="1"/>
    <col min="14340" max="14340" width="0" style="250" hidden="1" customWidth="1"/>
    <col min="14341" max="14347" width="9.54296875" style="250" customWidth="1"/>
    <col min="14348" max="14590" width="9.90625" style="250"/>
    <col min="14591" max="14591" width="3.90625" style="250" customWidth="1"/>
    <col min="14592" max="14593" width="9.54296875" style="250" customWidth="1"/>
    <col min="14594" max="14595" width="14.6328125" style="250" customWidth="1"/>
    <col min="14596" max="14596" width="0" style="250" hidden="1" customWidth="1"/>
    <col min="14597" max="14603" width="9.54296875" style="250" customWidth="1"/>
    <col min="14604" max="14846" width="9.90625" style="250"/>
    <col min="14847" max="14847" width="3.90625" style="250" customWidth="1"/>
    <col min="14848" max="14849" width="9.54296875" style="250" customWidth="1"/>
    <col min="14850" max="14851" width="14.6328125" style="250" customWidth="1"/>
    <col min="14852" max="14852" width="0" style="250" hidden="1" customWidth="1"/>
    <col min="14853" max="14859" width="9.54296875" style="250" customWidth="1"/>
    <col min="14860" max="15102" width="9.90625" style="250"/>
    <col min="15103" max="15103" width="3.90625" style="250" customWidth="1"/>
    <col min="15104" max="15105" width="9.54296875" style="250" customWidth="1"/>
    <col min="15106" max="15107" width="14.6328125" style="250" customWidth="1"/>
    <col min="15108" max="15108" width="0" style="250" hidden="1" customWidth="1"/>
    <col min="15109" max="15115" width="9.54296875" style="250" customWidth="1"/>
    <col min="15116" max="15358" width="9.90625" style="250"/>
    <col min="15359" max="15359" width="3.90625" style="250" customWidth="1"/>
    <col min="15360" max="15361" width="9.54296875" style="250" customWidth="1"/>
    <col min="15362" max="15363" width="14.6328125" style="250" customWidth="1"/>
    <col min="15364" max="15364" width="0" style="250" hidden="1" customWidth="1"/>
    <col min="15365" max="15371" width="9.54296875" style="250" customWidth="1"/>
    <col min="15372" max="15614" width="9.90625" style="250"/>
    <col min="15615" max="15615" width="3.90625" style="250" customWidth="1"/>
    <col min="15616" max="15617" width="9.54296875" style="250" customWidth="1"/>
    <col min="15618" max="15619" width="14.6328125" style="250" customWidth="1"/>
    <col min="15620" max="15620" width="0" style="250" hidden="1" customWidth="1"/>
    <col min="15621" max="15627" width="9.54296875" style="250" customWidth="1"/>
    <col min="15628" max="15870" width="9.90625" style="250"/>
    <col min="15871" max="15871" width="3.90625" style="250" customWidth="1"/>
    <col min="15872" max="15873" width="9.54296875" style="250" customWidth="1"/>
    <col min="15874" max="15875" width="14.6328125" style="250" customWidth="1"/>
    <col min="15876" max="15876" width="0" style="250" hidden="1" customWidth="1"/>
    <col min="15877" max="15883" width="9.54296875" style="250" customWidth="1"/>
    <col min="15884" max="16126" width="9.90625" style="250"/>
    <col min="16127" max="16127" width="3.90625" style="250" customWidth="1"/>
    <col min="16128" max="16129" width="9.54296875" style="250" customWidth="1"/>
    <col min="16130" max="16131" width="14.6328125" style="250" customWidth="1"/>
    <col min="16132" max="16132" width="0" style="250" hidden="1" customWidth="1"/>
    <col min="16133" max="16139" width="9.54296875" style="250" customWidth="1"/>
    <col min="16140" max="16384" width="9.90625" style="250"/>
  </cols>
  <sheetData>
    <row r="1" spans="1:8" s="237" customFormat="1" ht="12.75" customHeight="1">
      <c r="B1"/>
      <c r="C1"/>
      <c r="D1"/>
      <c r="E1"/>
      <c r="F1" s="314" t="s">
        <v>73</v>
      </c>
      <c r="G1" s="315" t="s">
        <v>185</v>
      </c>
      <c r="H1"/>
    </row>
    <row r="2" spans="1:8" s="237" customFormat="1" ht="12.75" customHeight="1">
      <c r="B2"/>
      <c r="C2"/>
      <c r="D2"/>
      <c r="E2"/>
      <c r="F2" s="314" t="s">
        <v>75</v>
      </c>
      <c r="G2" s="316" t="s">
        <v>186</v>
      </c>
      <c r="H2"/>
    </row>
    <row r="3" spans="1:8" s="237" customFormat="1" ht="12.75" customHeight="1" thickBot="1">
      <c r="B3"/>
      <c r="C3"/>
      <c r="D3"/>
      <c r="E3"/>
      <c r="F3" s="314" t="s">
        <v>77</v>
      </c>
      <c r="G3" s="317" t="s">
        <v>187</v>
      </c>
      <c r="H3"/>
    </row>
    <row r="4" spans="1:8" s="237" customFormat="1" ht="17.25" customHeight="1" thickBot="1">
      <c r="A4" s="238"/>
      <c r="B4" s="580" t="s">
        <v>188</v>
      </c>
      <c r="C4" s="580"/>
      <c r="D4" s="240">
        <v>45324</v>
      </c>
      <c r="E4"/>
      <c r="F4"/>
      <c r="G4"/>
      <c r="H4"/>
    </row>
    <row r="5" spans="1:8" s="237" customFormat="1" ht="3.9" customHeight="1" thickBot="1">
      <c r="A5" s="238"/>
      <c r="B5" s="581"/>
      <c r="C5" s="581"/>
      <c r="D5" s="241"/>
      <c r="E5"/>
      <c r="F5" s="238"/>
      <c r="G5" s="238"/>
      <c r="H5"/>
    </row>
    <row r="6" spans="1:8" s="237" customFormat="1" ht="17.25" customHeight="1" thickBot="1">
      <c r="A6" s="238"/>
      <c r="B6" s="580" t="s">
        <v>418</v>
      </c>
      <c r="C6" s="580"/>
      <c r="D6" s="242" t="s">
        <v>215</v>
      </c>
      <c r="E6"/>
      <c r="F6" s="239" t="s">
        <v>189</v>
      </c>
      <c r="G6" s="242" t="s">
        <v>419</v>
      </c>
      <c r="H6"/>
    </row>
    <row r="7" spans="1:8" s="237" customFormat="1" ht="3.9" customHeight="1" thickBot="1">
      <c r="A7" s="238"/>
      <c r="B7" s="582"/>
      <c r="C7" s="582"/>
      <c r="D7" s="241"/>
      <c r="E7"/>
      <c r="F7" s="243"/>
      <c r="G7" s="244"/>
      <c r="H7"/>
    </row>
    <row r="8" spans="1:8" s="237" customFormat="1" ht="17.25" customHeight="1" thickBot="1">
      <c r="A8" s="238"/>
      <c r="B8" s="580" t="s">
        <v>190</v>
      </c>
      <c r="C8" s="580"/>
      <c r="D8" s="242" t="str">
        <f>'1. CUTTING DOCKET'!D7</f>
        <v>H06-PA32W</v>
      </c>
      <c r="E8" s="245"/>
      <c r="F8" s="239" t="s">
        <v>191</v>
      </c>
      <c r="G8" s="242" t="s">
        <v>236</v>
      </c>
      <c r="H8"/>
    </row>
    <row r="9" spans="1:8" s="237" customFormat="1" ht="9" customHeight="1" thickBot="1">
      <c r="B9" s="246"/>
      <c r="C9" s="246"/>
      <c r="D9" s="246"/>
      <c r="F9" s="246"/>
      <c r="G9" s="246"/>
    </row>
    <row r="10" spans="1:8" s="244" customFormat="1" ht="33.75" customHeight="1" thickBot="1">
      <c r="A10" s="247" t="s">
        <v>192</v>
      </c>
      <c r="B10" s="247" t="s">
        <v>193</v>
      </c>
      <c r="C10" s="579" t="s">
        <v>194</v>
      </c>
      <c r="D10" s="579"/>
      <c r="E10" s="579"/>
      <c r="F10" s="579"/>
      <c r="G10" s="248" t="s">
        <v>195</v>
      </c>
      <c r="H10" s="248" t="s">
        <v>196</v>
      </c>
    </row>
    <row r="11" spans="1:8" s="237" customFormat="1" ht="106.75" customHeight="1" thickBot="1">
      <c r="A11" s="585">
        <v>1</v>
      </c>
      <c r="B11" s="319" t="s">
        <v>420</v>
      </c>
      <c r="C11" s="586" t="s">
        <v>451</v>
      </c>
      <c r="D11" s="587"/>
      <c r="E11" s="587"/>
      <c r="F11" s="588"/>
      <c r="G11" s="585"/>
      <c r="H11" s="318" t="s">
        <v>452</v>
      </c>
    </row>
    <row r="12" spans="1:8" s="237" customFormat="1" ht="106.75" customHeight="1" thickBot="1">
      <c r="A12" s="585"/>
      <c r="B12" s="319" t="s">
        <v>197</v>
      </c>
      <c r="C12" s="589"/>
      <c r="D12" s="589"/>
      <c r="E12" s="589"/>
      <c r="F12" s="589"/>
      <c r="G12" s="585"/>
      <c r="H12" s="318"/>
    </row>
    <row r="13" spans="1:8" s="237" customFormat="1" ht="106.75" customHeight="1" thickBot="1">
      <c r="A13" s="318">
        <v>2</v>
      </c>
      <c r="B13" s="319" t="s">
        <v>198</v>
      </c>
      <c r="C13" s="583"/>
      <c r="D13" s="583"/>
      <c r="E13" s="583"/>
      <c r="F13" s="583"/>
      <c r="G13" s="318"/>
      <c r="H13" s="318"/>
    </row>
    <row r="14" spans="1:8" s="237" customFormat="1" ht="106.75" customHeight="1" thickBot="1">
      <c r="A14" s="318">
        <v>3</v>
      </c>
      <c r="B14" s="319" t="s">
        <v>421</v>
      </c>
      <c r="C14" s="583"/>
      <c r="D14" s="583"/>
      <c r="E14" s="583"/>
      <c r="F14" s="583"/>
      <c r="G14" s="318"/>
      <c r="H14" s="318"/>
    </row>
    <row r="15" spans="1:8" s="237" customFormat="1" ht="106.75" customHeight="1" thickBot="1">
      <c r="A15" s="318">
        <v>4</v>
      </c>
      <c r="B15" s="319" t="s">
        <v>199</v>
      </c>
      <c r="C15" s="583"/>
      <c r="D15" s="583"/>
      <c r="E15" s="583"/>
      <c r="F15" s="583"/>
      <c r="G15" s="318"/>
      <c r="H15" s="318"/>
    </row>
    <row r="16" spans="1:8" s="237" customFormat="1" ht="106.75" customHeight="1" thickBot="1">
      <c r="A16" s="318">
        <v>5</v>
      </c>
      <c r="B16" s="319" t="s">
        <v>422</v>
      </c>
      <c r="C16" s="583"/>
      <c r="D16" s="583"/>
      <c r="E16" s="583"/>
      <c r="F16" s="583"/>
      <c r="G16" s="318"/>
      <c r="H16" s="318"/>
    </row>
    <row r="17" spans="1:8" ht="12" customHeight="1">
      <c r="A17" s="244"/>
      <c r="B17" s="244"/>
      <c r="C17" s="249"/>
      <c r="D17" s="249"/>
      <c r="E17" s="249"/>
      <c r="F17" s="249"/>
      <c r="G17" s="244"/>
      <c r="H17" s="244"/>
    </row>
    <row r="18" spans="1:8" ht="34.5" customHeight="1">
      <c r="A18" s="244"/>
      <c r="B18" s="584" t="s">
        <v>200</v>
      </c>
      <c r="C18" s="584"/>
      <c r="D18" s="584"/>
      <c r="E18" s="249"/>
      <c r="F18" s="249"/>
      <c r="G18" s="584" t="s">
        <v>201</v>
      </c>
      <c r="H18" s="584"/>
    </row>
    <row r="19" spans="1:8" ht="39.9" customHeight="1">
      <c r="A19" s="244"/>
      <c r="B19" s="251"/>
      <c r="C19" s="251"/>
      <c r="D19" s="251"/>
      <c r="E19" s="251"/>
      <c r="F19" s="237"/>
      <c r="G19" s="251"/>
      <c r="H19" s="251"/>
    </row>
    <row r="20" spans="1:8" ht="39.9" customHeight="1">
      <c r="A20" s="238"/>
      <c r="B20" s="252"/>
      <c r="C20" s="252"/>
      <c r="D20" s="252"/>
      <c r="E20" s="252"/>
      <c r="F20" s="252"/>
      <c r="G20" s="252"/>
      <c r="H20" s="252"/>
    </row>
    <row r="21" spans="1:8" ht="39.9" customHeight="1">
      <c r="A21" s="238"/>
      <c r="B21" s="252"/>
      <c r="C21" s="252"/>
      <c r="D21" s="252"/>
      <c r="E21" s="252"/>
      <c r="F21" s="252"/>
      <c r="G21" s="252"/>
      <c r="H21" s="252"/>
    </row>
    <row r="22" spans="1:8" ht="39.9" customHeight="1">
      <c r="A22" s="238"/>
      <c r="B22" s="252"/>
      <c r="C22" s="252"/>
      <c r="D22" s="252"/>
      <c r="E22" s="252"/>
      <c r="F22" s="252"/>
      <c r="G22" s="252"/>
      <c r="H22" s="252"/>
    </row>
    <row r="23" spans="1:8" ht="39.9" customHeight="1">
      <c r="A23" s="238"/>
      <c r="B23" s="252"/>
      <c r="C23" s="252"/>
      <c r="D23" s="252"/>
      <c r="E23" s="252"/>
      <c r="F23" s="252"/>
      <c r="G23" s="252"/>
      <c r="H23" s="252"/>
    </row>
    <row r="24" spans="1:8" ht="39.9" customHeight="1">
      <c r="A24" s="238"/>
      <c r="B24" s="252"/>
      <c r="C24" s="252"/>
      <c r="D24" s="252"/>
      <c r="E24" s="252"/>
      <c r="F24" s="252"/>
      <c r="G24" s="252"/>
      <c r="H24" s="252"/>
    </row>
    <row r="25" spans="1:8" ht="39.9" customHeight="1">
      <c r="A25" s="238"/>
      <c r="B25" s="252"/>
      <c r="C25" s="252"/>
      <c r="D25" s="252"/>
      <c r="E25" s="252"/>
      <c r="F25" s="252"/>
      <c r="G25" s="252"/>
      <c r="H25" s="252"/>
    </row>
    <row r="26" spans="1:8" ht="39.9" customHeight="1">
      <c r="A26" s="238"/>
      <c r="B26" s="252"/>
      <c r="C26" s="252"/>
      <c r="D26" s="252"/>
      <c r="E26" s="252"/>
      <c r="F26" s="252"/>
      <c r="G26" s="252"/>
      <c r="H26" s="252"/>
    </row>
    <row r="27" spans="1:8" ht="39.9" customHeight="1">
      <c r="A27" s="238"/>
      <c r="B27" s="252"/>
      <c r="C27" s="252"/>
      <c r="D27" s="252"/>
      <c r="E27" s="252"/>
      <c r="F27" s="252"/>
      <c r="G27" s="252"/>
      <c r="H27" s="252"/>
    </row>
    <row r="28" spans="1:8" ht="39.9" customHeight="1">
      <c r="A28" s="238"/>
      <c r="B28" s="252"/>
      <c r="C28" s="252"/>
      <c r="D28" s="252"/>
      <c r="E28" s="252"/>
      <c r="F28" s="252"/>
      <c r="G28" s="252"/>
      <c r="H28" s="252"/>
    </row>
    <row r="29" spans="1:8" ht="39.9" customHeight="1">
      <c r="A29" s="238"/>
      <c r="B29" s="252"/>
      <c r="C29" s="252"/>
      <c r="D29" s="252"/>
      <c r="E29" s="252"/>
      <c r="F29" s="252"/>
      <c r="G29" s="252"/>
      <c r="H29" s="252"/>
    </row>
    <row r="30" spans="1:8" ht="39.9" customHeight="1">
      <c r="A30" s="238"/>
      <c r="B30" s="252"/>
      <c r="C30" s="252"/>
      <c r="D30" s="252"/>
      <c r="E30" s="252"/>
      <c r="F30" s="252"/>
      <c r="G30" s="252"/>
      <c r="H30" s="252"/>
    </row>
    <row r="31" spans="1:8" ht="39.9" customHeight="1">
      <c r="A31" s="238"/>
      <c r="B31" s="252"/>
      <c r="C31" s="252"/>
      <c r="D31" s="252"/>
      <c r="E31" s="252"/>
      <c r="F31" s="252"/>
      <c r="G31" s="252"/>
      <c r="H31" s="252"/>
    </row>
    <row r="32" spans="1:8" ht="39.9" customHeight="1">
      <c r="A32" s="238"/>
      <c r="B32" s="252"/>
      <c r="C32" s="252"/>
      <c r="D32" s="252"/>
      <c r="E32" s="252"/>
      <c r="F32" s="252"/>
      <c r="G32" s="252"/>
      <c r="H32" s="252"/>
    </row>
    <row r="33" spans="1:8" ht="39.9" customHeight="1">
      <c r="A33" s="238"/>
      <c r="B33" s="252"/>
      <c r="C33" s="252"/>
      <c r="D33" s="252"/>
      <c r="E33" s="252"/>
      <c r="F33" s="252"/>
      <c r="G33" s="252"/>
      <c r="H33" s="252"/>
    </row>
    <row r="34" spans="1:8" ht="39.9" customHeight="1">
      <c r="A34" s="238"/>
      <c r="B34" s="252"/>
      <c r="C34" s="252"/>
      <c r="D34" s="252"/>
      <c r="E34" s="252"/>
      <c r="F34" s="252"/>
      <c r="G34" s="252"/>
      <c r="H34" s="252"/>
    </row>
    <row r="35" spans="1:8" ht="39.9" customHeight="1">
      <c r="A35" s="238"/>
      <c r="B35" s="252"/>
      <c r="C35" s="252"/>
      <c r="D35" s="252"/>
      <c r="E35" s="252"/>
      <c r="F35" s="252"/>
      <c r="G35" s="252"/>
      <c r="H35" s="252"/>
    </row>
    <row r="36" spans="1:8" ht="39.9" customHeight="1">
      <c r="A36" s="238"/>
      <c r="B36" s="252"/>
      <c r="C36" s="252"/>
      <c r="D36" s="252"/>
      <c r="E36" s="252"/>
      <c r="F36" s="252"/>
      <c r="G36" s="252"/>
      <c r="H36" s="252"/>
    </row>
    <row r="37" spans="1:8" ht="39.9" customHeight="1">
      <c r="A37" s="238"/>
      <c r="B37" s="252"/>
      <c r="C37" s="252"/>
      <c r="D37" s="252"/>
      <c r="E37" s="252"/>
      <c r="F37" s="252"/>
      <c r="G37" s="252"/>
      <c r="H37" s="252"/>
    </row>
    <row r="38" spans="1:8" ht="39.9" customHeight="1">
      <c r="A38" s="238"/>
      <c r="B38" s="252"/>
      <c r="C38" s="252"/>
      <c r="D38" s="252"/>
      <c r="E38" s="252"/>
      <c r="F38" s="252"/>
      <c r="G38" s="252"/>
      <c r="H38" s="252"/>
    </row>
    <row r="39" spans="1:8" ht="39.9" customHeight="1">
      <c r="A39" s="238"/>
      <c r="B39" s="252"/>
      <c r="C39" s="252"/>
      <c r="D39" s="252"/>
      <c r="E39" s="252"/>
      <c r="F39" s="252"/>
      <c r="G39" s="252"/>
      <c r="H39" s="252"/>
    </row>
    <row r="40" spans="1:8" ht="39.9" customHeight="1">
      <c r="A40" s="238"/>
      <c r="B40" s="252"/>
      <c r="C40" s="252"/>
      <c r="D40" s="252"/>
      <c r="E40" s="252"/>
      <c r="F40" s="252"/>
      <c r="G40" s="252"/>
      <c r="H40" s="252"/>
    </row>
    <row r="41" spans="1:8" ht="39.9" customHeight="1">
      <c r="A41" s="238"/>
      <c r="B41" s="252"/>
      <c r="C41" s="252"/>
      <c r="D41" s="252"/>
      <c r="E41" s="252"/>
      <c r="F41" s="252"/>
      <c r="G41" s="252"/>
      <c r="H41" s="252"/>
    </row>
    <row r="42" spans="1:8" ht="39.9" customHeight="1">
      <c r="A42" s="238"/>
      <c r="B42" s="252"/>
      <c r="C42" s="252"/>
      <c r="D42" s="252"/>
      <c r="E42" s="252"/>
      <c r="F42" s="252"/>
      <c r="G42" s="252"/>
      <c r="H42" s="252"/>
    </row>
    <row r="43" spans="1:8" ht="39.9" customHeight="1">
      <c r="A43" s="238"/>
      <c r="B43" s="252"/>
      <c r="C43" s="252"/>
      <c r="D43" s="252"/>
      <c r="E43" s="252"/>
      <c r="F43" s="252"/>
      <c r="G43" s="252"/>
      <c r="H43" s="252"/>
    </row>
    <row r="44" spans="1:8" ht="39.9" customHeight="1">
      <c r="A44" s="238"/>
      <c r="B44" s="252"/>
      <c r="C44" s="252"/>
      <c r="D44" s="252"/>
      <c r="E44" s="252"/>
      <c r="F44" s="252"/>
      <c r="G44" s="252"/>
      <c r="H44" s="252"/>
    </row>
    <row r="45" spans="1:8" ht="39.9" customHeight="1">
      <c r="A45" s="238"/>
      <c r="B45" s="252"/>
      <c r="C45" s="252"/>
      <c r="D45" s="252"/>
      <c r="E45" s="252"/>
      <c r="F45" s="252"/>
      <c r="G45" s="252"/>
      <c r="H45" s="252"/>
    </row>
    <row r="46" spans="1:8" ht="39.9" customHeight="1">
      <c r="A46" s="238"/>
      <c r="B46" s="252"/>
      <c r="C46" s="252"/>
      <c r="D46" s="252"/>
      <c r="E46" s="252"/>
      <c r="F46" s="252"/>
      <c r="G46" s="252"/>
      <c r="H46" s="252"/>
    </row>
    <row r="47" spans="1:8" ht="39.9" customHeight="1">
      <c r="A47" s="238"/>
      <c r="B47" s="252"/>
      <c r="C47" s="252"/>
      <c r="D47" s="252"/>
      <c r="E47" s="252"/>
      <c r="F47" s="252"/>
      <c r="G47" s="252"/>
      <c r="H47" s="252"/>
    </row>
    <row r="48" spans="1:8" ht="39.9" customHeight="1">
      <c r="A48" s="238"/>
      <c r="B48" s="252"/>
      <c r="C48" s="252"/>
      <c r="D48" s="252"/>
      <c r="E48" s="252"/>
      <c r="F48" s="252"/>
      <c r="G48" s="252"/>
      <c r="H48" s="252"/>
    </row>
    <row r="49" spans="1:8" ht="39.9" customHeight="1">
      <c r="A49" s="238"/>
      <c r="B49" s="252"/>
      <c r="C49" s="252"/>
      <c r="D49" s="252"/>
      <c r="E49" s="252"/>
      <c r="F49" s="252"/>
      <c r="G49" s="252"/>
      <c r="H49" s="252"/>
    </row>
    <row r="50" spans="1:8" ht="39.9" customHeight="1">
      <c r="A50" s="238"/>
      <c r="B50" s="252"/>
      <c r="C50" s="252"/>
      <c r="D50" s="252"/>
      <c r="E50" s="252"/>
      <c r="F50" s="252"/>
      <c r="G50" s="252"/>
      <c r="H50" s="252"/>
    </row>
    <row r="51" spans="1:8" ht="39.9" customHeight="1">
      <c r="A51" s="238"/>
      <c r="B51" s="252"/>
      <c r="C51" s="252"/>
      <c r="D51" s="252"/>
      <c r="E51" s="252"/>
      <c r="F51" s="252"/>
      <c r="G51" s="252"/>
      <c r="H51" s="252"/>
    </row>
    <row r="52" spans="1:8" ht="39.9" customHeight="1">
      <c r="A52" s="238"/>
      <c r="B52" s="252"/>
      <c r="C52" s="252"/>
      <c r="D52" s="252"/>
      <c r="E52" s="252"/>
      <c r="F52" s="252"/>
      <c r="G52" s="252"/>
      <c r="H52" s="252"/>
    </row>
    <row r="53" spans="1:8" ht="39.9" customHeight="1">
      <c r="A53" s="238"/>
      <c r="B53" s="252"/>
      <c r="C53" s="252"/>
      <c r="D53" s="252"/>
      <c r="E53" s="252"/>
      <c r="F53" s="252"/>
      <c r="G53" s="252"/>
      <c r="H53" s="252"/>
    </row>
    <row r="54" spans="1:8" ht="39.9" customHeight="1">
      <c r="A54" s="238"/>
      <c r="B54" s="252"/>
      <c r="C54" s="252"/>
      <c r="D54" s="252"/>
      <c r="E54" s="252"/>
      <c r="F54" s="252"/>
      <c r="G54" s="252"/>
      <c r="H54" s="252"/>
    </row>
    <row r="55" spans="1:8" ht="39.9" customHeight="1">
      <c r="A55" s="238"/>
      <c r="B55" s="252"/>
      <c r="C55" s="252"/>
      <c r="D55" s="252"/>
      <c r="E55" s="252"/>
      <c r="F55" s="252"/>
      <c r="G55" s="252"/>
      <c r="H55" s="252"/>
    </row>
    <row r="56" spans="1:8" ht="39.9" customHeight="1">
      <c r="A56" s="238"/>
      <c r="B56" s="252"/>
      <c r="C56" s="252"/>
      <c r="D56" s="252"/>
      <c r="E56" s="252"/>
      <c r="F56" s="252"/>
      <c r="G56" s="252"/>
      <c r="H56" s="252"/>
    </row>
    <row r="57" spans="1:8" ht="39.9" customHeight="1">
      <c r="A57" s="238"/>
      <c r="B57" s="252"/>
      <c r="C57" s="252"/>
      <c r="D57" s="252"/>
      <c r="E57" s="252"/>
      <c r="F57" s="252"/>
      <c r="G57" s="252"/>
      <c r="H57" s="252"/>
    </row>
    <row r="58" spans="1:8" ht="39.9" customHeight="1">
      <c r="A58" s="238"/>
      <c r="B58" s="252"/>
      <c r="C58" s="252"/>
      <c r="D58" s="252"/>
      <c r="E58" s="252"/>
      <c r="F58" s="252"/>
      <c r="G58" s="252"/>
      <c r="H58" s="252"/>
    </row>
    <row r="59" spans="1:8" ht="39.9" customHeight="1">
      <c r="A59" s="238"/>
      <c r="B59" s="252"/>
      <c r="C59" s="252"/>
      <c r="D59" s="252"/>
      <c r="E59" s="252"/>
      <c r="F59" s="252"/>
      <c r="G59" s="252"/>
      <c r="H59" s="252"/>
    </row>
    <row r="60" spans="1:8" ht="39.9" customHeight="1">
      <c r="A60" s="238"/>
      <c r="B60" s="252"/>
      <c r="C60" s="252"/>
      <c r="D60" s="252"/>
      <c r="E60" s="252"/>
      <c r="F60" s="252"/>
      <c r="G60" s="252"/>
      <c r="H60" s="252"/>
    </row>
    <row r="61" spans="1:8" ht="39.9" customHeight="1">
      <c r="A61" s="238"/>
      <c r="B61" s="252"/>
      <c r="C61" s="252"/>
      <c r="D61" s="252"/>
      <c r="E61" s="252"/>
      <c r="F61" s="252"/>
      <c r="G61" s="252"/>
      <c r="H61" s="252"/>
    </row>
    <row r="62" spans="1:8" ht="39.9" customHeight="1">
      <c r="A62" s="238"/>
      <c r="B62" s="252"/>
      <c r="C62" s="252"/>
      <c r="D62" s="252"/>
      <c r="E62" s="252"/>
      <c r="F62" s="252"/>
      <c r="G62" s="252"/>
      <c r="H62" s="252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H06-PA32W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FACULTY 2-TONE SWEATPANT WOMEN’S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VINTAGE WHITE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56" t="str">
        <f>'1. CUTTING DOCKET'!M11</f>
        <v>BRUSHED FLEECE 100% COTTON (30/1+8/1) HEAVY WASHING_350GSM</v>
      </c>
      <c r="C7" s="616"/>
      <c r="D7" s="616"/>
      <c r="E7" s="555"/>
    </row>
    <row r="8" spans="1:12" s="62" customFormat="1" ht="409.6" customHeight="1">
      <c r="A8" s="64" t="e">
        <f>'1. CUTTING DOCKET'!#REF!</f>
        <v>#REF!</v>
      </c>
      <c r="B8" s="617"/>
      <c r="C8" s="618"/>
      <c r="D8" s="619"/>
      <c r="E8" s="620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21" t="e">
        <f>'1. CUTTING DOCKET'!#REF!</f>
        <v>#REF!</v>
      </c>
      <c r="C13" s="616"/>
      <c r="D13" s="622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17"/>
      <c r="C14" s="618"/>
      <c r="D14" s="619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23" t="e">
        <f>'1. CUTTING DOCKET'!#REF!</f>
        <v>#REF!</v>
      </c>
      <c r="C17" s="624"/>
      <c r="D17" s="625"/>
      <c r="E17" s="626"/>
    </row>
    <row r="18" spans="1:5" s="62" customFormat="1" ht="90" customHeight="1">
      <c r="A18" s="61" t="e">
        <f>'1. CUTTING DOCKET'!#REF!</f>
        <v>#REF!</v>
      </c>
      <c r="B18" s="554" t="e">
        <f>'1. CUTTING DOCKET'!#REF!</f>
        <v>#REF!</v>
      </c>
      <c r="C18" s="564"/>
      <c r="D18" s="564"/>
      <c r="E18" s="561"/>
    </row>
    <row r="19" spans="1:5" s="62" customFormat="1" ht="409.6" customHeight="1">
      <c r="A19" s="166" t="s">
        <v>166</v>
      </c>
      <c r="B19" s="600"/>
      <c r="C19" s="601"/>
      <c r="D19" s="602"/>
      <c r="E19" s="602"/>
    </row>
    <row r="20" spans="1:5" s="62" customFormat="1" ht="79.5" customHeight="1">
      <c r="A20" s="61" t="e">
        <f>'1. CUTTING DOCKET'!#REF!</f>
        <v>#REF!</v>
      </c>
      <c r="B20" s="554" t="e">
        <f>'1. CUTTING DOCKET'!#REF!</f>
        <v>#REF!</v>
      </c>
      <c r="C20" s="564"/>
      <c r="D20" s="564"/>
      <c r="E20" s="561"/>
    </row>
    <row r="21" spans="1:5" s="62" customFormat="1" ht="346.5" customHeight="1">
      <c r="A21" s="64" t="s">
        <v>117</v>
      </c>
      <c r="B21" s="603"/>
      <c r="C21" s="604"/>
      <c r="D21" s="605"/>
      <c r="E21" s="606"/>
    </row>
    <row r="22" spans="1:5" s="62" customFormat="1" ht="35">
      <c r="A22" s="61">
        <f>'1. CUTTING DOCKET'!B42</f>
        <v>0</v>
      </c>
      <c r="B22" s="598" t="str">
        <f>'1. CUTTING DOCKET'!F42</f>
        <v>MÀU PHỤ LIỆU</v>
      </c>
      <c r="C22" s="564"/>
      <c r="D22" s="599"/>
      <c r="E22" s="101"/>
    </row>
    <row r="23" spans="1:5" s="62" customFormat="1" ht="299.25" customHeight="1">
      <c r="A23" s="66" t="s">
        <v>100</v>
      </c>
      <c r="B23" s="607"/>
      <c r="C23" s="608"/>
      <c r="D23" s="609"/>
      <c r="E23" s="609"/>
    </row>
    <row r="24" spans="1:5" s="62" customFormat="1" ht="101.5" customHeight="1">
      <c r="A24" s="61" t="str">
        <f>'1. CUTTING DOCKET'!B41</f>
        <v>PHẦN C : PHỤ LIỆU ĐÓNG GÓI</v>
      </c>
      <c r="B24" s="598">
        <f>'1. CUTTING DOCKET'!F41</f>
        <v>0</v>
      </c>
      <c r="C24" s="564"/>
      <c r="D24" s="599"/>
      <c r="E24" s="101"/>
    </row>
    <row r="25" spans="1:5" s="62" customFormat="1" ht="362.25" customHeight="1">
      <c r="A25" s="66" t="s">
        <v>172</v>
      </c>
      <c r="B25" s="610" t="s">
        <v>173</v>
      </c>
      <c r="C25" s="611"/>
      <c r="D25" s="612"/>
      <c r="E25" s="113"/>
    </row>
    <row r="26" spans="1:5" s="62" customFormat="1" ht="109.5" customHeight="1">
      <c r="A26" s="61" t="s">
        <v>101</v>
      </c>
      <c r="B26" s="598" t="e">
        <f>'1. CUTTING DOCKET'!#REF!</f>
        <v>#REF!</v>
      </c>
      <c r="C26" s="564"/>
      <c r="D26" s="599"/>
      <c r="E26" s="102"/>
    </row>
    <row r="27" spans="1:5" s="62" customFormat="1" ht="282" customHeight="1">
      <c r="A27" s="66" t="s">
        <v>102</v>
      </c>
      <c r="B27" s="613" t="s">
        <v>167</v>
      </c>
      <c r="C27" s="614"/>
      <c r="D27" s="615"/>
      <c r="E27" s="615"/>
    </row>
    <row r="28" spans="1:5" s="62" customFormat="1" ht="93.65" customHeight="1">
      <c r="A28" s="61" t="e">
        <f>'1. CUTTING DOCKET'!#REF!</f>
        <v>#REF!</v>
      </c>
      <c r="B28" s="598" t="e">
        <f>'1. CUTTING DOCKET'!#REF!</f>
        <v>#REF!</v>
      </c>
      <c r="C28" s="564"/>
      <c r="D28" s="599"/>
      <c r="E28" s="102"/>
    </row>
    <row r="29" spans="1:5" s="62" customFormat="1" ht="273" customHeight="1">
      <c r="A29" s="64" t="s">
        <v>103</v>
      </c>
      <c r="B29" s="590"/>
      <c r="C29" s="591"/>
      <c r="D29" s="592"/>
      <c r="E29" s="592"/>
    </row>
    <row r="30" spans="1:5" s="62" customFormat="1" ht="95.25" customHeight="1">
      <c r="A30" s="61" t="str">
        <f>'1. CUTTING DOCKET'!B49</f>
        <v>POLY BAG THÙNG</v>
      </c>
      <c r="B30" s="598" t="str">
        <f>'1. CUTTING DOCKET'!F49</f>
        <v>CLEAR</v>
      </c>
      <c r="C30" s="564"/>
      <c r="D30" s="599"/>
      <c r="E30" s="102"/>
    </row>
    <row r="31" spans="1:5" s="62" customFormat="1" ht="324.75" customHeight="1">
      <c r="A31" s="64"/>
      <c r="B31" s="590"/>
      <c r="C31" s="591"/>
      <c r="D31" s="592"/>
      <c r="E31" s="592"/>
    </row>
    <row r="32" spans="1:5" s="62" customFormat="1" ht="119.5" customHeight="1">
      <c r="A32" s="61" t="s">
        <v>105</v>
      </c>
      <c r="B32" s="598" t="e">
        <f>'1. CUTTING DOCKET'!#REF!</f>
        <v>#REF!</v>
      </c>
      <c r="C32" s="564"/>
      <c r="D32" s="599"/>
      <c r="E32" s="102"/>
    </row>
    <row r="33" spans="1:9" s="62" customFormat="1" ht="287.25" customHeight="1">
      <c r="A33" s="64" t="s">
        <v>106</v>
      </c>
      <c r="B33" s="590"/>
      <c r="C33" s="591"/>
      <c r="D33" s="592"/>
      <c r="E33" s="592"/>
    </row>
    <row r="34" spans="1:9" s="62" customFormat="1" ht="71.5" customHeight="1">
      <c r="A34" s="61" t="s">
        <v>96</v>
      </c>
      <c r="B34" s="598" t="s">
        <v>38</v>
      </c>
      <c r="C34" s="564"/>
      <c r="D34" s="599"/>
      <c r="E34" s="102"/>
    </row>
    <row r="35" spans="1:9" s="62" customFormat="1" ht="87" customHeight="1">
      <c r="A35" s="64" t="s">
        <v>104</v>
      </c>
      <c r="B35" s="590"/>
      <c r="C35" s="591"/>
      <c r="D35" s="592"/>
      <c r="E35" s="592"/>
    </row>
    <row r="36" spans="1:9" s="62" customFormat="1" ht="63.65" customHeight="1">
      <c r="A36" s="61" t="s">
        <v>97</v>
      </c>
      <c r="B36" s="598" t="s">
        <v>92</v>
      </c>
      <c r="C36" s="564"/>
      <c r="D36" s="599"/>
      <c r="E36" s="102"/>
    </row>
    <row r="37" spans="1:9" s="62" customFormat="1" ht="97.5" customHeight="1">
      <c r="A37" s="64" t="s">
        <v>104</v>
      </c>
      <c r="B37" s="590"/>
      <c r="C37" s="591"/>
      <c r="D37" s="592"/>
      <c r="E37" s="592"/>
    </row>
    <row r="38" spans="1:9" s="62" customFormat="1" ht="97.5" customHeight="1">
      <c r="A38" s="98" t="e">
        <f>'1. CUTTING DOCKET'!#REF!</f>
        <v>#REF!</v>
      </c>
      <c r="B38" s="593" t="e">
        <f>'1. CUTTING DOCKET'!#REF!</f>
        <v>#REF!</v>
      </c>
      <c r="C38" s="594"/>
      <c r="D38" s="595"/>
      <c r="E38" s="103"/>
    </row>
    <row r="39" spans="1:9" s="62" customFormat="1" ht="221.5" customHeight="1">
      <c r="A39" s="64"/>
      <c r="B39" s="596"/>
      <c r="C39" s="597"/>
      <c r="D39" s="596"/>
      <c r="E39" s="596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A758-54D5-47D6-966A-49EF8B9A58DC}">
  <sheetPr>
    <pageSetUpPr fitToPage="1"/>
  </sheetPr>
  <dimension ref="A1:J32"/>
  <sheetViews>
    <sheetView view="pageBreakPreview" zoomScale="70" zoomScaleNormal="90" zoomScaleSheetLayoutView="70" workbookViewId="0">
      <selection activeCell="L7" sqref="L7"/>
    </sheetView>
  </sheetViews>
  <sheetFormatPr defaultColWidth="8.7265625" defaultRowHeight="15.5"/>
  <cols>
    <col min="1" max="1" width="14.453125" style="275" customWidth="1"/>
    <col min="2" max="2" width="61.453125" style="275" customWidth="1"/>
    <col min="3" max="3" width="52.81640625" style="275" customWidth="1"/>
    <col min="4" max="4" width="16.54296875" style="275" customWidth="1"/>
    <col min="5" max="5" width="14.453125" style="275" customWidth="1"/>
    <col min="6" max="10" width="12" style="275" customWidth="1"/>
    <col min="11" max="16384" width="8.7265625" style="275"/>
  </cols>
  <sheetData>
    <row r="1" spans="1:10" ht="16.5" customHeight="1">
      <c r="A1" s="627" t="s">
        <v>239</v>
      </c>
      <c r="B1" s="628"/>
      <c r="C1" s="628"/>
      <c r="D1" s="628"/>
      <c r="E1" s="628"/>
      <c r="F1" s="628"/>
      <c r="G1" s="628"/>
      <c r="H1" s="628"/>
      <c r="I1" s="628"/>
      <c r="J1" s="629"/>
    </row>
    <row r="2" spans="1:10" ht="16.5" customHeight="1">
      <c r="A2" s="627" t="s">
        <v>240</v>
      </c>
      <c r="B2" s="628"/>
      <c r="C2" s="628"/>
      <c r="D2" s="628"/>
      <c r="E2" s="628"/>
      <c r="F2" s="628"/>
      <c r="G2" s="628"/>
      <c r="H2" s="628"/>
      <c r="I2" s="628"/>
      <c r="J2" s="629"/>
    </row>
    <row r="3" spans="1:10" ht="16.5" customHeight="1">
      <c r="A3" s="276" t="s">
        <v>241</v>
      </c>
      <c r="B3" s="277" t="s">
        <v>242</v>
      </c>
      <c r="C3" s="277"/>
      <c r="D3" s="277"/>
      <c r="E3" s="277" t="s">
        <v>243</v>
      </c>
      <c r="F3" s="278"/>
      <c r="G3" s="278"/>
      <c r="H3" s="277" t="s">
        <v>244</v>
      </c>
      <c r="I3" s="279">
        <v>45063</v>
      </c>
      <c r="J3" s="280"/>
    </row>
    <row r="4" spans="1:10" ht="16.5" customHeight="1">
      <c r="A4" s="281" t="s">
        <v>245</v>
      </c>
      <c r="B4" s="282">
        <v>50292</v>
      </c>
      <c r="C4" s="282"/>
      <c r="D4" s="282"/>
      <c r="E4" s="283" t="s">
        <v>246</v>
      </c>
      <c r="F4" s="284"/>
      <c r="G4" s="284"/>
      <c r="H4" s="283" t="s">
        <v>247</v>
      </c>
      <c r="I4" s="283" t="s">
        <v>248</v>
      </c>
      <c r="J4" s="285"/>
    </row>
    <row r="5" spans="1:10" ht="16.5" customHeight="1">
      <c r="A5" s="286" t="s">
        <v>249</v>
      </c>
      <c r="B5" s="287" t="s">
        <v>250</v>
      </c>
      <c r="C5" s="287"/>
      <c r="D5" s="287"/>
      <c r="E5" s="287" t="s">
        <v>251</v>
      </c>
      <c r="F5" s="288"/>
      <c r="G5" s="288"/>
      <c r="H5" s="288"/>
      <c r="I5" s="288"/>
      <c r="J5" s="289"/>
    </row>
    <row r="6" spans="1:10" s="291" customFormat="1" ht="40.4" customHeight="1">
      <c r="A6" s="290" t="s">
        <v>252</v>
      </c>
      <c r="B6" s="290" t="s">
        <v>253</v>
      </c>
      <c r="C6" s="290" t="s">
        <v>254</v>
      </c>
      <c r="D6" s="290" t="s">
        <v>255</v>
      </c>
      <c r="E6" s="290" t="s">
        <v>256</v>
      </c>
      <c r="F6" s="290" t="s">
        <v>60</v>
      </c>
      <c r="G6" s="290" t="s">
        <v>10</v>
      </c>
      <c r="H6" s="290" t="s">
        <v>57</v>
      </c>
      <c r="I6" s="290" t="s">
        <v>58</v>
      </c>
      <c r="J6" s="290" t="s">
        <v>59</v>
      </c>
    </row>
    <row r="7" spans="1:10" s="296" customFormat="1" ht="48" customHeight="1">
      <c r="A7" s="292" t="s">
        <v>257</v>
      </c>
      <c r="B7" s="293" t="s">
        <v>258</v>
      </c>
      <c r="C7" s="293" t="s">
        <v>259</v>
      </c>
      <c r="D7" s="294">
        <v>1</v>
      </c>
      <c r="E7" s="292" t="s">
        <v>260</v>
      </c>
      <c r="F7" s="295">
        <v>31</v>
      </c>
      <c r="G7" s="292" t="s">
        <v>261</v>
      </c>
      <c r="H7" s="295">
        <v>36</v>
      </c>
      <c r="I7" s="292" t="s">
        <v>262</v>
      </c>
      <c r="J7" s="295">
        <v>41</v>
      </c>
    </row>
    <row r="8" spans="1:10" s="296" customFormat="1" ht="48" customHeight="1">
      <c r="A8" s="292" t="s">
        <v>263</v>
      </c>
      <c r="B8" s="293" t="s">
        <v>264</v>
      </c>
      <c r="C8" s="293" t="s">
        <v>265</v>
      </c>
      <c r="D8" s="294">
        <v>1</v>
      </c>
      <c r="E8" s="292" t="s">
        <v>260</v>
      </c>
      <c r="F8" s="292" t="s">
        <v>262</v>
      </c>
      <c r="G8" s="295">
        <v>41</v>
      </c>
      <c r="H8" s="292" t="s">
        <v>266</v>
      </c>
      <c r="I8" s="295">
        <v>46</v>
      </c>
      <c r="J8" s="292" t="s">
        <v>267</v>
      </c>
    </row>
    <row r="9" spans="1:10" s="296" customFormat="1" ht="48" customHeight="1">
      <c r="A9" s="292" t="s">
        <v>268</v>
      </c>
      <c r="B9" s="293" t="s">
        <v>269</v>
      </c>
      <c r="C9" s="293" t="s">
        <v>270</v>
      </c>
      <c r="D9" s="294">
        <v>0.125</v>
      </c>
      <c r="E9" s="295">
        <v>0</v>
      </c>
      <c r="F9" s="292" t="s">
        <v>271</v>
      </c>
      <c r="G9" s="292" t="s">
        <v>271</v>
      </c>
      <c r="H9" s="292" t="s">
        <v>271</v>
      </c>
      <c r="I9" s="292" t="s">
        <v>271</v>
      </c>
      <c r="J9" s="292" t="s">
        <v>271</v>
      </c>
    </row>
    <row r="10" spans="1:10" s="296" customFormat="1" ht="48" customHeight="1">
      <c r="A10" s="292" t="s">
        <v>272</v>
      </c>
      <c r="B10" s="293" t="s">
        <v>273</v>
      </c>
      <c r="C10" s="293" t="s">
        <v>274</v>
      </c>
      <c r="D10" s="294">
        <v>1</v>
      </c>
      <c r="E10" s="292" t="s">
        <v>260</v>
      </c>
      <c r="F10" s="292" t="s">
        <v>275</v>
      </c>
      <c r="G10" s="295">
        <v>58</v>
      </c>
      <c r="H10" s="292" t="s">
        <v>276</v>
      </c>
      <c r="I10" s="295">
        <v>63</v>
      </c>
      <c r="J10" s="292" t="s">
        <v>277</v>
      </c>
    </row>
    <row r="11" spans="1:10" s="296" customFormat="1" ht="48" customHeight="1">
      <c r="A11" s="292" t="s">
        <v>278</v>
      </c>
      <c r="B11" s="293" t="s">
        <v>279</v>
      </c>
      <c r="C11" s="293" t="s">
        <v>280</v>
      </c>
      <c r="D11" s="294">
        <v>0.125</v>
      </c>
      <c r="E11" s="295">
        <v>0</v>
      </c>
      <c r="F11" s="292" t="s">
        <v>281</v>
      </c>
      <c r="G11" s="292" t="s">
        <v>281</v>
      </c>
      <c r="H11" s="292" t="s">
        <v>281</v>
      </c>
      <c r="I11" s="292" t="s">
        <v>281</v>
      </c>
      <c r="J11" s="292" t="s">
        <v>281</v>
      </c>
    </row>
    <row r="12" spans="1:10" s="296" customFormat="1" ht="48" customHeight="1">
      <c r="A12" s="292" t="s">
        <v>282</v>
      </c>
      <c r="B12" s="293" t="s">
        <v>283</v>
      </c>
      <c r="C12" s="293" t="s">
        <v>284</v>
      </c>
      <c r="D12" s="294">
        <v>0.25</v>
      </c>
      <c r="E12" s="292" t="s">
        <v>285</v>
      </c>
      <c r="F12" s="295">
        <v>12</v>
      </c>
      <c r="G12" s="292" t="s">
        <v>286</v>
      </c>
      <c r="H12" s="292" t="s">
        <v>287</v>
      </c>
      <c r="I12" s="292" t="s">
        <v>288</v>
      </c>
      <c r="J12" s="295">
        <v>13</v>
      </c>
    </row>
    <row r="13" spans="1:10" s="296" customFormat="1" ht="48" customHeight="1">
      <c r="A13" s="292" t="s">
        <v>289</v>
      </c>
      <c r="B13" s="293" t="s">
        <v>290</v>
      </c>
      <c r="C13" s="293" t="s">
        <v>291</v>
      </c>
      <c r="D13" s="294">
        <v>0.375</v>
      </c>
      <c r="E13" s="292" t="s">
        <v>292</v>
      </c>
      <c r="F13" s="292" t="s">
        <v>293</v>
      </c>
      <c r="G13" s="292" t="s">
        <v>294</v>
      </c>
      <c r="H13" s="292" t="s">
        <v>295</v>
      </c>
      <c r="I13" s="292" t="s">
        <v>296</v>
      </c>
      <c r="J13" s="292" t="s">
        <v>297</v>
      </c>
    </row>
    <row r="14" spans="1:10" s="296" customFormat="1" ht="48" customHeight="1">
      <c r="A14" s="292" t="s">
        <v>298</v>
      </c>
      <c r="B14" s="293" t="s">
        <v>299</v>
      </c>
      <c r="C14" s="293" t="s">
        <v>300</v>
      </c>
      <c r="D14" s="294" t="s">
        <v>222</v>
      </c>
      <c r="E14" s="295">
        <v>0</v>
      </c>
      <c r="F14" s="295">
        <v>8</v>
      </c>
      <c r="G14" s="295">
        <v>8</v>
      </c>
      <c r="H14" s="295">
        <v>8</v>
      </c>
      <c r="I14" s="295">
        <v>8</v>
      </c>
      <c r="J14" s="295">
        <v>8</v>
      </c>
    </row>
    <row r="15" spans="1:10" s="296" customFormat="1" ht="48" customHeight="1">
      <c r="A15" s="292" t="s">
        <v>301</v>
      </c>
      <c r="B15" s="293" t="s">
        <v>302</v>
      </c>
      <c r="C15" s="293" t="s">
        <v>303</v>
      </c>
      <c r="D15" s="294">
        <v>1</v>
      </c>
      <c r="E15" s="292" t="s">
        <v>260</v>
      </c>
      <c r="F15" s="292" t="s">
        <v>304</v>
      </c>
      <c r="G15" s="295">
        <v>43</v>
      </c>
      <c r="H15" s="292" t="s">
        <v>305</v>
      </c>
      <c r="I15" s="295">
        <v>48</v>
      </c>
      <c r="J15" s="292" t="s">
        <v>306</v>
      </c>
    </row>
    <row r="16" spans="1:10" s="296" customFormat="1" ht="48" customHeight="1">
      <c r="A16" s="292" t="s">
        <v>307</v>
      </c>
      <c r="B16" s="293" t="s">
        <v>308</v>
      </c>
      <c r="C16" s="293" t="s">
        <v>309</v>
      </c>
      <c r="D16" s="294">
        <v>0.25</v>
      </c>
      <c r="E16" s="292" t="s">
        <v>285</v>
      </c>
      <c r="F16" s="292" t="s">
        <v>310</v>
      </c>
      <c r="G16" s="295">
        <v>29</v>
      </c>
      <c r="H16" s="292" t="s">
        <v>311</v>
      </c>
      <c r="I16" s="292" t="s">
        <v>312</v>
      </c>
      <c r="J16" s="292" t="s">
        <v>312</v>
      </c>
    </row>
    <row r="17" spans="1:10" s="296" customFormat="1" ht="48" customHeight="1">
      <c r="A17" s="292" t="s">
        <v>313</v>
      </c>
      <c r="B17" s="293" t="s">
        <v>314</v>
      </c>
      <c r="C17" s="293" t="s">
        <v>315</v>
      </c>
      <c r="D17" s="294">
        <v>0.625</v>
      </c>
      <c r="E17" s="292" t="s">
        <v>316</v>
      </c>
      <c r="F17" s="292" t="s">
        <v>317</v>
      </c>
      <c r="G17" s="295">
        <v>26</v>
      </c>
      <c r="H17" s="292" t="s">
        <v>318</v>
      </c>
      <c r="I17" s="292" t="s">
        <v>310</v>
      </c>
      <c r="J17" s="292" t="s">
        <v>319</v>
      </c>
    </row>
    <row r="18" spans="1:10" s="296" customFormat="1" ht="48" customHeight="1">
      <c r="A18" s="292" t="s">
        <v>320</v>
      </c>
      <c r="B18" s="293" t="s">
        <v>321</v>
      </c>
      <c r="C18" s="293" t="s">
        <v>322</v>
      </c>
      <c r="D18" s="294" t="s">
        <v>222</v>
      </c>
      <c r="E18" s="295">
        <v>0</v>
      </c>
      <c r="F18" s="292" t="s">
        <v>323</v>
      </c>
      <c r="G18" s="292" t="s">
        <v>323</v>
      </c>
      <c r="H18" s="292" t="s">
        <v>323</v>
      </c>
      <c r="I18" s="292" t="s">
        <v>323</v>
      </c>
      <c r="J18" s="292" t="s">
        <v>323</v>
      </c>
    </row>
    <row r="19" spans="1:10" s="296" customFormat="1" ht="48" customHeight="1">
      <c r="A19" s="292" t="s">
        <v>324</v>
      </c>
      <c r="B19" s="293" t="s">
        <v>325</v>
      </c>
      <c r="C19" s="293" t="s">
        <v>326</v>
      </c>
      <c r="D19" s="294">
        <v>0.5</v>
      </c>
      <c r="E19" s="295">
        <v>1</v>
      </c>
      <c r="F19" s="292" t="s">
        <v>327</v>
      </c>
      <c r="G19" s="292" t="s">
        <v>328</v>
      </c>
      <c r="H19" s="292" t="s">
        <v>329</v>
      </c>
      <c r="I19" s="292" t="s">
        <v>330</v>
      </c>
      <c r="J19" s="292" t="s">
        <v>331</v>
      </c>
    </row>
    <row r="20" spans="1:10" s="296" customFormat="1" ht="48" customHeight="1">
      <c r="A20" s="292" t="s">
        <v>332</v>
      </c>
      <c r="B20" s="293" t="s">
        <v>333</v>
      </c>
      <c r="C20" s="293" t="s">
        <v>326</v>
      </c>
      <c r="D20" s="294" t="s">
        <v>222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  <c r="J20" s="295">
        <v>0</v>
      </c>
    </row>
    <row r="21" spans="1:10" s="296" customFormat="1" ht="48" customHeight="1">
      <c r="A21" s="292" t="s">
        <v>334</v>
      </c>
      <c r="B21" s="293" t="s">
        <v>335</v>
      </c>
      <c r="C21" s="293" t="s">
        <v>336</v>
      </c>
      <c r="D21" s="294">
        <v>0.5</v>
      </c>
      <c r="E21" s="297"/>
      <c r="F21" s="295">
        <v>0</v>
      </c>
      <c r="G21" s="295">
        <v>0</v>
      </c>
      <c r="H21" s="295">
        <v>0</v>
      </c>
      <c r="I21" s="295">
        <v>0</v>
      </c>
      <c r="J21" s="295">
        <v>0</v>
      </c>
    </row>
    <row r="22" spans="1:10" s="296" customFormat="1" ht="48" customHeight="1">
      <c r="A22" s="292" t="s">
        <v>337</v>
      </c>
      <c r="B22" s="293" t="s">
        <v>338</v>
      </c>
      <c r="C22" s="293" t="s">
        <v>339</v>
      </c>
      <c r="D22" s="294">
        <v>0.375</v>
      </c>
      <c r="E22" s="292" t="s">
        <v>340</v>
      </c>
      <c r="F22" s="292" t="s">
        <v>341</v>
      </c>
      <c r="G22" s="295">
        <v>11</v>
      </c>
      <c r="H22" s="292" t="s">
        <v>342</v>
      </c>
      <c r="I22" s="292" t="s">
        <v>287</v>
      </c>
      <c r="J22" s="292" t="s">
        <v>343</v>
      </c>
    </row>
    <row r="23" spans="1:10" s="296" customFormat="1" ht="48" customHeight="1">
      <c r="A23" s="292" t="s">
        <v>344</v>
      </c>
      <c r="B23" s="293" t="s">
        <v>345</v>
      </c>
      <c r="C23" s="293" t="s">
        <v>346</v>
      </c>
      <c r="D23" s="294">
        <v>0.375</v>
      </c>
      <c r="E23" s="292" t="s">
        <v>340</v>
      </c>
      <c r="F23" s="292" t="s">
        <v>347</v>
      </c>
      <c r="G23" s="292" t="s">
        <v>348</v>
      </c>
      <c r="H23" s="292" t="s">
        <v>349</v>
      </c>
      <c r="I23" s="292" t="s">
        <v>350</v>
      </c>
      <c r="J23" s="292" t="s">
        <v>351</v>
      </c>
    </row>
    <row r="24" spans="1:10" s="296" customFormat="1" ht="48" customHeight="1">
      <c r="A24" s="292" t="s">
        <v>352</v>
      </c>
      <c r="B24" s="293" t="s">
        <v>353</v>
      </c>
      <c r="C24" s="293" t="s">
        <v>354</v>
      </c>
      <c r="D24" s="294">
        <v>0.125</v>
      </c>
      <c r="E24" s="295">
        <v>0</v>
      </c>
      <c r="F24" s="295">
        <v>1</v>
      </c>
      <c r="G24" s="295">
        <v>1</v>
      </c>
      <c r="H24" s="295">
        <v>1</v>
      </c>
      <c r="I24" s="295">
        <v>1</v>
      </c>
      <c r="J24" s="295">
        <v>1</v>
      </c>
    </row>
    <row r="25" spans="1:10" s="296" customFormat="1" ht="48" customHeight="1">
      <c r="A25" s="292" t="s">
        <v>355</v>
      </c>
      <c r="B25" s="293" t="s">
        <v>356</v>
      </c>
      <c r="C25" s="293" t="s">
        <v>357</v>
      </c>
      <c r="D25" s="294">
        <v>0.125</v>
      </c>
      <c r="E25" s="295">
        <v>0</v>
      </c>
      <c r="F25" s="292" t="s">
        <v>271</v>
      </c>
      <c r="G25" s="292" t="s">
        <v>271</v>
      </c>
      <c r="H25" s="292" t="s">
        <v>271</v>
      </c>
      <c r="I25" s="292" t="s">
        <v>271</v>
      </c>
      <c r="J25" s="292" t="s">
        <v>271</v>
      </c>
    </row>
    <row r="26" spans="1:10" s="296" customFormat="1" ht="48" customHeight="1">
      <c r="A26" s="292" t="s">
        <v>358</v>
      </c>
      <c r="B26" s="293" t="s">
        <v>359</v>
      </c>
      <c r="C26" s="293" t="s">
        <v>360</v>
      </c>
      <c r="D26" s="294">
        <v>0.125</v>
      </c>
      <c r="E26" s="295">
        <v>0</v>
      </c>
      <c r="F26" s="292" t="s">
        <v>361</v>
      </c>
      <c r="G26" s="292" t="s">
        <v>361</v>
      </c>
      <c r="H26" s="292" t="s">
        <v>361</v>
      </c>
      <c r="I26" s="292" t="s">
        <v>361</v>
      </c>
      <c r="J26" s="292" t="s">
        <v>361</v>
      </c>
    </row>
    <row r="27" spans="1:10" s="296" customFormat="1" ht="48" customHeight="1">
      <c r="A27" s="292" t="s">
        <v>362</v>
      </c>
      <c r="B27" s="293" t="s">
        <v>363</v>
      </c>
      <c r="C27" s="293" t="s">
        <v>364</v>
      </c>
      <c r="D27" s="294">
        <v>0.25</v>
      </c>
      <c r="E27" s="292" t="s">
        <v>285</v>
      </c>
      <c r="F27" s="292" t="s">
        <v>365</v>
      </c>
      <c r="G27" s="295">
        <v>7</v>
      </c>
      <c r="H27" s="292" t="s">
        <v>366</v>
      </c>
      <c r="I27" s="292" t="s">
        <v>367</v>
      </c>
      <c r="J27" s="292" t="s">
        <v>368</v>
      </c>
    </row>
    <row r="28" spans="1:10" s="296" customFormat="1" ht="48" customHeight="1">
      <c r="A28" s="292" t="s">
        <v>369</v>
      </c>
      <c r="B28" s="293" t="s">
        <v>370</v>
      </c>
      <c r="C28" s="293" t="s">
        <v>371</v>
      </c>
      <c r="D28" s="294">
        <v>0.125</v>
      </c>
      <c r="E28" s="295">
        <v>0</v>
      </c>
      <c r="F28" s="295">
        <v>2</v>
      </c>
      <c r="G28" s="295">
        <v>2</v>
      </c>
      <c r="H28" s="295">
        <v>2</v>
      </c>
      <c r="I28" s="295">
        <v>2</v>
      </c>
      <c r="J28" s="295">
        <v>2</v>
      </c>
    </row>
    <row r="29" spans="1:10" s="296" customFormat="1" ht="48" customHeight="1">
      <c r="A29" s="292" t="s">
        <v>372</v>
      </c>
      <c r="B29" s="293" t="s">
        <v>373</v>
      </c>
      <c r="C29" s="293" t="s">
        <v>374</v>
      </c>
      <c r="D29" s="294">
        <v>0.125</v>
      </c>
      <c r="E29" s="295">
        <v>0</v>
      </c>
      <c r="F29" s="292" t="s">
        <v>260</v>
      </c>
      <c r="G29" s="292" t="s">
        <v>260</v>
      </c>
      <c r="H29" s="292" t="s">
        <v>260</v>
      </c>
      <c r="I29" s="292" t="s">
        <v>260</v>
      </c>
      <c r="J29" s="292" t="s">
        <v>260</v>
      </c>
    </row>
    <row r="30" spans="1:10" s="296" customFormat="1" ht="48" customHeight="1">
      <c r="A30" s="292" t="s">
        <v>375</v>
      </c>
      <c r="B30" s="293" t="s">
        <v>376</v>
      </c>
      <c r="C30" s="293" t="s">
        <v>377</v>
      </c>
      <c r="D30" s="294">
        <v>0.125</v>
      </c>
      <c r="E30" s="292" t="s">
        <v>285</v>
      </c>
      <c r="F30" s="292" t="s">
        <v>378</v>
      </c>
      <c r="G30" s="292" t="s">
        <v>379</v>
      </c>
      <c r="H30" s="292" t="s">
        <v>379</v>
      </c>
      <c r="I30" s="292" t="s">
        <v>380</v>
      </c>
      <c r="J30" s="292" t="s">
        <v>380</v>
      </c>
    </row>
    <row r="31" spans="1:10" s="296" customFormat="1" ht="48" customHeight="1">
      <c r="A31" s="292" t="s">
        <v>381</v>
      </c>
      <c r="B31" s="293" t="s">
        <v>382</v>
      </c>
      <c r="C31" s="293" t="s">
        <v>383</v>
      </c>
      <c r="D31" s="294">
        <v>0.125</v>
      </c>
      <c r="E31" s="292" t="s">
        <v>285</v>
      </c>
      <c r="F31" s="292" t="s">
        <v>380</v>
      </c>
      <c r="G31" s="295">
        <v>6</v>
      </c>
      <c r="H31" s="292" t="s">
        <v>384</v>
      </c>
      <c r="I31" s="292" t="s">
        <v>385</v>
      </c>
      <c r="J31" s="292" t="s">
        <v>385</v>
      </c>
    </row>
    <row r="32" spans="1:10" s="296" customFormat="1" ht="48" customHeight="1">
      <c r="A32" s="292" t="s">
        <v>386</v>
      </c>
      <c r="B32" s="293" t="s">
        <v>387</v>
      </c>
      <c r="C32" s="293" t="s">
        <v>388</v>
      </c>
      <c r="D32" s="294">
        <v>0.25</v>
      </c>
      <c r="E32" s="292" t="s">
        <v>285</v>
      </c>
      <c r="F32" s="292" t="s">
        <v>389</v>
      </c>
      <c r="G32" s="292" t="s">
        <v>390</v>
      </c>
      <c r="H32" s="292" t="s">
        <v>390</v>
      </c>
      <c r="I32" s="292" t="s">
        <v>391</v>
      </c>
      <c r="J32" s="292" t="s">
        <v>391</v>
      </c>
    </row>
  </sheetData>
  <mergeCells count="2">
    <mergeCell ref="A1:J1"/>
    <mergeCell ref="A2:J2"/>
  </mergeCells>
  <printOptions horizontalCentered="1" verticalCentered="1"/>
  <pageMargins left="0.45" right="0.45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D02B60-D7D6-4673-8096-603EB669AD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672D0A-143E-41D3-87C7-912016D1C52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459D8839-E963-4C7E-9FC6-8F9236F92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</vt:lpstr>
      <vt:lpstr>L=4,W=1%</vt:lpstr>
      <vt:lpstr>MER.QT-04.BM4</vt:lpstr>
      <vt:lpstr>2. TRIM CARD (GREY)</vt:lpstr>
      <vt:lpstr>3. ĐỊNH VỊ HÌNH IN.THÊU</vt:lpstr>
      <vt:lpstr>FULL-SIZE SPEC</vt:lpstr>
      <vt:lpstr>'1. CUTTING DOCKET'!Print_Area</vt:lpstr>
      <vt:lpstr>'2. TRIM CARD'!Print_Area</vt:lpstr>
      <vt:lpstr>'2. TRIM CARD (GREY)'!Print_Area</vt:lpstr>
      <vt:lpstr>GREY!Print_Area</vt:lpstr>
      <vt:lpstr>'L=4,W=1%'!Print_Area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SPEC'!Print_Titles</vt:lpstr>
      <vt:lpstr>GREY!Print_Titles</vt:lpstr>
      <vt:lpstr>'L=4,W=1%'!Print_Titles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2024-07-01T04:54:08Z</cp:lastPrinted>
  <dcterms:created xsi:type="dcterms:W3CDTF">2016-05-06T01:47:29Z</dcterms:created>
  <dcterms:modified xsi:type="dcterms:W3CDTF">2024-07-04T01:51:02Z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