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SINGLE/MEN/"/>
    </mc:Choice>
  </mc:AlternateContent>
  <xr:revisionPtr revIDLastSave="161" documentId="13_ncr:1_{5FE0F712-FEF9-4967-8BEF-E66AAABB5783}" xr6:coauthVersionLast="47" xr6:coauthVersionMax="47" xr10:uidLastSave="{D775F157-0794-4DF3-8696-24BB0EF99CE1}"/>
  <bookViews>
    <workbookView xWindow="-110" yWindow="-110" windowWidth="19420" windowHeight="10300" tabRatio="753" activeTab="5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L=4%,W=3% (2)" sheetId="28" r:id="rId6"/>
    <sheet name="FULL-SIZE SPEC " sheetId="2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5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 localSheetId="5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 localSheetId="5">'[3]Raw material movement'!#REF!</definedName>
    <definedName name="__SCM40">'[3]Raw material movement'!#REF!</definedName>
    <definedName name="_2DATA_DATA2_L" localSheetId="4">'[4]#REF'!#REF!</definedName>
    <definedName name="_2DATA_DATA2_L" localSheetId="6">'[4]#REF'!#REF!</definedName>
    <definedName name="_2DATA_DATA2_L" localSheetId="5">'[4]#REF'!#REF!</definedName>
    <definedName name="_2DATA_DATA2_L">'[4]#REF'!#REF!</definedName>
    <definedName name="_DATA_DATA2_L" localSheetId="4">'[5]#REF'!#REF!</definedName>
    <definedName name="_DATA_DATA2_L" localSheetId="6">'[5]#REF'!#REF!</definedName>
    <definedName name="_DATA_DATA2_L" localSheetId="5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0" hidden="1">'1. CUTTING DOCKET'!$A$30:$R$52</definedName>
    <definedName name="_xlnm._FilterDatabase" localSheetId="1" hidden="1">GREY!$A$64:$Q$131</definedName>
    <definedName name="_SCM40" localSheetId="6">'[2]Raw material movement'!#REF!</definedName>
    <definedName name="_SCM40" localSheetId="5">'[2]Raw material movement'!#REF!</definedName>
    <definedName name="_SCM40">'[2]Raw material movement'!#REF!</definedName>
    <definedName name="AB" localSheetId="6">#REF!</definedName>
    <definedName name="AB" localSheetId="5">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 localSheetId="6">#REF!</definedName>
    <definedName name="IB" localSheetId="5">#REF!</definedName>
    <definedName name="IB">#REF!</definedName>
    <definedName name="INTERNAL_INVOICE" localSheetId="6">[9]UN!#REF!</definedName>
    <definedName name="INTERNAL_INVOICE" localSheetId="5">[9]UN!#REF!</definedName>
    <definedName name="INTERNAL_INVOICE">[9]UN!#REF!</definedName>
    <definedName name="MAHANG" localSheetId="6">#REF!</definedName>
    <definedName name="MAHANG" localSheetId="5">#REF!</definedName>
    <definedName name="MAHANG">#REF!</definedName>
    <definedName name="MAVT">[10]Code!$A$7:$A$73</definedName>
    <definedName name="PRICE" localSheetId="6">#REF!</definedName>
    <definedName name="PRICE" localSheetId="5">#REF!</definedName>
    <definedName name="PRICE">#REF!</definedName>
    <definedName name="_xlnm.Print_Area" localSheetId="0">'1. CUTTING DOCKET'!$A$1:$Q$84</definedName>
    <definedName name="_xlnm.Print_Area" localSheetId="4">'2. TRIM CARD '!$A$1:$B$25</definedName>
    <definedName name="_xlnm.Print_Area" localSheetId="2">'2. TRIM CARD (GREY)'!$A$1:$E$39</definedName>
    <definedName name="_xlnm.Print_Area" localSheetId="1">GREY!$A$1:$P$169</definedName>
    <definedName name="_xlnm.Print_Area" localSheetId="5">'L=4%,W=3% (2)'!$A$1:$L$28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6">'FULL-SIZE SPEC '!$6:$6</definedName>
    <definedName name="_xlnm.Print_Titles" localSheetId="1">GREY!$1:$15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" i="1" l="1"/>
  <c r="I32" i="1"/>
  <c r="H33" i="1"/>
  <c r="I33" i="1"/>
  <c r="H34" i="1"/>
  <c r="I34" i="1"/>
  <c r="H35" i="1"/>
  <c r="I35" i="1"/>
  <c r="H31" i="1"/>
  <c r="I22" i="1"/>
  <c r="A39" i="21" l="1"/>
  <c r="A37" i="21"/>
  <c r="A35" i="21"/>
  <c r="A33" i="21"/>
  <c r="A31" i="21"/>
  <c r="A29" i="21"/>
  <c r="A26" i="21"/>
  <c r="J27" i="28" l="1"/>
  <c r="K27" i="28" s="1"/>
  <c r="L27" i="28" s="1"/>
  <c r="G27" i="28"/>
  <c r="J26" i="28"/>
  <c r="K26" i="28" s="1"/>
  <c r="L26" i="28" s="1"/>
  <c r="G26" i="28"/>
  <c r="J25" i="28"/>
  <c r="K25" i="28" s="1"/>
  <c r="L25" i="28" s="1"/>
  <c r="G25" i="28"/>
  <c r="J24" i="28"/>
  <c r="K24" i="28" s="1"/>
  <c r="L24" i="28" s="1"/>
  <c r="G24" i="28"/>
  <c r="J23" i="28"/>
  <c r="K23" i="28" s="1"/>
  <c r="L23" i="28" s="1"/>
  <c r="G23" i="28"/>
  <c r="J22" i="28"/>
  <c r="K22" i="28" s="1"/>
  <c r="L22" i="28" s="1"/>
  <c r="G22" i="28"/>
  <c r="J21" i="28"/>
  <c r="K21" i="28" s="1"/>
  <c r="L21" i="28" s="1"/>
  <c r="G21" i="28"/>
  <c r="J20" i="28"/>
  <c r="K20" i="28" s="1"/>
  <c r="L20" i="28" s="1"/>
  <c r="G20" i="28"/>
  <c r="J19" i="28"/>
  <c r="K19" i="28" s="1"/>
  <c r="L19" i="28" s="1"/>
  <c r="G19" i="28"/>
  <c r="J18" i="28"/>
  <c r="K18" i="28" s="1"/>
  <c r="L18" i="28" s="1"/>
  <c r="G18" i="28"/>
  <c r="J17" i="28"/>
  <c r="K17" i="28" s="1"/>
  <c r="L17" i="28" s="1"/>
  <c r="G17" i="28"/>
  <c r="J16" i="28"/>
  <c r="K16" i="28" s="1"/>
  <c r="L16" i="28" s="1"/>
  <c r="G16" i="28"/>
  <c r="J15" i="28"/>
  <c r="K15" i="28" s="1"/>
  <c r="L15" i="28" s="1"/>
  <c r="G15" i="28"/>
  <c r="J14" i="28"/>
  <c r="K14" i="28" s="1"/>
  <c r="L14" i="28" s="1"/>
  <c r="G14" i="28"/>
  <c r="J13" i="28"/>
  <c r="K13" i="28" s="1"/>
  <c r="L13" i="28" s="1"/>
  <c r="G13" i="28"/>
  <c r="J12" i="28"/>
  <c r="K12" i="28" s="1"/>
  <c r="L12" i="28" s="1"/>
  <c r="G12" i="28"/>
  <c r="J11" i="28"/>
  <c r="K11" i="28" s="1"/>
  <c r="L11" i="28" s="1"/>
  <c r="G11" i="28"/>
  <c r="J10" i="28"/>
  <c r="K10" i="28" s="1"/>
  <c r="L10" i="28" s="1"/>
  <c r="G10" i="28"/>
  <c r="J9" i="28"/>
  <c r="K9" i="28" s="1"/>
  <c r="L9" i="28" s="1"/>
  <c r="G9" i="28"/>
  <c r="J8" i="28"/>
  <c r="K8" i="28" s="1"/>
  <c r="L8" i="28" s="1"/>
  <c r="G8" i="28"/>
  <c r="B47" i="21" l="1"/>
  <c r="B33" i="21"/>
  <c r="B35" i="21" s="1"/>
  <c r="F83" i="1" l="1"/>
  <c r="B24" i="21"/>
  <c r="C56" i="1"/>
  <c r="D19" i="1"/>
  <c r="D20" i="1" s="1"/>
  <c r="Q18" i="1"/>
  <c r="Q19" i="1"/>
  <c r="A26" i="1"/>
  <c r="E27" i="1" s="1"/>
  <c r="E28" i="1" s="1"/>
  <c r="B5" i="21"/>
  <c r="B6" i="21" s="1"/>
  <c r="B9" i="21" s="1"/>
  <c r="C75" i="1"/>
  <c r="C76" i="1"/>
  <c r="I31" i="1"/>
  <c r="F31" i="1"/>
  <c r="A19" i="21"/>
  <c r="A9" i="21"/>
  <c r="B7" i="21"/>
  <c r="B4" i="21"/>
  <c r="B3" i="21"/>
  <c r="A22" i="21"/>
  <c r="A17" i="21"/>
  <c r="A15" i="21"/>
  <c r="A14" i="21"/>
  <c r="A13" i="21"/>
  <c r="A12" i="21"/>
  <c r="A11" i="21"/>
  <c r="A4" i="21"/>
  <c r="A3" i="21"/>
  <c r="B2" i="21"/>
  <c r="A2" i="21"/>
  <c r="L48" i="1"/>
  <c r="I48" i="1"/>
  <c r="L49" i="1"/>
  <c r="I49" i="1"/>
  <c r="L47" i="1"/>
  <c r="L46" i="1"/>
  <c r="L43" i="1"/>
  <c r="C55" i="1"/>
  <c r="I41" i="1"/>
  <c r="C74" i="1"/>
  <c r="I47" i="1"/>
  <c r="I46" i="1"/>
  <c r="I42" i="1"/>
  <c r="I45" i="1"/>
  <c r="I39" i="1"/>
  <c r="I43" i="1"/>
  <c r="I44" i="1"/>
  <c r="I40" i="1"/>
  <c r="H20" i="1"/>
  <c r="H22" i="1" s="1"/>
  <c r="H4" i="1"/>
  <c r="G22" i="1"/>
  <c r="D83" i="1" s="1"/>
  <c r="J22" i="1"/>
  <c r="G83" i="1" s="1"/>
  <c r="F22" i="1"/>
  <c r="C83" i="1" s="1"/>
  <c r="K22" i="1"/>
  <c r="H83" i="1" s="1"/>
  <c r="L45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B15" i="17"/>
  <c r="B15" i="21" l="1"/>
  <c r="H41" i="1"/>
  <c r="H40" i="1"/>
  <c r="B66" i="1"/>
  <c r="H43" i="1"/>
  <c r="B74" i="1"/>
  <c r="H39" i="1"/>
  <c r="B5" i="17"/>
  <c r="H46" i="1"/>
  <c r="H44" i="1"/>
  <c r="H45" i="1"/>
  <c r="H42" i="1"/>
  <c r="H48" i="1"/>
  <c r="H47" i="1"/>
  <c r="B55" i="1"/>
  <c r="H49" i="1"/>
  <c r="E83" i="1"/>
  <c r="I83" i="1" s="1"/>
  <c r="Q20" i="1"/>
  <c r="G28" i="1" l="1"/>
  <c r="I28" i="1" s="1"/>
  <c r="J28" i="1" s="1"/>
  <c r="M28" i="1" s="1"/>
  <c r="Q22" i="1"/>
  <c r="K34" i="1"/>
  <c r="M34" i="1" s="1"/>
  <c r="O34" i="1" s="1"/>
  <c r="K31" i="1"/>
  <c r="M31" i="1" s="1"/>
  <c r="K33" i="1"/>
  <c r="M33" i="1" s="1"/>
  <c r="O33" i="1" s="1"/>
  <c r="G27" i="1"/>
  <c r="I27" i="1" s="1"/>
  <c r="J27" i="1" s="1"/>
  <c r="K35" i="1" l="1"/>
  <c r="K48" i="1" s="1"/>
  <c r="M48" i="1" s="1"/>
  <c r="K32" i="1"/>
  <c r="M32" i="1" s="1"/>
  <c r="O32" i="1" s="1"/>
  <c r="M27" i="1"/>
  <c r="K45" i="1"/>
  <c r="M45" i="1" s="1"/>
  <c r="O45" i="1" s="1"/>
  <c r="K46" i="1" l="1"/>
  <c r="M46" i="1" s="1"/>
  <c r="O46" i="1" s="1"/>
  <c r="K43" i="1"/>
  <c r="M43" i="1" s="1"/>
  <c r="O43" i="1" s="1"/>
  <c r="M35" i="1"/>
  <c r="O35" i="1" s="1"/>
  <c r="K39" i="1"/>
  <c r="M39" i="1" s="1"/>
  <c r="K44" i="1"/>
  <c r="M44" i="1" s="1"/>
  <c r="O44" i="1" s="1"/>
  <c r="K40" i="1"/>
  <c r="M40" i="1" s="1"/>
  <c r="O40" i="1" s="1"/>
  <c r="K42" i="1"/>
  <c r="M42" i="1" s="1"/>
  <c r="O42" i="1" s="1"/>
  <c r="K47" i="1"/>
  <c r="M47" i="1" s="1"/>
  <c r="K49" i="1"/>
  <c r="M49" i="1" s="1"/>
  <c r="K41" i="1"/>
  <c r="M41" i="1" s="1"/>
  <c r="O41" i="1" s="1"/>
</calcChain>
</file>

<file path=xl/sharedStrings.xml><?xml version="1.0" encoding="utf-8"?>
<sst xmlns="http://schemas.openxmlformats.org/spreadsheetml/2006/main" count="1015" uniqueCount="490">
  <si>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</si>
  <si>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</si>
  <si>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</si>
  <si>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</si>
  <si>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</si>
  <si>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</si>
  <si>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</si>
  <si>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</si>
  <si>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</si>
  <si>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</si>
  <si>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</si>
  <si>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</si>
  <si>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</si>
  <si>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</si>
  <si>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</si>
  <si>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</si>
  <si>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</si>
  <si>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</si>
  <si>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</si>
  <si>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</si>
  <si>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</si>
  <si>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</si>
  <si>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</si>
  <si>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</si>
  <si>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</si>
  <si>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</si>
  <si>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</si>
  <si>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</si>
  <si>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</si>
  <si>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</si>
  <si>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</si>
  <si>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</si>
  <si>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</si>
  <si>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</si>
  <si>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</si>
  <si>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</si>
  <si>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</si>
  <si>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</si>
  <si>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</si>
  <si>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</si>
  <si>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</si>
  <si>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</si>
  <si>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</si>
  <si>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</si>
  <si>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</si>
  <si>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</si>
  <si>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</si>
  <si>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</si>
  <si>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</si>
  <si>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</si>
  <si>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</si>
  <si>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</si>
  <si>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</si>
  <si>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</si>
  <si>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</si>
  <si>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</si>
  <si>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</si>
  <si>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</si>
  <si>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</si>
  <si>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</si>
  <si>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</si>
  <si>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</si>
  <si>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</si>
  <si>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</si>
  <si>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</si>
  <si>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</si>
  <si>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</si>
  <si>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</si>
  <si>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</si>
  <si>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</si>
  <si>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</si>
  <si>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</si>
  <si>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</si>
  <si>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</si>
  <si>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</si>
  <si>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</si>
  <si>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</si>
  <si>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</si>
  <si>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</si>
  <si>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</si>
  <si>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</si>
  <si>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</si>
  <si>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</si>
  <si>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</si>
  <si>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</si>
  <si>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</si>
  <si>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</si>
  <si>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</si>
  <si>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</si>
  <si>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</si>
  <si>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</si>
  <si>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</si>
  <si>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</si>
  <si>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</si>
  <si>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</si>
  <si>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</si>
  <si>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</si>
  <si>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</si>
  <si>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</si>
  <si>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</si>
  <si>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</si>
  <si>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</si>
  <si>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</si>
  <si>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</si>
  <si>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</si>
  <si>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</si>
  <si>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</si>
  <si>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</si>
  <si>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</si>
  <si>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</si>
  <si>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</si>
  <si>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</si>
  <si>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</si>
  <si>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</si>
  <si>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</si>
  <si>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</si>
  <si>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</si>
  <si>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</si>
  <si>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</si>
  <si>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</si>
  <si>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</si>
  <si>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</si>
  <si>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</si>
  <si>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</si>
  <si>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</si>
  <si>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</si>
  <si>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</si>
  <si>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</si>
  <si>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</si>
  <si>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</si>
  <si>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</si>
  <si>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</si>
  <si>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</si>
  <si>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</si>
  <si>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</si>
  <si>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</si>
  <si>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</si>
  <si>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</si>
  <si>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</si>
  <si>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</si>
  <si>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</si>
  <si>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</si>
  <si>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</si>
  <si>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</si>
  <si>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</si>
  <si>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</si>
  <si>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</si>
  <si>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</si>
  <si>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</si>
  <si>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</si>
  <si>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</si>
  <si>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</si>
  <si>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</si>
  <si>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</si>
  <si>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</si>
  <si>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</si>
  <si>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</si>
  <si>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</si>
  <si>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</si>
  <si>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</si>
  <si>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</si>
  <si>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</si>
  <si>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</si>
  <si>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</si>
  <si>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</si>
  <si>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</si>
  <si>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</si>
  <si>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</si>
  <si>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</si>
  <si>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</si>
  <si>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</si>
  <si>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</si>
  <si>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</si>
  <si>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</si>
  <si>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</si>
  <si>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</si>
  <si>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</si>
  <si>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</si>
  <si>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</si>
  <si>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</si>
  <si>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</si>
  <si>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</si>
  <si>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</si>
  <si>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</si>
  <si>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</si>
  <si>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</si>
  <si>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KHÔNG THÊU</t>
  </si>
  <si>
    <t>TẤM LÓT THÙNG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</si>
  <si>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</si>
  <si>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</si>
  <si>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</si>
  <si>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</si>
  <si>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</si>
  <si>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</si>
  <si>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</si>
  <si>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</si>
  <si>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</si>
  <si>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</si>
  <si>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</si>
  <si>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</si>
  <si>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</si>
  <si>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</si>
  <si>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</si>
  <si>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</si>
  <si>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</si>
  <si>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</si>
  <si>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H06  SS25  S2604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</si>
  <si>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</si>
  <si>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 xml:space="preserve">SS25 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</si>
  <si>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</si>
  <si>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</si>
  <si>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</si>
  <si>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</si>
  <si>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</si>
  <si>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</si>
  <si>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</si>
  <si>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</si>
  <si>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</si>
  <si>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</si>
  <si>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THÔNG TIN ĐỊNH VỊ HÌNH IN</t>
  </si>
  <si>
    <t xml:space="preserve">
GẮN TẠI BÊN TRONG SƯỜN TRÁI (THÂN SAU)
VỊ TRÍ: TỪ LAI LÊN 5"
1 BỘ GỒM 2 CÁI
THỨ TỰ TRÊN DƯỚI =&gt; XEM HÌNH BÊN</t>
  </si>
  <si>
    <t>SINGLE JERSEY 20'S 100% COTTON 190GSM</t>
  </si>
  <si>
    <t>100% COTTON 1x1RIB_ 260GSM</t>
  </si>
  <si>
    <t>DARK SEA</t>
  </si>
  <si>
    <t>SLATE BLACK</t>
  </si>
  <si>
    <t>DUYỆT CHẤT LƯỢNG + MÀU SẮC + HIỆU ỨNG THEO ỐNG NHUỘM +  ACID WASH MÀU BLACK BEAUTY</t>
  </si>
  <si>
    <t>DUYỆT CHẤT LƯỢNG + MÀU SẮC + HIỆU ỨNG THEO ỐNG NHUỘM +  ACID WASH MÀU DARK SEA</t>
  </si>
  <si>
    <t>DUYỆT CHẤT LƯỢNG + MÀU SẮC + HIỆU ỨNG THEO ỐNG NHUỘM +  ACID WASH MÀU SLATE BLACK</t>
  </si>
  <si>
    <t>KHÔNG WASH</t>
  </si>
  <si>
    <t xml:space="preserve">NỀN TRẮNG CHỮ ĐEN </t>
  </si>
  <si>
    <t>7CM</t>
  </si>
  <si>
    <t>HEATHER GREY</t>
  </si>
  <si>
    <t>DUYỆT MÀU SẮC + CHẤT LƯỢNG HÌNH IN THEO S/O MÃ H06-ST95M MÀU BLACK OYSTER</t>
  </si>
  <si>
    <t>DUYỆT MÀU SẮC + CHẤT LƯỢNG HÌNH IN THEO S/O MÃ H06-ST95M MÀU HEATHER GREY</t>
  </si>
  <si>
    <t>W: 27CM x H:11.5CM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</si>
  <si>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CANH GIỮA THÂN TRƯỚC, TỪ ĐƯỜNG TRA CỔ ĐẾN ĐỈNH HÌNH IN THÂN TRƯỚC</t>
    </r>
  </si>
  <si>
    <t>POCKET TEE MEN'S</t>
  </si>
  <si>
    <t>GẮN CHÍNH GIỮA TÚI TRƯỚC</t>
  </si>
  <si>
    <t>NHÃN TRANG TRÍ 4CM * 3.2CM 
CODE: HSA-10026</t>
  </si>
  <si>
    <r>
      <rPr>
        <b/>
        <sz val="18"/>
        <rFont val="Calibri"/>
        <family val="1"/>
      </rPr>
      <t>Herschel Supply Co.</t>
    </r>
  </si>
  <si>
    <r>
      <rPr>
        <b/>
        <sz val="18"/>
        <rFont val="Calibri"/>
        <family val="1"/>
      </rPr>
      <t>Base Measurements</t>
    </r>
  </si>
  <si>
    <r>
      <rPr>
        <b/>
        <sz val="18"/>
        <rFont val="Calibri"/>
        <family val="1"/>
      </rPr>
      <t>Style Name:</t>
    </r>
  </si>
  <si>
    <r>
      <rPr>
        <b/>
        <sz val="18"/>
        <rFont val="Calibri"/>
        <family val="1"/>
      </rPr>
      <t>Base Size:</t>
    </r>
  </si>
  <si>
    <r>
      <rPr>
        <b/>
        <sz val="18"/>
        <rFont val="Calibri"/>
        <family val="1"/>
      </rPr>
      <t>Last Updated:</t>
    </r>
  </si>
  <si>
    <r>
      <rPr>
        <b/>
        <sz val="18"/>
        <rFont val="Calibri"/>
        <family val="1"/>
      </rPr>
      <t>Style Number:</t>
    </r>
  </si>
  <si>
    <r>
      <rPr>
        <b/>
        <sz val="18"/>
        <rFont val="Calibri"/>
        <family val="1"/>
      </rPr>
      <t>Category:</t>
    </r>
  </si>
  <si>
    <r>
      <rPr>
        <b/>
        <sz val="18"/>
        <rFont val="Calibri"/>
        <family val="1"/>
      </rPr>
      <t>Status:</t>
    </r>
  </si>
  <si>
    <r>
      <rPr>
        <b/>
        <sz val="18"/>
        <rFont val="Calibri"/>
        <family val="1"/>
      </rPr>
      <t>new</t>
    </r>
  </si>
  <si>
    <r>
      <rPr>
        <b/>
        <sz val="18"/>
        <rFont val="Calibri"/>
        <family val="1"/>
      </rPr>
      <t>Season:</t>
    </r>
  </si>
  <si>
    <t>2025 S1</t>
  </si>
  <si>
    <r>
      <rPr>
        <b/>
        <sz val="18"/>
        <rFont val="Calibri"/>
        <family val="1"/>
      </rPr>
      <t>Developer:</t>
    </r>
  </si>
  <si>
    <t>CODE</t>
  </si>
  <si>
    <t>DESCRIPTION</t>
  </si>
  <si>
    <t/>
  </si>
  <si>
    <t>GRADE RULE</t>
  </si>
  <si>
    <t>TOL +/-</t>
  </si>
  <si>
    <r>
      <rPr>
        <sz val="18"/>
        <rFont val="Calibri"/>
        <family val="1"/>
      </rPr>
      <t>A</t>
    </r>
  </si>
  <si>
    <t>NECK WIDTH HSP SEAM TO SEAM</t>
  </si>
  <si>
    <t>RỘNG CỔ - ĐỈNH VAI - DG MAY TỚI DG MAY</t>
  </si>
  <si>
    <r>
      <rPr>
        <sz val="18"/>
        <rFont val="Calibri"/>
        <family val="1"/>
      </rPr>
      <t>1/4</t>
    </r>
  </si>
  <si>
    <r>
      <rPr>
        <sz val="18"/>
        <rFont val="Calibri"/>
        <family val="1"/>
      </rPr>
      <t>7 1/2</t>
    </r>
  </si>
  <si>
    <r>
      <rPr>
        <sz val="18"/>
        <rFont val="Calibri"/>
        <family val="1"/>
      </rPr>
      <t>7 3/4</t>
    </r>
  </si>
  <si>
    <r>
      <rPr>
        <sz val="18"/>
        <rFont val="Calibri"/>
        <family val="1"/>
      </rPr>
      <t>8 1/4</t>
    </r>
  </si>
  <si>
    <r>
      <rPr>
        <sz val="18"/>
        <rFont val="Calibri"/>
        <family val="1"/>
      </rPr>
      <t>8 1/2</t>
    </r>
  </si>
  <si>
    <r>
      <rPr>
        <sz val="18"/>
        <rFont val="Calibri"/>
        <family val="1"/>
      </rPr>
      <t>B</t>
    </r>
  </si>
  <si>
    <t>FRONT NECK DROP FROM HSP</t>
  </si>
  <si>
    <t>HẠ CỔ TRƯỚC TỪ ĐỈNH VAI</t>
  </si>
  <si>
    <r>
      <rPr>
        <sz val="18"/>
        <rFont val="Calibri"/>
        <family val="1"/>
      </rPr>
      <t>1/8</t>
    </r>
  </si>
  <si>
    <r>
      <rPr>
        <sz val="18"/>
        <rFont val="Calibri"/>
        <family val="1"/>
      </rPr>
      <t>3 7/8</t>
    </r>
  </si>
  <si>
    <r>
      <rPr>
        <sz val="18"/>
        <rFont val="Calibri"/>
        <family val="1"/>
      </rPr>
      <t>4 1/8</t>
    </r>
  </si>
  <si>
    <r>
      <rPr>
        <sz val="18"/>
        <rFont val="Calibri"/>
        <family val="1"/>
      </rPr>
      <t>4 1/4</t>
    </r>
  </si>
  <si>
    <r>
      <rPr>
        <sz val="18"/>
        <rFont val="Calibri"/>
        <family val="1"/>
      </rPr>
      <t>4 3/8</t>
    </r>
  </si>
  <si>
    <r>
      <rPr>
        <sz val="18"/>
        <rFont val="Calibri"/>
        <family val="1"/>
      </rPr>
      <t>C</t>
    </r>
  </si>
  <si>
    <t>BACK NECK DROP FROM HSP</t>
  </si>
  <si>
    <t>HẠ CỔ SAU TỪ ĐỈNH VAI</t>
  </si>
  <si>
    <r>
      <rPr>
        <sz val="18"/>
        <rFont val="Calibri"/>
        <family val="1"/>
      </rPr>
      <t>7/8</t>
    </r>
  </si>
  <si>
    <r>
      <rPr>
        <sz val="18"/>
        <rFont val="Calibri"/>
        <family val="1"/>
      </rPr>
      <t>D</t>
    </r>
  </si>
  <si>
    <t>BACK NECK TAPE LENGTH</t>
  </si>
  <si>
    <r>
      <rPr>
        <sz val="18"/>
        <rFont val="Calibri"/>
        <family val="1"/>
      </rPr>
      <t>E</t>
    </r>
  </si>
  <si>
    <t>NECK TRIM HEIGHT</t>
  </si>
  <si>
    <t>TO BẢN RIB CỔ THÀNH PHẨM</t>
  </si>
  <si>
    <r>
      <rPr>
        <sz val="18"/>
        <rFont val="Calibri"/>
        <family val="1"/>
      </rPr>
      <t>F</t>
    </r>
  </si>
  <si>
    <t>RIB CIRCUMFERENCE AT EDGE</t>
  </si>
  <si>
    <r>
      <rPr>
        <sz val="18"/>
        <rFont val="Calibri"/>
        <family val="1"/>
      </rPr>
      <t>G</t>
    </r>
  </si>
  <si>
    <t>SHOULDER WIDTH - SET IN</t>
  </si>
  <si>
    <t xml:space="preserve">NGANG VAI </t>
  </si>
  <si>
    <r>
      <rPr>
        <sz val="18"/>
        <rFont val="Calibri"/>
        <family val="1"/>
      </rPr>
      <t>5/8</t>
    </r>
  </si>
  <si>
    <r>
      <rPr>
        <sz val="18"/>
        <rFont val="Calibri"/>
        <family val="1"/>
      </rPr>
      <t>18 3/8</t>
    </r>
  </si>
  <si>
    <r>
      <rPr>
        <sz val="18"/>
        <rFont val="Calibri"/>
        <family val="1"/>
      </rPr>
      <t>19 5/8</t>
    </r>
  </si>
  <si>
    <r>
      <rPr>
        <sz val="18"/>
        <rFont val="Calibri"/>
        <family val="1"/>
      </rPr>
      <t>20 1/4</t>
    </r>
  </si>
  <si>
    <r>
      <rPr>
        <sz val="18"/>
        <rFont val="Calibri"/>
        <family val="1"/>
      </rPr>
      <t>20 7/8</t>
    </r>
  </si>
  <si>
    <r>
      <rPr>
        <sz val="18"/>
        <rFont val="Calibri"/>
        <family val="1"/>
      </rPr>
      <t>H</t>
    </r>
  </si>
  <si>
    <t>ACROSS FRONT (6" FROM HSP)</t>
  </si>
  <si>
    <t>NGANG THÂN TRƯỚC 6" TỪ ĐỈNH VAI</t>
  </si>
  <si>
    <r>
      <rPr>
        <sz val="18"/>
        <rFont val="Calibri"/>
        <family val="1"/>
      </rPr>
      <t>16 7/8</t>
    </r>
  </si>
  <si>
    <r>
      <rPr>
        <sz val="18"/>
        <rFont val="Calibri"/>
        <family val="1"/>
      </rPr>
      <t>17 1/2</t>
    </r>
  </si>
  <si>
    <r>
      <rPr>
        <sz val="18"/>
        <rFont val="Calibri"/>
        <family val="1"/>
      </rPr>
      <t>18 1/8</t>
    </r>
  </si>
  <si>
    <r>
      <rPr>
        <sz val="18"/>
        <rFont val="Calibri"/>
        <family val="1"/>
      </rPr>
      <t>18 3/4</t>
    </r>
  </si>
  <si>
    <r>
      <rPr>
        <sz val="18"/>
        <rFont val="Calibri"/>
        <family val="1"/>
      </rPr>
      <t>19 3/8</t>
    </r>
  </si>
  <si>
    <r>
      <rPr>
        <sz val="18"/>
        <rFont val="Calibri"/>
        <family val="1"/>
      </rPr>
      <t>I</t>
    </r>
  </si>
  <si>
    <t>ACROSS BACK (6" FROM HSP)</t>
  </si>
  <si>
    <t>NGANG THÂN SAU 6" TỪ ĐỈNH VAI</t>
  </si>
  <si>
    <r>
      <rPr>
        <sz val="18"/>
        <rFont val="Calibri"/>
        <family val="1"/>
      </rPr>
      <t>17 7/8</t>
    </r>
  </si>
  <si>
    <r>
      <rPr>
        <sz val="18"/>
        <rFont val="Calibri"/>
        <family val="1"/>
      </rPr>
      <t>18 1/2</t>
    </r>
  </si>
  <si>
    <r>
      <rPr>
        <sz val="18"/>
        <rFont val="Calibri"/>
        <family val="1"/>
      </rPr>
      <t>19 1/8</t>
    </r>
  </si>
  <si>
    <r>
      <rPr>
        <sz val="18"/>
        <rFont val="Calibri"/>
        <family val="1"/>
      </rPr>
      <t>19 3/4</t>
    </r>
  </si>
  <si>
    <r>
      <rPr>
        <sz val="18"/>
        <rFont val="Calibri"/>
        <family val="1"/>
      </rPr>
      <t>20 3/8</t>
    </r>
  </si>
  <si>
    <r>
      <rPr>
        <sz val="18"/>
        <rFont val="Calibri"/>
        <family val="1"/>
      </rPr>
      <t>J</t>
    </r>
  </si>
  <si>
    <t>ARMHOLE DROP FROM HSP</t>
  </si>
  <si>
    <t>HẠ NÁCH TỪ ĐỈNH VAI</t>
  </si>
  <si>
    <r>
      <rPr>
        <sz val="18"/>
        <rFont val="Calibri"/>
        <family val="1"/>
      </rPr>
      <t>11 1/4</t>
    </r>
  </si>
  <si>
    <r>
      <rPr>
        <sz val="18"/>
        <rFont val="Calibri"/>
        <family val="1"/>
      </rPr>
      <t>11 1/2</t>
    </r>
  </si>
  <si>
    <r>
      <rPr>
        <sz val="18"/>
        <rFont val="Calibri"/>
        <family val="1"/>
      </rPr>
      <t>11 3/4</t>
    </r>
  </si>
  <si>
    <r>
      <rPr>
        <sz val="18"/>
        <rFont val="Calibri"/>
        <family val="1"/>
      </rPr>
      <t>12 1/4</t>
    </r>
  </si>
  <si>
    <r>
      <rPr>
        <sz val="18"/>
        <rFont val="Calibri"/>
        <family val="1"/>
      </rPr>
      <t>K</t>
    </r>
  </si>
  <si>
    <t>SHOULDER SLOPE (FOR REF.)</t>
  </si>
  <si>
    <t>XUÔI VAI</t>
  </si>
  <si>
    <r>
      <rPr>
        <sz val="18"/>
        <rFont val="Calibri"/>
        <family val="1"/>
      </rPr>
      <t>1 3/4</t>
    </r>
  </si>
  <si>
    <r>
      <rPr>
        <sz val="18"/>
        <rFont val="Calibri"/>
        <family val="1"/>
      </rPr>
      <t>L</t>
    </r>
  </si>
  <si>
    <t>SHOULDER SEAM FORWARD (FOR REF.)</t>
  </si>
  <si>
    <t xml:space="preserve">CHỜM VAI </t>
  </si>
  <si>
    <r>
      <rPr>
        <sz val="18"/>
        <rFont val="Calibri"/>
        <family val="1"/>
      </rPr>
      <t>1/2</t>
    </r>
  </si>
  <si>
    <r>
      <rPr>
        <sz val="18"/>
        <rFont val="Calibri"/>
        <family val="1"/>
      </rPr>
      <t>M</t>
    </r>
  </si>
  <si>
    <t>CHEST CIRCUMFERENCE  1" BELOW ARMHOLE</t>
  </si>
  <si>
    <t>VÒNG NGỰC 1" TỪ NÁCH</t>
  </si>
  <si>
    <r>
      <rPr>
        <sz val="18"/>
        <rFont val="Calibri"/>
        <family val="1"/>
      </rPr>
      <t>2 1/2</t>
    </r>
  </si>
  <si>
    <r>
      <rPr>
        <sz val="18"/>
        <rFont val="Calibri"/>
        <family val="1"/>
      </rPr>
      <t>40 1/2</t>
    </r>
  </si>
  <si>
    <r>
      <rPr>
        <sz val="18"/>
        <rFont val="Calibri"/>
        <family val="1"/>
      </rPr>
      <t>45 1/2</t>
    </r>
  </si>
  <si>
    <r>
      <rPr>
        <sz val="18"/>
        <rFont val="Calibri"/>
        <family val="1"/>
      </rPr>
      <t>50 1/2</t>
    </r>
  </si>
  <si>
    <r>
      <rPr>
        <sz val="18"/>
        <rFont val="Calibri"/>
        <family val="1"/>
      </rPr>
      <t>N</t>
    </r>
  </si>
  <si>
    <t>HEM CIRCUMFERENCE - STRAIGHT</t>
  </si>
  <si>
    <t>VÒNG LAI ĐO THẲNG</t>
  </si>
  <si>
    <r>
      <rPr>
        <sz val="18"/>
        <rFont val="Calibri"/>
        <family val="1"/>
      </rPr>
      <t>39 1/2</t>
    </r>
  </si>
  <si>
    <r>
      <rPr>
        <sz val="18"/>
        <rFont val="Calibri"/>
        <family val="1"/>
      </rPr>
      <t>44 1/2</t>
    </r>
  </si>
  <si>
    <r>
      <rPr>
        <sz val="18"/>
        <rFont val="Calibri"/>
        <family val="1"/>
      </rPr>
      <t>49 1/2</t>
    </r>
  </si>
  <si>
    <r>
      <rPr>
        <sz val="18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</si>
  <si>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</si>
  <si>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</si>
  <si>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8"/>
        <rFont val="Calibri"/>
        <family val="1"/>
      </rPr>
      <t>28 1/2</t>
    </r>
  </si>
  <si>
    <r>
      <rPr>
        <sz val="18"/>
        <rFont val="Calibri"/>
        <family val="1"/>
      </rPr>
      <t>29 1/2</t>
    </r>
  </si>
  <si>
    <r>
      <rPr>
        <sz val="18"/>
        <rFont val="Calibri"/>
        <family val="1"/>
      </rPr>
      <t>P</t>
    </r>
  </si>
  <si>
    <t>FRONT LENGTH AT CF - ABOVE LOW HIP (NON ZIP)</t>
  </si>
  <si>
    <r>
      <rPr>
        <sz val="18"/>
        <rFont val="Calibri"/>
        <family val="1"/>
      </rPr>
      <t>Q</t>
    </r>
  </si>
  <si>
    <t>BACK LENGTH AT CB - ABOVE LOW HIP (NON ZIP)</t>
  </si>
  <si>
    <r>
      <rPr>
        <sz val="18"/>
        <rFont val="Calibri"/>
        <family val="1"/>
      </rPr>
      <t>R</t>
    </r>
  </si>
  <si>
    <t>CB SLEEVE LENGTH - SHORT SLV</t>
  </si>
  <si>
    <t>DÀI TAY - ĐO TẠI GIỮA SAU ĐO 3 ĐIỂM</t>
  </si>
  <si>
    <r>
      <rPr>
        <sz val="18"/>
        <rFont val="Calibri"/>
        <family val="1"/>
      </rPr>
      <t>S</t>
    </r>
  </si>
  <si>
    <t>BICEP CIRCUMFERENCE 1" FROM UNDERARM</t>
  </si>
  <si>
    <t>BẮP TAY 1" TỪ NÁCH</t>
  </si>
  <si>
    <r>
      <rPr>
        <sz val="18"/>
        <rFont val="Calibri"/>
        <family val="1"/>
      </rPr>
      <t>17 3/8</t>
    </r>
  </si>
  <si>
    <r>
      <rPr>
        <sz val="18"/>
        <rFont val="Calibri"/>
        <family val="1"/>
      </rPr>
      <t>18 5/8</t>
    </r>
  </si>
  <si>
    <r>
      <rPr>
        <sz val="18"/>
        <rFont val="Calibri"/>
        <family val="1"/>
      </rPr>
      <t>19 1/4</t>
    </r>
  </si>
  <si>
    <r>
      <rPr>
        <sz val="18"/>
        <rFont val="Calibri"/>
        <family val="1"/>
      </rPr>
      <t>19 7/8</t>
    </r>
  </si>
  <si>
    <r>
      <rPr>
        <sz val="18"/>
        <rFont val="Calibri"/>
        <family val="1"/>
      </rPr>
      <t>T</t>
    </r>
  </si>
  <si>
    <t>SLEEVE HEM CIRCUMFERENCE - SHORT SLV</t>
  </si>
  <si>
    <t>CỬA TAY NGUYÊN VÒNG</t>
  </si>
  <si>
    <r>
      <rPr>
        <sz val="18"/>
        <rFont val="Calibri"/>
        <family val="1"/>
      </rPr>
      <t>15 3/8</t>
    </r>
  </si>
  <si>
    <r>
      <rPr>
        <sz val="18"/>
        <rFont val="Calibri"/>
        <family val="1"/>
      </rPr>
      <t>16 5/8</t>
    </r>
  </si>
  <si>
    <r>
      <rPr>
        <sz val="18"/>
        <rFont val="Calibri"/>
        <family val="1"/>
      </rPr>
      <t>17 1/4</t>
    </r>
  </si>
  <si>
    <r>
      <rPr>
        <sz val="18"/>
        <rFont val="Calibri"/>
        <family val="1"/>
      </rPr>
      <t>U</t>
    </r>
  </si>
  <si>
    <t>POCKET PLACEMENT FROM HSP TO TOP EDGE</t>
  </si>
  <si>
    <t>VỊ TRÍ TÚI TỪ ĐỈNH VAI TỚI MÉP TRÊN</t>
  </si>
  <si>
    <r>
      <rPr>
        <sz val="18"/>
        <rFont val="Calibri"/>
        <family val="1"/>
      </rPr>
      <t>7 7/8</t>
    </r>
  </si>
  <si>
    <r>
      <rPr>
        <sz val="18"/>
        <rFont val="Calibri"/>
        <family val="1"/>
      </rPr>
      <t>8 1/8</t>
    </r>
  </si>
  <si>
    <r>
      <rPr>
        <sz val="18"/>
        <rFont val="Calibri"/>
        <family val="1"/>
      </rPr>
      <t>8 3/8</t>
    </r>
  </si>
  <si>
    <r>
      <rPr>
        <sz val="18"/>
        <rFont val="Calibri"/>
        <family val="1"/>
      </rPr>
      <t>V</t>
    </r>
  </si>
  <si>
    <t>POCKET PLACEMENT FROM SIDESEAM TO EDGE</t>
  </si>
  <si>
    <t>VỊ TRÍ TÚI TỪ SƯỜN TỚI MÉP</t>
  </si>
  <si>
    <r>
      <rPr>
        <sz val="18"/>
        <rFont val="Calibri"/>
        <family val="1"/>
      </rPr>
      <t>3/8</t>
    </r>
  </si>
  <si>
    <r>
      <rPr>
        <sz val="18"/>
        <rFont val="Calibri"/>
        <family val="1"/>
      </rPr>
      <t>4 1/2</t>
    </r>
  </si>
  <si>
    <r>
      <rPr>
        <sz val="18"/>
        <rFont val="Calibri"/>
        <family val="1"/>
      </rPr>
      <t>4 7/8</t>
    </r>
  </si>
  <si>
    <r>
      <rPr>
        <sz val="18"/>
        <rFont val="Calibri"/>
        <family val="1"/>
      </rPr>
      <t>5 1/4</t>
    </r>
  </si>
  <si>
    <r>
      <rPr>
        <sz val="18"/>
        <rFont val="Calibri"/>
        <family val="1"/>
      </rPr>
      <t>5 5/8</t>
    </r>
  </si>
  <si>
    <r>
      <rPr>
        <sz val="18"/>
        <rFont val="Calibri"/>
        <family val="1"/>
      </rPr>
      <t>W</t>
    </r>
  </si>
  <si>
    <t>POCKET WIDTH</t>
  </si>
  <si>
    <t xml:space="preserve">RỘNG TÚI </t>
  </si>
  <si>
    <r>
      <rPr>
        <sz val="18"/>
        <rFont val="Calibri"/>
        <family val="1"/>
      </rPr>
      <t>4 3/4</t>
    </r>
  </si>
  <si>
    <r>
      <rPr>
        <sz val="18"/>
        <rFont val="Calibri"/>
        <family val="1"/>
      </rPr>
      <t>X</t>
    </r>
  </si>
  <si>
    <t>POCKET HEIGHT</t>
  </si>
  <si>
    <t>CAO TÚI</t>
  </si>
  <si>
    <r>
      <rPr>
        <sz val="18"/>
        <rFont val="Calibri"/>
        <family val="1"/>
      </rPr>
      <t>5 1/2</t>
    </r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</si>
  <si>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</si>
  <si>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</si>
  <si>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</si>
  <si>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</si>
  <si>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</si>
  <si>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</si>
  <si>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</si>
  <si>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</si>
  <si>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</si>
  <si>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</si>
  <si>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</si>
  <si>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</si>
  <si>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</si>
  <si>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</si>
  <si>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</si>
  <si>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</si>
  <si>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</si>
  <si>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</si>
  <si>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</si>
  <si>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</si>
  <si>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</si>
  <si>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</si>
  <si>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</si>
  <si>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t>1/4</t>
  </si>
  <si>
    <t>7 3/4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</si>
  <si>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</si>
  <si>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</si>
  <si>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</si>
  <si>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t>1/8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</si>
  <si>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</si>
  <si>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</si>
  <si>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</si>
  <si>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</si>
  <si>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</si>
  <si>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</si>
  <si>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</si>
  <si>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</si>
  <si>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</si>
  <si>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t>5/8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</si>
  <si>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</si>
  <si>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</si>
  <si>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</si>
  <si>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</si>
  <si>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</si>
  <si>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</si>
  <si>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</si>
  <si>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</si>
  <si>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</si>
  <si>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</si>
  <si>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</si>
  <si>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t>11 1/2</t>
  </si>
  <si>
    <r>
      <rPr>
        <sz val="11"/>
        <rFont val="Calibri"/>
        <family val="1"/>
      </rPr>
      <t>K</t>
    </r>
  </si>
  <si>
    <t>Shoulder Slope (for Ref.)</t>
  </si>
  <si>
    <t>xuôi vai</t>
  </si>
  <si>
    <t>1 3/4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</si>
  <si>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</si>
  <si>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</si>
  <si>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</si>
  <si>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</si>
  <si>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</si>
  <si>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</si>
  <si>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t>2 1/2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</si>
  <si>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</si>
  <si>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</si>
  <si>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</si>
  <si>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</si>
  <si>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</si>
  <si>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</si>
  <si>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t>1/2</t>
  </si>
  <si>
    <t>28 1/2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</si>
  <si>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</si>
  <si>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</si>
  <si>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</si>
  <si>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</si>
  <si>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</si>
  <si>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</si>
  <si>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</si>
  <si>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</si>
  <si>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</si>
  <si>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</si>
  <si>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U</t>
  </si>
  <si>
    <t>V</t>
  </si>
  <si>
    <t>4 1/2</t>
  </si>
  <si>
    <t>W</t>
  </si>
  <si>
    <t>X</t>
  </si>
  <si>
    <t>5 1/4</t>
  </si>
  <si>
    <t>Chữ tô đỏ UA đề xuất dung size mới cho sản xuất</t>
  </si>
  <si>
    <t>MER: LÀI/ TIÊN - 204</t>
  </si>
  <si>
    <t>TÁC NGHIỆP MAY MẪU SMS: THAM KHẢO CÁCH MAY THEO ÁO MẪU PHOTOSHOOT CHUYỂN KÈM TÁC NGHIỆP</t>
  </si>
  <si>
    <t>H06-0522</t>
  </si>
  <si>
    <t>H06-0523</t>
  </si>
  <si>
    <t>H06-0524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</si>
  <si>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</si>
  <si>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</si>
  <si>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</si>
  <si>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</si>
  <si>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</si>
  <si>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</si>
  <si>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</si>
  <si>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</si>
  <si>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</si>
  <si>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</si>
  <si>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r>
      <rPr>
        <sz val="11"/>
        <rFont val="Calibri"/>
        <family val="1"/>
      </rPr>
      <t>Men's Tee</t>
    </r>
  </si>
  <si>
    <t>H06-PT13M</t>
  </si>
  <si>
    <t>S4</t>
  </si>
  <si>
    <t>BEETLE</t>
  </si>
  <si>
    <t>H06-0533</t>
  </si>
  <si>
    <t>DỰ KIẾN 10/8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</si>
</sst>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22"/>
      <color indexed="48"/>
      <name val="Muli"/>
    </font>
    <font>
      <b/>
      <sz val="18"/>
      <name val="Calibri"/>
      <family val="2"/>
    </font>
    <font>
      <b/>
      <sz val="18"/>
      <name val="Calibri"/>
      <family val="1"/>
    </font>
    <font>
      <b/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</font>
    <font>
      <sz val="18"/>
      <name val="Calibri"/>
      <family val="1"/>
    </font>
    <font>
      <sz val="18"/>
      <color rgb="FF000000"/>
      <name val="Times New Roman"/>
      <family val="1"/>
    </font>
    <font>
      <sz val="18"/>
      <name val="Times New Roman"/>
      <family val="1"/>
    </font>
    <font>
      <sz val="11"/>
      <name val="Calibri"/>
      <family val="2"/>
    </font>
    <font>
      <sz val="11"/>
      <name val="Calibri"/>
      <family val="1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rgb="FF000000"/>
      <name val="Calibri"/>
      <family val="2"/>
    </font>
    <font>
      <b/>
      <sz val="14"/>
      <color rgb="FFFF0000"/>
      <name val="Calibri"/>
      <family val="2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sz val="12"/>
      <name val="Calibri"/>
      <family val="2"/>
    </font>
    <font>
      <b/>
      <sz val="12"/>
      <color rgb="FFFF0000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</cellStyleXfs>
  <cellXfs count="58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39" fillId="5" borderId="42" xfId="2" applyFont="1" applyFill="1" applyBorder="1" applyAlignment="1">
      <alignment horizontal="center" vertical="center"/>
    </xf>
    <xf numFmtId="1" fontId="46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86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9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1" fillId="0" borderId="42" xfId="120" applyFont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84" fillId="2" borderId="2" xfId="0" applyFont="1" applyFill="1" applyBorder="1" applyAlignment="1">
      <alignment horizontal="right" vertical="center"/>
    </xf>
    <xf numFmtId="2" fontId="48" fillId="2" borderId="42" xfId="0" applyNumberFormat="1" applyFont="1" applyFill="1" applyBorder="1" applyAlignment="1">
      <alignment horizontal="center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87" fillId="2" borderId="0" xfId="0" applyFont="1" applyFill="1" applyAlignment="1">
      <alignment vertical="center"/>
    </xf>
    <xf numFmtId="0" fontId="96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left" vertical="center" wrapText="1"/>
    </xf>
    <xf numFmtId="0" fontId="40" fillId="0" borderId="42" xfId="2" quotePrefix="1" applyFont="1" applyBorder="1" applyAlignment="1">
      <alignment horizontal="left" vertical="center" wrapText="1"/>
    </xf>
    <xf numFmtId="0" fontId="98" fillId="2" borderId="0" xfId="0" applyFont="1" applyFill="1" applyAlignment="1">
      <alignment vertical="center"/>
    </xf>
    <xf numFmtId="0" fontId="101" fillId="0" borderId="0" xfId="128" applyFont="1" applyAlignment="1">
      <alignment horizontal="left" vertical="top"/>
    </xf>
    <xf numFmtId="0" fontId="99" fillId="0" borderId="67" xfId="128" applyFont="1" applyBorder="1" applyAlignment="1">
      <alignment horizontal="left" vertical="top" wrapText="1"/>
    </xf>
    <xf numFmtId="0" fontId="100" fillId="0" borderId="68" xfId="128" applyFont="1" applyBorder="1" applyAlignment="1">
      <alignment horizontal="left" vertical="top" wrapText="1"/>
    </xf>
    <xf numFmtId="0" fontId="99" fillId="0" borderId="68" xfId="128" applyFont="1" applyBorder="1" applyAlignment="1">
      <alignment horizontal="left" vertical="top" wrapText="1"/>
    </xf>
    <xf numFmtId="0" fontId="102" fillId="0" borderId="68" xfId="128" applyFont="1" applyBorder="1" applyAlignment="1">
      <alignment horizontal="left" wrapText="1"/>
    </xf>
    <xf numFmtId="177" fontId="99" fillId="0" borderId="68" xfId="128" applyNumberFormat="1" applyFont="1" applyBorder="1" applyAlignment="1">
      <alignment horizontal="left" vertical="top" indent="2" shrinkToFit="1"/>
    </xf>
    <xf numFmtId="0" fontId="102" fillId="0" borderId="69" xfId="128" applyFont="1" applyBorder="1" applyAlignment="1">
      <alignment horizontal="left" wrapText="1"/>
    </xf>
    <xf numFmtId="0" fontId="99" fillId="0" borderId="70" xfId="128" applyFont="1" applyBorder="1" applyAlignment="1">
      <alignment horizontal="left" vertical="top" wrapText="1"/>
    </xf>
    <xf numFmtId="1" fontId="99" fillId="0" borderId="0" xfId="128" applyNumberFormat="1" applyFont="1" applyAlignment="1">
      <alignment horizontal="left" vertical="top" indent="5" shrinkToFit="1"/>
    </xf>
    <xf numFmtId="0" fontId="99" fillId="0" borderId="0" xfId="128" applyFont="1" applyAlignment="1">
      <alignment horizontal="left" vertical="top" wrapText="1"/>
    </xf>
    <xf numFmtId="0" fontId="102" fillId="0" borderId="0" xfId="128" applyFont="1" applyAlignment="1">
      <alignment horizontal="left" wrapText="1"/>
    </xf>
    <xf numFmtId="0" fontId="102" fillId="0" borderId="71" xfId="128" applyFont="1" applyBorder="1" applyAlignment="1">
      <alignment horizontal="left" wrapText="1"/>
    </xf>
    <xf numFmtId="0" fontId="99" fillId="0" borderId="59" xfId="128" applyFont="1" applyBorder="1" applyAlignment="1">
      <alignment horizontal="left" vertical="top" wrapText="1"/>
    </xf>
    <xf numFmtId="0" fontId="100" fillId="0" borderId="72" xfId="128" applyFont="1" applyBorder="1" applyAlignment="1">
      <alignment horizontal="left" vertical="top" wrapText="1"/>
    </xf>
    <xf numFmtId="0" fontId="99" fillId="0" borderId="72" xfId="128" applyFont="1" applyBorder="1" applyAlignment="1">
      <alignment horizontal="left" vertical="top" wrapText="1"/>
    </xf>
    <xf numFmtId="0" fontId="102" fillId="0" borderId="72" xfId="128" applyFont="1" applyBorder="1" applyAlignment="1">
      <alignment horizontal="left" wrapText="1"/>
    </xf>
    <xf numFmtId="0" fontId="102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center" vertical="center" wrapText="1"/>
    </xf>
    <xf numFmtId="0" fontId="101" fillId="0" borderId="0" xfId="128" applyFont="1" applyAlignment="1">
      <alignment horizontal="center" vertical="top"/>
    </xf>
    <xf numFmtId="0" fontId="103" fillId="0" borderId="74" xfId="128" applyFont="1" applyBorder="1" applyAlignment="1">
      <alignment horizontal="center" vertical="center" wrapText="1"/>
    </xf>
    <xf numFmtId="0" fontId="103" fillId="0" borderId="74" xfId="128" applyFont="1" applyBorder="1" applyAlignment="1">
      <alignment horizontal="left" vertical="center" wrapText="1"/>
    </xf>
    <xf numFmtId="12" fontId="103" fillId="0" borderId="74" xfId="128" applyNumberFormat="1" applyFont="1" applyBorder="1" applyAlignment="1">
      <alignment horizontal="center" vertical="center" wrapText="1"/>
    </xf>
    <xf numFmtId="1" fontId="103" fillId="0" borderId="74" xfId="128" applyNumberFormat="1" applyFont="1" applyBorder="1" applyAlignment="1">
      <alignment horizontal="center" vertical="center" shrinkToFit="1"/>
    </xf>
    <xf numFmtId="0" fontId="105" fillId="0" borderId="0" xfId="128" applyFont="1" applyAlignment="1">
      <alignment horizontal="left" vertical="center"/>
    </xf>
    <xf numFmtId="0" fontId="106" fillId="0" borderId="74" xfId="128" applyFont="1" applyBorder="1" applyAlignment="1">
      <alignment horizontal="center" vertical="center" wrapText="1"/>
    </xf>
    <xf numFmtId="0" fontId="105" fillId="0" borderId="0" xfId="128" applyFont="1" applyAlignment="1">
      <alignment horizontal="left" vertical="top"/>
    </xf>
    <xf numFmtId="0" fontId="92" fillId="0" borderId="0" xfId="128" applyAlignment="1">
      <alignment horizontal="left" vertical="top"/>
    </xf>
    <xf numFmtId="0" fontId="107" fillId="0" borderId="67" xfId="128" applyFont="1" applyBorder="1" applyAlignment="1">
      <alignment horizontal="left" vertical="top" wrapText="1"/>
    </xf>
    <xf numFmtId="0" fontId="107" fillId="0" borderId="68" xfId="128" applyFont="1" applyBorder="1" applyAlignment="1">
      <alignment horizontal="left" vertical="top" wrapText="1"/>
    </xf>
    <xf numFmtId="0" fontId="92" fillId="0" borderId="68" xfId="128" applyBorder="1" applyAlignment="1">
      <alignment horizontal="left" wrapText="1"/>
    </xf>
    <xf numFmtId="177" fontId="50" fillId="0" borderId="68" xfId="128" applyNumberFormat="1" applyFont="1" applyBorder="1" applyAlignment="1">
      <alignment horizontal="left" vertical="top" indent="2" shrinkToFit="1"/>
    </xf>
    <xf numFmtId="0" fontId="92" fillId="0" borderId="69" xfId="128" applyBorder="1" applyAlignment="1">
      <alignment horizontal="left" wrapText="1"/>
    </xf>
    <xf numFmtId="0" fontId="107" fillId="0" borderId="70" xfId="128" applyFont="1" applyBorder="1" applyAlignment="1">
      <alignment horizontal="left" vertical="top" wrapText="1"/>
    </xf>
    <xf numFmtId="0" fontId="107" fillId="0" borderId="0" xfId="128" applyFont="1" applyAlignment="1">
      <alignment horizontal="left" vertical="top" wrapText="1"/>
    </xf>
    <xf numFmtId="0" fontId="92" fillId="0" borderId="0" xfId="128" applyAlignment="1">
      <alignment horizontal="left" wrapText="1"/>
    </xf>
    <xf numFmtId="0" fontId="92" fillId="0" borderId="71" xfId="128" applyBorder="1" applyAlignment="1">
      <alignment horizontal="left" wrapText="1"/>
    </xf>
    <xf numFmtId="0" fontId="107" fillId="0" borderId="59" xfId="128" applyFont="1" applyBorder="1" applyAlignment="1">
      <alignment horizontal="left" vertical="top" wrapText="1"/>
    </xf>
    <xf numFmtId="0" fontId="108" fillId="0" borderId="72" xfId="128" applyFont="1" applyBorder="1" applyAlignment="1">
      <alignment horizontal="left" vertical="top" wrapText="1"/>
    </xf>
    <xf numFmtId="0" fontId="107" fillId="0" borderId="74" xfId="128" applyFont="1" applyBorder="1" applyAlignment="1">
      <alignment horizontal="center" vertical="center" wrapText="1"/>
    </xf>
    <xf numFmtId="0" fontId="107" fillId="0" borderId="74" xfId="128" applyFont="1" applyBorder="1" applyAlignment="1">
      <alignment horizontal="left" vertical="center" wrapText="1"/>
    </xf>
    <xf numFmtId="0" fontId="107" fillId="0" borderId="75" xfId="128" applyFont="1" applyBorder="1" applyAlignment="1">
      <alignment horizontal="left" vertical="center" wrapText="1"/>
    </xf>
    <xf numFmtId="0" fontId="107" fillId="0" borderId="75" xfId="128" applyFont="1" applyBorder="1" applyAlignment="1">
      <alignment horizontal="left" vertical="center" wrapText="1" indent="1"/>
    </xf>
    <xf numFmtId="0" fontId="107" fillId="0" borderId="75" xfId="128" applyFont="1" applyBorder="1" applyAlignment="1">
      <alignment horizontal="center" vertical="center" wrapText="1"/>
    </xf>
    <xf numFmtId="0" fontId="109" fillId="50" borderId="75" xfId="128" applyFont="1" applyFill="1" applyBorder="1" applyAlignment="1">
      <alignment horizontal="left" vertical="center" wrapText="1" indent="1"/>
    </xf>
    <xf numFmtId="0" fontId="110" fillId="47" borderId="75" xfId="128" applyFont="1" applyFill="1" applyBorder="1" applyAlignment="1">
      <alignment horizontal="center" vertical="center" wrapText="1"/>
    </xf>
    <xf numFmtId="0" fontId="107" fillId="0" borderId="74" xfId="128" applyFont="1" applyBorder="1" applyAlignment="1">
      <alignment horizontal="center" vertical="top" wrapText="1"/>
    </xf>
    <xf numFmtId="0" fontId="111" fillId="0" borderId="74" xfId="128" applyFont="1" applyBorder="1" applyAlignment="1">
      <alignment horizontal="left" vertical="top" wrapText="1"/>
    </xf>
    <xf numFmtId="0" fontId="111" fillId="0" borderId="66" xfId="128" applyFont="1" applyBorder="1" applyAlignment="1">
      <alignment horizontal="left" vertical="top" wrapText="1"/>
    </xf>
    <xf numFmtId="12" fontId="111" fillId="0" borderId="74" xfId="128" applyNumberFormat="1" applyFont="1" applyBorder="1" applyAlignment="1">
      <alignment horizontal="center" vertical="center" wrapText="1"/>
    </xf>
    <xf numFmtId="12" fontId="112" fillId="50" borderId="74" xfId="128" applyNumberFormat="1" applyFont="1" applyFill="1" applyBorder="1" applyAlignment="1">
      <alignment horizontal="center" vertical="center" wrapText="1"/>
    </xf>
    <xf numFmtId="12" fontId="113" fillId="0" borderId="74" xfId="128" applyNumberFormat="1" applyFont="1" applyBorder="1" applyAlignment="1">
      <alignment horizontal="center" vertical="center" wrapText="1"/>
    </xf>
    <xf numFmtId="12" fontId="114" fillId="12" borderId="74" xfId="128" applyNumberFormat="1" applyFont="1" applyFill="1" applyBorder="1" applyAlignment="1">
      <alignment horizontal="center" vertical="center" wrapText="1"/>
    </xf>
    <xf numFmtId="12" fontId="114" fillId="50" borderId="74" xfId="128" applyNumberFormat="1" applyFont="1" applyFill="1" applyBorder="1" applyAlignment="1">
      <alignment horizontal="center" vertical="center" wrapText="1"/>
    </xf>
    <xf numFmtId="12" fontId="115" fillId="0" borderId="74" xfId="128" applyNumberFormat="1" applyFont="1" applyBorder="1" applyAlignment="1">
      <alignment horizontal="center" vertical="center" shrinkToFit="1"/>
    </xf>
    <xf numFmtId="12" fontId="116" fillId="50" borderId="74" xfId="128" applyNumberFormat="1" applyFont="1" applyFill="1" applyBorder="1" applyAlignment="1">
      <alignment horizontal="center" vertical="center" wrapText="1"/>
    </xf>
    <xf numFmtId="12" fontId="117" fillId="12" borderId="74" xfId="128" applyNumberFormat="1" applyFont="1" applyFill="1" applyBorder="1" applyAlignment="1">
      <alignment horizontal="center" vertical="center" shrinkToFit="1"/>
    </xf>
    <xf numFmtId="12" fontId="117" fillId="50" borderId="74" xfId="128" applyNumberFormat="1" applyFont="1" applyFill="1" applyBorder="1" applyAlignment="1">
      <alignment horizontal="center" vertical="center" shrinkToFit="1"/>
    </xf>
    <xf numFmtId="12" fontId="118" fillId="0" borderId="74" xfId="128" applyNumberFormat="1" applyFont="1" applyBorder="1" applyAlignment="1">
      <alignment horizontal="center" vertical="center" shrinkToFit="1"/>
    </xf>
    <xf numFmtId="12" fontId="119" fillId="50" borderId="74" xfId="128" applyNumberFormat="1" applyFont="1" applyFill="1" applyBorder="1" applyAlignment="1">
      <alignment horizontal="center" vertical="center" shrinkToFit="1"/>
    </xf>
    <xf numFmtId="12" fontId="121" fillId="0" borderId="64" xfId="128" applyNumberFormat="1" applyFont="1" applyBorder="1" applyAlignment="1">
      <alignment horizontal="center" vertical="center" wrapText="1"/>
    </xf>
    <xf numFmtId="12" fontId="107" fillId="0" borderId="42" xfId="128" applyNumberFormat="1" applyFont="1" applyBorder="1" applyAlignment="1">
      <alignment horizontal="center" vertical="center" wrapText="1"/>
    </xf>
    <xf numFmtId="12" fontId="109" fillId="50" borderId="42" xfId="128" applyNumberFormat="1" applyFont="1" applyFill="1" applyBorder="1" applyAlignment="1">
      <alignment horizontal="center" vertical="center" wrapText="1"/>
    </xf>
    <xf numFmtId="12" fontId="113" fillId="0" borderId="42" xfId="128" applyNumberFormat="1" applyFont="1" applyBorder="1" applyAlignment="1">
      <alignment horizontal="center" vertical="center" wrapText="1"/>
    </xf>
    <xf numFmtId="12" fontId="114" fillId="12" borderId="42" xfId="128" applyNumberFormat="1" applyFont="1" applyFill="1" applyBorder="1" applyAlignment="1">
      <alignment horizontal="center" vertical="center" shrinkToFit="1"/>
    </xf>
    <xf numFmtId="12" fontId="114" fillId="50" borderId="42" xfId="128" applyNumberFormat="1" applyFont="1" applyFill="1" applyBorder="1" applyAlignment="1">
      <alignment horizontal="center" vertical="center" shrinkToFit="1"/>
    </xf>
    <xf numFmtId="12" fontId="110" fillId="50" borderId="42" xfId="128" applyNumberFormat="1" applyFont="1" applyFill="1" applyBorder="1" applyAlignment="1">
      <alignment horizontal="center" vertical="center" wrapText="1"/>
    </xf>
    <xf numFmtId="12" fontId="114" fillId="12" borderId="42" xfId="128" applyNumberFormat="1" applyFont="1" applyFill="1" applyBorder="1" applyAlignment="1">
      <alignment horizontal="center" vertical="center" wrapText="1"/>
    </xf>
    <xf numFmtId="12" fontId="114" fillId="50" borderId="42" xfId="128" applyNumberFormat="1" applyFont="1" applyFill="1" applyBorder="1" applyAlignment="1">
      <alignment horizontal="center" vertical="center" wrapText="1"/>
    </xf>
    <xf numFmtId="12" fontId="92" fillId="0" borderId="0" xfId="128" applyNumberFormat="1" applyAlignment="1">
      <alignment horizontal="left" vertical="top"/>
    </xf>
    <xf numFmtId="0" fontId="40" fillId="0" borderId="42" xfId="2" applyFont="1" applyBorder="1" applyAlignment="1">
      <alignment horizontal="left" vertical="center" wrapText="1"/>
    </xf>
    <xf numFmtId="1" fontId="39" fillId="5" borderId="43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42" fillId="0" borderId="43" xfId="2" quotePrefix="1" applyFont="1" applyBorder="1" applyAlignment="1">
      <alignment horizontal="center" vertical="center" wrapText="1"/>
    </xf>
    <xf numFmtId="0" fontId="40" fillId="0" borderId="43" xfId="2" quotePrefix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88" fillId="0" borderId="43" xfId="0" applyNumberFormat="1" applyFont="1" applyBorder="1" applyAlignment="1">
      <alignment horizontal="center" vertical="center" wrapText="1"/>
    </xf>
    <xf numFmtId="1" fontId="88" fillId="0" borderId="40" xfId="0" applyNumberFormat="1" applyFont="1" applyBorder="1" applyAlignment="1">
      <alignment horizontal="center" vertical="center" wrapText="1"/>
    </xf>
    <xf numFmtId="1" fontId="88" fillId="0" borderId="41" xfId="0" applyNumberFormat="1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left" vertical="center" wrapText="1"/>
    </xf>
    <xf numFmtId="0" fontId="40" fillId="2" borderId="43" xfId="0" quotePrefix="1" applyFont="1" applyFill="1" applyBorder="1" applyAlignment="1">
      <alignment horizontal="center" vertical="center" wrapText="1"/>
    </xf>
    <xf numFmtId="0" fontId="40" fillId="2" borderId="40" xfId="0" quotePrefix="1" applyFont="1" applyFill="1" applyBorder="1" applyAlignment="1">
      <alignment horizontal="center" vertical="center" wrapText="1"/>
    </xf>
    <xf numFmtId="0" fontId="40" fillId="2" borderId="41" xfId="0" quotePrefix="1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 wrapText="1"/>
    </xf>
    <xf numFmtId="0" fontId="37" fillId="48" borderId="40" xfId="0" applyFont="1" applyFill="1" applyBorder="1" applyAlignment="1">
      <alignment horizontal="center" vertical="center" wrapText="1"/>
    </xf>
    <xf numFmtId="0" fontId="37" fillId="48" borderId="41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7" fillId="48" borderId="43" xfId="0" applyFont="1" applyFill="1" applyBorder="1" applyAlignment="1">
      <alignment horizontal="center" vertical="center" wrapText="1"/>
    </xf>
    <xf numFmtId="0" fontId="27" fillId="48" borderId="40" xfId="0" applyFont="1" applyFill="1" applyBorder="1" applyAlignment="1">
      <alignment horizontal="center" vertical="center" wrapText="1"/>
    </xf>
    <xf numFmtId="0" fontId="27" fillId="48" borderId="29" xfId="0" applyFont="1" applyFill="1" applyBorder="1" applyAlignment="1">
      <alignment horizontal="center" vertical="center" wrapText="1"/>
    </xf>
    <xf numFmtId="0" fontId="27" fillId="48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38" fillId="0" borderId="42" xfId="0" applyFont="1" applyBorder="1" applyAlignment="1">
      <alignment horizontal="left" vertical="center" wrapText="1"/>
    </xf>
    <xf numFmtId="12" fontId="91" fillId="49" borderId="43" xfId="0" quotePrefix="1" applyNumberFormat="1" applyFont="1" applyFill="1" applyBorder="1" applyAlignment="1">
      <alignment horizontal="center" vertical="center" wrapText="1"/>
    </xf>
    <xf numFmtId="12" fontId="91" fillId="49" borderId="40" xfId="0" quotePrefix="1" applyNumberFormat="1" applyFont="1" applyFill="1" applyBorder="1" applyAlignment="1">
      <alignment horizontal="center" vertical="center" wrapText="1"/>
    </xf>
    <xf numFmtId="12" fontId="91" fillId="49" borderId="41" xfId="0" quotePrefix="1" applyNumberFormat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42" fillId="0" borderId="45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2" fillId="10" borderId="42" xfId="0" applyFont="1" applyFill="1" applyBorder="1" applyAlignment="1">
      <alignment horizontal="center" vertical="center"/>
    </xf>
    <xf numFmtId="0" fontId="90" fillId="2" borderId="42" xfId="0" applyFont="1" applyFill="1" applyBorder="1" applyAlignment="1">
      <alignment horizontal="center" vertical="center"/>
    </xf>
    <xf numFmtId="0" fontId="9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3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0" borderId="39" xfId="2" quotePrefix="1" applyFont="1" applyBorder="1" applyAlignment="1">
      <alignment horizontal="left" vertical="center" wrapText="1"/>
    </xf>
    <xf numFmtId="0" fontId="40" fillId="0" borderId="10" xfId="2" quotePrefix="1" applyFont="1" applyBorder="1" applyAlignment="1">
      <alignment horizontal="left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40" fillId="0" borderId="46" xfId="2" quotePrefix="1" applyFont="1" applyBorder="1" applyAlignment="1">
      <alignment horizontal="center" vertical="center" wrapText="1"/>
    </xf>
    <xf numFmtId="0" fontId="39" fillId="5" borderId="39" xfId="2" applyFont="1" applyFill="1" applyBorder="1" applyAlignment="1">
      <alignment horizontal="center" vertical="center" wrapText="1"/>
    </xf>
    <xf numFmtId="0" fontId="39" fillId="5" borderId="10" xfId="2" applyFont="1" applyFill="1" applyBorder="1" applyAlignment="1">
      <alignment horizontal="center" vertical="center" wrapText="1"/>
    </xf>
    <xf numFmtId="0" fontId="107" fillId="0" borderId="64" xfId="128" applyFont="1" applyBorder="1" applyAlignment="1">
      <alignment horizontal="center" vertical="top" wrapText="1"/>
    </xf>
    <xf numFmtId="0" fontId="107" fillId="0" borderId="65" xfId="128" applyFont="1" applyBorder="1" applyAlignment="1">
      <alignment horizontal="center" vertical="top" wrapText="1"/>
    </xf>
    <xf numFmtId="0" fontId="107" fillId="0" borderId="66" xfId="128" applyFont="1" applyBorder="1" applyAlignment="1">
      <alignment horizontal="center" vertical="top" wrapText="1"/>
    </xf>
    <xf numFmtId="0" fontId="99" fillId="50" borderId="42" xfId="128" applyFont="1" applyFill="1" applyBorder="1" applyAlignment="1">
      <alignment horizontal="center" vertical="center" wrapText="1"/>
    </xf>
    <xf numFmtId="0" fontId="122" fillId="50" borderId="29" xfId="128" applyFont="1" applyFill="1" applyBorder="1" applyAlignment="1">
      <alignment horizontal="center" vertical="center"/>
    </xf>
    <xf numFmtId="0" fontId="99" fillId="0" borderId="64" xfId="128" applyFont="1" applyBorder="1" applyAlignment="1">
      <alignment horizontal="center" vertical="top" wrapText="1"/>
    </xf>
    <xf numFmtId="0" fontId="99" fillId="0" borderId="65" xfId="128" applyFont="1" applyBorder="1" applyAlignment="1">
      <alignment horizontal="center" vertical="top" wrapText="1"/>
    </xf>
    <xf numFmtId="0" fontId="99" fillId="0" borderId="66" xfId="128" applyFont="1" applyBorder="1" applyAlignment="1">
      <alignment horizontal="center" vertical="top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emf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5.emf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2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1.png"/><Relationship Id="rId17" Type="http://schemas.openxmlformats.org/officeDocument/2006/relationships/image" Target="../media/image1.png"/><Relationship Id="rId2" Type="http://schemas.openxmlformats.org/officeDocument/2006/relationships/image" Target="../media/image22.png"/><Relationship Id="rId16" Type="http://schemas.openxmlformats.org/officeDocument/2006/relationships/image" Target="../media/image35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0.png"/><Relationship Id="rId5" Type="http://schemas.openxmlformats.org/officeDocument/2006/relationships/image" Target="../media/image25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4" Type="http://schemas.openxmlformats.org/officeDocument/2006/relationships/image" Target="../media/image24.png"/><Relationship Id="rId9" Type="http://schemas.microsoft.com/office/2007/relationships/hdphoto" Target="../media/hdphoto1.wdp"/><Relationship Id="rId1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555625</xdr:colOff>
      <xdr:row>4</xdr:row>
      <xdr:rowOff>79375</xdr:rowOff>
    </xdr:from>
    <xdr:to>
      <xdr:col>16</xdr:col>
      <xdr:colOff>1158981</xdr:colOff>
      <xdr:row>7</xdr:row>
      <xdr:rowOff>273177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06D34-6A92-BCA1-13E4-269DFB60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0" y="2174875"/>
          <a:ext cx="2063856" cy="24639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2778126</xdr:colOff>
      <xdr:row>22</xdr:row>
      <xdr:rowOff>15874</xdr:rowOff>
    </xdr:from>
    <xdr:to>
      <xdr:col>1</xdr:col>
      <xdr:colOff>8414611</xdr:colOff>
      <xdr:row>22</xdr:row>
      <xdr:rowOff>2778124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422494" y="27788756"/>
          <a:ext cx="2762250" cy="5636485"/>
        </a:xfrm>
        <a:prstGeom prst="rect">
          <a:avLst/>
        </a:prstGeom>
      </xdr:spPr>
    </xdr:pic>
    <xdr:clientData/>
  </xdr:twoCellAnchor>
  <xdr:twoCellAnchor editAs="oneCell">
    <xdr:from>
      <xdr:col>1</xdr:col>
      <xdr:colOff>3604821</xdr:colOff>
      <xdr:row>17</xdr:row>
      <xdr:rowOff>394006</xdr:rowOff>
    </xdr:from>
    <xdr:to>
      <xdr:col>1</xdr:col>
      <xdr:colOff>6683375</xdr:colOff>
      <xdr:row>17</xdr:row>
      <xdr:rowOff>3778249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2071" y="17697756"/>
          <a:ext cx="3078554" cy="3384243"/>
        </a:xfrm>
        <a:prstGeom prst="rect">
          <a:avLst/>
        </a:prstGeom>
      </xdr:spPr>
    </xdr:pic>
    <xdr:clientData/>
  </xdr:twoCellAnchor>
  <xdr:twoCellAnchor>
    <xdr:from>
      <xdr:col>1</xdr:col>
      <xdr:colOff>1635126</xdr:colOff>
      <xdr:row>19</xdr:row>
      <xdr:rowOff>142873</xdr:rowOff>
    </xdr:from>
    <xdr:to>
      <xdr:col>1</xdr:col>
      <xdr:colOff>9366250</xdr:colOff>
      <xdr:row>19</xdr:row>
      <xdr:rowOff>4984750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8842376" y="23050498"/>
          <a:ext cx="7731124" cy="4841877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2570075</xdr:colOff>
      <xdr:row>24</xdr:row>
      <xdr:rowOff>95250</xdr:rowOff>
    </xdr:from>
    <xdr:to>
      <xdr:col>1</xdr:col>
      <xdr:colOff>4920363</xdr:colOff>
      <xdr:row>24</xdr:row>
      <xdr:rowOff>1968500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13137A-B563-4D42-AEA5-56D435FB1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75" t="13605" r="13995" b="8167"/>
        <a:stretch/>
      </xdr:blipFill>
      <xdr:spPr>
        <a:xfrm>
          <a:off x="9777325" y="33655000"/>
          <a:ext cx="2350288" cy="1873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5762625</xdr:colOff>
      <xdr:row>24</xdr:row>
      <xdr:rowOff>47625</xdr:rowOff>
    </xdr:from>
    <xdr:to>
      <xdr:col>1</xdr:col>
      <xdr:colOff>7589074</xdr:colOff>
      <xdr:row>24</xdr:row>
      <xdr:rowOff>2270125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D187D9-17AA-46BF-B5EF-99D2894D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3460" b="96540" l="5053" r="90316">
                      <a14:foregroundMark x1="15789" y1="6401" x2="33263" y2="71107"/>
                      <a14:foregroundMark x1="33263" y1="71107" x2="38526" y2="80796"/>
                      <a14:foregroundMark x1="35158" y1="10035" x2="78947" y2="13668"/>
                      <a14:foregroundMark x1="5263" y1="11592" x2="9053" y2="60727"/>
                      <a14:foregroundMark x1="9053" y1="60727" x2="5263" y2="72145"/>
                      <a14:foregroundMark x1="37684" y1="30969" x2="64842" y2="46886"/>
                      <a14:foregroundMark x1="32421" y1="28893" x2="65053" y2="47924"/>
                      <a14:foregroundMark x1="65053" y1="47924" x2="32421" y2="49654"/>
                      <a14:foregroundMark x1="32421" y1="49654" x2="45684" y2="44637"/>
                      <a14:foregroundMark x1="35158" y1="30277" x2="62316" y2="34602"/>
                      <a14:foregroundMark x1="48211" y1="88581" x2="48211" y2="96540"/>
                      <a14:foregroundMark x1="34105" y1="57612" x2="77263" y2="77855"/>
                      <a14:foregroundMark x1="42105" y1="3633" x2="87789" y2="3633"/>
                      <a14:foregroundMark x1="90316" y1="5709" x2="89474" y2="764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969875" y="33480375"/>
          <a:ext cx="1826449" cy="2222500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35</xdr:row>
      <xdr:rowOff>283255</xdr:rowOff>
    </xdr:from>
    <xdr:ext cx="2936874" cy="166937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19A1F7C-CF10-408E-9A20-6CB701AE61A3}"/>
            </a:ext>
          </a:extLst>
        </xdr:cNvPr>
        <xdr:cNvSpPr txBox="1"/>
      </xdr:nvSpPr>
      <xdr:spPr>
        <a:xfrm>
          <a:off x="11922125" y="496100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4762500</xdr:colOff>
      <xdr:row>27</xdr:row>
      <xdr:rowOff>47625</xdr:rowOff>
    </xdr:from>
    <xdr:to>
      <xdr:col>1</xdr:col>
      <xdr:colOff>6430345</xdr:colOff>
      <xdr:row>27</xdr:row>
      <xdr:rowOff>3902576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E456A24-73DF-4606-B326-A6DF160B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69750" y="3729037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6985000</xdr:colOff>
      <xdr:row>27</xdr:row>
      <xdr:rowOff>61710</xdr:rowOff>
    </xdr:from>
    <xdr:to>
      <xdr:col>1</xdr:col>
      <xdr:colOff>8551744</xdr:colOff>
      <xdr:row>27</xdr:row>
      <xdr:rowOff>3912332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1A2FC84-712F-4A4E-B250-8D25C1C2D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92250" y="37177460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6191249</xdr:colOff>
      <xdr:row>29</xdr:row>
      <xdr:rowOff>324581</xdr:rowOff>
    </xdr:from>
    <xdr:to>
      <xdr:col>1</xdr:col>
      <xdr:colOff>7032625</xdr:colOff>
      <xdr:row>29</xdr:row>
      <xdr:rowOff>2218780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FC4D2A8-FA2A-4492-BFF6-3A448783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98499" y="42456831"/>
          <a:ext cx="841376" cy="1894199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5429249</xdr:colOff>
      <xdr:row>31</xdr:row>
      <xdr:rowOff>118206</xdr:rowOff>
    </xdr:from>
    <xdr:to>
      <xdr:col>1</xdr:col>
      <xdr:colOff>8575216</xdr:colOff>
      <xdr:row>31</xdr:row>
      <xdr:rowOff>2150205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4406AE-8A09-4934-9CDE-801E8861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636499" y="45965206"/>
          <a:ext cx="3145967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5286374</xdr:colOff>
      <xdr:row>33</xdr:row>
      <xdr:rowOff>102331</xdr:rowOff>
    </xdr:from>
    <xdr:to>
      <xdr:col>1</xdr:col>
      <xdr:colOff>7683499</xdr:colOff>
      <xdr:row>33</xdr:row>
      <xdr:rowOff>2603004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250C416-F7D2-4D53-9619-B6A9259C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93624" y="49410081"/>
          <a:ext cx="2397125" cy="2500673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5429249</xdr:colOff>
      <xdr:row>41</xdr:row>
      <xdr:rowOff>245206</xdr:rowOff>
    </xdr:from>
    <xdr:to>
      <xdr:col>1</xdr:col>
      <xdr:colOff>7048499</xdr:colOff>
      <xdr:row>41</xdr:row>
      <xdr:rowOff>1845405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C4B8A8A-6242-44BB-8D11-624CFFF0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636499" y="59506581"/>
          <a:ext cx="1619250" cy="1600199"/>
        </a:xfrm>
        <a:prstGeom prst="rect">
          <a:avLst/>
        </a:prstGeom>
      </xdr:spPr>
    </xdr:pic>
    <xdr:clientData/>
  </xdr:twoCellAnchor>
  <xdr:twoCellAnchor editAs="oneCell">
    <xdr:from>
      <xdr:col>1</xdr:col>
      <xdr:colOff>7413625</xdr:colOff>
      <xdr:row>27</xdr:row>
      <xdr:rowOff>2721706</xdr:rowOff>
    </xdr:from>
    <xdr:to>
      <xdr:col>1</xdr:col>
      <xdr:colOff>8159750</xdr:colOff>
      <xdr:row>27</xdr:row>
      <xdr:rowOff>3587667</xdr:rowOff>
    </xdr:to>
    <xdr:pic>
      <xdr:nvPicPr>
        <xdr:cNvPr id="27" name="Picture 26" descr="Garment size and color code labels for retail clothing, fabric safe stickers">
          <a:extLst>
            <a:ext uri="{FF2B5EF4-FFF2-40B4-BE49-F238E27FC236}">
              <a16:creationId xmlns:a16="http://schemas.microsoft.com/office/drawing/2014/main" id="{BF4AE5A8-D479-4455-9526-7C0CDF3235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4620875" y="39837456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7112000</xdr:colOff>
      <xdr:row>0</xdr:row>
      <xdr:rowOff>174626</xdr:rowOff>
    </xdr:from>
    <xdr:to>
      <xdr:col>1</xdr:col>
      <xdr:colOff>8747125</xdr:colOff>
      <xdr:row>3</xdr:row>
      <xdr:rowOff>316964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38E68-6098-4182-ACE7-D4236C2E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19250" y="174626"/>
          <a:ext cx="1635125" cy="19520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</row>
        <row r="34">
          <cell r="B34" t="str">
            <v>NHÃN HSCO SATIN
CODE: HSC-ML-0002</v>
          </cell>
        </row>
        <row r="35">
          <cell r="F35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6"/>
  <sheetViews>
    <sheetView view="pageBreakPreview" zoomScale="40" zoomScaleNormal="10" zoomScaleSheetLayoutView="40" zoomScalePageLayoutView="25" workbookViewId="0">
      <selection activeCell="I27" sqref="I27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99" t="s">
        <v>73</v>
      </c>
      <c r="O1" s="399" t="s">
        <v>73</v>
      </c>
      <c r="P1" s="400" t="s">
        <v>74</v>
      </c>
      <c r="Q1" s="400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99" t="s">
        <v>75</v>
      </c>
      <c r="O2" s="399" t="s">
        <v>75</v>
      </c>
      <c r="P2" s="401" t="s">
        <v>76</v>
      </c>
      <c r="Q2" s="401"/>
    </row>
    <row r="3" spans="1:17" s="1" customFormat="1" ht="40" customHeight="1">
      <c r="A3" s="53"/>
      <c r="B3" s="53"/>
      <c r="C3" s="53"/>
      <c r="D3" s="53"/>
      <c r="E3" s="253"/>
      <c r="F3" s="53"/>
      <c r="G3" s="53"/>
      <c r="H3" s="53"/>
      <c r="I3" s="53"/>
      <c r="J3" s="53"/>
      <c r="K3" s="53"/>
      <c r="L3" s="55"/>
      <c r="M3" s="55"/>
      <c r="N3" s="399" t="s">
        <v>77</v>
      </c>
      <c r="O3" s="399" t="s">
        <v>77</v>
      </c>
      <c r="P3" s="402" t="s">
        <v>79</v>
      </c>
      <c r="Q3" s="400"/>
    </row>
    <row r="4" spans="1:17" s="2" customFormat="1" ht="44.5" customHeight="1">
      <c r="B4" s="3" t="s">
        <v>469</v>
      </c>
      <c r="G4" s="4"/>
      <c r="H4" s="2" t="str">
        <f>UPPER(G3)</f>
        <v/>
      </c>
    </row>
    <row r="5" spans="1:17" s="2" customFormat="1" ht="63" customHeight="1">
      <c r="B5" s="5" t="s">
        <v>0</v>
      </c>
      <c r="C5" s="5"/>
      <c r="D5" s="3"/>
      <c r="F5" s="6"/>
      <c r="G5" s="404" t="s">
        <v>470</v>
      </c>
      <c r="H5" s="405"/>
      <c r="I5" s="405"/>
      <c r="J5" s="405"/>
      <c r="K5" s="405"/>
      <c r="L5" s="405"/>
      <c r="M5" s="406"/>
    </row>
    <row r="6" spans="1:17" s="7" customFormat="1" ht="61.5" customHeight="1">
      <c r="B6" s="8" t="s">
        <v>43</v>
      </c>
      <c r="C6" s="8"/>
      <c r="D6" s="9" t="s">
        <v>206</v>
      </c>
      <c r="E6" s="11"/>
      <c r="F6" s="8"/>
      <c r="G6" s="407"/>
      <c r="H6" s="408"/>
      <c r="I6" s="408"/>
      <c r="J6" s="408"/>
      <c r="K6" s="408"/>
      <c r="L6" s="408"/>
      <c r="M6" s="409"/>
      <c r="N6" s="10"/>
      <c r="O6" s="10"/>
      <c r="P6" s="10"/>
      <c r="Q6"/>
    </row>
    <row r="7" spans="1:17" s="7" customFormat="1" ht="55.5" customHeight="1">
      <c r="B7" s="8" t="s">
        <v>44</v>
      </c>
      <c r="C7" s="8"/>
      <c r="D7" s="9" t="s">
        <v>485</v>
      </c>
      <c r="E7" s="9"/>
      <c r="F7" s="8"/>
      <c r="G7" s="407"/>
      <c r="H7" s="408"/>
      <c r="I7" s="408"/>
      <c r="J7" s="408"/>
      <c r="K7" s="408"/>
      <c r="L7" s="408"/>
      <c r="M7" s="409"/>
      <c r="N7" s="10"/>
      <c r="O7" s="10"/>
      <c r="P7" s="10"/>
      <c r="Q7" s="10"/>
    </row>
    <row r="8" spans="1:17" s="7" customFormat="1" ht="48" customHeight="1">
      <c r="B8" s="8" t="s">
        <v>45</v>
      </c>
      <c r="C8" s="8"/>
      <c r="D8" s="403" t="s">
        <v>236</v>
      </c>
      <c r="E8" s="403"/>
      <c r="F8" s="403"/>
      <c r="G8" s="410"/>
      <c r="H8" s="411"/>
      <c r="I8" s="411"/>
      <c r="J8" s="411"/>
      <c r="K8" s="411"/>
      <c r="L8" s="411"/>
      <c r="M8" s="412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208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486</v>
      </c>
      <c r="N10" s="21"/>
      <c r="O10" s="21"/>
      <c r="P10" s="21"/>
      <c r="Q10" s="21"/>
    </row>
    <row r="11" spans="1:17" s="12" customFormat="1" ht="71" customHeight="1">
      <c r="B11" s="20" t="s">
        <v>3</v>
      </c>
      <c r="C11" s="20"/>
      <c r="D11" s="415"/>
      <c r="E11" s="416"/>
      <c r="F11" s="416"/>
      <c r="G11" s="22"/>
      <c r="H11" s="23"/>
      <c r="I11" s="20"/>
      <c r="J11" s="204" t="s">
        <v>4</v>
      </c>
      <c r="K11" s="20"/>
      <c r="L11" s="205"/>
      <c r="M11" s="413" t="s">
        <v>198</v>
      </c>
      <c r="N11" s="413"/>
      <c r="O11" s="413"/>
      <c r="P11" s="413"/>
      <c r="Q11" s="413"/>
    </row>
    <row r="12" spans="1:17" s="12" customFormat="1" ht="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36" customHeight="1">
      <c r="B13" s="417"/>
      <c r="C13" s="417"/>
      <c r="D13" s="417"/>
      <c r="E13" s="417"/>
      <c r="F13" s="417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199</v>
      </c>
      <c r="N14" s="21"/>
      <c r="O14" s="21"/>
      <c r="P14" s="21"/>
      <c r="Q14" s="21"/>
    </row>
    <row r="15" spans="1:17" s="12" customFormat="1" ht="70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6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64"/>
      <c r="Q17" s="265" t="s">
        <v>11</v>
      </c>
    </row>
    <row r="18" spans="1:17" s="219" customFormat="1" ht="114" customHeight="1">
      <c r="B18" s="220" t="s">
        <v>12</v>
      </c>
      <c r="C18" s="254"/>
      <c r="D18" s="260" t="s">
        <v>487</v>
      </c>
      <c r="E18" s="221"/>
      <c r="F18" s="222"/>
      <c r="G18" s="222"/>
      <c r="H18" s="222">
        <v>1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</v>
      </c>
    </row>
    <row r="19" spans="1:17" s="219" customFormat="1" ht="114" customHeight="1">
      <c r="B19" s="220" t="s">
        <v>63</v>
      </c>
      <c r="C19" s="254"/>
      <c r="D19" s="261" t="str">
        <f>+D18</f>
        <v>BEETLE</v>
      </c>
      <c r="E19" s="221"/>
      <c r="F19" s="222"/>
      <c r="G19" s="222"/>
      <c r="H19" s="222">
        <v>1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1</v>
      </c>
    </row>
    <row r="20" spans="1:17" s="229" customFormat="1" ht="114" customHeight="1">
      <c r="B20" s="225" t="s">
        <v>13</v>
      </c>
      <c r="C20" s="255"/>
      <c r="D20" s="262" t="str">
        <f>+D19</f>
        <v>BEETLE</v>
      </c>
      <c r="E20" s="226"/>
      <c r="F20" s="227"/>
      <c r="G20" s="227"/>
      <c r="H20" s="227">
        <f t="shared" ref="H20" si="0">SUM(H18:H19)</f>
        <v>2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2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>F20</f>
        <v>0</v>
      </c>
      <c r="G22" s="238">
        <f>G20</f>
        <v>0</v>
      </c>
      <c r="H22" s="238">
        <f>H20</f>
        <v>2</v>
      </c>
      <c r="I22" s="238">
        <f>I20</f>
        <v>0</v>
      </c>
      <c r="J22" s="238">
        <f>J20</f>
        <v>0</v>
      </c>
      <c r="K22" s="238">
        <f>K20</f>
        <v>0</v>
      </c>
      <c r="L22" s="238"/>
      <c r="M22" s="238"/>
      <c r="N22" s="238"/>
      <c r="O22" s="238"/>
      <c r="P22" s="238"/>
      <c r="Q22" s="238">
        <f>Q20</f>
        <v>2</v>
      </c>
    </row>
    <row r="23" spans="1:17" s="105" customFormat="1" ht="20.25" customHeight="1">
      <c r="B23" s="106"/>
      <c r="C23" s="107"/>
      <c r="D23" s="414" t="s">
        <v>185</v>
      </c>
      <c r="E23" s="414"/>
      <c r="F23" s="414"/>
      <c r="G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</row>
    <row r="24" spans="1:17" s="1" customFormat="1" ht="55" customHeight="1">
      <c r="B24" s="269" t="s">
        <v>14</v>
      </c>
      <c r="C24" s="32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</row>
    <row r="25" spans="1:17" s="33" customFormat="1" ht="120">
      <c r="A25" s="377" t="s">
        <v>15</v>
      </c>
      <c r="B25" s="377"/>
      <c r="C25" s="377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71" t="s">
        <v>51</v>
      </c>
      <c r="O25" s="371"/>
      <c r="P25" s="371"/>
      <c r="Q25" s="371"/>
    </row>
    <row r="26" spans="1:17" s="43" customFormat="1" ht="60.5" customHeight="1">
      <c r="A26" s="418" t="str">
        <f>$D$18</f>
        <v>BEETLE</v>
      </c>
      <c r="B26" s="418"/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</row>
    <row r="27" spans="1:17" s="2" customFormat="1" ht="168.5" customHeight="1">
      <c r="A27" s="246">
        <v>1</v>
      </c>
      <c r="B27" s="351" t="s">
        <v>221</v>
      </c>
      <c r="C27" s="351"/>
      <c r="D27" s="247" t="s">
        <v>200</v>
      </c>
      <c r="E27" s="247" t="str">
        <f>A26</f>
        <v>BEETLE</v>
      </c>
      <c r="F27" s="246" t="s">
        <v>10</v>
      </c>
      <c r="G27" s="248">
        <f>$Q$20</f>
        <v>2</v>
      </c>
      <c r="H27" s="249">
        <v>1</v>
      </c>
      <c r="I27" s="250">
        <f>H27*G27</f>
        <v>2</v>
      </c>
      <c r="J27" s="251">
        <f>(I27*2.97%+(I27/50)*0.5)</f>
        <v>7.9399999999999998E-2</v>
      </c>
      <c r="K27" s="251">
        <v>0</v>
      </c>
      <c r="L27" s="251">
        <v>0</v>
      </c>
      <c r="M27" s="252">
        <f>ROUNDUP(SUM(I27:L27),0)</f>
        <v>3</v>
      </c>
      <c r="N27" s="352" t="s">
        <v>488</v>
      </c>
      <c r="O27" s="353"/>
      <c r="P27" s="353"/>
      <c r="Q27" s="354"/>
    </row>
    <row r="28" spans="1:17" s="2" customFormat="1" ht="168.5" customHeight="1">
      <c r="A28" s="246">
        <v>2</v>
      </c>
      <c r="B28" s="351" t="s">
        <v>222</v>
      </c>
      <c r="C28" s="351"/>
      <c r="D28" s="247" t="s">
        <v>195</v>
      </c>
      <c r="E28" s="247" t="str">
        <f>E27</f>
        <v>BEETLE</v>
      </c>
      <c r="F28" s="246" t="s">
        <v>10</v>
      </c>
      <c r="G28" s="248">
        <f>$Q$20</f>
        <v>2</v>
      </c>
      <c r="H28" s="249">
        <v>0.02</v>
      </c>
      <c r="I28" s="250">
        <f>H28*G28</f>
        <v>0.04</v>
      </c>
      <c r="J28" s="251">
        <f>(I28*1.6%+(I28/50)*0.5)</f>
        <v>1.0400000000000001E-3</v>
      </c>
      <c r="K28" s="251">
        <v>0</v>
      </c>
      <c r="L28" s="251">
        <v>0</v>
      </c>
      <c r="M28" s="252">
        <f>ROUNDUP(SUM(I28:L28),0)</f>
        <v>1</v>
      </c>
      <c r="N28" s="352" t="s">
        <v>488</v>
      </c>
      <c r="O28" s="353"/>
      <c r="P28" s="353"/>
      <c r="Q28" s="354"/>
    </row>
    <row r="29" spans="1:17" s="34" customFormat="1" ht="52" customHeight="1" thickBot="1">
      <c r="B29" s="75" t="s">
        <v>21</v>
      </c>
      <c r="C29" s="276"/>
      <c r="D29" s="35"/>
      <c r="E29" s="35"/>
      <c r="G29" s="36"/>
      <c r="Q29" s="37"/>
    </row>
    <row r="30" spans="1:17" s="51" customFormat="1" ht="70.5" customHeight="1">
      <c r="A30" s="391" t="s">
        <v>22</v>
      </c>
      <c r="B30" s="392"/>
      <c r="C30" s="392"/>
      <c r="D30" s="392"/>
      <c r="E30" s="393"/>
      <c r="F30" s="256" t="s">
        <v>47</v>
      </c>
      <c r="G30" s="256" t="s">
        <v>23</v>
      </c>
      <c r="H30" s="394" t="s">
        <v>42</v>
      </c>
      <c r="I30" s="395"/>
      <c r="J30" s="258" t="s">
        <v>18</v>
      </c>
      <c r="K30" s="256" t="s">
        <v>48</v>
      </c>
      <c r="L30" s="256" t="s">
        <v>24</v>
      </c>
      <c r="M30" s="257" t="s">
        <v>25</v>
      </c>
      <c r="N30" s="257" t="s">
        <v>26</v>
      </c>
      <c r="O30" s="257" t="s">
        <v>27</v>
      </c>
      <c r="P30" s="396" t="s">
        <v>28</v>
      </c>
      <c r="Q30" s="397"/>
    </row>
    <row r="31" spans="1:17" s="12" customFormat="1" ht="61" customHeight="1">
      <c r="A31" s="210">
        <v>1</v>
      </c>
      <c r="B31" s="355" t="s">
        <v>193</v>
      </c>
      <c r="C31" s="355"/>
      <c r="D31" s="355"/>
      <c r="E31" s="355"/>
      <c r="F31" s="201" t="str">
        <f>$D$18</f>
        <v>BEETLE</v>
      </c>
      <c r="G31" s="267"/>
      <c r="H31" s="356" t="str">
        <f>$F$31</f>
        <v>BEETLE</v>
      </c>
      <c r="I31" s="356" t="e">
        <f>#REF!</f>
        <v>#REF!</v>
      </c>
      <c r="J31" s="206" t="s">
        <v>29</v>
      </c>
      <c r="K31" s="206">
        <f t="shared" ref="K31" si="1">$Q$20</f>
        <v>2</v>
      </c>
      <c r="L31" s="266">
        <v>3.5000000000000003E-2</v>
      </c>
      <c r="M31" s="211">
        <f>ROUNDUP(K31*L31,0)</f>
        <v>1</v>
      </c>
      <c r="N31" s="211"/>
      <c r="O31" s="207">
        <v>2</v>
      </c>
      <c r="P31" s="357"/>
      <c r="Q31" s="358"/>
    </row>
    <row r="32" spans="1:17" s="43" customFormat="1" ht="113" customHeight="1">
      <c r="A32" s="210">
        <v>2</v>
      </c>
      <c r="B32" s="398" t="s">
        <v>201</v>
      </c>
      <c r="C32" s="355"/>
      <c r="D32" s="355"/>
      <c r="E32" s="355"/>
      <c r="F32" s="201" t="s">
        <v>89</v>
      </c>
      <c r="G32" s="259" t="s">
        <v>89</v>
      </c>
      <c r="H32" s="356" t="str">
        <f t="shared" ref="H32:H35" si="2">$F$31</f>
        <v>BEETLE</v>
      </c>
      <c r="I32" s="356" t="e">
        <f>#REF!</f>
        <v>#REF!</v>
      </c>
      <c r="J32" s="206" t="s">
        <v>30</v>
      </c>
      <c r="K32" s="206">
        <f>$Q$22</f>
        <v>2</v>
      </c>
      <c r="L32" s="212">
        <v>1</v>
      </c>
      <c r="M32" s="206">
        <f t="shared" ref="M32" si="3">L32*K32</f>
        <v>2</v>
      </c>
      <c r="N32" s="211"/>
      <c r="O32" s="207">
        <f t="shared" ref="O32" si="4">M32+N32</f>
        <v>2</v>
      </c>
      <c r="P32" s="357"/>
      <c r="Q32" s="358"/>
    </row>
    <row r="33" spans="1:17" s="43" customFormat="1" ht="101.5" customHeight="1">
      <c r="A33" s="210">
        <v>3</v>
      </c>
      <c r="B33" s="398" t="s">
        <v>202</v>
      </c>
      <c r="C33" s="355"/>
      <c r="D33" s="355"/>
      <c r="E33" s="355"/>
      <c r="F33" s="201" t="s">
        <v>89</v>
      </c>
      <c r="G33" s="259" t="s">
        <v>89</v>
      </c>
      <c r="H33" s="356" t="str">
        <f t="shared" si="2"/>
        <v>BEETLE</v>
      </c>
      <c r="I33" s="356" t="e">
        <f>#REF!</f>
        <v>#REF!</v>
      </c>
      <c r="J33" s="206" t="s">
        <v>30</v>
      </c>
      <c r="K33" s="206">
        <f t="shared" ref="K33:K35" si="5">$Q$22</f>
        <v>2</v>
      </c>
      <c r="L33" s="212">
        <v>1</v>
      </c>
      <c r="M33" s="206">
        <f t="shared" ref="M33" si="6">L33*K33</f>
        <v>2</v>
      </c>
      <c r="N33" s="211"/>
      <c r="O33" s="207">
        <f t="shared" ref="O33" si="7">M33+N33</f>
        <v>2</v>
      </c>
      <c r="P33" s="357"/>
      <c r="Q33" s="358"/>
    </row>
    <row r="34" spans="1:17" s="43" customFormat="1" ht="99.5" customHeight="1">
      <c r="A34" s="210">
        <v>4</v>
      </c>
      <c r="B34" s="398" t="s">
        <v>203</v>
      </c>
      <c r="C34" s="355"/>
      <c r="D34" s="355"/>
      <c r="E34" s="355"/>
      <c r="F34" s="201" t="s">
        <v>89</v>
      </c>
      <c r="G34" s="259" t="s">
        <v>89</v>
      </c>
      <c r="H34" s="356" t="str">
        <f t="shared" si="2"/>
        <v>BEETLE</v>
      </c>
      <c r="I34" s="356" t="e">
        <f>#REF!</f>
        <v>#REF!</v>
      </c>
      <c r="J34" s="206" t="s">
        <v>30</v>
      </c>
      <c r="K34" s="206">
        <f t="shared" si="5"/>
        <v>2</v>
      </c>
      <c r="L34" s="212">
        <v>1</v>
      </c>
      <c r="M34" s="206">
        <f t="shared" ref="M34" si="8">L34*K34</f>
        <v>2</v>
      </c>
      <c r="N34" s="211"/>
      <c r="O34" s="207">
        <f t="shared" ref="O34" si="9">M34+N34</f>
        <v>2</v>
      </c>
      <c r="P34" s="357"/>
      <c r="Q34" s="358"/>
    </row>
    <row r="35" spans="1:17" s="43" customFormat="1" ht="103" customHeight="1">
      <c r="A35" s="210">
        <v>5</v>
      </c>
      <c r="B35" s="398" t="s">
        <v>238</v>
      </c>
      <c r="C35" s="355"/>
      <c r="D35" s="355"/>
      <c r="E35" s="355"/>
      <c r="F35" s="201" t="s">
        <v>89</v>
      </c>
      <c r="G35" s="259" t="s">
        <v>89</v>
      </c>
      <c r="H35" s="356" t="str">
        <f t="shared" si="2"/>
        <v>BEETLE</v>
      </c>
      <c r="I35" s="356" t="e">
        <f>#REF!</f>
        <v>#REF!</v>
      </c>
      <c r="J35" s="206" t="s">
        <v>30</v>
      </c>
      <c r="K35" s="206">
        <f t="shared" si="5"/>
        <v>2</v>
      </c>
      <c r="L35" s="212">
        <v>1</v>
      </c>
      <c r="M35" s="206">
        <f t="shared" ref="M35" si="10">L35*K35</f>
        <v>2</v>
      </c>
      <c r="N35" s="211"/>
      <c r="O35" s="207">
        <f t="shared" ref="O35" si="11">M35+N35</f>
        <v>2</v>
      </c>
      <c r="P35" s="357"/>
      <c r="Q35" s="358"/>
    </row>
    <row r="36" spans="1:17" s="43" customFormat="1" ht="25.5" customHeight="1">
      <c r="A36" s="419"/>
      <c r="B36" s="419"/>
      <c r="C36" s="419"/>
      <c r="D36" s="419"/>
      <c r="E36" s="419"/>
      <c r="F36" s="419"/>
      <c r="G36" s="419"/>
      <c r="H36" s="419"/>
      <c r="I36" s="419"/>
      <c r="J36" s="419"/>
      <c r="K36" s="419"/>
      <c r="L36" s="419"/>
      <c r="M36" s="419"/>
      <c r="N36" s="419"/>
      <c r="O36" s="419"/>
      <c r="P36" s="419"/>
      <c r="Q36" s="419"/>
    </row>
    <row r="37" spans="1:17" s="34" customFormat="1" ht="39" hidden="1" customHeight="1">
      <c r="B37" s="80" t="s">
        <v>65</v>
      </c>
      <c r="C37" s="35"/>
      <c r="D37" s="35"/>
      <c r="E37" s="35"/>
      <c r="G37" s="36"/>
      <c r="Q37" s="37"/>
    </row>
    <row r="38" spans="1:17" s="51" customFormat="1" ht="97" hidden="1" customHeight="1">
      <c r="A38" s="377" t="s">
        <v>22</v>
      </c>
      <c r="B38" s="377"/>
      <c r="C38" s="377"/>
      <c r="D38" s="377"/>
      <c r="E38" s="377"/>
      <c r="F38" s="208" t="s">
        <v>47</v>
      </c>
      <c r="G38" s="208" t="s">
        <v>23</v>
      </c>
      <c r="H38" s="371" t="s">
        <v>42</v>
      </c>
      <c r="I38" s="371"/>
      <c r="J38" s="209" t="s">
        <v>18</v>
      </c>
      <c r="K38" s="208" t="s">
        <v>48</v>
      </c>
      <c r="L38" s="208" t="s">
        <v>24</v>
      </c>
      <c r="M38" s="208" t="s">
        <v>25</v>
      </c>
      <c r="N38" s="208" t="s">
        <v>26</v>
      </c>
      <c r="O38" s="208" t="s">
        <v>27</v>
      </c>
      <c r="P38" s="371" t="s">
        <v>28</v>
      </c>
      <c r="Q38" s="371"/>
    </row>
    <row r="39" spans="1:17" s="242" customFormat="1" ht="95.5" hidden="1" customHeight="1">
      <c r="A39" s="240">
        <v>1</v>
      </c>
      <c r="B39" s="373" t="s">
        <v>209</v>
      </c>
      <c r="C39" s="374"/>
      <c r="D39" s="374"/>
      <c r="E39" s="375"/>
      <c r="F39" s="273" t="s">
        <v>89</v>
      </c>
      <c r="G39" s="241" t="s">
        <v>89</v>
      </c>
      <c r="H39" s="356" t="str">
        <f t="shared" ref="H39:H49" si="12">$D$20</f>
        <v>BEETLE</v>
      </c>
      <c r="I39" s="356" t="e">
        <f>#REF!</f>
        <v>#REF!</v>
      </c>
      <c r="J39" s="206" t="s">
        <v>30</v>
      </c>
      <c r="K39" s="206">
        <f>$K$35</f>
        <v>2</v>
      </c>
      <c r="L39" s="212">
        <v>1</v>
      </c>
      <c r="M39" s="206">
        <f>L39*K39</f>
        <v>2</v>
      </c>
      <c r="N39" s="211"/>
      <c r="O39" s="207">
        <v>40</v>
      </c>
      <c r="P39" s="357" t="s">
        <v>471</v>
      </c>
      <c r="Q39" s="358"/>
    </row>
    <row r="40" spans="1:17" s="242" customFormat="1" ht="55" hidden="1" customHeight="1">
      <c r="A40" s="240">
        <v>2</v>
      </c>
      <c r="B40" s="373" t="s">
        <v>210</v>
      </c>
      <c r="C40" s="374"/>
      <c r="D40" s="374"/>
      <c r="E40" s="375"/>
      <c r="F40" s="273" t="s">
        <v>39</v>
      </c>
      <c r="G40" s="273" t="s">
        <v>39</v>
      </c>
      <c r="H40" s="356" t="str">
        <f t="shared" si="12"/>
        <v>BEETLE</v>
      </c>
      <c r="I40" s="356" t="e">
        <f>#REF!</f>
        <v>#REF!</v>
      </c>
      <c r="J40" s="206" t="s">
        <v>30</v>
      </c>
      <c r="K40" s="206">
        <f t="shared" ref="K40:K49" si="13">$K$35</f>
        <v>2</v>
      </c>
      <c r="L40" s="212">
        <v>1</v>
      </c>
      <c r="M40" s="206">
        <f t="shared" ref="M40" si="14">L40*K40</f>
        <v>2</v>
      </c>
      <c r="N40" s="211"/>
      <c r="O40" s="207">
        <f t="shared" ref="O40" si="15">N40+M40</f>
        <v>2</v>
      </c>
      <c r="P40" s="372"/>
      <c r="Q40" s="372"/>
    </row>
    <row r="41" spans="1:17" s="242" customFormat="1" ht="94.5" hidden="1" customHeight="1">
      <c r="A41" s="240">
        <v>3</v>
      </c>
      <c r="B41" s="373" t="s">
        <v>211</v>
      </c>
      <c r="C41" s="374"/>
      <c r="D41" s="374"/>
      <c r="E41" s="375"/>
      <c r="F41" s="273" t="s">
        <v>89</v>
      </c>
      <c r="G41" s="273" t="s">
        <v>89</v>
      </c>
      <c r="H41" s="356" t="str">
        <f t="shared" si="12"/>
        <v>BEETLE</v>
      </c>
      <c r="I41" s="356" t="e">
        <f>#REF!</f>
        <v>#REF!</v>
      </c>
      <c r="J41" s="206" t="s">
        <v>30</v>
      </c>
      <c r="K41" s="206">
        <f t="shared" si="13"/>
        <v>2</v>
      </c>
      <c r="L41" s="212">
        <v>1</v>
      </c>
      <c r="M41" s="206">
        <f t="shared" ref="M41" si="16">L41*K41</f>
        <v>2</v>
      </c>
      <c r="N41" s="211"/>
      <c r="O41" s="207">
        <f t="shared" ref="O41" si="17">N41+M41</f>
        <v>2</v>
      </c>
      <c r="P41" s="372" t="s">
        <v>472</v>
      </c>
      <c r="Q41" s="376"/>
    </row>
    <row r="42" spans="1:17" s="242" customFormat="1" ht="103" hidden="1" customHeight="1">
      <c r="A42" s="240">
        <v>4</v>
      </c>
      <c r="B42" s="373" t="s">
        <v>212</v>
      </c>
      <c r="C42" s="374"/>
      <c r="D42" s="374"/>
      <c r="E42" s="375"/>
      <c r="F42" s="273" t="s">
        <v>89</v>
      </c>
      <c r="G42" s="273" t="s">
        <v>89</v>
      </c>
      <c r="H42" s="356" t="str">
        <f t="shared" si="12"/>
        <v>BEETLE</v>
      </c>
      <c r="I42" s="356" t="e">
        <f>#REF!</f>
        <v>#REF!</v>
      </c>
      <c r="J42" s="206" t="s">
        <v>30</v>
      </c>
      <c r="K42" s="206">
        <f t="shared" si="13"/>
        <v>2</v>
      </c>
      <c r="L42" s="212">
        <v>1</v>
      </c>
      <c r="M42" s="206">
        <f t="shared" ref="M42" si="18">L42*K42</f>
        <v>2</v>
      </c>
      <c r="N42" s="211"/>
      <c r="O42" s="207">
        <f t="shared" ref="O42" si="19">N42+M42</f>
        <v>2</v>
      </c>
      <c r="P42" s="372" t="s">
        <v>472</v>
      </c>
      <c r="Q42" s="376"/>
    </row>
    <row r="43" spans="1:17" s="12" customFormat="1" ht="98" hidden="1" customHeight="1">
      <c r="A43" s="240">
        <v>5</v>
      </c>
      <c r="B43" s="373" t="s">
        <v>213</v>
      </c>
      <c r="C43" s="374"/>
      <c r="D43" s="374"/>
      <c r="E43" s="375"/>
      <c r="F43" s="273" t="s">
        <v>89</v>
      </c>
      <c r="G43" s="273" t="s">
        <v>89</v>
      </c>
      <c r="H43" s="356" t="str">
        <f t="shared" si="12"/>
        <v>BEETLE</v>
      </c>
      <c r="I43" s="356" t="e">
        <f>#REF!</f>
        <v>#REF!</v>
      </c>
      <c r="J43" s="206" t="s">
        <v>30</v>
      </c>
      <c r="K43" s="206">
        <f t="shared" si="13"/>
        <v>2</v>
      </c>
      <c r="L43" s="212">
        <f>1/50</f>
        <v>0.02</v>
      </c>
      <c r="M43" s="206">
        <f t="shared" ref="M43" si="20">L43*K43</f>
        <v>0.04</v>
      </c>
      <c r="N43" s="211"/>
      <c r="O43" s="207">
        <f>N43+M43</f>
        <v>0.04</v>
      </c>
      <c r="P43" s="357" t="s">
        <v>473</v>
      </c>
      <c r="Q43" s="358"/>
    </row>
    <row r="44" spans="1:17" s="12" customFormat="1" ht="54" hidden="1" customHeight="1">
      <c r="A44" s="240">
        <v>6</v>
      </c>
      <c r="B44" s="373" t="s">
        <v>214</v>
      </c>
      <c r="C44" s="374"/>
      <c r="D44" s="374"/>
      <c r="E44" s="375"/>
      <c r="F44" s="273" t="s">
        <v>92</v>
      </c>
      <c r="G44" s="273" t="s">
        <v>92</v>
      </c>
      <c r="H44" s="356" t="str">
        <f t="shared" si="12"/>
        <v>BEETLE</v>
      </c>
      <c r="I44" s="356" t="e">
        <f>#REF!</f>
        <v>#REF!</v>
      </c>
      <c r="J44" s="206" t="s">
        <v>30</v>
      </c>
      <c r="K44" s="206">
        <f t="shared" si="13"/>
        <v>2</v>
      </c>
      <c r="L44" s="212">
        <v>1</v>
      </c>
      <c r="M44" s="206">
        <f t="shared" ref="M44" si="21">L44*K44</f>
        <v>2</v>
      </c>
      <c r="N44" s="211"/>
      <c r="O44" s="207">
        <f t="shared" ref="O44" si="22">N44+M44</f>
        <v>2</v>
      </c>
      <c r="P44" s="357"/>
      <c r="Q44" s="358"/>
    </row>
    <row r="45" spans="1:17" s="12" customFormat="1" ht="48" hidden="1" customHeight="1">
      <c r="A45" s="240">
        <v>7</v>
      </c>
      <c r="B45" s="373" t="s">
        <v>215</v>
      </c>
      <c r="C45" s="374"/>
      <c r="D45" s="374"/>
      <c r="E45" s="375"/>
      <c r="F45" s="273" t="s">
        <v>92</v>
      </c>
      <c r="G45" s="273" t="s">
        <v>92</v>
      </c>
      <c r="H45" s="356" t="str">
        <f t="shared" si="12"/>
        <v>BEETLE</v>
      </c>
      <c r="I45" s="356" t="e">
        <f>#REF!</f>
        <v>#REF!</v>
      </c>
      <c r="J45" s="206" t="s">
        <v>30</v>
      </c>
      <c r="K45" s="206">
        <f t="shared" si="13"/>
        <v>2</v>
      </c>
      <c r="L45" s="212">
        <f>1/50</f>
        <v>0.02</v>
      </c>
      <c r="M45" s="206">
        <f t="shared" ref="M45" si="23">L45*K45</f>
        <v>0.04</v>
      </c>
      <c r="N45" s="211"/>
      <c r="O45" s="207">
        <f t="shared" ref="O45" si="24">N45+M45</f>
        <v>0.04</v>
      </c>
      <c r="P45" s="372"/>
      <c r="Q45" s="372"/>
    </row>
    <row r="46" spans="1:17" s="12" customFormat="1" ht="50.5" hidden="1" customHeight="1">
      <c r="A46" s="240">
        <v>8</v>
      </c>
      <c r="B46" s="270" t="s">
        <v>216</v>
      </c>
      <c r="C46" s="271"/>
      <c r="D46" s="271"/>
      <c r="E46" s="272"/>
      <c r="F46" s="273" t="s">
        <v>55</v>
      </c>
      <c r="G46" s="273" t="s">
        <v>55</v>
      </c>
      <c r="H46" s="356" t="str">
        <f t="shared" si="12"/>
        <v>BEETLE</v>
      </c>
      <c r="I46" s="356" t="e">
        <f>#REF!</f>
        <v>#REF!</v>
      </c>
      <c r="J46" s="206" t="s">
        <v>30</v>
      </c>
      <c r="K46" s="206">
        <f t="shared" si="13"/>
        <v>2</v>
      </c>
      <c r="L46" s="212">
        <f>2/50</f>
        <v>0.04</v>
      </c>
      <c r="M46" s="206">
        <f>L46*K46</f>
        <v>0.08</v>
      </c>
      <c r="N46" s="211"/>
      <c r="O46" s="207">
        <f t="shared" ref="O46" si="25">N46+M46</f>
        <v>0.08</v>
      </c>
      <c r="P46" s="372"/>
      <c r="Q46" s="372"/>
    </row>
    <row r="47" spans="1:17" s="12" customFormat="1" ht="53.5" hidden="1" customHeight="1">
      <c r="A47" s="240">
        <v>9</v>
      </c>
      <c r="B47" s="270" t="s">
        <v>217</v>
      </c>
      <c r="C47" s="271"/>
      <c r="D47" s="271"/>
      <c r="E47" s="272"/>
      <c r="F47" s="273" t="s">
        <v>55</v>
      </c>
      <c r="G47" s="273" t="s">
        <v>55</v>
      </c>
      <c r="H47" s="356" t="str">
        <f t="shared" si="12"/>
        <v>BEETLE</v>
      </c>
      <c r="I47" s="356" t="e">
        <f>#REF!</f>
        <v>#REF!</v>
      </c>
      <c r="J47" s="206" t="s">
        <v>30</v>
      </c>
      <c r="K47" s="206">
        <f t="shared" si="13"/>
        <v>2</v>
      </c>
      <c r="L47" s="212">
        <f>2/40</f>
        <v>0.05</v>
      </c>
      <c r="M47" s="206">
        <f t="shared" ref="M47:M48" si="26">L47*K47</f>
        <v>0.1</v>
      </c>
      <c r="N47" s="206"/>
      <c r="O47" s="207">
        <v>26</v>
      </c>
      <c r="P47" s="372"/>
      <c r="Q47" s="372"/>
    </row>
    <row r="48" spans="1:17" s="12" customFormat="1" ht="48" hidden="1" customHeight="1">
      <c r="A48" s="240">
        <v>10</v>
      </c>
      <c r="B48" s="270" t="s">
        <v>218</v>
      </c>
      <c r="C48" s="271"/>
      <c r="D48" s="271"/>
      <c r="E48" s="272"/>
      <c r="F48" s="273" t="s">
        <v>55</v>
      </c>
      <c r="G48" s="273" t="s">
        <v>55</v>
      </c>
      <c r="H48" s="356" t="str">
        <f t="shared" si="12"/>
        <v>BEETLE</v>
      </c>
      <c r="I48" s="356" t="e">
        <f>#REF!</f>
        <v>#REF!</v>
      </c>
      <c r="J48" s="206" t="s">
        <v>30</v>
      </c>
      <c r="K48" s="206">
        <f t="shared" si="13"/>
        <v>2</v>
      </c>
      <c r="L48" s="212">
        <f>2/40</f>
        <v>0.05</v>
      </c>
      <c r="M48" s="206">
        <f t="shared" si="26"/>
        <v>0.1</v>
      </c>
      <c r="N48" s="206"/>
      <c r="O48" s="207">
        <v>26</v>
      </c>
      <c r="P48" s="372"/>
      <c r="Q48" s="372"/>
    </row>
    <row r="49" spans="1:17" s="12" customFormat="1" ht="48.5" hidden="1" customHeight="1">
      <c r="A49" s="210">
        <v>11</v>
      </c>
      <c r="B49" s="270" t="s">
        <v>187</v>
      </c>
      <c r="C49" s="271"/>
      <c r="D49" s="271"/>
      <c r="E49" s="272"/>
      <c r="F49" s="273" t="s">
        <v>55</v>
      </c>
      <c r="G49" s="273" t="s">
        <v>55</v>
      </c>
      <c r="H49" s="356" t="str">
        <f t="shared" si="12"/>
        <v>BEETLE</v>
      </c>
      <c r="I49" s="356" t="e">
        <f>#REF!</f>
        <v>#REF!</v>
      </c>
      <c r="J49" s="206" t="s">
        <v>30</v>
      </c>
      <c r="K49" s="206">
        <f t="shared" si="13"/>
        <v>2</v>
      </c>
      <c r="L49" s="212">
        <f>2/40</f>
        <v>0.05</v>
      </c>
      <c r="M49" s="206">
        <f t="shared" ref="M49" si="27">L49*K49</f>
        <v>0.1</v>
      </c>
      <c r="N49" s="206"/>
      <c r="O49" s="207">
        <v>26</v>
      </c>
      <c r="P49" s="372"/>
      <c r="Q49" s="372"/>
    </row>
    <row r="50" spans="1:17" s="12" customFormat="1" ht="16" customHeight="1">
      <c r="A50" s="88"/>
      <c r="B50" s="88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</row>
    <row r="51" spans="1:17" s="12" customFormat="1" ht="33" customHeight="1">
      <c r="B51" s="268" t="s">
        <v>66</v>
      </c>
      <c r="C51" s="76"/>
      <c r="D51" s="77"/>
      <c r="E51" s="77"/>
      <c r="F51" s="77"/>
      <c r="G51" s="78"/>
      <c r="H51" s="77"/>
      <c r="I51" s="77"/>
      <c r="J51" s="384" t="s">
        <v>31</v>
      </c>
      <c r="K51" s="384"/>
      <c r="L51" s="384"/>
      <c r="M51" s="384"/>
      <c r="N51" s="384"/>
      <c r="O51" s="42"/>
      <c r="P51" s="42"/>
      <c r="Q51" s="43"/>
    </row>
    <row r="52" spans="1:17" s="88" customFormat="1" ht="35.5" customHeight="1">
      <c r="A52" s="88">
        <v>1</v>
      </c>
      <c r="B52" s="239" t="s">
        <v>194</v>
      </c>
      <c r="C52" s="3" t="s">
        <v>154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4.5" hidden="1" customHeight="1">
      <c r="A53" s="88"/>
      <c r="B53" s="363" t="s">
        <v>49</v>
      </c>
      <c r="C53" s="364"/>
      <c r="D53" s="364"/>
      <c r="E53" s="364"/>
      <c r="F53" s="364"/>
      <c r="G53" s="364"/>
      <c r="H53" s="364"/>
      <c r="I53" s="365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59.25" hidden="1" customHeight="1">
      <c r="A54" s="88"/>
      <c r="B54" s="366" t="s">
        <v>42</v>
      </c>
      <c r="C54" s="367"/>
      <c r="D54" s="368" t="s">
        <v>54</v>
      </c>
      <c r="E54" s="369"/>
      <c r="F54" s="369"/>
      <c r="G54" s="369"/>
      <c r="H54" s="369"/>
      <c r="I54" s="370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102.5" hidden="1" customHeight="1">
      <c r="A55" s="88"/>
      <c r="B55" s="359" t="str">
        <f>$D$20</f>
        <v>BEETLE</v>
      </c>
      <c r="C55" s="359" t="e">
        <f>#REF!</f>
        <v>#REF!</v>
      </c>
      <c r="D55" s="360" t="s">
        <v>232</v>
      </c>
      <c r="E55" s="361"/>
      <c r="F55" s="361"/>
      <c r="G55" s="361"/>
      <c r="H55" s="361"/>
      <c r="I55" s="362"/>
      <c r="J55" s="44"/>
      <c r="K55" s="44"/>
      <c r="L55" s="44"/>
      <c r="M55" s="44"/>
      <c r="N55" s="44"/>
      <c r="O55" s="44"/>
    </row>
    <row r="56" spans="1:17" s="12" customFormat="1" ht="102.5" hidden="1" customHeight="1">
      <c r="A56" s="88"/>
      <c r="B56" s="359" t="s">
        <v>231</v>
      </c>
      <c r="C56" s="359" t="e">
        <f>#REF!</f>
        <v>#REF!</v>
      </c>
      <c r="D56" s="360" t="s">
        <v>233</v>
      </c>
      <c r="E56" s="361"/>
      <c r="F56" s="361"/>
      <c r="G56" s="361"/>
      <c r="H56" s="361"/>
      <c r="I56" s="362"/>
      <c r="J56" s="44"/>
      <c r="K56" s="44"/>
      <c r="L56" s="44"/>
      <c r="M56" s="44"/>
      <c r="N56" s="44"/>
      <c r="O56" s="44"/>
    </row>
    <row r="57" spans="1:17" s="12" customFormat="1" ht="27.5" hidden="1"/>
    <row r="58" spans="1:17" s="12" customFormat="1" ht="28" hidden="1">
      <c r="A58" s="88"/>
      <c r="B58" s="378" t="s">
        <v>219</v>
      </c>
      <c r="C58" s="379"/>
      <c r="D58" s="380"/>
      <c r="E58" s="380"/>
      <c r="F58" s="380"/>
      <c r="G58" s="380"/>
      <c r="H58" s="380"/>
      <c r="I58" s="381"/>
      <c r="J58" s="44"/>
      <c r="K58" s="44"/>
      <c r="L58" s="44"/>
    </row>
    <row r="59" spans="1:17" s="12" customFormat="1" ht="40.5" hidden="1" customHeight="1">
      <c r="A59" s="88"/>
      <c r="B59" s="382"/>
      <c r="C59" s="383"/>
      <c r="D59" s="243" t="s">
        <v>182</v>
      </c>
      <c r="E59" s="243" t="s">
        <v>60</v>
      </c>
      <c r="F59" s="243" t="s">
        <v>10</v>
      </c>
      <c r="G59" s="243" t="s">
        <v>57</v>
      </c>
      <c r="H59" s="243" t="s">
        <v>58</v>
      </c>
      <c r="I59" s="243" t="s">
        <v>59</v>
      </c>
      <c r="J59" s="44"/>
    </row>
    <row r="60" spans="1:17" s="12" customFormat="1" ht="77.5" hidden="1" customHeight="1">
      <c r="A60" s="88"/>
      <c r="B60" s="385" t="s">
        <v>192</v>
      </c>
      <c r="C60" s="385"/>
      <c r="D60" s="386" t="s">
        <v>234</v>
      </c>
      <c r="E60" s="387"/>
      <c r="F60" s="387"/>
      <c r="G60" s="387"/>
      <c r="H60" s="387"/>
      <c r="I60" s="388"/>
      <c r="J60" s="44"/>
    </row>
    <row r="61" spans="1:17" s="12" customFormat="1" ht="217" hidden="1" customHeight="1">
      <c r="A61" s="88"/>
      <c r="B61" s="389" t="s">
        <v>235</v>
      </c>
      <c r="C61" s="390"/>
      <c r="D61" s="386" t="s">
        <v>230</v>
      </c>
      <c r="E61" s="387"/>
      <c r="F61" s="387"/>
      <c r="G61" s="387"/>
      <c r="H61" s="387"/>
      <c r="I61" s="388"/>
      <c r="J61" s="44"/>
    </row>
    <row r="62" spans="1:17" s="12" customFormat="1" ht="12.75" customHeight="1">
      <c r="A62" s="88"/>
      <c r="B62" s="88"/>
      <c r="C62" s="88"/>
      <c r="D62" s="88"/>
      <c r="E62" s="88"/>
      <c r="F62" s="88"/>
      <c r="G62" s="88"/>
      <c r="H62" s="88"/>
      <c r="I62" s="88"/>
      <c r="J62" s="44"/>
      <c r="K62" s="44"/>
      <c r="L62" s="44"/>
      <c r="M62" s="44"/>
      <c r="N62" s="44"/>
      <c r="O62" s="44"/>
      <c r="P62" s="44"/>
      <c r="Q62" s="44"/>
    </row>
    <row r="63" spans="1:17" s="88" customFormat="1" ht="42" customHeight="1">
      <c r="A63" s="13">
        <v>2</v>
      </c>
      <c r="B63" s="239" t="s">
        <v>196</v>
      </c>
      <c r="C63" s="421" t="s">
        <v>186</v>
      </c>
      <c r="D63" s="421"/>
      <c r="E63" s="421"/>
      <c r="F63" s="421"/>
      <c r="G63" s="44"/>
      <c r="H63" s="44"/>
      <c r="I63" s="44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28" hidden="1">
      <c r="A64" s="88"/>
      <c r="B64" s="423" t="s">
        <v>49</v>
      </c>
      <c r="C64" s="424"/>
      <c r="D64" s="424"/>
      <c r="E64" s="424"/>
      <c r="F64" s="424"/>
      <c r="G64" s="424"/>
      <c r="H64" s="424"/>
      <c r="I64" s="427"/>
      <c r="J64" s="44"/>
      <c r="K64" s="16"/>
      <c r="L64" s="16"/>
      <c r="M64" s="44"/>
      <c r="N64" s="44"/>
      <c r="O64" s="44"/>
      <c r="P64" s="44"/>
      <c r="Q64" s="44"/>
    </row>
    <row r="65" spans="1:17" s="12" customFormat="1" ht="63" hidden="1" customHeight="1">
      <c r="A65" s="88"/>
      <c r="B65" s="429" t="s">
        <v>42</v>
      </c>
      <c r="C65" s="430"/>
      <c r="D65" s="431" t="s">
        <v>69</v>
      </c>
      <c r="E65" s="432"/>
      <c r="F65" s="432"/>
      <c r="G65" s="432"/>
      <c r="H65" s="432"/>
      <c r="I65" s="433"/>
      <c r="J65" s="44"/>
      <c r="K65" s="44"/>
      <c r="L65" s="44"/>
      <c r="M65" s="44"/>
      <c r="N65" s="44"/>
      <c r="O65" s="44"/>
      <c r="P65" s="44"/>
      <c r="Q65" s="44"/>
    </row>
    <row r="66" spans="1:17" s="12" customFormat="1" ht="72" hidden="1" customHeight="1">
      <c r="A66" s="88"/>
      <c r="B66" s="428" t="str">
        <f>$D$20</f>
        <v>BEETLE</v>
      </c>
      <c r="C66" s="428" t="e">
        <f>#REF!</f>
        <v>#REF!</v>
      </c>
      <c r="D66" s="434" t="s">
        <v>178</v>
      </c>
      <c r="E66" s="435"/>
      <c r="F66" s="435"/>
      <c r="G66" s="435"/>
      <c r="H66" s="435"/>
      <c r="I66" s="436"/>
      <c r="J66" s="44"/>
      <c r="K66" s="44"/>
      <c r="L66" s="44"/>
      <c r="M66" s="44"/>
      <c r="N66" s="44"/>
      <c r="O66" s="44"/>
    </row>
    <row r="67" spans="1:17" s="12" customFormat="1" ht="29.15" hidden="1" customHeight="1">
      <c r="A67" s="88"/>
      <c r="B67" s="213"/>
      <c r="C67" s="214"/>
      <c r="D67" s="215"/>
      <c r="E67" s="202"/>
      <c r="F67" s="202"/>
      <c r="G67" s="202"/>
      <c r="H67" s="202"/>
      <c r="I67" s="203"/>
      <c r="J67" s="44"/>
      <c r="K67" s="44"/>
      <c r="L67" s="44"/>
      <c r="M67" s="44"/>
      <c r="N67" s="44"/>
      <c r="O67" s="44"/>
    </row>
    <row r="68" spans="1:17" s="12" customFormat="1" ht="28" hidden="1">
      <c r="A68" s="88"/>
      <c r="B68" s="423" t="s">
        <v>70</v>
      </c>
      <c r="C68" s="424"/>
      <c r="D68" s="425"/>
      <c r="E68" s="425"/>
      <c r="F68" s="425"/>
      <c r="G68" s="425"/>
      <c r="H68" s="425"/>
      <c r="I68" s="426"/>
      <c r="J68" s="44"/>
      <c r="K68" s="44"/>
      <c r="L68" s="44"/>
    </row>
    <row r="69" spans="1:17" s="12" customFormat="1" ht="56.25" hidden="1" customHeight="1">
      <c r="A69" s="88"/>
      <c r="B69" s="382"/>
      <c r="C69" s="383"/>
      <c r="D69" s="243" t="s">
        <v>182</v>
      </c>
      <c r="E69" s="243" t="s">
        <v>60</v>
      </c>
      <c r="F69" s="243" t="s">
        <v>10</v>
      </c>
      <c r="G69" s="243" t="s">
        <v>57</v>
      </c>
      <c r="H69" s="243" t="s">
        <v>58</v>
      </c>
      <c r="I69" s="243" t="s">
        <v>59</v>
      </c>
      <c r="J69" s="44"/>
    </row>
    <row r="70" spans="1:17" s="12" customFormat="1" ht="67.5" hidden="1" customHeight="1">
      <c r="A70" s="88"/>
      <c r="B70" s="440" t="s">
        <v>183</v>
      </c>
      <c r="C70" s="440"/>
      <c r="D70" s="195"/>
      <c r="E70" s="196"/>
      <c r="F70" s="196"/>
      <c r="G70" s="196"/>
      <c r="H70" s="196"/>
      <c r="I70" s="196"/>
      <c r="J70" s="44"/>
    </row>
    <row r="71" spans="1:17" s="12" customFormat="1" ht="27.5" hidden="1">
      <c r="A71" s="88"/>
      <c r="B71" s="88"/>
      <c r="C71" s="88"/>
      <c r="D71" s="88"/>
      <c r="E71" s="88"/>
      <c r="F71" s="88"/>
      <c r="G71" s="88"/>
      <c r="H71" s="88"/>
      <c r="I71" s="88"/>
      <c r="J71" s="44"/>
      <c r="K71" s="44"/>
      <c r="L71" s="44"/>
      <c r="M71" s="44"/>
      <c r="N71" s="44"/>
      <c r="O71" s="44"/>
      <c r="P71" s="44"/>
      <c r="Q71" s="44"/>
    </row>
    <row r="72" spans="1:17" s="88" customFormat="1" ht="48.65" customHeight="1">
      <c r="A72" s="13">
        <v>3</v>
      </c>
      <c r="B72" s="239" t="s">
        <v>197</v>
      </c>
      <c r="C72" s="99" t="s">
        <v>228</v>
      </c>
      <c r="D72" s="15"/>
      <c r="E72" s="15"/>
      <c r="F72" s="15"/>
      <c r="G72" s="44"/>
      <c r="H72" s="44"/>
      <c r="I72" s="44"/>
      <c r="J72" s="44"/>
      <c r="K72" s="16"/>
      <c r="L72" s="16"/>
      <c r="M72" s="44"/>
      <c r="N72" s="44"/>
      <c r="O72" s="44"/>
      <c r="P72" s="44"/>
      <c r="Q72" s="44"/>
    </row>
    <row r="73" spans="1:17" s="12" customFormat="1" ht="50.5" hidden="1" customHeight="1">
      <c r="A73" s="88"/>
      <c r="B73" s="366" t="s">
        <v>42</v>
      </c>
      <c r="C73" s="367"/>
      <c r="D73" s="368" t="s">
        <v>191</v>
      </c>
      <c r="E73" s="369"/>
      <c r="F73" s="369"/>
      <c r="G73" s="369"/>
      <c r="H73" s="369"/>
      <c r="I73" s="370"/>
      <c r="J73" s="44"/>
      <c r="K73" s="44"/>
      <c r="L73" s="44"/>
      <c r="M73" s="44"/>
      <c r="N73" s="44"/>
      <c r="O73" s="44"/>
      <c r="P73" s="44"/>
      <c r="Q73" s="44"/>
    </row>
    <row r="74" spans="1:17" s="12" customFormat="1" ht="108" hidden="1" customHeight="1">
      <c r="A74" s="88"/>
      <c r="B74" s="359" t="str">
        <f>$D$20</f>
        <v>BEETLE</v>
      </c>
      <c r="C74" s="359" t="e">
        <f>#REF!</f>
        <v>#REF!</v>
      </c>
      <c r="D74" s="437" t="s">
        <v>225</v>
      </c>
      <c r="E74" s="438"/>
      <c r="F74" s="438"/>
      <c r="G74" s="438"/>
      <c r="H74" s="438"/>
      <c r="I74" s="439"/>
      <c r="J74" s="44"/>
    </row>
    <row r="75" spans="1:17" s="12" customFormat="1" ht="108" hidden="1" customHeight="1">
      <c r="A75" s="88"/>
      <c r="B75" s="359" t="s">
        <v>223</v>
      </c>
      <c r="C75" s="359" t="e">
        <f>#REF!</f>
        <v>#REF!</v>
      </c>
      <c r="D75" s="437" t="s">
        <v>226</v>
      </c>
      <c r="E75" s="438"/>
      <c r="F75" s="438"/>
      <c r="G75" s="438"/>
      <c r="H75" s="438"/>
      <c r="I75" s="439"/>
      <c r="J75" s="44"/>
    </row>
    <row r="76" spans="1:17" s="12" customFormat="1" ht="108" hidden="1" customHeight="1">
      <c r="A76" s="88"/>
      <c r="B76" s="359" t="s">
        <v>224</v>
      </c>
      <c r="C76" s="359" t="e">
        <f>#REF!</f>
        <v>#REF!</v>
      </c>
      <c r="D76" s="437" t="s">
        <v>227</v>
      </c>
      <c r="E76" s="438"/>
      <c r="F76" s="438"/>
      <c r="G76" s="438"/>
      <c r="H76" s="438"/>
      <c r="I76" s="439"/>
      <c r="J76" s="44"/>
    </row>
    <row r="77" spans="1:17" s="12" customFormat="1" ht="15" hidden="1" customHeight="1">
      <c r="A77" s="88"/>
      <c r="B77" s="88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s="12" customFormat="1" ht="29.25" customHeight="1">
      <c r="B78" s="422" t="s">
        <v>78</v>
      </c>
      <c r="C78" s="422"/>
      <c r="D78" s="422"/>
      <c r="E78" s="422"/>
      <c r="G78" s="44"/>
      <c r="M78"/>
      <c r="N78" s="43"/>
      <c r="O78" s="42"/>
      <c r="P78" s="42"/>
      <c r="Q78" s="43"/>
    </row>
    <row r="79" spans="1:17" s="12" customFormat="1" ht="35.25" customHeight="1">
      <c r="A79" s="88">
        <v>1</v>
      </c>
      <c r="B79" s="94" t="s">
        <v>188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2</v>
      </c>
      <c r="B80" s="94" t="s">
        <v>189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3</v>
      </c>
      <c r="B81" s="94" t="s">
        <v>190</v>
      </c>
      <c r="C81" s="88"/>
      <c r="D81" s="88"/>
      <c r="G81" s="44"/>
      <c r="N81" s="43"/>
      <c r="O81" s="42"/>
      <c r="P81" s="42"/>
      <c r="Q81" s="43"/>
    </row>
    <row r="82" spans="1:17" s="15" customFormat="1" ht="52.5" customHeight="1">
      <c r="A82" s="13"/>
      <c r="B82" s="244" t="s">
        <v>61</v>
      </c>
      <c r="C82" s="245" t="s">
        <v>182</v>
      </c>
      <c r="D82" s="245" t="s">
        <v>60</v>
      </c>
      <c r="E82" s="245" t="s">
        <v>10</v>
      </c>
      <c r="F82" s="245" t="s">
        <v>57</v>
      </c>
      <c r="G82" s="245" t="s">
        <v>58</v>
      </c>
      <c r="H82" s="245" t="s">
        <v>59</v>
      </c>
      <c r="I82" s="245" t="s">
        <v>11</v>
      </c>
      <c r="M82" s="47"/>
      <c r="N82"/>
      <c r="O82" s="48"/>
      <c r="P82" s="47"/>
    </row>
    <row r="83" spans="1:17" s="15" customFormat="1" ht="52.5" customHeight="1">
      <c r="A83" s="13"/>
      <c r="B83" s="244" t="s">
        <v>62</v>
      </c>
      <c r="C83" s="207">
        <f>F22</f>
        <v>0</v>
      </c>
      <c r="D83" s="207">
        <f t="shared" ref="D83:H83" si="28">G22</f>
        <v>0</v>
      </c>
      <c r="E83" s="207">
        <f t="shared" si="28"/>
        <v>2</v>
      </c>
      <c r="F83" s="207">
        <f t="shared" si="28"/>
        <v>0</v>
      </c>
      <c r="G83" s="207">
        <f t="shared" si="28"/>
        <v>0</v>
      </c>
      <c r="H83" s="207">
        <f t="shared" si="28"/>
        <v>0</v>
      </c>
      <c r="I83" s="207">
        <f>SUM(C83:H83)</f>
        <v>2</v>
      </c>
      <c r="M83" s="47"/>
      <c r="N83" s="48"/>
      <c r="O83" s="48"/>
      <c r="P83" s="47"/>
    </row>
    <row r="84" spans="1:17" s="95" customFormat="1" ht="208" customHeight="1">
      <c r="A84" s="420" t="s">
        <v>207</v>
      </c>
      <c r="B84" s="420"/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  <c r="P84" s="420"/>
      <c r="Q84" s="420"/>
    </row>
    <row r="85" spans="1:17" s="95" customFormat="1" ht="133" customHeight="1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</sheetData>
  <autoFilter ref="A30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B76:C76"/>
    <mergeCell ref="A84:Q84"/>
    <mergeCell ref="C63:F63"/>
    <mergeCell ref="B78:E78"/>
    <mergeCell ref="B68:I68"/>
    <mergeCell ref="B64:I64"/>
    <mergeCell ref="B66:C66"/>
    <mergeCell ref="B65:C65"/>
    <mergeCell ref="D65:I65"/>
    <mergeCell ref="D66:I66"/>
    <mergeCell ref="B73:C73"/>
    <mergeCell ref="D73:I73"/>
    <mergeCell ref="B74:C74"/>
    <mergeCell ref="D74:I74"/>
    <mergeCell ref="B69:C69"/>
    <mergeCell ref="B70:C70"/>
    <mergeCell ref="D76:I76"/>
    <mergeCell ref="B75:C75"/>
    <mergeCell ref="D75:I75"/>
    <mergeCell ref="D23:Q24"/>
    <mergeCell ref="D11:F11"/>
    <mergeCell ref="B13:F13"/>
    <mergeCell ref="B44:E44"/>
    <mergeCell ref="A26:Q26"/>
    <mergeCell ref="B27:C27"/>
    <mergeCell ref="N27:Q27"/>
    <mergeCell ref="B28:C28"/>
    <mergeCell ref="N28:Q28"/>
    <mergeCell ref="A36:Q36"/>
    <mergeCell ref="B35:E35"/>
    <mergeCell ref="H35:I35"/>
    <mergeCell ref="P35:Q35"/>
    <mergeCell ref="B33:E33"/>
    <mergeCell ref="H33:I33"/>
    <mergeCell ref="P33:Q33"/>
    <mergeCell ref="H31:I31"/>
    <mergeCell ref="N25:Q25"/>
    <mergeCell ref="A25:C25"/>
    <mergeCell ref="H34:I34"/>
    <mergeCell ref="P34:Q34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B60:C60"/>
    <mergeCell ref="D60:I60"/>
    <mergeCell ref="B61:C61"/>
    <mergeCell ref="D61:I61"/>
    <mergeCell ref="A30:E30"/>
    <mergeCell ref="H30:I30"/>
    <mergeCell ref="P30:Q30"/>
    <mergeCell ref="B31:E31"/>
    <mergeCell ref="B41:E41"/>
    <mergeCell ref="H41:I41"/>
    <mergeCell ref="B43:E43"/>
    <mergeCell ref="H43:I43"/>
    <mergeCell ref="P41:Q41"/>
    <mergeCell ref="B39:E39"/>
    <mergeCell ref="H39:I39"/>
    <mergeCell ref="P39:Q39"/>
    <mergeCell ref="B40:E40"/>
    <mergeCell ref="H40:I40"/>
    <mergeCell ref="P43:Q43"/>
    <mergeCell ref="P31:Q31"/>
    <mergeCell ref="B32:E32"/>
    <mergeCell ref="H32:I32"/>
    <mergeCell ref="P32:Q32"/>
    <mergeCell ref="B34:E34"/>
    <mergeCell ref="B58:I58"/>
    <mergeCell ref="B59:C59"/>
    <mergeCell ref="J51:N51"/>
    <mergeCell ref="P47:Q47"/>
    <mergeCell ref="P45:Q45"/>
    <mergeCell ref="H47:I47"/>
    <mergeCell ref="H45:I45"/>
    <mergeCell ref="B45:E45"/>
    <mergeCell ref="H46:I46"/>
    <mergeCell ref="P46:Q46"/>
    <mergeCell ref="H49:I49"/>
    <mergeCell ref="P49:Q49"/>
    <mergeCell ref="H48:I48"/>
    <mergeCell ref="P48:Q48"/>
    <mergeCell ref="B56:C56"/>
    <mergeCell ref="D56:I56"/>
    <mergeCell ref="B55:C55"/>
    <mergeCell ref="D55:I55"/>
    <mergeCell ref="B53:I53"/>
    <mergeCell ref="B54:C54"/>
    <mergeCell ref="D54:I54"/>
    <mergeCell ref="H38:I38"/>
    <mergeCell ref="H44:I44"/>
    <mergeCell ref="P44:Q44"/>
    <mergeCell ref="P40:Q40"/>
    <mergeCell ref="B42:E42"/>
    <mergeCell ref="H42:I42"/>
    <mergeCell ref="P42:Q42"/>
    <mergeCell ref="A38:E38"/>
    <mergeCell ref="P38:Q38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22" max="16" man="1"/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99" t="s">
        <v>73</v>
      </c>
      <c r="N1" s="399" t="s">
        <v>73</v>
      </c>
      <c r="O1" s="400" t="s">
        <v>74</v>
      </c>
      <c r="P1" s="400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99" t="s">
        <v>75</v>
      </c>
      <c r="N2" s="399" t="s">
        <v>75</v>
      </c>
      <c r="O2" s="401" t="s">
        <v>76</v>
      </c>
      <c r="P2" s="401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99" t="s">
        <v>77</v>
      </c>
      <c r="N3" s="399" t="s">
        <v>77</v>
      </c>
      <c r="O3" s="402" t="s">
        <v>79</v>
      </c>
      <c r="P3" s="400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41" t="s">
        <v>139</v>
      </c>
      <c r="H5" s="442"/>
      <c r="I5" s="442"/>
      <c r="J5" s="442"/>
      <c r="K5" s="442"/>
      <c r="L5" s="443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44"/>
      <c r="H6" s="445"/>
      <c r="I6" s="445"/>
      <c r="J6" s="445"/>
      <c r="K6" s="445"/>
      <c r="L6" s="446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44"/>
      <c r="H7" s="445"/>
      <c r="I7" s="445"/>
      <c r="J7" s="445"/>
      <c r="K7" s="445"/>
      <c r="L7" s="446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3" t="s">
        <v>142</v>
      </c>
      <c r="E8" s="403"/>
      <c r="F8" s="403"/>
      <c r="G8" s="447"/>
      <c r="H8" s="448"/>
      <c r="I8" s="448"/>
      <c r="J8" s="448"/>
      <c r="K8" s="448"/>
      <c r="L8" s="449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5">
        <v>44964</v>
      </c>
      <c r="E11" s="416"/>
      <c r="F11" s="416"/>
      <c r="G11" s="22"/>
      <c r="H11" s="23"/>
      <c r="I11" s="20"/>
      <c r="J11" s="20" t="s">
        <v>4</v>
      </c>
      <c r="K11" s="20"/>
      <c r="L11" s="450" t="s">
        <v>128</v>
      </c>
      <c r="M11" s="450"/>
      <c r="N11" s="450"/>
      <c r="O11" s="450"/>
      <c r="P11" s="450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17"/>
      <c r="C13" s="417"/>
      <c r="D13" s="417"/>
      <c r="E13" s="417"/>
      <c r="F13" s="41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59" t="s">
        <v>147</v>
      </c>
      <c r="E28" s="459"/>
      <c r="F28" s="459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59" t="str">
        <f>+D28</f>
        <v>WASHED BURGUNDY</v>
      </c>
      <c r="E29" s="459"/>
      <c r="F29" s="459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60" t="str">
        <f>+D29</f>
        <v>WASHED BURGUNDY</v>
      </c>
      <c r="E30" s="460"/>
      <c r="F30" s="460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14" t="s">
        <v>130</v>
      </c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</row>
    <row r="44" spans="1:16" s="1" customFormat="1" ht="59.15" customHeight="1" thickBot="1">
      <c r="B44" s="75" t="s">
        <v>14</v>
      </c>
      <c r="C44" s="32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</row>
    <row r="45" spans="1:16" s="33" customFormat="1" ht="100.5" thickBot="1">
      <c r="A45" s="462" t="s">
        <v>15</v>
      </c>
      <c r="B45" s="463"/>
      <c r="C45" s="46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64" t="s">
        <v>51</v>
      </c>
      <c r="N45" s="465"/>
      <c r="O45" s="465"/>
      <c r="P45" s="466"/>
    </row>
    <row r="46" spans="1:16" s="43" customFormat="1" ht="45.75" hidden="1" customHeight="1">
      <c r="A46" s="451" t="str">
        <f>D18</f>
        <v>BLACK</v>
      </c>
      <c r="B46" s="452"/>
      <c r="C46" s="452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3"/>
    </row>
    <row r="47" spans="1:16" s="139" customFormat="1" ht="120" hidden="1" customHeight="1">
      <c r="A47" s="115">
        <v>1</v>
      </c>
      <c r="B47" s="454" t="str">
        <f>$L$11</f>
        <v>100% DRY COTTON FLEECE 410GSM</v>
      </c>
      <c r="C47" s="454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55"/>
      <c r="N47" s="456"/>
      <c r="O47" s="456"/>
      <c r="P47" s="457"/>
    </row>
    <row r="48" spans="1:16" s="139" customFormat="1" ht="89.25" hidden="1" customHeight="1">
      <c r="A48" s="144">
        <v>2</v>
      </c>
      <c r="B48" s="454" t="s">
        <v>149</v>
      </c>
      <c r="C48" s="454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55"/>
      <c r="N48" s="456"/>
      <c r="O48" s="456"/>
      <c r="P48" s="457"/>
    </row>
    <row r="49" spans="1:16" s="139" customFormat="1" ht="129" hidden="1" customHeight="1">
      <c r="A49" s="115">
        <v>3</v>
      </c>
      <c r="B49" s="458" t="s">
        <v>126</v>
      </c>
      <c r="C49" s="458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55"/>
      <c r="N49" s="456"/>
      <c r="O49" s="456"/>
      <c r="P49" s="457"/>
    </row>
    <row r="50" spans="1:16" s="43" customFormat="1" ht="51.75" customHeight="1">
      <c r="A50" s="467" t="str">
        <f>D23</f>
        <v>GREY HEATHER</v>
      </c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9"/>
    </row>
    <row r="51" spans="1:16" s="139" customFormat="1" ht="186.75" customHeight="1">
      <c r="A51" s="115">
        <v>1</v>
      </c>
      <c r="B51" s="454" t="str">
        <f>$L$11</f>
        <v>100% DRY COTTON FLEECE 410GSM</v>
      </c>
      <c r="C51" s="454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55" t="s">
        <v>177</v>
      </c>
      <c r="N51" s="456"/>
      <c r="O51" s="456"/>
      <c r="P51" s="457"/>
    </row>
    <row r="52" spans="1:16" s="139" customFormat="1" ht="186.75" customHeight="1">
      <c r="A52" s="144">
        <v>2</v>
      </c>
      <c r="B52" s="454" t="s">
        <v>149</v>
      </c>
      <c r="C52" s="454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55" t="s">
        <v>168</v>
      </c>
      <c r="N52" s="456"/>
      <c r="O52" s="456"/>
      <c r="P52" s="457"/>
    </row>
    <row r="53" spans="1:16" s="139" customFormat="1" ht="186.75" customHeight="1">
      <c r="A53" s="115">
        <v>3</v>
      </c>
      <c r="B53" s="458" t="s">
        <v>126</v>
      </c>
      <c r="C53" s="458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55" t="s">
        <v>169</v>
      </c>
      <c r="N53" s="456"/>
      <c r="O53" s="456"/>
      <c r="P53" s="457"/>
    </row>
    <row r="54" spans="1:16" s="43" customFormat="1" ht="51.75" hidden="1" customHeight="1">
      <c r="A54" s="467" t="str">
        <f>D28</f>
        <v>WASHED BURGUNDY</v>
      </c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9"/>
    </row>
    <row r="55" spans="1:16" s="139" customFormat="1" ht="96.75" hidden="1" customHeight="1">
      <c r="A55" s="115">
        <v>1</v>
      </c>
      <c r="B55" s="454" t="str">
        <f>$L$11</f>
        <v>100% DRY COTTON FLEECE 410GSM</v>
      </c>
      <c r="C55" s="454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55"/>
      <c r="N55" s="456"/>
      <c r="O55" s="456"/>
      <c r="P55" s="457"/>
    </row>
    <row r="56" spans="1:16" s="139" customFormat="1" ht="70.5" hidden="1" customHeight="1">
      <c r="A56" s="144">
        <v>2</v>
      </c>
      <c r="B56" s="454" t="s">
        <v>149</v>
      </c>
      <c r="C56" s="454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55"/>
      <c r="N56" s="456"/>
      <c r="O56" s="456"/>
      <c r="P56" s="457"/>
    </row>
    <row r="57" spans="1:16" s="139" customFormat="1" ht="125.25" hidden="1" customHeight="1">
      <c r="A57" s="115">
        <v>3</v>
      </c>
      <c r="B57" s="458" t="s">
        <v>126</v>
      </c>
      <c r="C57" s="458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55"/>
      <c r="N57" s="456"/>
      <c r="O57" s="456"/>
      <c r="P57" s="457"/>
    </row>
    <row r="58" spans="1:16" s="43" customFormat="1" ht="51.75" hidden="1" customHeight="1">
      <c r="A58" s="467" t="str">
        <f>D33</f>
        <v>LIME</v>
      </c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9"/>
    </row>
    <row r="59" spans="1:16" s="139" customFormat="1" ht="96.75" hidden="1" customHeight="1">
      <c r="A59" s="115">
        <v>1</v>
      </c>
      <c r="B59" s="454" t="str">
        <f>$L$11</f>
        <v>100% DRY COTTON FLEECE 410GSM</v>
      </c>
      <c r="C59" s="454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55"/>
      <c r="N59" s="456"/>
      <c r="O59" s="456"/>
      <c r="P59" s="457"/>
    </row>
    <row r="60" spans="1:16" s="139" customFormat="1" ht="70.5" hidden="1" customHeight="1">
      <c r="A60" s="144">
        <v>2</v>
      </c>
      <c r="B60" s="454" t="s">
        <v>149</v>
      </c>
      <c r="C60" s="454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55"/>
      <c r="N60" s="456"/>
      <c r="O60" s="456"/>
      <c r="P60" s="457"/>
    </row>
    <row r="61" spans="1:16" s="139" customFormat="1" ht="125.25" hidden="1" customHeight="1">
      <c r="A61" s="115">
        <v>3</v>
      </c>
      <c r="B61" s="458" t="s">
        <v>126</v>
      </c>
      <c r="C61" s="458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55"/>
      <c r="N61" s="456"/>
      <c r="O61" s="456"/>
      <c r="P61" s="457"/>
    </row>
    <row r="62" spans="1:16" s="43" customFormat="1" ht="21.75" customHeight="1">
      <c r="A62" s="467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91" t="s">
        <v>22</v>
      </c>
      <c r="B64" s="470"/>
      <c r="C64" s="470"/>
      <c r="D64" s="470"/>
      <c r="E64" s="471"/>
      <c r="F64" s="72" t="s">
        <v>47</v>
      </c>
      <c r="G64" s="72" t="s">
        <v>23</v>
      </c>
      <c r="H64" s="472" t="s">
        <v>42</v>
      </c>
      <c r="I64" s="473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74" t="s">
        <v>41</v>
      </c>
      <c r="C65" s="474"/>
      <c r="D65" s="474"/>
      <c r="E65" s="474"/>
      <c r="F65" s="82" t="str">
        <f>H65</f>
        <v>BLACK</v>
      </c>
      <c r="G65" s="112"/>
      <c r="H65" s="475" t="str">
        <f>$D$18</f>
        <v>BLACK</v>
      </c>
      <c r="I65" s="476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74" t="s">
        <v>41</v>
      </c>
      <c r="C66" s="474"/>
      <c r="D66" s="474"/>
      <c r="E66" s="474"/>
      <c r="F66" s="82" t="str">
        <f t="shared" ref="F66:F68" si="18">H66</f>
        <v>GREY HEATHER</v>
      </c>
      <c r="G66" s="112" t="s">
        <v>176</v>
      </c>
      <c r="H66" s="475" t="str">
        <f>$D$23</f>
        <v>GREY HEATHER</v>
      </c>
      <c r="I66" s="476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74" t="s">
        <v>41</v>
      </c>
      <c r="C67" s="474"/>
      <c r="D67" s="474"/>
      <c r="E67" s="474"/>
      <c r="F67" s="82" t="str">
        <f t="shared" si="18"/>
        <v>WASHED BURGUNDY</v>
      </c>
      <c r="G67" s="112"/>
      <c r="H67" s="475" t="str">
        <f>$D$28</f>
        <v>WASHED BURGUNDY</v>
      </c>
      <c r="I67" s="476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74" t="s">
        <v>41</v>
      </c>
      <c r="C68" s="474"/>
      <c r="D68" s="474"/>
      <c r="E68" s="474"/>
      <c r="F68" s="82" t="str">
        <f t="shared" si="18"/>
        <v>LIME</v>
      </c>
      <c r="G68" s="112"/>
      <c r="H68" s="475" t="str">
        <f>$D$33</f>
        <v>LIME</v>
      </c>
      <c r="I68" s="476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74" t="s">
        <v>123</v>
      </c>
      <c r="C69" s="474"/>
      <c r="D69" s="474"/>
      <c r="E69" s="474"/>
      <c r="F69" s="477" t="s">
        <v>39</v>
      </c>
      <c r="G69" s="481" t="s">
        <v>131</v>
      </c>
      <c r="H69" s="485" t="str">
        <f t="shared" ref="H69" si="19">$D$18</f>
        <v>BLACK</v>
      </c>
      <c r="I69" s="48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74" t="s">
        <v>123</v>
      </c>
      <c r="C70" s="474"/>
      <c r="D70" s="474"/>
      <c r="E70" s="474"/>
      <c r="F70" s="478" t="s">
        <v>39</v>
      </c>
      <c r="G70" s="482" t="s">
        <v>131</v>
      </c>
      <c r="H70" s="356" t="str">
        <f t="shared" ref="H70" si="21">$D$23</f>
        <v>GREY HEATHER</v>
      </c>
      <c r="I70" s="356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74" t="s">
        <v>123</v>
      </c>
      <c r="C71" s="474"/>
      <c r="D71" s="474"/>
      <c r="E71" s="474"/>
      <c r="F71" s="479" t="s">
        <v>39</v>
      </c>
      <c r="G71" s="483" t="s">
        <v>131</v>
      </c>
      <c r="H71" s="487" t="str">
        <f t="shared" ref="H71" si="23">$D$28</f>
        <v>WASHED BURGUNDY</v>
      </c>
      <c r="I71" s="488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74" t="s">
        <v>123</v>
      </c>
      <c r="C72" s="474"/>
      <c r="D72" s="474"/>
      <c r="E72" s="474"/>
      <c r="F72" s="480" t="s">
        <v>39</v>
      </c>
      <c r="G72" s="484" t="s">
        <v>131</v>
      </c>
      <c r="H72" s="475" t="str">
        <f t="shared" ref="H72" si="25">$D$33</f>
        <v>LIME</v>
      </c>
      <c r="I72" s="476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9" t="s">
        <v>151</v>
      </c>
      <c r="C73" s="474"/>
      <c r="D73" s="474"/>
      <c r="E73" s="474"/>
      <c r="F73" s="477" t="s">
        <v>107</v>
      </c>
      <c r="G73" s="481" t="s">
        <v>152</v>
      </c>
      <c r="H73" s="485" t="str">
        <f t="shared" ref="H73" si="27">$D$18</f>
        <v>BLACK</v>
      </c>
      <c r="I73" s="48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9" t="s">
        <v>151</v>
      </c>
      <c r="C74" s="474"/>
      <c r="D74" s="474"/>
      <c r="E74" s="474"/>
      <c r="F74" s="478"/>
      <c r="G74" s="482"/>
      <c r="H74" s="356" t="str">
        <f t="shared" ref="H74" si="30">$D$23</f>
        <v>GREY HEATHER</v>
      </c>
      <c r="I74" s="356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9" t="s">
        <v>151</v>
      </c>
      <c r="C75" s="474"/>
      <c r="D75" s="474"/>
      <c r="E75" s="474"/>
      <c r="F75" s="479"/>
      <c r="G75" s="483"/>
      <c r="H75" s="487" t="str">
        <f t="shared" ref="H75" si="32">$D$28</f>
        <v>WASHED BURGUNDY</v>
      </c>
      <c r="I75" s="488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9" t="s">
        <v>151</v>
      </c>
      <c r="C76" s="474"/>
      <c r="D76" s="474"/>
      <c r="E76" s="474"/>
      <c r="F76" s="480"/>
      <c r="G76" s="484"/>
      <c r="H76" s="475" t="str">
        <f t="shared" ref="H76" si="34">$D$33</f>
        <v>LIME</v>
      </c>
      <c r="I76" s="476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9" t="s">
        <v>85</v>
      </c>
      <c r="C77" s="474"/>
      <c r="D77" s="474"/>
      <c r="E77" s="474"/>
      <c r="F77" s="477" t="s">
        <v>107</v>
      </c>
      <c r="G77" s="481" t="s">
        <v>86</v>
      </c>
      <c r="H77" s="485" t="str">
        <f t="shared" ref="H77" si="36">$D$18</f>
        <v>BLACK</v>
      </c>
      <c r="I77" s="48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9" t="s">
        <v>85</v>
      </c>
      <c r="C78" s="474"/>
      <c r="D78" s="474"/>
      <c r="E78" s="474"/>
      <c r="F78" s="478"/>
      <c r="G78" s="482"/>
      <c r="H78" s="356" t="str">
        <f t="shared" ref="H78" si="38">$D$23</f>
        <v>GREY HEATHER</v>
      </c>
      <c r="I78" s="356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9" t="s">
        <v>85</v>
      </c>
      <c r="C79" s="474"/>
      <c r="D79" s="474"/>
      <c r="E79" s="474"/>
      <c r="F79" s="479"/>
      <c r="G79" s="483"/>
      <c r="H79" s="487" t="str">
        <f t="shared" ref="H79" si="40">$D$28</f>
        <v>WASHED BURGUNDY</v>
      </c>
      <c r="I79" s="488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9" t="s">
        <v>85</v>
      </c>
      <c r="C80" s="474"/>
      <c r="D80" s="474"/>
      <c r="E80" s="474"/>
      <c r="F80" s="480"/>
      <c r="G80" s="484"/>
      <c r="H80" s="475" t="str">
        <f t="shared" ref="H80" si="42">$D$33</f>
        <v>LIME</v>
      </c>
      <c r="I80" s="476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9" t="s">
        <v>114</v>
      </c>
      <c r="C81" s="474"/>
      <c r="D81" s="474"/>
      <c r="E81" s="474"/>
      <c r="F81" s="477" t="s">
        <v>89</v>
      </c>
      <c r="G81" s="481"/>
      <c r="H81" s="485" t="str">
        <f t="shared" ref="H81" si="44">$D$18</f>
        <v>BLACK</v>
      </c>
      <c r="I81" s="48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9" t="s">
        <v>114</v>
      </c>
      <c r="C82" s="474"/>
      <c r="D82" s="474"/>
      <c r="E82" s="474"/>
      <c r="F82" s="478"/>
      <c r="G82" s="482"/>
      <c r="H82" s="356" t="str">
        <f t="shared" ref="H82" si="46">$D$23</f>
        <v>GREY HEATHER</v>
      </c>
      <c r="I82" s="356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9" t="s">
        <v>114</v>
      </c>
      <c r="C83" s="474"/>
      <c r="D83" s="474"/>
      <c r="E83" s="474"/>
      <c r="F83" s="479"/>
      <c r="G83" s="483"/>
      <c r="H83" s="487" t="str">
        <f t="shared" ref="H83" si="48">$D$28</f>
        <v>WASHED BURGUNDY</v>
      </c>
      <c r="I83" s="488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9" t="s">
        <v>114</v>
      </c>
      <c r="C84" s="474"/>
      <c r="D84" s="474"/>
      <c r="E84" s="474"/>
      <c r="F84" s="480"/>
      <c r="G84" s="484"/>
      <c r="H84" s="475" t="str">
        <f t="shared" ref="H84" si="50">$D$33</f>
        <v>LIME</v>
      </c>
      <c r="I84" s="476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74" t="s">
        <v>87</v>
      </c>
      <c r="C85" s="474"/>
      <c r="D85" s="474"/>
      <c r="E85" s="474"/>
      <c r="F85" s="477" t="s">
        <v>108</v>
      </c>
      <c r="G85" s="481" t="s">
        <v>88</v>
      </c>
      <c r="H85" s="485" t="str">
        <f t="shared" ref="H85" si="52">$D$18</f>
        <v>BLACK</v>
      </c>
      <c r="I85" s="48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74" t="s">
        <v>87</v>
      </c>
      <c r="C86" s="474"/>
      <c r="D86" s="474"/>
      <c r="E86" s="474"/>
      <c r="F86" s="478"/>
      <c r="G86" s="482"/>
      <c r="H86" s="356" t="str">
        <f t="shared" ref="H86" si="55">$D$23</f>
        <v>GREY HEATHER</v>
      </c>
      <c r="I86" s="356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74" t="s">
        <v>87</v>
      </c>
      <c r="C87" s="474"/>
      <c r="D87" s="474"/>
      <c r="E87" s="474"/>
      <c r="F87" s="479"/>
      <c r="G87" s="483"/>
      <c r="H87" s="487" t="str">
        <f t="shared" ref="H87" si="57">$D$28</f>
        <v>WASHED BURGUNDY</v>
      </c>
      <c r="I87" s="488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74" t="s">
        <v>87</v>
      </c>
      <c r="C88" s="474"/>
      <c r="D88" s="474"/>
      <c r="E88" s="474"/>
      <c r="F88" s="480"/>
      <c r="G88" s="484"/>
      <c r="H88" s="475" t="str">
        <f t="shared" ref="H88" si="59">$D$33</f>
        <v>LIME</v>
      </c>
      <c r="I88" s="476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91" t="s">
        <v>22</v>
      </c>
      <c r="B90" s="470"/>
      <c r="C90" s="470"/>
      <c r="D90" s="470"/>
      <c r="E90" s="471"/>
      <c r="F90" s="72" t="s">
        <v>47</v>
      </c>
      <c r="G90" s="72" t="s">
        <v>23</v>
      </c>
      <c r="H90" s="472" t="s">
        <v>42</v>
      </c>
      <c r="I90" s="473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9" t="s">
        <v>132</v>
      </c>
      <c r="C91" s="474"/>
      <c r="D91" s="474"/>
      <c r="E91" s="474"/>
      <c r="F91" s="477" t="s">
        <v>89</v>
      </c>
      <c r="G91" s="481" t="s">
        <v>118</v>
      </c>
      <c r="H91" s="475" t="str">
        <f t="shared" ref="H91" si="61">$D$18</f>
        <v>BLACK</v>
      </c>
      <c r="I91" s="476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9" t="s">
        <v>132</v>
      </c>
      <c r="C92" s="474"/>
      <c r="D92" s="474"/>
      <c r="E92" s="474"/>
      <c r="F92" s="479"/>
      <c r="G92" s="483"/>
      <c r="H92" s="475" t="str">
        <f t="shared" ref="H92" si="66">$D$23</f>
        <v>GREY HEATHER</v>
      </c>
      <c r="I92" s="476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9" t="s">
        <v>132</v>
      </c>
      <c r="C93" s="474"/>
      <c r="D93" s="474"/>
      <c r="E93" s="474"/>
      <c r="F93" s="479"/>
      <c r="G93" s="483"/>
      <c r="H93" s="475" t="str">
        <f t="shared" ref="H93" si="68">$D$28</f>
        <v>WASHED BURGUNDY</v>
      </c>
      <c r="I93" s="476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9" t="s">
        <v>132</v>
      </c>
      <c r="C94" s="474"/>
      <c r="D94" s="474"/>
      <c r="E94" s="474"/>
      <c r="F94" s="480"/>
      <c r="G94" s="484"/>
      <c r="H94" s="475" t="str">
        <f t="shared" ref="H94" si="70">$D$33</f>
        <v>LIME</v>
      </c>
      <c r="I94" s="476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90" t="s">
        <v>133</v>
      </c>
      <c r="C95" s="491"/>
      <c r="D95" s="491"/>
      <c r="E95" s="492"/>
      <c r="F95" s="477" t="s">
        <v>89</v>
      </c>
      <c r="G95" s="481" t="s">
        <v>118</v>
      </c>
      <c r="H95" s="475" t="str">
        <f t="shared" ref="H95:H123" si="72">$D$18</f>
        <v>BLACK</v>
      </c>
      <c r="I95" s="476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90" t="s">
        <v>133</v>
      </c>
      <c r="C96" s="491"/>
      <c r="D96" s="491"/>
      <c r="E96" s="492"/>
      <c r="F96" s="479"/>
      <c r="G96" s="483"/>
      <c r="H96" s="475" t="str">
        <f t="shared" ref="H96:H124" si="73">$D$23</f>
        <v>GREY HEATHER</v>
      </c>
      <c r="I96" s="476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90" t="s">
        <v>133</v>
      </c>
      <c r="C97" s="491"/>
      <c r="D97" s="491"/>
      <c r="E97" s="492"/>
      <c r="F97" s="479"/>
      <c r="G97" s="483"/>
      <c r="H97" s="475" t="str">
        <f t="shared" ref="H97:H121" si="74">$D$28</f>
        <v>WASHED BURGUNDY</v>
      </c>
      <c r="I97" s="476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90" t="s">
        <v>133</v>
      </c>
      <c r="C98" s="491"/>
      <c r="D98" s="491"/>
      <c r="E98" s="492"/>
      <c r="F98" s="480"/>
      <c r="G98" s="484"/>
      <c r="H98" s="475" t="str">
        <f t="shared" ref="H98:H122" si="76">$D$33</f>
        <v>LIME</v>
      </c>
      <c r="I98" s="476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90" t="s">
        <v>153</v>
      </c>
      <c r="C99" s="491"/>
      <c r="D99" s="491"/>
      <c r="E99" s="492"/>
      <c r="F99" s="477" t="s">
        <v>91</v>
      </c>
      <c r="G99" s="481" t="s">
        <v>174</v>
      </c>
      <c r="H99" s="475" t="str">
        <f t="shared" si="72"/>
        <v>BLACK</v>
      </c>
      <c r="I99" s="476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90" t="s">
        <v>153</v>
      </c>
      <c r="C100" s="491"/>
      <c r="D100" s="491"/>
      <c r="E100" s="492"/>
      <c r="F100" s="479"/>
      <c r="G100" s="483"/>
      <c r="H100" s="475" t="str">
        <f t="shared" si="73"/>
        <v>GREY HEATHER</v>
      </c>
      <c r="I100" s="476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90" t="s">
        <v>153</v>
      </c>
      <c r="C101" s="491"/>
      <c r="D101" s="491"/>
      <c r="E101" s="492"/>
      <c r="F101" s="479"/>
      <c r="G101" s="483"/>
      <c r="H101" s="475" t="str">
        <f t="shared" si="74"/>
        <v>WASHED BURGUNDY</v>
      </c>
      <c r="I101" s="476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90" t="s">
        <v>153</v>
      </c>
      <c r="C102" s="491"/>
      <c r="D102" s="491"/>
      <c r="E102" s="492"/>
      <c r="F102" s="480"/>
      <c r="G102" s="484"/>
      <c r="H102" s="475" t="str">
        <f t="shared" si="76"/>
        <v>LIME</v>
      </c>
      <c r="I102" s="476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90" t="s">
        <v>116</v>
      </c>
      <c r="C103" s="491"/>
      <c r="D103" s="491"/>
      <c r="E103" s="492"/>
      <c r="F103" s="82" t="s">
        <v>92</v>
      </c>
      <c r="G103" s="82"/>
      <c r="H103" s="475" t="str">
        <f t="shared" si="72"/>
        <v>BLACK</v>
      </c>
      <c r="I103" s="476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90" t="s">
        <v>116</v>
      </c>
      <c r="C104" s="491"/>
      <c r="D104" s="491"/>
      <c r="E104" s="492"/>
      <c r="F104" s="82" t="s">
        <v>92</v>
      </c>
      <c r="G104" s="82"/>
      <c r="H104" s="475" t="str">
        <f t="shared" si="73"/>
        <v>GREY HEATHER</v>
      </c>
      <c r="I104" s="476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90" t="s">
        <v>116</v>
      </c>
      <c r="C105" s="491"/>
      <c r="D105" s="491"/>
      <c r="E105" s="492"/>
      <c r="F105" s="82" t="s">
        <v>92</v>
      </c>
      <c r="G105" s="82"/>
      <c r="H105" s="475" t="str">
        <f t="shared" si="74"/>
        <v>WASHED BURGUNDY</v>
      </c>
      <c r="I105" s="476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90" t="s">
        <v>116</v>
      </c>
      <c r="C106" s="491"/>
      <c r="D106" s="491"/>
      <c r="E106" s="492"/>
      <c r="F106" s="82" t="s">
        <v>92</v>
      </c>
      <c r="G106" s="82"/>
      <c r="H106" s="475" t="str">
        <f t="shared" si="76"/>
        <v>LIME</v>
      </c>
      <c r="I106" s="476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9" t="s">
        <v>93</v>
      </c>
      <c r="C107" s="474"/>
      <c r="D107" s="474"/>
      <c r="E107" s="474"/>
      <c r="F107" s="82" t="s">
        <v>55</v>
      </c>
      <c r="G107" s="82"/>
      <c r="H107" s="475" t="str">
        <f t="shared" si="72"/>
        <v>BLACK</v>
      </c>
      <c r="I107" s="476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9" t="s">
        <v>93</v>
      </c>
      <c r="C108" s="474"/>
      <c r="D108" s="474"/>
      <c r="E108" s="474"/>
      <c r="F108" s="82" t="s">
        <v>55</v>
      </c>
      <c r="G108" s="82"/>
      <c r="H108" s="475" t="str">
        <f t="shared" si="73"/>
        <v>GREY HEATHER</v>
      </c>
      <c r="I108" s="476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9" t="s">
        <v>93</v>
      </c>
      <c r="C109" s="474"/>
      <c r="D109" s="474"/>
      <c r="E109" s="474"/>
      <c r="F109" s="82" t="s">
        <v>55</v>
      </c>
      <c r="G109" s="82"/>
      <c r="H109" s="475" t="str">
        <f t="shared" si="74"/>
        <v>WASHED BURGUNDY</v>
      </c>
      <c r="I109" s="476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9" t="s">
        <v>93</v>
      </c>
      <c r="C110" s="474"/>
      <c r="D110" s="474"/>
      <c r="E110" s="474"/>
      <c r="F110" s="82" t="s">
        <v>55</v>
      </c>
      <c r="G110" s="82"/>
      <c r="H110" s="475" t="str">
        <f t="shared" si="76"/>
        <v>LIME</v>
      </c>
      <c r="I110" s="476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9" t="s">
        <v>94</v>
      </c>
      <c r="C111" s="474"/>
      <c r="D111" s="474"/>
      <c r="E111" s="474"/>
      <c r="F111" s="82" t="s">
        <v>55</v>
      </c>
      <c r="G111" s="82"/>
      <c r="H111" s="475" t="str">
        <f t="shared" si="72"/>
        <v>BLACK</v>
      </c>
      <c r="I111" s="476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9" t="s">
        <v>94</v>
      </c>
      <c r="C112" s="474"/>
      <c r="D112" s="474"/>
      <c r="E112" s="474"/>
      <c r="F112" s="82" t="s">
        <v>55</v>
      </c>
      <c r="G112" s="82"/>
      <c r="H112" s="475" t="str">
        <f t="shared" si="73"/>
        <v>GREY HEATHER</v>
      </c>
      <c r="I112" s="476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9" t="s">
        <v>94</v>
      </c>
      <c r="C113" s="474"/>
      <c r="D113" s="474"/>
      <c r="E113" s="474"/>
      <c r="F113" s="82" t="s">
        <v>55</v>
      </c>
      <c r="G113" s="82"/>
      <c r="H113" s="475" t="str">
        <f t="shared" si="74"/>
        <v>WASHED BURGUNDY</v>
      </c>
      <c r="I113" s="476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9" t="s">
        <v>94</v>
      </c>
      <c r="C114" s="474"/>
      <c r="D114" s="474"/>
      <c r="E114" s="474"/>
      <c r="F114" s="82" t="s">
        <v>55</v>
      </c>
      <c r="G114" s="82"/>
      <c r="H114" s="475" t="str">
        <f t="shared" si="76"/>
        <v>LIME</v>
      </c>
      <c r="I114" s="476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9" t="s">
        <v>95</v>
      </c>
      <c r="C115" s="474"/>
      <c r="D115" s="474"/>
      <c r="E115" s="474"/>
      <c r="F115" s="82" t="s">
        <v>92</v>
      </c>
      <c r="G115" s="82"/>
      <c r="H115" s="475" t="str">
        <f t="shared" si="72"/>
        <v>BLACK</v>
      </c>
      <c r="I115" s="476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9" t="s">
        <v>95</v>
      </c>
      <c r="C116" s="474"/>
      <c r="D116" s="474"/>
      <c r="E116" s="474"/>
      <c r="F116" s="82" t="s">
        <v>92</v>
      </c>
      <c r="G116" s="82"/>
      <c r="H116" s="475" t="str">
        <f t="shared" si="73"/>
        <v>GREY HEATHER</v>
      </c>
      <c r="I116" s="476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9" t="s">
        <v>95</v>
      </c>
      <c r="C117" s="474"/>
      <c r="D117" s="474"/>
      <c r="E117" s="474"/>
      <c r="F117" s="82" t="s">
        <v>92</v>
      </c>
      <c r="G117" s="82"/>
      <c r="H117" s="475" t="str">
        <f t="shared" si="74"/>
        <v>WASHED BURGUNDY</v>
      </c>
      <c r="I117" s="476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9" t="s">
        <v>95</v>
      </c>
      <c r="C118" s="474"/>
      <c r="D118" s="474"/>
      <c r="E118" s="474"/>
      <c r="F118" s="82" t="s">
        <v>92</v>
      </c>
      <c r="G118" s="82"/>
      <c r="H118" s="475" t="str">
        <f t="shared" si="76"/>
        <v>LIME</v>
      </c>
      <c r="I118" s="476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90" t="s">
        <v>96</v>
      </c>
      <c r="C119" s="491"/>
      <c r="D119" s="491"/>
      <c r="E119" s="492"/>
      <c r="F119" s="82" t="s">
        <v>38</v>
      </c>
      <c r="G119" s="82"/>
      <c r="H119" s="475" t="str">
        <f t="shared" si="72"/>
        <v>BLACK</v>
      </c>
      <c r="I119" s="476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9" t="s">
        <v>96</v>
      </c>
      <c r="C120" s="474"/>
      <c r="D120" s="474"/>
      <c r="E120" s="474"/>
      <c r="F120" s="82" t="s">
        <v>38</v>
      </c>
      <c r="G120" s="82"/>
      <c r="H120" s="475" t="str">
        <f t="shared" si="73"/>
        <v>GREY HEATHER</v>
      </c>
      <c r="I120" s="476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9" t="s">
        <v>96</v>
      </c>
      <c r="C121" s="474"/>
      <c r="D121" s="474"/>
      <c r="E121" s="474"/>
      <c r="F121" s="82" t="s">
        <v>38</v>
      </c>
      <c r="G121" s="82"/>
      <c r="H121" s="475" t="str">
        <f t="shared" si="74"/>
        <v>WASHED BURGUNDY</v>
      </c>
      <c r="I121" s="476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9" t="s">
        <v>96</v>
      </c>
      <c r="C122" s="474"/>
      <c r="D122" s="474"/>
      <c r="E122" s="474"/>
      <c r="F122" s="82" t="s">
        <v>38</v>
      </c>
      <c r="G122" s="82"/>
      <c r="H122" s="475" t="str">
        <f t="shared" si="76"/>
        <v>LIME</v>
      </c>
      <c r="I122" s="476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9" t="s">
        <v>97</v>
      </c>
      <c r="C123" s="474"/>
      <c r="D123" s="474"/>
      <c r="E123" s="474"/>
      <c r="F123" s="82" t="s">
        <v>92</v>
      </c>
      <c r="G123" s="82"/>
      <c r="H123" s="475" t="str">
        <f t="shared" si="72"/>
        <v>BLACK</v>
      </c>
      <c r="I123" s="476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90" t="s">
        <v>97</v>
      </c>
      <c r="C124" s="491"/>
      <c r="D124" s="491"/>
      <c r="E124" s="492"/>
      <c r="F124" s="82" t="s">
        <v>92</v>
      </c>
      <c r="G124" s="82"/>
      <c r="H124" s="475" t="str">
        <f t="shared" si="73"/>
        <v>GREY HEATHER</v>
      </c>
      <c r="I124" s="476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90" t="s">
        <v>97</v>
      </c>
      <c r="C125" s="491"/>
      <c r="D125" s="491"/>
      <c r="E125" s="492"/>
      <c r="F125" s="82" t="s">
        <v>92</v>
      </c>
      <c r="G125" s="82"/>
      <c r="H125" s="475" t="str">
        <f>$D$28</f>
        <v>WASHED BURGUNDY</v>
      </c>
      <c r="I125" s="476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90" t="s">
        <v>97</v>
      </c>
      <c r="C126" s="491"/>
      <c r="D126" s="491"/>
      <c r="E126" s="492"/>
      <c r="F126" s="82" t="s">
        <v>92</v>
      </c>
      <c r="G126" s="82"/>
      <c r="H126" s="475" t="str">
        <f>$D$33</f>
        <v>LIME</v>
      </c>
      <c r="I126" s="476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9" t="s">
        <v>110</v>
      </c>
      <c r="C127" s="474"/>
      <c r="D127" s="474"/>
      <c r="E127" s="474"/>
      <c r="F127" s="493" t="s">
        <v>111</v>
      </c>
      <c r="G127" s="82"/>
      <c r="H127" s="494" t="s">
        <v>134</v>
      </c>
      <c r="I127" s="476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9" t="s">
        <v>110</v>
      </c>
      <c r="C128" s="474"/>
      <c r="D128" s="474"/>
      <c r="E128" s="474"/>
      <c r="F128" s="493"/>
      <c r="G128" s="82"/>
      <c r="H128" s="494" t="s">
        <v>135</v>
      </c>
      <c r="I128" s="476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9" t="s">
        <v>110</v>
      </c>
      <c r="C129" s="474"/>
      <c r="D129" s="474"/>
      <c r="E129" s="474"/>
      <c r="F129" s="493"/>
      <c r="G129" s="82"/>
      <c r="H129" s="494" t="s">
        <v>136</v>
      </c>
      <c r="I129" s="476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9" t="s">
        <v>110</v>
      </c>
      <c r="C130" s="474"/>
      <c r="D130" s="474"/>
      <c r="E130" s="474"/>
      <c r="F130" s="493"/>
      <c r="G130" s="82"/>
      <c r="H130" s="494">
        <v>41</v>
      </c>
      <c r="I130" s="476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9" t="s">
        <v>110</v>
      </c>
      <c r="C131" s="474"/>
      <c r="D131" s="474"/>
      <c r="E131" s="474"/>
      <c r="F131" s="493"/>
      <c r="G131" s="82"/>
      <c r="H131" s="475">
        <v>42</v>
      </c>
      <c r="I131" s="476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22" t="s">
        <v>31</v>
      </c>
      <c r="K133" s="422"/>
      <c r="L133" s="422"/>
      <c r="M133" s="42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95" t="s">
        <v>49</v>
      </c>
      <c r="C135" s="496"/>
      <c r="D135" s="496"/>
      <c r="E135" s="496"/>
      <c r="F135" s="496"/>
      <c r="G135" s="496"/>
      <c r="H135" s="496"/>
      <c r="I135" s="49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98" t="s">
        <v>99</v>
      </c>
      <c r="E136" s="498"/>
      <c r="F136" s="498" t="s">
        <v>54</v>
      </c>
      <c r="G136" s="498"/>
      <c r="H136" s="498"/>
      <c r="I136" s="49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99" t="s">
        <v>122</v>
      </c>
      <c r="D137" s="501" t="s">
        <v>124</v>
      </c>
      <c r="E137" s="502"/>
      <c r="F137" s="503" t="s">
        <v>137</v>
      </c>
      <c r="G137" s="503"/>
      <c r="H137" s="503"/>
      <c r="I137" s="503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00"/>
      <c r="D138" s="504" t="s">
        <v>125</v>
      </c>
      <c r="E138" s="505"/>
      <c r="F138" s="503" t="s">
        <v>138</v>
      </c>
      <c r="G138" s="503"/>
      <c r="H138" s="503"/>
      <c r="I138" s="503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95"/>
      <c r="C140" s="496"/>
      <c r="D140" s="425"/>
      <c r="E140" s="425"/>
      <c r="F140" s="425"/>
      <c r="G140" s="425"/>
      <c r="H140" s="425"/>
      <c r="I140" s="426"/>
      <c r="J140" s="44"/>
      <c r="K140" s="44"/>
    </row>
    <row r="141" spans="1:16" s="12" customFormat="1" ht="28" hidden="1">
      <c r="A141" s="88"/>
      <c r="B141" s="490"/>
      <c r="C141" s="49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06" t="s">
        <v>119</v>
      </c>
      <c r="C142" s="506"/>
      <c r="D142" s="100"/>
      <c r="E142" s="100">
        <v>2.2000000000000002</v>
      </c>
      <c r="F142" s="507">
        <v>3</v>
      </c>
      <c r="G142" s="508"/>
      <c r="H142" s="508"/>
      <c r="I142" s="509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10" t="s">
        <v>155</v>
      </c>
      <c r="D144" s="510"/>
      <c r="E144" s="510"/>
      <c r="F144" s="510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95" t="s">
        <v>49</v>
      </c>
      <c r="C145" s="496"/>
      <c r="D145" s="496"/>
      <c r="E145" s="496"/>
      <c r="F145" s="496"/>
      <c r="G145" s="496"/>
      <c r="H145" s="496"/>
      <c r="I145" s="49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31" t="s">
        <v>69</v>
      </c>
      <c r="F146" s="432"/>
      <c r="G146" s="432"/>
      <c r="H146" s="432"/>
      <c r="I146" s="433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34" t="s">
        <v>161</v>
      </c>
      <c r="F147" s="435"/>
      <c r="G147" s="435"/>
      <c r="H147" s="435"/>
      <c r="I147" s="43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34" t="s">
        <v>171</v>
      </c>
      <c r="F148" s="435"/>
      <c r="G148" s="435"/>
      <c r="H148" s="435"/>
      <c r="I148" s="43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34" t="s">
        <v>161</v>
      </c>
      <c r="F149" s="435"/>
      <c r="G149" s="435"/>
      <c r="H149" s="435"/>
      <c r="I149" s="43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34" t="s">
        <v>161</v>
      </c>
      <c r="F150" s="435"/>
      <c r="G150" s="435"/>
      <c r="H150" s="435"/>
      <c r="I150" s="436"/>
      <c r="J150" s="44"/>
      <c r="K150" s="44"/>
      <c r="L150" s="44"/>
      <c r="M150" s="44"/>
      <c r="N150" s="44"/>
    </row>
    <row r="151" spans="1:16" s="12" customFormat="1" ht="28">
      <c r="A151" s="88"/>
      <c r="B151" s="495" t="s">
        <v>70</v>
      </c>
      <c r="C151" s="496"/>
      <c r="D151" s="425"/>
      <c r="E151" s="425"/>
      <c r="F151" s="425"/>
      <c r="G151" s="425"/>
      <c r="H151" s="425"/>
      <c r="I151" s="426"/>
      <c r="J151" s="44"/>
      <c r="K151" s="44"/>
    </row>
    <row r="152" spans="1:16" s="12" customFormat="1" ht="56.25" customHeight="1">
      <c r="A152" s="88"/>
      <c r="B152" s="490"/>
      <c r="C152" s="49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23" t="s">
        <v>162</v>
      </c>
      <c r="C153" s="52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25" t="s">
        <v>163</v>
      </c>
      <c r="C154" s="52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27" t="s">
        <v>71</v>
      </c>
      <c r="D157" s="528"/>
      <c r="E157" s="528"/>
      <c r="F157" s="528"/>
      <c r="G157" s="528"/>
      <c r="H157" s="528"/>
      <c r="I157" s="52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04" t="s">
        <v>164</v>
      </c>
      <c r="D158" s="511"/>
      <c r="E158" s="511"/>
      <c r="F158" s="511"/>
      <c r="G158" s="511"/>
      <c r="H158" s="511"/>
      <c r="I158" s="505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04" t="s">
        <v>165</v>
      </c>
      <c r="D159" s="511"/>
      <c r="E159" s="511"/>
      <c r="F159" s="511"/>
      <c r="G159" s="511"/>
      <c r="H159" s="511"/>
      <c r="I159" s="505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12" t="s">
        <v>164</v>
      </c>
      <c r="D160" s="513"/>
      <c r="E160" s="513"/>
      <c r="F160" s="513"/>
      <c r="G160" s="513"/>
      <c r="H160" s="513"/>
      <c r="I160" s="514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15"/>
      <c r="D161" s="516"/>
      <c r="E161" s="516"/>
      <c r="F161" s="516"/>
      <c r="G161" s="516"/>
      <c r="H161" s="516"/>
      <c r="I161" s="517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18"/>
      <c r="D162" s="519"/>
      <c r="E162" s="519"/>
      <c r="F162" s="519"/>
      <c r="G162" s="519"/>
      <c r="H162" s="519"/>
      <c r="I162" s="520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22" t="s">
        <v>78</v>
      </c>
      <c r="C164" s="422"/>
      <c r="D164" s="422"/>
      <c r="E164" s="42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21"/>
      <c r="B170" s="522"/>
      <c r="C170" s="522"/>
      <c r="D170" s="522"/>
      <c r="E170" s="522"/>
      <c r="F170" s="522"/>
      <c r="G170" s="522"/>
      <c r="H170" s="522"/>
      <c r="I170" s="522"/>
      <c r="J170" s="522"/>
      <c r="K170" s="522"/>
      <c r="L170" s="522"/>
      <c r="M170" s="522"/>
      <c r="N170" s="522"/>
      <c r="O170" s="522"/>
      <c r="P170" s="522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H06-PT13M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POCKET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BEETLE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3" t="str">
        <f>'1. CUTTING DOCKET'!M11</f>
        <v>SINGLE JERSEY 20'S 100% COTTON 190GSM- SOFT HAND FEEL</v>
      </c>
      <c r="C7" s="534"/>
      <c r="D7" s="534"/>
      <c r="E7" s="535"/>
    </row>
    <row r="8" spans="1:12" s="62" customFormat="1" ht="409.6" customHeight="1">
      <c r="A8" s="64" t="e">
        <f>'1. CUTTING DOCKET'!#REF!</f>
        <v>#REF!</v>
      </c>
      <c r="B8" s="536"/>
      <c r="C8" s="537"/>
      <c r="D8" s="538"/>
      <c r="E8" s="539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40" t="e">
        <f>'1. CUTTING DOCKET'!#REF!</f>
        <v>#REF!</v>
      </c>
      <c r="C13" s="534"/>
      <c r="D13" s="541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6"/>
      <c r="C14" s="537"/>
      <c r="D14" s="538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2" t="e">
        <f>'1. CUTTING DOCKET'!#REF!</f>
        <v>#REF!</v>
      </c>
      <c r="C17" s="543"/>
      <c r="D17" s="544"/>
      <c r="E17" s="545"/>
    </row>
    <row r="18" spans="1:5" s="62" customFormat="1" ht="90" customHeight="1">
      <c r="A18" s="61" t="e">
        <f>'1. CUTTING DOCKET'!#REF!</f>
        <v>#REF!</v>
      </c>
      <c r="B18" s="530" t="e">
        <f>'1. CUTTING DOCKET'!#REF!</f>
        <v>#REF!</v>
      </c>
      <c r="C18" s="531"/>
      <c r="D18" s="531"/>
      <c r="E18" s="532"/>
    </row>
    <row r="19" spans="1:5" s="62" customFormat="1" ht="409.6" customHeight="1">
      <c r="A19" s="166" t="s">
        <v>166</v>
      </c>
      <c r="B19" s="548"/>
      <c r="C19" s="549"/>
      <c r="D19" s="550"/>
      <c r="E19" s="550"/>
    </row>
    <row r="20" spans="1:5" s="62" customFormat="1" ht="79.5" customHeight="1">
      <c r="A20" s="61" t="e">
        <f>'1. CUTTING DOCKET'!#REF!</f>
        <v>#REF!</v>
      </c>
      <c r="B20" s="530" t="e">
        <f>'1. CUTTING DOCKET'!#REF!</f>
        <v>#REF!</v>
      </c>
      <c r="C20" s="531"/>
      <c r="D20" s="531"/>
      <c r="E20" s="532"/>
    </row>
    <row r="21" spans="1:5" s="62" customFormat="1" ht="346.5" customHeight="1">
      <c r="A21" s="64" t="s">
        <v>117</v>
      </c>
      <c r="B21" s="551"/>
      <c r="C21" s="552"/>
      <c r="D21" s="553"/>
      <c r="E21" s="554"/>
    </row>
    <row r="22" spans="1:5" s="62" customFormat="1" ht="35">
      <c r="A22" s="61">
        <f>'1. CUTTING DOCKET'!B38</f>
        <v>0</v>
      </c>
      <c r="B22" s="546" t="str">
        <f>'1. CUTTING DOCKET'!F38</f>
        <v>MÀU PHỤ LIỆU</v>
      </c>
      <c r="C22" s="531"/>
      <c r="D22" s="547"/>
      <c r="E22" s="101"/>
    </row>
    <row r="23" spans="1:5" s="62" customFormat="1" ht="299.25" customHeight="1">
      <c r="A23" s="66" t="s">
        <v>100</v>
      </c>
      <c r="B23" s="555"/>
      <c r="C23" s="556"/>
      <c r="D23" s="557"/>
      <c r="E23" s="557"/>
    </row>
    <row r="24" spans="1:5" s="62" customFormat="1" ht="101.5" customHeight="1">
      <c r="A24" s="61" t="str">
        <f>'1. CUTTING DOCKET'!B37</f>
        <v>PHẦN C : PHỤ LIỆU ĐÓNG GÓI</v>
      </c>
      <c r="B24" s="546">
        <f>'1. CUTTING DOCKET'!F37</f>
        <v>0</v>
      </c>
      <c r="C24" s="531"/>
      <c r="D24" s="547"/>
      <c r="E24" s="101"/>
    </row>
    <row r="25" spans="1:5" s="62" customFormat="1" ht="362.25" customHeight="1">
      <c r="A25" s="66" t="s">
        <v>172</v>
      </c>
      <c r="B25" s="558" t="s">
        <v>173</v>
      </c>
      <c r="C25" s="559"/>
      <c r="D25" s="560"/>
      <c r="E25" s="113"/>
    </row>
    <row r="26" spans="1:5" s="62" customFormat="1" ht="109.5" customHeight="1">
      <c r="A26" s="61" t="s">
        <v>101</v>
      </c>
      <c r="B26" s="546" t="e">
        <f>'1. CUTTING DOCKET'!#REF!</f>
        <v>#REF!</v>
      </c>
      <c r="C26" s="531"/>
      <c r="D26" s="547"/>
      <c r="E26" s="102"/>
    </row>
    <row r="27" spans="1:5" s="62" customFormat="1" ht="282" customHeight="1">
      <c r="A27" s="66" t="s">
        <v>102</v>
      </c>
      <c r="B27" s="561" t="s">
        <v>167</v>
      </c>
      <c r="C27" s="562"/>
      <c r="D27" s="563"/>
      <c r="E27" s="563"/>
    </row>
    <row r="28" spans="1:5" s="62" customFormat="1" ht="93.65" customHeight="1">
      <c r="A28" s="61" t="e">
        <f>'1. CUTTING DOCKET'!#REF!</f>
        <v>#REF!</v>
      </c>
      <c r="B28" s="546" t="e">
        <f>'1. CUTTING DOCKET'!#REF!</f>
        <v>#REF!</v>
      </c>
      <c r="C28" s="531"/>
      <c r="D28" s="547"/>
      <c r="E28" s="102"/>
    </row>
    <row r="29" spans="1:5" s="62" customFormat="1" ht="273" customHeight="1">
      <c r="A29" s="64" t="s">
        <v>103</v>
      </c>
      <c r="B29" s="564"/>
      <c r="C29" s="565"/>
      <c r="D29" s="566"/>
      <c r="E29" s="566"/>
    </row>
    <row r="30" spans="1:5" s="62" customFormat="1" ht="95.25" customHeight="1">
      <c r="A30" s="61" t="str">
        <f>'1. CUTTING DOCKET'!B45</f>
        <v>POLY BAG THÙNG</v>
      </c>
      <c r="B30" s="546" t="str">
        <f>'1. CUTTING DOCKET'!F45</f>
        <v>CLEAR</v>
      </c>
      <c r="C30" s="531"/>
      <c r="D30" s="547"/>
      <c r="E30" s="102"/>
    </row>
    <row r="31" spans="1:5" s="62" customFormat="1" ht="324.75" customHeight="1">
      <c r="A31" s="64"/>
      <c r="B31" s="564"/>
      <c r="C31" s="565"/>
      <c r="D31" s="566"/>
      <c r="E31" s="566"/>
    </row>
    <row r="32" spans="1:5" s="62" customFormat="1" ht="119.5" customHeight="1">
      <c r="A32" s="61" t="s">
        <v>105</v>
      </c>
      <c r="B32" s="546" t="e">
        <f>'1. CUTTING DOCKET'!#REF!</f>
        <v>#REF!</v>
      </c>
      <c r="C32" s="531"/>
      <c r="D32" s="547"/>
      <c r="E32" s="102"/>
    </row>
    <row r="33" spans="1:9" s="62" customFormat="1" ht="287.25" customHeight="1">
      <c r="A33" s="64" t="s">
        <v>106</v>
      </c>
      <c r="B33" s="564"/>
      <c r="C33" s="565"/>
      <c r="D33" s="566"/>
      <c r="E33" s="566"/>
    </row>
    <row r="34" spans="1:9" s="62" customFormat="1" ht="71.5" customHeight="1">
      <c r="A34" s="61" t="s">
        <v>96</v>
      </c>
      <c r="B34" s="546" t="s">
        <v>38</v>
      </c>
      <c r="C34" s="531"/>
      <c r="D34" s="547"/>
      <c r="E34" s="102"/>
    </row>
    <row r="35" spans="1:9" s="62" customFormat="1" ht="87" customHeight="1">
      <c r="A35" s="64" t="s">
        <v>104</v>
      </c>
      <c r="B35" s="564"/>
      <c r="C35" s="565"/>
      <c r="D35" s="566"/>
      <c r="E35" s="566"/>
    </row>
    <row r="36" spans="1:9" s="62" customFormat="1" ht="63.65" customHeight="1">
      <c r="A36" s="61" t="s">
        <v>97</v>
      </c>
      <c r="B36" s="546" t="s">
        <v>92</v>
      </c>
      <c r="C36" s="531"/>
      <c r="D36" s="547"/>
      <c r="E36" s="102"/>
    </row>
    <row r="37" spans="1:9" s="62" customFormat="1" ht="97.5" customHeight="1">
      <c r="A37" s="64" t="s">
        <v>104</v>
      </c>
      <c r="B37" s="564"/>
      <c r="C37" s="565"/>
      <c r="D37" s="566"/>
      <c r="E37" s="566"/>
    </row>
    <row r="38" spans="1:9" s="62" customFormat="1" ht="97.5" customHeight="1">
      <c r="A38" s="98" t="e">
        <f>'1. CUTTING DOCKET'!#REF!</f>
        <v>#REF!</v>
      </c>
      <c r="B38" s="567" t="e">
        <f>'1. CUTTING DOCKET'!#REF!</f>
        <v>#REF!</v>
      </c>
      <c r="C38" s="568"/>
      <c r="D38" s="569"/>
      <c r="E38" s="103"/>
    </row>
    <row r="39" spans="1:9" s="62" customFormat="1" ht="221.5" customHeight="1">
      <c r="A39" s="64"/>
      <c r="B39" s="570"/>
      <c r="C39" s="571"/>
      <c r="D39" s="570"/>
      <c r="E39" s="570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B48"/>
  <sheetViews>
    <sheetView view="pageBreakPreview" topLeftCell="A29" zoomScale="40" zoomScaleNormal="40" zoomScaleSheetLayoutView="40" zoomScalePageLayoutView="25" workbookViewId="0">
      <selection activeCell="M30" sqref="M30"/>
    </sheetView>
  </sheetViews>
  <sheetFormatPr defaultColWidth="9.1796875" defaultRowHeight="20"/>
  <cols>
    <col min="1" max="1" width="103.1796875" style="67" customWidth="1"/>
    <col min="2" max="2" width="161.906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DOCKET'!$D$7</f>
        <v>H06-PT13M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DOCKET'!$D$8</f>
        <v>POCKET TEE MEN'S</v>
      </c>
    </row>
    <row r="5" spans="1:2" s="58" customFormat="1" ht="76" customHeight="1">
      <c r="A5" s="199"/>
      <c r="B5" s="159" t="str">
        <f>'1. CUTTING DOCKET'!$D$18</f>
        <v>BEETLE</v>
      </c>
    </row>
    <row r="6" spans="1:2" s="62" customFormat="1" ht="69.75" customHeight="1">
      <c r="A6" s="161" t="s">
        <v>32</v>
      </c>
      <c r="B6" s="161" t="str">
        <f>B5</f>
        <v>BEETLE</v>
      </c>
    </row>
    <row r="7" spans="1:2" s="62" customFormat="1" ht="93" customHeight="1">
      <c r="A7" s="200" t="s">
        <v>33</v>
      </c>
      <c r="B7" s="348" t="str">
        <f>'1. CUTTING DOCKET'!$M$11</f>
        <v>SINGLE JERSEY 20'S 100% COTTON 190GSM- SOFT HAND FEEL</v>
      </c>
    </row>
    <row r="8" spans="1:2" s="62" customFormat="1" ht="267" customHeight="1">
      <c r="A8" s="162" t="s">
        <v>32</v>
      </c>
      <c r="B8" s="162" t="s">
        <v>489</v>
      </c>
    </row>
    <row r="9" spans="1:2" s="62" customFormat="1" ht="79.5" customHeight="1">
      <c r="A9" s="161" t="str">
        <f>'1. CUTTING DOCKET'!$B$28</f>
        <v>100% COTTON 1x1RIB_ 260GSM</v>
      </c>
      <c r="B9" s="161" t="str">
        <f>B6</f>
        <v>BEETLE</v>
      </c>
    </row>
    <row r="10" spans="1:2" s="62" customFormat="1" ht="267" customHeight="1">
      <c r="A10" s="162" t="s">
        <v>195</v>
      </c>
      <c r="B10" s="162" t="s">
        <v>489</v>
      </c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74.25" customHeight="1">
      <c r="A15" s="161" t="str">
        <f>'[11]1. CUTTING DOCKET'!B31</f>
        <v>CHỈ 40/2 MAY CHÍNH</v>
      </c>
      <c r="B15" s="165" t="str">
        <f>B5</f>
        <v>BEETLE</v>
      </c>
    </row>
    <row r="16" spans="1:2" s="62" customFormat="1" ht="113" customHeight="1">
      <c r="A16" s="263"/>
      <c r="B16" s="160"/>
    </row>
    <row r="17" spans="1:2" s="62" customFormat="1" ht="143" customHeight="1">
      <c r="A17" s="274" t="str">
        <f>'[11]1. CUTTING DOCKET'!$B$32</f>
        <v>NHÃN DỆT BẰNG VẢI 38MM*71MM 
(NHÃN CHÍNH-PHÂN THEO TỪNG SIZE)
CODE: HSC-ML-0047(MENS)</v>
      </c>
      <c r="B17" s="347" t="s">
        <v>89</v>
      </c>
    </row>
    <row r="18" spans="1:2" s="62" customFormat="1" ht="302" customHeight="1">
      <c r="A18" s="275" t="s">
        <v>204</v>
      </c>
      <c r="B18" s="350"/>
    </row>
    <row r="19" spans="1:2" s="62" customFormat="1" ht="138.5" customHeight="1">
      <c r="A19" s="274" t="str">
        <f>'1. CUTTING DOCKET'!$B$33</f>
        <v>NHÃN THÀNH PHẦN 100% COTTON
KÍCH THƯỚC: 82.2 *20 MM
CODE: CC-041</v>
      </c>
      <c r="B19" s="347" t="s">
        <v>229</v>
      </c>
    </row>
    <row r="20" spans="1:2" s="62" customFormat="1" ht="393.5" customHeight="1">
      <c r="A20" s="572" t="s">
        <v>220</v>
      </c>
      <c r="B20" s="574"/>
    </row>
    <row r="21" spans="1:2" s="62" customFormat="1" ht="136.5" hidden="1" customHeight="1">
      <c r="A21" s="573"/>
      <c r="B21" s="575"/>
    </row>
    <row r="22" spans="1:2" s="62" customFormat="1" ht="102" customHeight="1">
      <c r="A22" s="274" t="str">
        <f>'[11]1. CUTTING DOCKET'!$B$34</f>
        <v>NHÃN HSCO SATIN
CODE: HSC-ML-0002</v>
      </c>
      <c r="B22" s="347" t="s">
        <v>229</v>
      </c>
    </row>
    <row r="23" spans="1:2" s="62" customFormat="1" ht="242" customHeight="1">
      <c r="A23" s="275" t="s">
        <v>205</v>
      </c>
      <c r="B23" s="350"/>
    </row>
    <row r="24" spans="1:2" s="62" customFormat="1" ht="89.5" customHeight="1">
      <c r="A24" s="274" t="s">
        <v>238</v>
      </c>
      <c r="B24" s="347" t="str">
        <f>'[11]1. CUTTING DOCKET'!$F$35</f>
        <v>NỀN TRẮNG CHỮ ĐEN</v>
      </c>
    </row>
    <row r="25" spans="1:2" s="62" customFormat="1" ht="180.5" customHeight="1">
      <c r="A25" s="275" t="s">
        <v>237</v>
      </c>
      <c r="B25" s="349"/>
    </row>
    <row r="26" spans="1:2" s="62" customFormat="1" ht="53" customHeight="1">
      <c r="A26" s="576" t="str">
        <f>'1. CUTTING DOCKET'!B39</f>
        <v>THẺ BÀI + SIZE STICKER</v>
      </c>
      <c r="B26" s="347" t="s">
        <v>89</v>
      </c>
    </row>
    <row r="27" spans="1:2" s="62" customFormat="1" ht="58" customHeight="1">
      <c r="A27" s="577"/>
      <c r="B27" s="347" t="s">
        <v>474</v>
      </c>
    </row>
    <row r="28" spans="1:2" s="62" customFormat="1" ht="332" customHeight="1">
      <c r="A28" s="346" t="s">
        <v>475</v>
      </c>
      <c r="B28" s="349"/>
    </row>
    <row r="29" spans="1:2" s="62" customFormat="1" ht="52" customHeight="1">
      <c r="A29" s="274" t="str">
        <f>'1. CUTTING DOCKET'!B40</f>
        <v>ĐẠN BẮN TREO THẺ BÀI</v>
      </c>
      <c r="B29" s="347" t="s">
        <v>39</v>
      </c>
    </row>
    <row r="30" spans="1:2" s="62" customFormat="1" ht="202.5" customHeight="1">
      <c r="A30" s="346" t="s">
        <v>476</v>
      </c>
      <c r="B30" s="349"/>
    </row>
    <row r="31" spans="1:2" s="62" customFormat="1" ht="90" customHeight="1">
      <c r="A31" s="274" t="str">
        <f>'1. CUTTING DOCKET'!B41</f>
        <v>STICKER BARCODE TẠI THẺ BÀI
KÍCH THƯỚC: 20CMX30CM</v>
      </c>
      <c r="B31" s="347" t="s">
        <v>89</v>
      </c>
    </row>
    <row r="32" spans="1:2" s="62" customFormat="1" ht="185.5" customHeight="1">
      <c r="A32" s="346" t="s">
        <v>477</v>
      </c>
      <c r="B32" s="349"/>
    </row>
    <row r="33" spans="1:2" s="62" customFormat="1" ht="88" customHeight="1">
      <c r="A33" s="274" t="str">
        <f>'1. CUTTING DOCKET'!B42</f>
        <v>STICKER BARCODE TẠI POLY BAG
KÍCH THƯỚC: 35CMX55CM</v>
      </c>
      <c r="B33" s="347" t="str">
        <f>B31</f>
        <v>NỀN TRẮNG CHỮ ĐEN</v>
      </c>
    </row>
    <row r="34" spans="1:2" s="62" customFormat="1" ht="221.5" customHeight="1">
      <c r="A34" s="346" t="s">
        <v>478</v>
      </c>
      <c r="B34" s="349"/>
    </row>
    <row r="35" spans="1:2" s="62" customFormat="1" ht="80" customHeight="1">
      <c r="A35" s="274" t="str">
        <f>'1. CUTTING DOCKET'!B43</f>
        <v>STICKER CARTON CHI TIẾT TỪNG CỬA HÀNG</v>
      </c>
      <c r="B35" s="347" t="str">
        <f>B33</f>
        <v>NỀN TRẮNG CHỮ ĐEN</v>
      </c>
    </row>
    <row r="36" spans="1:2" s="62" customFormat="1" ht="173.5" customHeight="1">
      <c r="A36" s="346" t="s">
        <v>479</v>
      </c>
      <c r="B36" s="349"/>
    </row>
    <row r="37" spans="1:2" s="62" customFormat="1" ht="51" customHeight="1">
      <c r="A37" s="274" t="str">
        <f>'1. CUTTING DOCKET'!B44</f>
        <v>POLY BAG LỚN</v>
      </c>
      <c r="B37" s="347" t="s">
        <v>92</v>
      </c>
    </row>
    <row r="38" spans="1:2" s="62" customFormat="1" ht="96" customHeight="1">
      <c r="A38" s="346" t="s">
        <v>480</v>
      </c>
      <c r="B38" s="349"/>
    </row>
    <row r="39" spans="1:2" s="62" customFormat="1" ht="35">
      <c r="A39" s="274" t="str">
        <f>'1. CUTTING DOCKET'!B45</f>
        <v>POLY BAG THÙNG</v>
      </c>
      <c r="B39" s="347" t="s">
        <v>92</v>
      </c>
    </row>
    <row r="40" spans="1:2" s="62" customFormat="1" ht="72.5" customHeight="1">
      <c r="A40" s="346" t="s">
        <v>481</v>
      </c>
      <c r="B40" s="349"/>
    </row>
    <row r="41" spans="1:2" s="62" customFormat="1" ht="54" customHeight="1">
      <c r="A41" s="274" t="s">
        <v>216</v>
      </c>
      <c r="B41" s="347" t="s">
        <v>92</v>
      </c>
    </row>
    <row r="42" spans="1:2" s="62" customFormat="1" ht="167.5" customHeight="1">
      <c r="A42" s="346" t="s">
        <v>482</v>
      </c>
      <c r="B42" s="349"/>
    </row>
    <row r="43" spans="1:2" s="62" customFormat="1" ht="55" customHeight="1">
      <c r="A43" s="274" t="s">
        <v>217</v>
      </c>
      <c r="B43" s="347" t="s">
        <v>92</v>
      </c>
    </row>
    <row r="44" spans="1:2" s="62" customFormat="1" ht="104.5" customHeight="1">
      <c r="A44" s="346" t="s">
        <v>482</v>
      </c>
      <c r="B44" s="349"/>
    </row>
    <row r="45" spans="1:2" s="62" customFormat="1" ht="51.5" customHeight="1">
      <c r="A45" s="274" t="s">
        <v>218</v>
      </c>
      <c r="B45" s="347" t="s">
        <v>55</v>
      </c>
    </row>
    <row r="46" spans="1:2" s="62" customFormat="1" ht="104.5" customHeight="1">
      <c r="A46" s="346" t="s">
        <v>483</v>
      </c>
      <c r="B46" s="349"/>
    </row>
    <row r="47" spans="1:2" s="62" customFormat="1" ht="46" customHeight="1">
      <c r="A47" s="274" t="s">
        <v>187</v>
      </c>
      <c r="B47" s="347" t="str">
        <f>B45</f>
        <v>NATURAL</v>
      </c>
    </row>
    <row r="48" spans="1:2" s="62" customFormat="1" ht="104.5" customHeight="1">
      <c r="A48" s="346" t="s">
        <v>481</v>
      </c>
      <c r="B48" s="349"/>
    </row>
  </sheetData>
  <mergeCells count="3">
    <mergeCell ref="A26:A27"/>
    <mergeCell ref="A20:A21"/>
    <mergeCell ref="B20:B21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1" man="1"/>
    <brk id="34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0597A-F556-4FE1-BB05-4337B761284C}">
  <dimension ref="A1:L44"/>
  <sheetViews>
    <sheetView tabSelected="1" view="pageBreakPreview" zoomScale="60" zoomScaleNormal="89" workbookViewId="0">
      <selection activeCell="N6" sqref="N6"/>
    </sheetView>
  </sheetViews>
  <sheetFormatPr defaultColWidth="8.7265625" defaultRowHeight="13"/>
  <cols>
    <col min="1" max="1" width="9.54296875" style="303" customWidth="1"/>
    <col min="2" max="2" width="57.81640625" style="303" customWidth="1"/>
    <col min="3" max="3" width="54.81640625" style="303" customWidth="1"/>
    <col min="4" max="4" width="15.1796875" style="303" customWidth="1"/>
    <col min="5" max="5" width="14.453125" style="303" customWidth="1"/>
    <col min="6" max="6" width="14.453125" style="303" hidden="1" customWidth="1"/>
    <col min="7" max="7" width="16.36328125" style="303" customWidth="1"/>
    <col min="8" max="8" width="5.453125" style="303" hidden="1" customWidth="1"/>
    <col min="9" max="12" width="16.36328125" style="303" customWidth="1"/>
    <col min="13" max="16384" width="8.7265625" style="303"/>
  </cols>
  <sheetData>
    <row r="1" spans="1:12" ht="24.75" customHeight="1">
      <c r="A1" s="578" t="s">
        <v>382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80"/>
    </row>
    <row r="2" spans="1:12" ht="24.75" customHeight="1">
      <c r="A2" s="578" t="s">
        <v>383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80"/>
    </row>
    <row r="3" spans="1:12" ht="24.75" customHeight="1">
      <c r="A3" s="304" t="s">
        <v>384</v>
      </c>
      <c r="B3" s="305" t="s">
        <v>484</v>
      </c>
      <c r="C3" s="305"/>
      <c r="D3" s="305" t="s">
        <v>385</v>
      </c>
      <c r="E3" s="305"/>
      <c r="F3" s="305"/>
      <c r="G3" s="306"/>
      <c r="H3" s="306"/>
      <c r="I3" s="306"/>
      <c r="J3" s="305" t="s">
        <v>386</v>
      </c>
      <c r="K3" s="307"/>
      <c r="L3" s="308"/>
    </row>
    <row r="4" spans="1:12" ht="24.75" customHeight="1">
      <c r="A4" s="309" t="s">
        <v>387</v>
      </c>
      <c r="B4" s="310"/>
      <c r="C4" s="310"/>
      <c r="D4" s="310" t="s">
        <v>388</v>
      </c>
      <c r="E4" s="310"/>
      <c r="F4" s="310"/>
      <c r="G4" s="311"/>
      <c r="H4" s="311"/>
      <c r="I4" s="311"/>
      <c r="J4" s="310" t="s">
        <v>389</v>
      </c>
      <c r="K4" s="310" t="s">
        <v>390</v>
      </c>
      <c r="L4" s="312"/>
    </row>
    <row r="5" spans="1:12" ht="28.5" customHeight="1">
      <c r="A5" s="313" t="s">
        <v>391</v>
      </c>
      <c r="B5" s="314" t="s">
        <v>392</v>
      </c>
      <c r="C5" s="310"/>
      <c r="D5" s="310" t="s">
        <v>393</v>
      </c>
      <c r="E5" s="310"/>
      <c r="F5" s="310"/>
      <c r="G5" s="311"/>
      <c r="H5" s="311"/>
      <c r="I5" s="311"/>
      <c r="J5" s="311"/>
      <c r="K5" s="311"/>
      <c r="L5" s="312"/>
    </row>
    <row r="6" spans="1:12" ht="56.25" customHeight="1">
      <c r="A6" s="313"/>
      <c r="B6" s="314"/>
      <c r="C6" s="581" t="s">
        <v>394</v>
      </c>
      <c r="D6" s="581"/>
      <c r="E6" s="581"/>
      <c r="F6" s="581"/>
      <c r="G6" s="581"/>
      <c r="H6" s="581"/>
      <c r="I6" s="581"/>
      <c r="J6" s="581"/>
      <c r="K6" s="581"/>
      <c r="L6" s="581"/>
    </row>
    <row r="7" spans="1:12" ht="40.4" customHeight="1">
      <c r="A7" s="315" t="s">
        <v>395</v>
      </c>
      <c r="B7" s="316" t="s">
        <v>396</v>
      </c>
      <c r="C7" s="317"/>
      <c r="D7" s="318" t="s">
        <v>397</v>
      </c>
      <c r="E7" s="319" t="s">
        <v>398</v>
      </c>
      <c r="F7" s="320" t="s">
        <v>399</v>
      </c>
      <c r="G7" s="321" t="s">
        <v>60</v>
      </c>
      <c r="H7" s="321" t="s">
        <v>400</v>
      </c>
      <c r="I7" s="321" t="s">
        <v>401</v>
      </c>
      <c r="J7" s="321" t="s">
        <v>57</v>
      </c>
      <c r="K7" s="321" t="s">
        <v>58</v>
      </c>
      <c r="L7" s="321" t="s">
        <v>59</v>
      </c>
    </row>
    <row r="8" spans="1:12" ht="24" customHeight="1">
      <c r="A8" s="322" t="s">
        <v>402</v>
      </c>
      <c r="B8" s="323" t="s">
        <v>403</v>
      </c>
      <c r="C8" s="324" t="s">
        <v>404</v>
      </c>
      <c r="D8" s="325" t="s">
        <v>405</v>
      </c>
      <c r="E8" s="325">
        <v>0.25</v>
      </c>
      <c r="F8" s="326">
        <v>0.25</v>
      </c>
      <c r="G8" s="327">
        <f t="shared" ref="G8:G23" si="0">I8-G29</f>
        <v>7.75</v>
      </c>
      <c r="H8" s="328" t="s">
        <v>406</v>
      </c>
      <c r="I8" s="329">
        <v>8</v>
      </c>
      <c r="J8" s="330">
        <f t="shared" ref="J8:L23" si="1">I8+I29</f>
        <v>8.25</v>
      </c>
      <c r="K8" s="330">
        <f t="shared" si="1"/>
        <v>8.5</v>
      </c>
      <c r="L8" s="330">
        <f t="shared" si="1"/>
        <v>8.75</v>
      </c>
    </row>
    <row r="9" spans="1:12" ht="24" customHeight="1">
      <c r="A9" s="322" t="s">
        <v>407</v>
      </c>
      <c r="B9" s="323" t="s">
        <v>408</v>
      </c>
      <c r="C9" s="324" t="s">
        <v>409</v>
      </c>
      <c r="D9" s="325" t="s">
        <v>410</v>
      </c>
      <c r="E9" s="325">
        <v>0.125</v>
      </c>
      <c r="F9" s="331">
        <v>0.25</v>
      </c>
      <c r="G9" s="327">
        <f t="shared" si="0"/>
        <v>4</v>
      </c>
      <c r="H9" s="332">
        <v>4</v>
      </c>
      <c r="I9" s="333">
        <v>4.125</v>
      </c>
      <c r="J9" s="330">
        <f t="shared" si="1"/>
        <v>4.25</v>
      </c>
      <c r="K9" s="330">
        <f t="shared" si="1"/>
        <v>4.375</v>
      </c>
      <c r="L9" s="330">
        <f t="shared" si="1"/>
        <v>4.5</v>
      </c>
    </row>
    <row r="10" spans="1:12" ht="24" customHeight="1">
      <c r="A10" s="322" t="s">
        <v>411</v>
      </c>
      <c r="B10" s="323" t="s">
        <v>412</v>
      </c>
      <c r="C10" s="324" t="s">
        <v>413</v>
      </c>
      <c r="D10" s="334">
        <v>0</v>
      </c>
      <c r="E10" s="334">
        <v>0.125</v>
      </c>
      <c r="F10" s="335">
        <v>0.125</v>
      </c>
      <c r="G10" s="327">
        <f t="shared" si="0"/>
        <v>0.875</v>
      </c>
      <c r="H10" s="328">
        <v>0.875</v>
      </c>
      <c r="I10" s="329">
        <v>0.875</v>
      </c>
      <c r="J10" s="330">
        <f t="shared" si="1"/>
        <v>0.875</v>
      </c>
      <c r="K10" s="330">
        <f t="shared" si="1"/>
        <v>0.875</v>
      </c>
      <c r="L10" s="330">
        <f t="shared" si="1"/>
        <v>0.875</v>
      </c>
    </row>
    <row r="11" spans="1:12" ht="24" customHeight="1">
      <c r="A11" s="322" t="s">
        <v>414</v>
      </c>
      <c r="B11" s="323" t="s">
        <v>415</v>
      </c>
      <c r="C11" s="324" t="s">
        <v>416</v>
      </c>
      <c r="D11" s="334">
        <v>0</v>
      </c>
      <c r="E11" s="334">
        <v>0.125</v>
      </c>
      <c r="F11" s="335">
        <v>0.125</v>
      </c>
      <c r="G11" s="327">
        <f t="shared" si="0"/>
        <v>0.875</v>
      </c>
      <c r="H11" s="328">
        <v>0.875</v>
      </c>
      <c r="I11" s="329">
        <v>0.875</v>
      </c>
      <c r="J11" s="330">
        <f t="shared" si="1"/>
        <v>0.875</v>
      </c>
      <c r="K11" s="330">
        <f t="shared" si="1"/>
        <v>0.875</v>
      </c>
      <c r="L11" s="330">
        <f t="shared" si="1"/>
        <v>0.875</v>
      </c>
    </row>
    <row r="12" spans="1:12" ht="24" customHeight="1">
      <c r="A12" s="322" t="s">
        <v>417</v>
      </c>
      <c r="B12" s="323" t="s">
        <v>418</v>
      </c>
      <c r="C12" s="323" t="s">
        <v>419</v>
      </c>
      <c r="D12" s="325" t="s">
        <v>420</v>
      </c>
      <c r="E12" s="325">
        <v>0.375</v>
      </c>
      <c r="F12" s="326">
        <v>0.375</v>
      </c>
      <c r="G12" s="327">
        <f t="shared" si="0"/>
        <v>18.875</v>
      </c>
      <c r="H12" s="332">
        <v>19</v>
      </c>
      <c r="I12" s="333">
        <v>19.5</v>
      </c>
      <c r="J12" s="330">
        <f t="shared" si="1"/>
        <v>20.125</v>
      </c>
      <c r="K12" s="330">
        <f t="shared" si="1"/>
        <v>20.75</v>
      </c>
      <c r="L12" s="330">
        <f t="shared" si="1"/>
        <v>21.375</v>
      </c>
    </row>
    <row r="13" spans="1:12" ht="24" customHeight="1">
      <c r="A13" s="322" t="s">
        <v>421</v>
      </c>
      <c r="B13" s="323" t="s">
        <v>422</v>
      </c>
      <c r="C13" s="323" t="s">
        <v>423</v>
      </c>
      <c r="D13" s="325" t="s">
        <v>420</v>
      </c>
      <c r="E13" s="325">
        <v>0.375</v>
      </c>
      <c r="F13" s="326">
        <v>0.375</v>
      </c>
      <c r="G13" s="327">
        <f t="shared" si="0"/>
        <v>17.375</v>
      </c>
      <c r="H13" s="328" t="s">
        <v>424</v>
      </c>
      <c r="I13" s="329">
        <v>18</v>
      </c>
      <c r="J13" s="330">
        <f t="shared" si="1"/>
        <v>18.625</v>
      </c>
      <c r="K13" s="330">
        <f t="shared" si="1"/>
        <v>19.25</v>
      </c>
      <c r="L13" s="330">
        <f t="shared" si="1"/>
        <v>19.875</v>
      </c>
    </row>
    <row r="14" spans="1:12" ht="24" customHeight="1">
      <c r="A14" s="322" t="s">
        <v>425</v>
      </c>
      <c r="B14" s="323" t="s">
        <v>426</v>
      </c>
      <c r="C14" s="323" t="s">
        <v>427</v>
      </c>
      <c r="D14" s="325" t="s">
        <v>420</v>
      </c>
      <c r="E14" s="325">
        <v>0.375</v>
      </c>
      <c r="F14" s="326">
        <v>0.375</v>
      </c>
      <c r="G14" s="327">
        <f t="shared" si="0"/>
        <v>18.375</v>
      </c>
      <c r="H14" s="328" t="s">
        <v>428</v>
      </c>
      <c r="I14" s="329">
        <v>19</v>
      </c>
      <c r="J14" s="330">
        <f t="shared" si="1"/>
        <v>19.625</v>
      </c>
      <c r="K14" s="330">
        <f t="shared" si="1"/>
        <v>20.25</v>
      </c>
      <c r="L14" s="330">
        <f t="shared" si="1"/>
        <v>20.875</v>
      </c>
    </row>
    <row r="15" spans="1:12" ht="24" customHeight="1">
      <c r="A15" s="322" t="s">
        <v>429</v>
      </c>
      <c r="B15" s="323" t="s">
        <v>430</v>
      </c>
      <c r="C15" s="323" t="s">
        <v>431</v>
      </c>
      <c r="D15" s="325" t="s">
        <v>405</v>
      </c>
      <c r="E15" s="325">
        <v>0.25</v>
      </c>
      <c r="F15" s="331">
        <v>0.375</v>
      </c>
      <c r="G15" s="327">
        <f t="shared" si="0"/>
        <v>11.75</v>
      </c>
      <c r="H15" s="328" t="s">
        <v>432</v>
      </c>
      <c r="I15" s="329">
        <v>12</v>
      </c>
      <c r="J15" s="330">
        <f t="shared" si="1"/>
        <v>12.25</v>
      </c>
      <c r="K15" s="330">
        <f t="shared" si="1"/>
        <v>12.5</v>
      </c>
      <c r="L15" s="330">
        <f t="shared" si="1"/>
        <v>12.75</v>
      </c>
    </row>
    <row r="16" spans="1:12" ht="24" customHeight="1">
      <c r="A16" s="322" t="s">
        <v>433</v>
      </c>
      <c r="B16" s="323" t="s">
        <v>434</v>
      </c>
      <c r="C16" s="323" t="s">
        <v>435</v>
      </c>
      <c r="D16" s="334">
        <v>0</v>
      </c>
      <c r="E16" s="334">
        <v>0.125</v>
      </c>
      <c r="F16" s="335">
        <v>0.125</v>
      </c>
      <c r="G16" s="327">
        <f t="shared" si="0"/>
        <v>1.75</v>
      </c>
      <c r="H16" s="328" t="s">
        <v>436</v>
      </c>
      <c r="I16" s="329" t="s">
        <v>436</v>
      </c>
      <c r="J16" s="330">
        <f t="shared" si="1"/>
        <v>1.75</v>
      </c>
      <c r="K16" s="330">
        <f t="shared" si="1"/>
        <v>1.75</v>
      </c>
      <c r="L16" s="330">
        <f t="shared" si="1"/>
        <v>1.75</v>
      </c>
    </row>
    <row r="17" spans="1:12" ht="24" customHeight="1">
      <c r="A17" s="322" t="s">
        <v>437</v>
      </c>
      <c r="B17" s="323" t="s">
        <v>438</v>
      </c>
      <c r="C17" s="323" t="s">
        <v>439</v>
      </c>
      <c r="D17" s="334">
        <v>0</v>
      </c>
      <c r="E17" s="334">
        <v>0.125</v>
      </c>
      <c r="F17" s="335">
        <v>0.125</v>
      </c>
      <c r="G17" s="327">
        <f t="shared" si="0"/>
        <v>0.5</v>
      </c>
      <c r="H17" s="328">
        <v>0.5</v>
      </c>
      <c r="I17" s="329">
        <v>0.5</v>
      </c>
      <c r="J17" s="330">
        <f t="shared" si="1"/>
        <v>0.5</v>
      </c>
      <c r="K17" s="330">
        <f t="shared" si="1"/>
        <v>0.5</v>
      </c>
      <c r="L17" s="330">
        <f t="shared" si="1"/>
        <v>0.5</v>
      </c>
    </row>
    <row r="18" spans="1:12" ht="24" customHeight="1">
      <c r="A18" s="322" t="s">
        <v>440</v>
      </c>
      <c r="B18" s="323" t="s">
        <v>441</v>
      </c>
      <c r="C18" s="323" t="s">
        <v>442</v>
      </c>
      <c r="D18" s="325" t="s">
        <v>443</v>
      </c>
      <c r="E18" s="325">
        <v>1</v>
      </c>
      <c r="F18" s="326">
        <v>1</v>
      </c>
      <c r="G18" s="327">
        <f t="shared" si="0"/>
        <v>41.75</v>
      </c>
      <c r="H18" s="332">
        <v>43</v>
      </c>
      <c r="I18" s="333">
        <v>44.25</v>
      </c>
      <c r="J18" s="330">
        <f t="shared" si="1"/>
        <v>46.75</v>
      </c>
      <c r="K18" s="330">
        <f t="shared" si="1"/>
        <v>49.25</v>
      </c>
      <c r="L18" s="330">
        <f t="shared" si="1"/>
        <v>51.75</v>
      </c>
    </row>
    <row r="19" spans="1:12" ht="24" customHeight="1">
      <c r="A19" s="322" t="s">
        <v>444</v>
      </c>
      <c r="B19" s="323" t="s">
        <v>445</v>
      </c>
      <c r="C19" s="323" t="s">
        <v>446</v>
      </c>
      <c r="D19" s="325" t="s">
        <v>443</v>
      </c>
      <c r="E19" s="325">
        <v>1</v>
      </c>
      <c r="F19" s="326">
        <v>1</v>
      </c>
      <c r="G19" s="327">
        <f t="shared" si="0"/>
        <v>40.75</v>
      </c>
      <c r="H19" s="332">
        <v>42</v>
      </c>
      <c r="I19" s="333">
        <v>43.25</v>
      </c>
      <c r="J19" s="330">
        <f t="shared" si="1"/>
        <v>45.75</v>
      </c>
      <c r="K19" s="330">
        <f t="shared" si="1"/>
        <v>48.25</v>
      </c>
      <c r="L19" s="330">
        <f t="shared" si="1"/>
        <v>50.75</v>
      </c>
    </row>
    <row r="20" spans="1:12" ht="24" customHeight="1">
      <c r="A20" s="322" t="s">
        <v>447</v>
      </c>
      <c r="B20" s="323" t="s">
        <v>448</v>
      </c>
      <c r="C20" s="323" t="s">
        <v>449</v>
      </c>
      <c r="D20" s="325" t="s">
        <v>450</v>
      </c>
      <c r="E20" s="325">
        <v>0.375</v>
      </c>
      <c r="F20" s="331">
        <v>0.5</v>
      </c>
      <c r="G20" s="327">
        <f t="shared" si="0"/>
        <v>29.125</v>
      </c>
      <c r="H20" s="328" t="s">
        <v>451</v>
      </c>
      <c r="I20" s="329">
        <v>29.625</v>
      </c>
      <c r="J20" s="330">
        <f t="shared" si="1"/>
        <v>30.125</v>
      </c>
      <c r="K20" s="330">
        <f t="shared" si="1"/>
        <v>30.625</v>
      </c>
      <c r="L20" s="330">
        <f t="shared" si="1"/>
        <v>31.125</v>
      </c>
    </row>
    <row r="21" spans="1:12" ht="24" customHeight="1">
      <c r="A21" s="322" t="s">
        <v>452</v>
      </c>
      <c r="B21" s="323" t="s">
        <v>453</v>
      </c>
      <c r="C21" s="324" t="s">
        <v>454</v>
      </c>
      <c r="D21" s="325" t="s">
        <v>455</v>
      </c>
      <c r="E21" s="325">
        <v>0.375</v>
      </c>
      <c r="F21" s="331">
        <v>0.5</v>
      </c>
      <c r="G21" s="327">
        <f t="shared" si="0"/>
        <v>18.625</v>
      </c>
      <c r="H21" s="328" t="s">
        <v>428</v>
      </c>
      <c r="I21" s="329">
        <v>19.25</v>
      </c>
      <c r="J21" s="330">
        <f t="shared" si="1"/>
        <v>19.875</v>
      </c>
      <c r="K21" s="330">
        <f t="shared" si="1"/>
        <v>20.5</v>
      </c>
      <c r="L21" s="330">
        <f t="shared" si="1"/>
        <v>21.125</v>
      </c>
    </row>
    <row r="22" spans="1:12" ht="24" customHeight="1">
      <c r="A22" s="322" t="s">
        <v>456</v>
      </c>
      <c r="B22" s="323" t="s">
        <v>457</v>
      </c>
      <c r="C22" s="324" t="s">
        <v>458</v>
      </c>
      <c r="D22" s="325" t="s">
        <v>420</v>
      </c>
      <c r="E22" s="325">
        <v>0.375</v>
      </c>
      <c r="F22" s="331">
        <v>0.5</v>
      </c>
      <c r="G22" s="327">
        <f t="shared" si="0"/>
        <v>17.875</v>
      </c>
      <c r="H22" s="332">
        <v>18</v>
      </c>
      <c r="I22" s="333">
        <v>18.5</v>
      </c>
      <c r="J22" s="330">
        <f t="shared" si="1"/>
        <v>19.125</v>
      </c>
      <c r="K22" s="330">
        <f t="shared" si="1"/>
        <v>19.75</v>
      </c>
      <c r="L22" s="330">
        <f t="shared" si="1"/>
        <v>20.375</v>
      </c>
    </row>
    <row r="23" spans="1:12" ht="24" customHeight="1">
      <c r="A23" s="322" t="s">
        <v>459</v>
      </c>
      <c r="B23" s="323" t="s">
        <v>460</v>
      </c>
      <c r="C23" s="324" t="s">
        <v>461</v>
      </c>
      <c r="D23" s="325" t="s">
        <v>420</v>
      </c>
      <c r="E23" s="325">
        <v>0.375</v>
      </c>
      <c r="F23" s="331">
        <v>0.5</v>
      </c>
      <c r="G23" s="327">
        <f t="shared" si="0"/>
        <v>15.875</v>
      </c>
      <c r="H23" s="332">
        <v>16</v>
      </c>
      <c r="I23" s="333">
        <v>16.5</v>
      </c>
      <c r="J23" s="330">
        <f t="shared" si="1"/>
        <v>17.125</v>
      </c>
      <c r="K23" s="330">
        <f t="shared" si="1"/>
        <v>17.75</v>
      </c>
      <c r="L23" s="330">
        <f t="shared" si="1"/>
        <v>18.375</v>
      </c>
    </row>
    <row r="24" spans="1:12" ht="24" customHeight="1">
      <c r="A24" s="315" t="s">
        <v>462</v>
      </c>
      <c r="B24" s="316" t="s">
        <v>361</v>
      </c>
      <c r="C24" s="316" t="s">
        <v>362</v>
      </c>
      <c r="D24" s="336">
        <v>0.125</v>
      </c>
      <c r="E24" s="337">
        <v>0.125</v>
      </c>
      <c r="F24" s="338">
        <v>0.25</v>
      </c>
      <c r="G24" s="339">
        <f>I24-D24</f>
        <v>8.25</v>
      </c>
      <c r="H24" s="340">
        <v>8</v>
      </c>
      <c r="I24" s="341">
        <v>8.375</v>
      </c>
      <c r="J24" s="339">
        <f>I24+D24</f>
        <v>8.5</v>
      </c>
      <c r="K24" s="339">
        <f>J24+D24</f>
        <v>8.625</v>
      </c>
      <c r="L24" s="339">
        <f>K24+D24</f>
        <v>8.75</v>
      </c>
    </row>
    <row r="25" spans="1:12" ht="24" customHeight="1">
      <c r="A25" s="315" t="s">
        <v>463</v>
      </c>
      <c r="B25" s="316" t="s">
        <v>367</v>
      </c>
      <c r="C25" s="316" t="s">
        <v>368</v>
      </c>
      <c r="D25" s="336">
        <v>0.375</v>
      </c>
      <c r="E25" s="337">
        <v>0.25</v>
      </c>
      <c r="F25" s="342">
        <v>0.25</v>
      </c>
      <c r="G25" s="339">
        <f>I25-D25</f>
        <v>4.25</v>
      </c>
      <c r="H25" s="343" t="s">
        <v>464</v>
      </c>
      <c r="I25" s="344">
        <v>4.625</v>
      </c>
      <c r="J25" s="339">
        <f>I25+D25</f>
        <v>5</v>
      </c>
      <c r="K25" s="339">
        <f>J25+D25</f>
        <v>5.375</v>
      </c>
      <c r="L25" s="339">
        <f>K25+D25</f>
        <v>5.75</v>
      </c>
    </row>
    <row r="26" spans="1:12" ht="24" customHeight="1">
      <c r="A26" s="315" t="s">
        <v>465</v>
      </c>
      <c r="B26" s="316" t="s">
        <v>375</v>
      </c>
      <c r="C26" s="316" t="s">
        <v>376</v>
      </c>
      <c r="D26" s="336">
        <v>0.25</v>
      </c>
      <c r="E26" s="337">
        <v>0.125</v>
      </c>
      <c r="F26" s="338">
        <v>0.25</v>
      </c>
      <c r="G26" s="339">
        <f>I26-D26</f>
        <v>4.375</v>
      </c>
      <c r="H26" s="343" t="s">
        <v>464</v>
      </c>
      <c r="I26" s="344">
        <v>4.625</v>
      </c>
      <c r="J26" s="339">
        <f>I26</f>
        <v>4.625</v>
      </c>
      <c r="K26" s="339">
        <f>J26+D26</f>
        <v>4.875</v>
      </c>
      <c r="L26" s="339">
        <f>K26</f>
        <v>4.875</v>
      </c>
    </row>
    <row r="27" spans="1:12" ht="24" customHeight="1">
      <c r="A27" s="315" t="s">
        <v>466</v>
      </c>
      <c r="B27" s="316" t="s">
        <v>379</v>
      </c>
      <c r="C27" s="316" t="s">
        <v>380</v>
      </c>
      <c r="D27" s="336">
        <v>0.25</v>
      </c>
      <c r="E27" s="337">
        <v>0.125</v>
      </c>
      <c r="F27" s="338">
        <v>0.25</v>
      </c>
      <c r="G27" s="339">
        <f>I27-D27</f>
        <v>5.25</v>
      </c>
      <c r="H27" s="343" t="s">
        <v>467</v>
      </c>
      <c r="I27" s="344">
        <v>5.5</v>
      </c>
      <c r="J27" s="339">
        <f>I27</f>
        <v>5.5</v>
      </c>
      <c r="K27" s="339">
        <f>J27+D27</f>
        <v>5.75</v>
      </c>
      <c r="L27" s="339">
        <f>K27</f>
        <v>5.75</v>
      </c>
    </row>
    <row r="28" spans="1:12" ht="29.25" hidden="1" customHeight="1">
      <c r="F28" s="582" t="s">
        <v>468</v>
      </c>
      <c r="G28" s="582"/>
      <c r="H28" s="582"/>
      <c r="I28" s="582"/>
      <c r="J28" s="582"/>
      <c r="K28" s="582"/>
      <c r="L28" s="582"/>
    </row>
    <row r="29" spans="1:12">
      <c r="G29" s="345">
        <v>0.25</v>
      </c>
      <c r="H29" s="345"/>
      <c r="I29" s="345">
        <v>0.25</v>
      </c>
      <c r="J29" s="345">
        <v>0.25</v>
      </c>
      <c r="K29" s="345">
        <v>0.25</v>
      </c>
    </row>
    <row r="30" spans="1:12">
      <c r="G30" s="345">
        <v>0.125</v>
      </c>
      <c r="H30" s="345"/>
      <c r="I30" s="345">
        <v>0.125</v>
      </c>
      <c r="J30" s="345">
        <v>0.125</v>
      </c>
      <c r="K30" s="345">
        <v>0.125</v>
      </c>
    </row>
    <row r="31" spans="1:12">
      <c r="G31" s="345">
        <v>0</v>
      </c>
      <c r="H31" s="345"/>
      <c r="I31" s="345">
        <v>0</v>
      </c>
      <c r="J31" s="345">
        <v>0</v>
      </c>
      <c r="K31" s="345">
        <v>0</v>
      </c>
    </row>
    <row r="32" spans="1:12">
      <c r="G32" s="345">
        <v>0</v>
      </c>
      <c r="H32" s="345"/>
      <c r="I32" s="345">
        <v>0</v>
      </c>
      <c r="J32" s="345">
        <v>0</v>
      </c>
      <c r="K32" s="345">
        <v>0</v>
      </c>
    </row>
    <row r="33" spans="7:11">
      <c r="G33" s="345">
        <v>0.625</v>
      </c>
      <c r="H33" s="345"/>
      <c r="I33" s="345">
        <v>0.625</v>
      </c>
      <c r="J33" s="345">
        <v>0.625</v>
      </c>
      <c r="K33" s="345">
        <v>0.625</v>
      </c>
    </row>
    <row r="34" spans="7:11">
      <c r="G34" s="345">
        <v>0.625</v>
      </c>
      <c r="H34" s="345"/>
      <c r="I34" s="345">
        <v>0.625</v>
      </c>
      <c r="J34" s="345">
        <v>0.625</v>
      </c>
      <c r="K34" s="345">
        <v>0.625</v>
      </c>
    </row>
    <row r="35" spans="7:11">
      <c r="G35" s="345">
        <v>0.625</v>
      </c>
      <c r="H35" s="345"/>
      <c r="I35" s="345">
        <v>0.625</v>
      </c>
      <c r="J35" s="345">
        <v>0.625</v>
      </c>
      <c r="K35" s="345">
        <v>0.625</v>
      </c>
    </row>
    <row r="36" spans="7:11">
      <c r="G36" s="345">
        <v>0.25</v>
      </c>
      <c r="H36" s="345"/>
      <c r="I36" s="345">
        <v>0.25</v>
      </c>
      <c r="J36" s="345">
        <v>0.25</v>
      </c>
      <c r="K36" s="345">
        <v>0.25</v>
      </c>
    </row>
    <row r="37" spans="7:11">
      <c r="G37" s="345">
        <v>0</v>
      </c>
      <c r="H37" s="345"/>
      <c r="I37" s="345">
        <v>0</v>
      </c>
      <c r="J37" s="345">
        <v>0</v>
      </c>
      <c r="K37" s="345">
        <v>0</v>
      </c>
    </row>
    <row r="38" spans="7:11">
      <c r="G38" s="345">
        <v>0</v>
      </c>
      <c r="H38" s="345"/>
      <c r="I38" s="345">
        <v>0</v>
      </c>
      <c r="J38" s="345">
        <v>0</v>
      </c>
      <c r="K38" s="345">
        <v>0</v>
      </c>
    </row>
    <row r="39" spans="7:11">
      <c r="G39" s="345">
        <v>2.5</v>
      </c>
      <c r="H39" s="345"/>
      <c r="I39" s="345">
        <v>2.5</v>
      </c>
      <c r="J39" s="345">
        <v>2.5</v>
      </c>
      <c r="K39" s="345">
        <v>2.5</v>
      </c>
    </row>
    <row r="40" spans="7:11">
      <c r="G40" s="345">
        <v>2.5</v>
      </c>
      <c r="H40" s="345"/>
      <c r="I40" s="345">
        <v>2.5</v>
      </c>
      <c r="J40" s="345">
        <v>2.5</v>
      </c>
      <c r="K40" s="345">
        <v>2.5</v>
      </c>
    </row>
    <row r="41" spans="7:11">
      <c r="G41" s="345">
        <v>0.5</v>
      </c>
      <c r="H41" s="345"/>
      <c r="I41" s="345">
        <v>0.5</v>
      </c>
      <c r="J41" s="345">
        <v>0.5</v>
      </c>
      <c r="K41" s="345">
        <v>0.5</v>
      </c>
    </row>
    <row r="42" spans="7:11">
      <c r="G42" s="345">
        <v>0.625</v>
      </c>
      <c r="H42" s="345"/>
      <c r="I42" s="345">
        <v>0.625</v>
      </c>
      <c r="J42" s="345">
        <v>0.625</v>
      </c>
      <c r="K42" s="345">
        <v>0.625</v>
      </c>
    </row>
    <row r="43" spans="7:11">
      <c r="G43" s="345">
        <v>0.625</v>
      </c>
      <c r="H43" s="345"/>
      <c r="I43" s="345">
        <v>0.625</v>
      </c>
      <c r="J43" s="345">
        <v>0.625</v>
      </c>
      <c r="K43" s="345">
        <v>0.625</v>
      </c>
    </row>
    <row r="44" spans="7:11">
      <c r="G44" s="345">
        <v>0.625</v>
      </c>
      <c r="H44" s="345"/>
      <c r="I44" s="345">
        <v>0.625</v>
      </c>
      <c r="J44" s="345">
        <v>0.625</v>
      </c>
      <c r="K44" s="345">
        <v>0.625</v>
      </c>
    </row>
  </sheetData>
  <mergeCells count="4">
    <mergeCell ref="A1:L1"/>
    <mergeCell ref="A2:L2"/>
    <mergeCell ref="C6:L6"/>
    <mergeCell ref="F28:L28"/>
  </mergeCells>
  <pageMargins left="0.25" right="0.25" top="0.75" bottom="0.75" header="0.3" footer="0.3"/>
  <pageSetup paperSize="9" scale="59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893-FB4C-4AA3-A36F-5885B4ECA226}">
  <sheetPr>
    <pageSetUpPr fitToPage="1"/>
  </sheetPr>
  <dimension ref="A1:J30"/>
  <sheetViews>
    <sheetView view="pageBreakPreview" zoomScale="60" zoomScaleNormal="70" workbookViewId="0">
      <selection activeCell="B6" sqref="B6"/>
    </sheetView>
  </sheetViews>
  <sheetFormatPr defaultColWidth="8.7265625" defaultRowHeight="23"/>
  <cols>
    <col min="1" max="1" width="20.26953125" style="302" customWidth="1"/>
    <col min="2" max="2" width="74.453125" style="302" customWidth="1"/>
    <col min="3" max="3" width="66.54296875" style="302" customWidth="1"/>
    <col min="4" max="5" width="13.7265625" style="302" customWidth="1"/>
    <col min="6" max="10" width="18.26953125" style="302" customWidth="1"/>
    <col min="11" max="16384" width="8.7265625" style="302"/>
  </cols>
  <sheetData>
    <row r="1" spans="1:10" s="277" customFormat="1" ht="22.5" customHeight="1">
      <c r="A1" s="583" t="s">
        <v>239</v>
      </c>
      <c r="B1" s="584"/>
      <c r="C1" s="584"/>
      <c r="D1" s="584"/>
      <c r="E1" s="584"/>
      <c r="F1" s="584"/>
      <c r="G1" s="584"/>
      <c r="H1" s="584"/>
      <c r="I1" s="584"/>
      <c r="J1" s="585"/>
    </row>
    <row r="2" spans="1:10" s="277" customFormat="1" ht="22.5" customHeight="1">
      <c r="A2" s="583" t="s">
        <v>240</v>
      </c>
      <c r="B2" s="584"/>
      <c r="C2" s="584"/>
      <c r="D2" s="584"/>
      <c r="E2" s="584"/>
      <c r="F2" s="584"/>
      <c r="G2" s="584"/>
      <c r="H2" s="584"/>
      <c r="I2" s="584"/>
      <c r="J2" s="585"/>
    </row>
    <row r="3" spans="1:10" s="277" customFormat="1" ht="43.9" customHeight="1">
      <c r="A3" s="278" t="s">
        <v>241</v>
      </c>
      <c r="B3" s="279" t="s">
        <v>236</v>
      </c>
      <c r="C3" s="280"/>
      <c r="D3" s="280" t="s">
        <v>242</v>
      </c>
      <c r="E3" s="280"/>
      <c r="F3" s="281"/>
      <c r="G3" s="281"/>
      <c r="H3" s="280" t="s">
        <v>243</v>
      </c>
      <c r="I3" s="282">
        <v>45063</v>
      </c>
      <c r="J3" s="283"/>
    </row>
    <row r="4" spans="1:10" s="277" customFormat="1" ht="22.5" customHeight="1">
      <c r="A4" s="284" t="s">
        <v>244</v>
      </c>
      <c r="B4" s="285"/>
      <c r="C4" s="285"/>
      <c r="D4" s="286" t="s">
        <v>245</v>
      </c>
      <c r="E4" s="286"/>
      <c r="F4" s="287"/>
      <c r="G4" s="287"/>
      <c r="H4" s="286" t="s">
        <v>246</v>
      </c>
      <c r="I4" s="286" t="s">
        <v>247</v>
      </c>
      <c r="J4" s="288"/>
    </row>
    <row r="5" spans="1:10" s="277" customFormat="1" ht="22.5" customHeight="1">
      <c r="A5" s="289" t="s">
        <v>248</v>
      </c>
      <c r="B5" s="290" t="s">
        <v>249</v>
      </c>
      <c r="C5" s="291"/>
      <c r="D5" s="291" t="s">
        <v>250</v>
      </c>
      <c r="E5" s="291"/>
      <c r="F5" s="292"/>
      <c r="G5" s="292"/>
      <c r="H5" s="292"/>
      <c r="I5" s="292"/>
      <c r="J5" s="293"/>
    </row>
    <row r="6" spans="1:10" s="295" customFormat="1" ht="53.65" customHeight="1">
      <c r="A6" s="294" t="s">
        <v>251</v>
      </c>
      <c r="B6" s="294" t="s">
        <v>252</v>
      </c>
      <c r="C6" s="294" t="s">
        <v>253</v>
      </c>
      <c r="D6" s="294" t="s">
        <v>254</v>
      </c>
      <c r="E6" s="294" t="s">
        <v>255</v>
      </c>
      <c r="F6" s="294" t="s">
        <v>60</v>
      </c>
      <c r="G6" s="294" t="s">
        <v>10</v>
      </c>
      <c r="H6" s="294" t="s">
        <v>57</v>
      </c>
      <c r="I6" s="294" t="s">
        <v>58</v>
      </c>
      <c r="J6" s="294" t="s">
        <v>59</v>
      </c>
    </row>
    <row r="7" spans="1:10" s="300" customFormat="1" ht="43.5" customHeight="1">
      <c r="A7" s="296" t="s">
        <v>256</v>
      </c>
      <c r="B7" s="297" t="s">
        <v>257</v>
      </c>
      <c r="C7" s="297" t="s">
        <v>258</v>
      </c>
      <c r="D7" s="296" t="s">
        <v>259</v>
      </c>
      <c r="E7" s="298">
        <v>0.25</v>
      </c>
      <c r="F7" s="296" t="s">
        <v>260</v>
      </c>
      <c r="G7" s="296" t="s">
        <v>261</v>
      </c>
      <c r="H7" s="299">
        <v>8</v>
      </c>
      <c r="I7" s="296" t="s">
        <v>262</v>
      </c>
      <c r="J7" s="296" t="s">
        <v>263</v>
      </c>
    </row>
    <row r="8" spans="1:10" s="300" customFormat="1" ht="43.5" customHeight="1">
      <c r="A8" s="296" t="s">
        <v>264</v>
      </c>
      <c r="B8" s="297" t="s">
        <v>265</v>
      </c>
      <c r="C8" s="297" t="s">
        <v>266</v>
      </c>
      <c r="D8" s="296" t="s">
        <v>267</v>
      </c>
      <c r="E8" s="298">
        <v>0.125</v>
      </c>
      <c r="F8" s="296" t="s">
        <v>268</v>
      </c>
      <c r="G8" s="299">
        <v>4</v>
      </c>
      <c r="H8" s="296" t="s">
        <v>269</v>
      </c>
      <c r="I8" s="296" t="s">
        <v>270</v>
      </c>
      <c r="J8" s="296" t="s">
        <v>271</v>
      </c>
    </row>
    <row r="9" spans="1:10" s="300" customFormat="1" ht="43.5" customHeight="1">
      <c r="A9" s="296" t="s">
        <v>272</v>
      </c>
      <c r="B9" s="297" t="s">
        <v>273</v>
      </c>
      <c r="C9" s="297" t="s">
        <v>274</v>
      </c>
      <c r="D9" s="299">
        <v>0</v>
      </c>
      <c r="E9" s="298">
        <v>0.125</v>
      </c>
      <c r="F9" s="296" t="s">
        <v>275</v>
      </c>
      <c r="G9" s="296" t="s">
        <v>275</v>
      </c>
      <c r="H9" s="296" t="s">
        <v>275</v>
      </c>
      <c r="I9" s="296" t="s">
        <v>275</v>
      </c>
      <c r="J9" s="296" t="s">
        <v>275</v>
      </c>
    </row>
    <row r="10" spans="1:10" s="300" customFormat="1" ht="43.5" customHeight="1">
      <c r="A10" s="296" t="s">
        <v>276</v>
      </c>
      <c r="B10" s="297" t="s">
        <v>277</v>
      </c>
      <c r="C10" s="297" t="s">
        <v>253</v>
      </c>
      <c r="D10" s="301"/>
      <c r="E10" s="298">
        <v>0.125</v>
      </c>
      <c r="F10" s="299">
        <v>0</v>
      </c>
      <c r="G10" s="299">
        <v>0</v>
      </c>
      <c r="H10" s="299">
        <v>0</v>
      </c>
      <c r="I10" s="299">
        <v>0</v>
      </c>
      <c r="J10" s="299">
        <v>0</v>
      </c>
    </row>
    <row r="11" spans="1:10" s="300" customFormat="1" ht="43.5" customHeight="1">
      <c r="A11" s="296" t="s">
        <v>278</v>
      </c>
      <c r="B11" s="297" t="s">
        <v>279</v>
      </c>
      <c r="C11" s="297" t="s">
        <v>280</v>
      </c>
      <c r="D11" s="299">
        <v>0</v>
      </c>
      <c r="E11" s="298">
        <v>0.125</v>
      </c>
      <c r="F11" s="296" t="s">
        <v>275</v>
      </c>
      <c r="G11" s="296" t="s">
        <v>275</v>
      </c>
      <c r="H11" s="296" t="s">
        <v>275</v>
      </c>
      <c r="I11" s="296" t="s">
        <v>275</v>
      </c>
      <c r="J11" s="296" t="s">
        <v>275</v>
      </c>
    </row>
    <row r="12" spans="1:10" s="300" customFormat="1" ht="43.5" customHeight="1">
      <c r="A12" s="296" t="s">
        <v>281</v>
      </c>
      <c r="B12" s="297" t="s">
        <v>282</v>
      </c>
      <c r="C12" s="297" t="s">
        <v>253</v>
      </c>
      <c r="D12" s="301"/>
      <c r="E12" s="298">
        <v>0.375</v>
      </c>
      <c r="F12" s="299">
        <v>0</v>
      </c>
      <c r="G12" s="299">
        <v>0</v>
      </c>
      <c r="H12" s="299">
        <v>0</v>
      </c>
      <c r="I12" s="299">
        <v>0</v>
      </c>
      <c r="J12" s="299">
        <v>0</v>
      </c>
    </row>
    <row r="13" spans="1:10" s="300" customFormat="1" ht="43.5" customHeight="1">
      <c r="A13" s="296" t="s">
        <v>283</v>
      </c>
      <c r="B13" s="297" t="s">
        <v>284</v>
      </c>
      <c r="C13" s="297" t="s">
        <v>285</v>
      </c>
      <c r="D13" s="296" t="s">
        <v>286</v>
      </c>
      <c r="E13" s="298">
        <v>0.375</v>
      </c>
      <c r="F13" s="296" t="s">
        <v>287</v>
      </c>
      <c r="G13" s="299">
        <v>19</v>
      </c>
      <c r="H13" s="296" t="s">
        <v>288</v>
      </c>
      <c r="I13" s="296" t="s">
        <v>289</v>
      </c>
      <c r="J13" s="296" t="s">
        <v>290</v>
      </c>
    </row>
    <row r="14" spans="1:10" s="300" customFormat="1" ht="43.5" customHeight="1">
      <c r="A14" s="296" t="s">
        <v>291</v>
      </c>
      <c r="B14" s="297" t="s">
        <v>292</v>
      </c>
      <c r="C14" s="297" t="s">
        <v>293</v>
      </c>
      <c r="D14" s="296" t="s">
        <v>286</v>
      </c>
      <c r="E14" s="298">
        <v>0.375</v>
      </c>
      <c r="F14" s="296" t="s">
        <v>294</v>
      </c>
      <c r="G14" s="296" t="s">
        <v>295</v>
      </c>
      <c r="H14" s="296" t="s">
        <v>296</v>
      </c>
      <c r="I14" s="296" t="s">
        <v>297</v>
      </c>
      <c r="J14" s="296" t="s">
        <v>298</v>
      </c>
    </row>
    <row r="15" spans="1:10" s="300" customFormat="1" ht="43.5" customHeight="1">
      <c r="A15" s="296" t="s">
        <v>299</v>
      </c>
      <c r="B15" s="297" t="s">
        <v>300</v>
      </c>
      <c r="C15" s="297" t="s">
        <v>301</v>
      </c>
      <c r="D15" s="296" t="s">
        <v>286</v>
      </c>
      <c r="E15" s="298">
        <v>0.375</v>
      </c>
      <c r="F15" s="296" t="s">
        <v>302</v>
      </c>
      <c r="G15" s="296" t="s">
        <v>303</v>
      </c>
      <c r="H15" s="296" t="s">
        <v>304</v>
      </c>
      <c r="I15" s="296" t="s">
        <v>305</v>
      </c>
      <c r="J15" s="296" t="s">
        <v>306</v>
      </c>
    </row>
    <row r="16" spans="1:10" s="300" customFormat="1" ht="43.5" customHeight="1">
      <c r="A16" s="296" t="s">
        <v>307</v>
      </c>
      <c r="B16" s="297" t="s">
        <v>308</v>
      </c>
      <c r="C16" s="297" t="s">
        <v>309</v>
      </c>
      <c r="D16" s="296" t="s">
        <v>259</v>
      </c>
      <c r="E16" s="298">
        <v>0.25</v>
      </c>
      <c r="F16" s="296" t="s">
        <v>310</v>
      </c>
      <c r="G16" s="296" t="s">
        <v>311</v>
      </c>
      <c r="H16" s="296" t="s">
        <v>312</v>
      </c>
      <c r="I16" s="299">
        <v>12</v>
      </c>
      <c r="J16" s="296" t="s">
        <v>313</v>
      </c>
    </row>
    <row r="17" spans="1:10" s="300" customFormat="1" ht="43.5" customHeight="1">
      <c r="A17" s="296" t="s">
        <v>314</v>
      </c>
      <c r="B17" s="297" t="s">
        <v>315</v>
      </c>
      <c r="C17" s="297" t="s">
        <v>316</v>
      </c>
      <c r="D17" s="299">
        <v>0</v>
      </c>
      <c r="E17" s="298">
        <v>0.125</v>
      </c>
      <c r="F17" s="296" t="s">
        <v>317</v>
      </c>
      <c r="G17" s="296" t="s">
        <v>317</v>
      </c>
      <c r="H17" s="296" t="s">
        <v>317</v>
      </c>
      <c r="I17" s="296" t="s">
        <v>317</v>
      </c>
      <c r="J17" s="296" t="s">
        <v>317</v>
      </c>
    </row>
    <row r="18" spans="1:10" s="300" customFormat="1" ht="43.5" customHeight="1">
      <c r="A18" s="296" t="s">
        <v>318</v>
      </c>
      <c r="B18" s="297" t="s">
        <v>319</v>
      </c>
      <c r="C18" s="297" t="s">
        <v>320</v>
      </c>
      <c r="D18" s="299">
        <v>0</v>
      </c>
      <c r="E18" s="298">
        <v>0.125</v>
      </c>
      <c r="F18" s="296" t="s">
        <v>321</v>
      </c>
      <c r="G18" s="296" t="s">
        <v>321</v>
      </c>
      <c r="H18" s="296" t="s">
        <v>321</v>
      </c>
      <c r="I18" s="296" t="s">
        <v>321</v>
      </c>
      <c r="J18" s="296" t="s">
        <v>321</v>
      </c>
    </row>
    <row r="19" spans="1:10" s="300" customFormat="1" ht="43.5" customHeight="1">
      <c r="A19" s="296" t="s">
        <v>322</v>
      </c>
      <c r="B19" s="297" t="s">
        <v>323</v>
      </c>
      <c r="C19" s="297" t="s">
        <v>324</v>
      </c>
      <c r="D19" s="296" t="s">
        <v>325</v>
      </c>
      <c r="E19" s="298">
        <v>1</v>
      </c>
      <c r="F19" s="296" t="s">
        <v>326</v>
      </c>
      <c r="G19" s="299">
        <v>43</v>
      </c>
      <c r="H19" s="296" t="s">
        <v>327</v>
      </c>
      <c r="I19" s="299">
        <v>48</v>
      </c>
      <c r="J19" s="296" t="s">
        <v>328</v>
      </c>
    </row>
    <row r="20" spans="1:10" s="300" customFormat="1" ht="43.5" customHeight="1">
      <c r="A20" s="296" t="s">
        <v>329</v>
      </c>
      <c r="B20" s="297" t="s">
        <v>330</v>
      </c>
      <c r="C20" s="297" t="s">
        <v>331</v>
      </c>
      <c r="D20" s="296" t="s">
        <v>325</v>
      </c>
      <c r="E20" s="298">
        <v>1</v>
      </c>
      <c r="F20" s="296" t="s">
        <v>332</v>
      </c>
      <c r="G20" s="299">
        <v>42</v>
      </c>
      <c r="H20" s="296" t="s">
        <v>333</v>
      </c>
      <c r="I20" s="299">
        <v>47</v>
      </c>
      <c r="J20" s="296" t="s">
        <v>334</v>
      </c>
    </row>
    <row r="21" spans="1:10" s="300" customFormat="1" ht="43.5" customHeight="1">
      <c r="A21" s="296" t="s">
        <v>335</v>
      </c>
      <c r="B21" s="297" t="s">
        <v>336</v>
      </c>
      <c r="C21" s="297" t="s">
        <v>337</v>
      </c>
      <c r="D21" s="296" t="s">
        <v>321</v>
      </c>
      <c r="E21" s="298">
        <v>0.375</v>
      </c>
      <c r="F21" s="299">
        <v>28</v>
      </c>
      <c r="G21" s="296" t="s">
        <v>338</v>
      </c>
      <c r="H21" s="299">
        <v>29</v>
      </c>
      <c r="I21" s="296" t="s">
        <v>339</v>
      </c>
      <c r="J21" s="299">
        <v>30</v>
      </c>
    </row>
    <row r="22" spans="1:10" s="300" customFormat="1" ht="43.5" customHeight="1">
      <c r="A22" s="296" t="s">
        <v>340</v>
      </c>
      <c r="B22" s="297" t="s">
        <v>341</v>
      </c>
      <c r="C22" s="297"/>
      <c r="D22" s="301"/>
      <c r="E22" s="298">
        <v>0.375</v>
      </c>
      <c r="F22" s="299">
        <v>0</v>
      </c>
      <c r="G22" s="299">
        <v>0</v>
      </c>
      <c r="H22" s="299">
        <v>0</v>
      </c>
      <c r="I22" s="299">
        <v>0</v>
      </c>
      <c r="J22" s="299">
        <v>0</v>
      </c>
    </row>
    <row r="23" spans="1:10" s="300" customFormat="1" ht="43.5" customHeight="1">
      <c r="A23" s="296" t="s">
        <v>342</v>
      </c>
      <c r="B23" s="297" t="s">
        <v>343</v>
      </c>
      <c r="C23" s="297"/>
      <c r="D23" s="301"/>
      <c r="E23" s="298">
        <v>0.375</v>
      </c>
      <c r="F23" s="299">
        <v>0</v>
      </c>
      <c r="G23" s="299">
        <v>0</v>
      </c>
      <c r="H23" s="299">
        <v>0</v>
      </c>
      <c r="I23" s="299">
        <v>0</v>
      </c>
      <c r="J23" s="299">
        <v>0</v>
      </c>
    </row>
    <row r="24" spans="1:10" s="300" customFormat="1" ht="43.5" customHeight="1">
      <c r="A24" s="296" t="s">
        <v>344</v>
      </c>
      <c r="B24" s="297" t="s">
        <v>345</v>
      </c>
      <c r="C24" s="297" t="s">
        <v>346</v>
      </c>
      <c r="D24" s="296" t="s">
        <v>286</v>
      </c>
      <c r="E24" s="298">
        <v>0.375</v>
      </c>
      <c r="F24" s="296" t="s">
        <v>302</v>
      </c>
      <c r="G24" s="296" t="s">
        <v>303</v>
      </c>
      <c r="H24" s="296" t="s">
        <v>304</v>
      </c>
      <c r="I24" s="296" t="s">
        <v>305</v>
      </c>
      <c r="J24" s="296" t="s">
        <v>306</v>
      </c>
    </row>
    <row r="25" spans="1:10" s="300" customFormat="1" ht="43.5" customHeight="1">
      <c r="A25" s="296" t="s">
        <v>347</v>
      </c>
      <c r="B25" s="297" t="s">
        <v>348</v>
      </c>
      <c r="C25" s="297" t="s">
        <v>349</v>
      </c>
      <c r="D25" s="296" t="s">
        <v>286</v>
      </c>
      <c r="E25" s="298">
        <v>0.375</v>
      </c>
      <c r="F25" s="296" t="s">
        <v>350</v>
      </c>
      <c r="G25" s="299">
        <v>18</v>
      </c>
      <c r="H25" s="296" t="s">
        <v>351</v>
      </c>
      <c r="I25" s="296" t="s">
        <v>352</v>
      </c>
      <c r="J25" s="296" t="s">
        <v>353</v>
      </c>
    </row>
    <row r="26" spans="1:10" s="300" customFormat="1" ht="43.5" customHeight="1">
      <c r="A26" s="296" t="s">
        <v>354</v>
      </c>
      <c r="B26" s="297" t="s">
        <v>355</v>
      </c>
      <c r="C26" s="297" t="s">
        <v>356</v>
      </c>
      <c r="D26" s="296" t="s">
        <v>286</v>
      </c>
      <c r="E26" s="298">
        <v>0.375</v>
      </c>
      <c r="F26" s="296" t="s">
        <v>357</v>
      </c>
      <c r="G26" s="299">
        <v>16</v>
      </c>
      <c r="H26" s="296" t="s">
        <v>358</v>
      </c>
      <c r="I26" s="296" t="s">
        <v>359</v>
      </c>
      <c r="J26" s="296" t="s">
        <v>302</v>
      </c>
    </row>
    <row r="27" spans="1:10" s="300" customFormat="1" ht="43.5" customHeight="1">
      <c r="A27" s="296" t="s">
        <v>360</v>
      </c>
      <c r="B27" s="297" t="s">
        <v>361</v>
      </c>
      <c r="C27" s="297" t="s">
        <v>362</v>
      </c>
      <c r="D27" s="296" t="s">
        <v>267</v>
      </c>
      <c r="E27" s="298">
        <v>0.125</v>
      </c>
      <c r="F27" s="296" t="s">
        <v>363</v>
      </c>
      <c r="G27" s="299">
        <v>8</v>
      </c>
      <c r="H27" s="296" t="s">
        <v>364</v>
      </c>
      <c r="I27" s="296" t="s">
        <v>262</v>
      </c>
      <c r="J27" s="296" t="s">
        <v>365</v>
      </c>
    </row>
    <row r="28" spans="1:10" s="300" customFormat="1" ht="43.5" customHeight="1">
      <c r="A28" s="296" t="s">
        <v>366</v>
      </c>
      <c r="B28" s="297" t="s">
        <v>367</v>
      </c>
      <c r="C28" s="297" t="s">
        <v>368</v>
      </c>
      <c r="D28" s="296" t="s">
        <v>369</v>
      </c>
      <c r="E28" s="298">
        <v>0.25</v>
      </c>
      <c r="F28" s="296" t="s">
        <v>269</v>
      </c>
      <c r="G28" s="296" t="s">
        <v>370</v>
      </c>
      <c r="H28" s="296" t="s">
        <v>371</v>
      </c>
      <c r="I28" s="296" t="s">
        <v>372</v>
      </c>
      <c r="J28" s="296" t="s">
        <v>373</v>
      </c>
    </row>
    <row r="29" spans="1:10" s="300" customFormat="1" ht="43.5" customHeight="1">
      <c r="A29" s="296" t="s">
        <v>374</v>
      </c>
      <c r="B29" s="297" t="s">
        <v>375</v>
      </c>
      <c r="C29" s="297" t="s">
        <v>376</v>
      </c>
      <c r="D29" s="296" t="s">
        <v>259</v>
      </c>
      <c r="E29" s="298">
        <v>0.125</v>
      </c>
      <c r="F29" s="296" t="s">
        <v>270</v>
      </c>
      <c r="G29" s="296" t="s">
        <v>370</v>
      </c>
      <c r="H29" s="296" t="s">
        <v>370</v>
      </c>
      <c r="I29" s="296" t="s">
        <v>377</v>
      </c>
      <c r="J29" s="296" t="s">
        <v>377</v>
      </c>
    </row>
    <row r="30" spans="1:10" s="300" customFormat="1" ht="43.5" customHeight="1">
      <c r="A30" s="296" t="s">
        <v>378</v>
      </c>
      <c r="B30" s="297" t="s">
        <v>379</v>
      </c>
      <c r="C30" s="297" t="s">
        <v>380</v>
      </c>
      <c r="D30" s="296" t="s">
        <v>259</v>
      </c>
      <c r="E30" s="298">
        <v>0.125</v>
      </c>
      <c r="F30" s="299">
        <v>5</v>
      </c>
      <c r="G30" s="296" t="s">
        <v>372</v>
      </c>
      <c r="H30" s="296" t="s">
        <v>372</v>
      </c>
      <c r="I30" s="296" t="s">
        <v>381</v>
      </c>
      <c r="J30" s="296" t="s">
        <v>381</v>
      </c>
    </row>
  </sheetData>
  <mergeCells count="2">
    <mergeCell ref="A1:J1"/>
    <mergeCell ref="A2:J2"/>
  </mergeCells>
  <pageMargins left="0.7" right="0.7" top="0.25" bottom="0.25" header="0.3" footer="0.3"/>
  <pageSetup paperSize="9" scale="46" fitToHeight="0" orientation="landscape" r:id="rId1"/>
  <rowBreaks count="1" manualBreakCount="1">
    <brk id="26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90D1E1-C43A-4377-AF1F-F610182575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2AA0EE-380F-4718-9361-B5A5D88BD3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CUTTING DOCKET</vt:lpstr>
      <vt:lpstr>GREY</vt:lpstr>
      <vt:lpstr>2. TRIM CARD (GREY)</vt:lpstr>
      <vt:lpstr>3. ĐỊNH VỊ HÌNH IN.THÊU</vt:lpstr>
      <vt:lpstr>2. TRIM CARD </vt:lpstr>
      <vt:lpstr>L=4%,W=3% (2)</vt:lpstr>
      <vt:lpstr>FULL-SIZE SPEC </vt:lpstr>
      <vt:lpstr>'1. CUTTING DOCKET'!Print_Area</vt:lpstr>
      <vt:lpstr>'2. TRIM CARD '!Print_Area</vt:lpstr>
      <vt:lpstr>'2. TRIM CARD (GREY)'!Print_Area</vt:lpstr>
      <vt:lpstr>GREY!Print_Area</vt:lpstr>
      <vt:lpstr>'L=4%,W=3% (2)'!Print_Area</vt:lpstr>
      <vt:lpstr>'1. CUTTING DOCKET'!Print_Titles</vt:lpstr>
      <vt:lpstr>'2. TRIM CARD '!Print_Titles</vt:lpstr>
      <vt:lpstr>'2. TRIM CARD (GREY)'!Print_Titles</vt:lpstr>
      <vt:lpstr>'FULL-SIZE SPEC 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2024-07-18T02:01:16Z</cp:lastPrinted>
  <dcterms:created xsi:type="dcterms:W3CDTF">2016-05-06T01:47:29Z</dcterms:created>
  <dcterms:modified xsi:type="dcterms:W3CDTF">2024-07-18T02:01:22Z</dcterms:modified>
</cp:coreProperties>
</file>