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WOMEN/"/>
    </mc:Choice>
  </mc:AlternateContent>
  <xr:revisionPtr revIDLastSave="237" documentId="13_ncr:1_{B3D88F16-DA0F-4A63-8058-A30DE66A2C1F}" xr6:coauthVersionLast="47" xr6:coauthVersionMax="47" xr10:uidLastSave="{2D3D43B7-CBBA-4C82-AFDE-62FA8C05BF2D}"/>
  <bookViews>
    <workbookView xWindow="-110" yWindow="-110" windowWidth="19420" windowHeight="10300" tabRatio="753" activeTab="4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DOCKET'!$A$1:$Q$82</definedName>
    <definedName name="_xlnm.Print_Area" localSheetId="4">'2. TRIM CARD '!$A$1:$B$23</definedName>
    <definedName name="_xlnm.Print_Area" localSheetId="2">'2. TRIM CARD (GREY)'!$A$1:$E$39</definedName>
    <definedName name="_xlnm.Print_Area" localSheetId="1">GREY!$A$1:$P$169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3" i="27"/>
  <c r="K23" i="27" s="1"/>
  <c r="L23" i="27" s="1"/>
  <c r="G23" i="27"/>
  <c r="J22" i="27"/>
  <c r="K22" i="27" s="1"/>
  <c r="L22" i="27" s="1"/>
  <c r="G22" i="27"/>
  <c r="J21" i="27"/>
  <c r="K21" i="27" s="1"/>
  <c r="L21" i="27" s="1"/>
  <c r="G21" i="27"/>
  <c r="J20" i="27"/>
  <c r="K20" i="27" s="1"/>
  <c r="L20" i="27" s="1"/>
  <c r="G20" i="27"/>
  <c r="J19" i="27"/>
  <c r="K19" i="27" s="1"/>
  <c r="L19" i="27" s="1"/>
  <c r="G19" i="27"/>
  <c r="J18" i="27"/>
  <c r="K18" i="27" s="1"/>
  <c r="L18" i="27" s="1"/>
  <c r="G18" i="27"/>
  <c r="K17" i="27"/>
  <c r="L17" i="27" s="1"/>
  <c r="J16" i="27"/>
  <c r="K16" i="27" s="1"/>
  <c r="L16" i="27" s="1"/>
  <c r="G16" i="27"/>
  <c r="K15" i="27"/>
  <c r="L15" i="27" s="1"/>
  <c r="J15" i="27"/>
  <c r="G15" i="27"/>
  <c r="J14" i="27"/>
  <c r="K14" i="27" s="1"/>
  <c r="L14" i="27" s="1"/>
  <c r="G14" i="27"/>
  <c r="K13" i="27"/>
  <c r="L13" i="27" s="1"/>
  <c r="J13" i="27"/>
  <c r="G13" i="27"/>
  <c r="J12" i="27"/>
  <c r="K12" i="27" s="1"/>
  <c r="L12" i="27" s="1"/>
  <c r="G12" i="27"/>
  <c r="K11" i="27"/>
  <c r="L11" i="27" s="1"/>
  <c r="J10" i="27"/>
  <c r="K10" i="27" s="1"/>
  <c r="L10" i="27" s="1"/>
  <c r="G10" i="27"/>
  <c r="J9" i="27"/>
  <c r="K9" i="27" s="1"/>
  <c r="L9" i="27" s="1"/>
  <c r="G9" i="27"/>
  <c r="J8" i="27"/>
  <c r="K8" i="27" s="1"/>
  <c r="L8" i="27" s="1"/>
  <c r="G8" i="27"/>
  <c r="B17" i="21" l="1"/>
  <c r="A17" i="21"/>
  <c r="B45" i="21" l="1"/>
  <c r="A37" i="21"/>
  <c r="A35" i="21"/>
  <c r="A33" i="21"/>
  <c r="B31" i="21"/>
  <c r="B33" i="21" s="1"/>
  <c r="A31" i="21"/>
  <c r="A29" i="21"/>
  <c r="A27" i="21"/>
  <c r="A24" i="21"/>
  <c r="I22" i="1" l="1"/>
  <c r="Q18" i="1"/>
  <c r="Q19" i="1"/>
  <c r="I34" i="1"/>
  <c r="I33" i="1"/>
  <c r="I32" i="1"/>
  <c r="A26" i="1"/>
  <c r="B5" i="21"/>
  <c r="D19" i="1"/>
  <c r="D20" i="1" s="1"/>
  <c r="C73" i="1"/>
  <c r="C74" i="1"/>
  <c r="I31" i="1"/>
  <c r="F31" i="1"/>
  <c r="H31" i="1" s="1"/>
  <c r="A19" i="21"/>
  <c r="A9" i="21"/>
  <c r="B7" i="21"/>
  <c r="B4" i="21"/>
  <c r="B3" i="21"/>
  <c r="A22" i="21"/>
  <c r="A15" i="21"/>
  <c r="A14" i="21"/>
  <c r="A13" i="21"/>
  <c r="A12" i="21"/>
  <c r="A11" i="21"/>
  <c r="A4" i="21"/>
  <c r="A3" i="21"/>
  <c r="B2" i="21"/>
  <c r="A2" i="21"/>
  <c r="L46" i="1"/>
  <c r="I46" i="1"/>
  <c r="L47" i="1"/>
  <c r="I47" i="1"/>
  <c r="L45" i="1"/>
  <c r="L44" i="1"/>
  <c r="L41" i="1"/>
  <c r="C53" i="1"/>
  <c r="I39" i="1"/>
  <c r="C72" i="1"/>
  <c r="I45" i="1"/>
  <c r="I44" i="1"/>
  <c r="I40" i="1"/>
  <c r="I43" i="1"/>
  <c r="I37" i="1"/>
  <c r="I41" i="1"/>
  <c r="I42" i="1"/>
  <c r="I38" i="1"/>
  <c r="H22" i="1"/>
  <c r="E81" i="1" s="1"/>
  <c r="H4" i="1"/>
  <c r="G22" i="1"/>
  <c r="D81" i="1" s="1"/>
  <c r="J22" i="1"/>
  <c r="G81" i="1" s="1"/>
  <c r="F22" i="1"/>
  <c r="C81" i="1" s="1"/>
  <c r="K22" i="1"/>
  <c r="H81" i="1" s="1"/>
  <c r="L43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4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E27" i="1" l="1"/>
  <c r="B6" i="21" s="1"/>
  <c r="B9" i="21" s="1"/>
  <c r="B15" i="21"/>
  <c r="H42" i="1"/>
  <c r="B5" i="17"/>
  <c r="H41" i="1"/>
  <c r="H38" i="1"/>
  <c r="H40" i="1"/>
  <c r="H46" i="1"/>
  <c r="H45" i="1"/>
  <c r="H47" i="1"/>
  <c r="B53" i="1"/>
  <c r="H43" i="1"/>
  <c r="B72" i="1"/>
  <c r="H37" i="1"/>
  <c r="H44" i="1"/>
  <c r="B64" i="1"/>
  <c r="H39" i="1"/>
  <c r="F81" i="1"/>
  <c r="I81" i="1" s="1"/>
  <c r="Q20" i="1"/>
  <c r="E28" i="1" l="1"/>
  <c r="K46" i="1"/>
  <c r="M46" i="1" s="1"/>
  <c r="Q22" i="1"/>
  <c r="K33" i="1"/>
  <c r="M33" i="1" s="1"/>
  <c r="O33" i="1" s="1"/>
  <c r="K38" i="1"/>
  <c r="M38" i="1" s="1"/>
  <c r="O38" i="1" s="1"/>
  <c r="G27" i="1"/>
  <c r="I27" i="1" s="1"/>
  <c r="J27" i="1" s="1"/>
  <c r="M27" i="1" s="1"/>
  <c r="K44" i="1"/>
  <c r="M44" i="1" s="1"/>
  <c r="O44" i="1" s="1"/>
  <c r="G28" i="1"/>
  <c r="I28" i="1" s="1"/>
  <c r="J28" i="1" s="1"/>
  <c r="M28" i="1" s="1"/>
  <c r="K31" i="1"/>
  <c r="M31" i="1" s="1"/>
  <c r="K32" i="1"/>
  <c r="M32" i="1" s="1"/>
  <c r="O32" i="1" s="1"/>
  <c r="K42" i="1"/>
  <c r="M42" i="1" s="1"/>
  <c r="O42" i="1" s="1"/>
  <c r="K40" i="1"/>
  <c r="M40" i="1" s="1"/>
  <c r="O40" i="1" s="1"/>
  <c r="K37" i="1"/>
  <c r="M37" i="1" s="1"/>
  <c r="K41" i="1"/>
  <c r="M41" i="1" s="1"/>
  <c r="O41" i="1" s="1"/>
  <c r="K39" i="1"/>
  <c r="M39" i="1" s="1"/>
  <c r="O39" i="1" s="1"/>
  <c r="K34" i="1"/>
  <c r="M34" i="1" s="1"/>
  <c r="O34" i="1" s="1"/>
  <c r="K43" i="1"/>
  <c r="M43" i="1" s="1"/>
  <c r="O43" i="1" s="1"/>
  <c r="K47" i="1"/>
  <c r="M47" i="1" s="1"/>
  <c r="K45" i="1"/>
  <c r="M45" i="1" s="1"/>
</calcChain>
</file>

<file path=xl/sharedStrings.xml><?xml version="1.0" encoding="utf-8"?>
<sst xmlns="http://schemas.openxmlformats.org/spreadsheetml/2006/main" count="818" uniqueCount="340">
  <si>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</si>
  <si>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</si>
  <si>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</si>
  <si>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</si>
  <si>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</si>
  <si>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</si>
  <si>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</si>
  <si>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</si>
  <si>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</si>
  <si>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</si>
  <si>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</si>
  <si>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</si>
  <si>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</si>
  <si>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</si>
  <si>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</si>
  <si>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</si>
  <si>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</si>
  <si>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</si>
  <si>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</si>
  <si>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</si>
  <si>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</si>
  <si>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</si>
  <si>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</si>
  <si>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</si>
  <si>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</si>
  <si>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</si>
  <si>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</si>
  <si>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</si>
  <si>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</si>
  <si>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</si>
  <si>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</si>
  <si>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</si>
  <si>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</si>
  <si>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</si>
  <si>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</si>
  <si>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</si>
  <si>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</si>
  <si>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</si>
  <si>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</si>
  <si>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</si>
  <si>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</si>
  <si>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</si>
  <si>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</si>
  <si>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</si>
  <si>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</si>
  <si>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</si>
  <si>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</si>
  <si>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</si>
  <si>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</si>
  <si>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</si>
  <si>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</si>
  <si>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</si>
  <si>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</si>
  <si>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</si>
  <si>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</si>
  <si>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</si>
  <si>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</si>
  <si>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</si>
  <si>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</si>
  <si>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</si>
  <si>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</si>
  <si>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</si>
  <si>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</si>
  <si>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</si>
  <si>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</si>
  <si>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</si>
  <si>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</si>
  <si>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</si>
  <si>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</si>
  <si>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</si>
  <si>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</si>
  <si>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</si>
  <si>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</si>
  <si>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</si>
  <si>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</si>
  <si>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</si>
  <si>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</si>
  <si>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</si>
  <si>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</si>
  <si>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</si>
  <si>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</si>
  <si>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</si>
  <si>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</si>
  <si>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</si>
  <si>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</si>
  <si>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</si>
  <si>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</si>
  <si>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</si>
  <si>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</si>
  <si>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</si>
  <si>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</si>
  <si>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</si>
  <si>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</si>
  <si>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</si>
  <si>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</si>
  <si>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</si>
  <si>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</si>
  <si>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</si>
  <si>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</si>
  <si>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</si>
  <si>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</si>
  <si>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</si>
  <si>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</si>
  <si>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</si>
  <si>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</si>
  <si>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</si>
  <si>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</si>
  <si>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</si>
  <si>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</si>
  <si>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</si>
  <si>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</si>
  <si>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</si>
  <si>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</si>
  <si>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</si>
  <si>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</si>
  <si>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</si>
  <si>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</si>
  <si>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</si>
  <si>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</si>
  <si>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</si>
  <si>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</si>
  <si>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</si>
  <si>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</si>
  <si>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</si>
  <si>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</si>
  <si>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</si>
  <si>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</si>
  <si>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</si>
  <si>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</si>
  <si>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</si>
  <si>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</si>
  <si>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</si>
  <si>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</si>
  <si>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</si>
  <si>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</si>
  <si>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</si>
  <si>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</si>
  <si>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</si>
  <si>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</si>
  <si>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</si>
  <si>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</si>
  <si>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</si>
  <si>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</si>
  <si>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</si>
  <si>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</si>
  <si>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</si>
  <si>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</si>
  <si>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</si>
  <si>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</si>
  <si>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</si>
  <si>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</si>
  <si>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</si>
  <si>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</si>
  <si>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</si>
  <si>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</si>
  <si>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</si>
  <si>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</si>
  <si>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</si>
  <si>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</si>
  <si>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</si>
  <si>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</si>
  <si>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</si>
  <si>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</si>
  <si>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</si>
  <si>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</si>
  <si>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</si>
  <si>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</si>
  <si>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</si>
  <si>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</si>
  <si>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</si>
  <si>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</si>
  <si>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</si>
  <si>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</si>
  <si>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</si>
  <si>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</si>
  <si>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</si>
  <si>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</si>
  <si>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</si>
  <si>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</si>
  <si>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</si>
  <si>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</si>
  <si>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</si>
  <si>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</si>
  <si>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</si>
  <si>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</si>
  <si>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</si>
  <si>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</si>
  <si>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</si>
  <si>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</si>
  <si>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</si>
  <si>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</si>
  <si>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</si>
  <si>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</si>
  <si>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</si>
  <si>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</si>
  <si>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</si>
  <si>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</si>
  <si>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</si>
  <si>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</si>
  <si>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</si>
  <si>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</si>
  <si>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</si>
  <si>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</si>
  <si>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</si>
  <si>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</si>
  <si>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</si>
  <si>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</si>
  <si>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</si>
  <si>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</si>
  <si>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</si>
  <si>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</si>
  <si>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</si>
  <si>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</si>
  <si>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</si>
  <si>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</si>
  <si>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</si>
  <si>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</si>
  <si>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</si>
  <si>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</si>
  <si>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</si>
  <si>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</si>
  <si>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</si>
  <si>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</si>
  <si>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</si>
  <si>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</si>
  <si>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</si>
  <si>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</si>
  <si>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</si>
  <si>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</si>
  <si>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</si>
  <si>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Front Neck Drop from HSP</t>
  </si>
  <si>
    <t>Back Neck Drop from HSP</t>
  </si>
  <si>
    <t>Neck Trim Height</t>
  </si>
  <si>
    <t>Shoulder Width - Set in</t>
  </si>
  <si>
    <t>Across Front (6" from HSP)</t>
  </si>
  <si>
    <t>Across Back (6" from HSP)</t>
  </si>
  <si>
    <t>Armhole Drop from HSP</t>
  </si>
  <si>
    <t>Shoulder Slope (for Ref.)</t>
  </si>
  <si>
    <t>Hem Circumference - Straight</t>
  </si>
  <si>
    <t>CB Sleeve Length - Short SLV</t>
  </si>
  <si>
    <t>KHÔNG WASH</t>
  </si>
  <si>
    <t xml:space="preserve">NỀN TRẮNG CHỮ ĐEN </t>
  </si>
  <si>
    <t>BRIGHT WHITE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</si>
  <si>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</si>
  <si>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</si>
  <si>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</si>
  <si>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</si>
  <si>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</si>
  <si>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</si>
  <si>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</si>
  <si>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</si>
  <si>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</si>
  <si>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</si>
  <si>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</si>
  <si>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</si>
  <si>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</si>
  <si>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THÔNG SỐ CÓ ADD L=4%, W=3%</t>
  </si>
  <si>
    <t>17 1/2</t>
  </si>
  <si>
    <t>Chữ tô đỏ UA đề xuất dung size mới cho sản xuất</t>
  </si>
  <si>
    <t>MER: LÀI/ TIÊN - 204</t>
  </si>
  <si>
    <t>S4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</si>
  <si>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TỪ ĐỈNH VAI ĐẾN ĐỈNH HÌNH IN</t>
    </r>
  </si>
  <si>
    <t>NHÃN DỆT BẰNG VẢI 38MM*71MM 
(NHÃN CHÍNH-PHÂN THEO TỪNG SIZE)
CODE: HSC-ML-0075(WOMENS)</t>
  </si>
  <si>
    <t>Herschel Supply Co.</t>
  </si>
  <si>
    <t>Evaluation</t>
  </si>
  <si>
    <t>Style Name:</t>
  </si>
  <si>
    <t>Women's Tee</t>
  </si>
  <si>
    <t>Base Size:</t>
  </si>
  <si>
    <t>Last Update</t>
  </si>
  <si>
    <t>Style Number:</t>
  </si>
  <si>
    <t>Category:</t>
  </si>
  <si>
    <t>Women's Apparel</t>
  </si>
  <si>
    <t>Status:</t>
  </si>
  <si>
    <t>Season:</t>
  </si>
  <si>
    <t>Developer:</t>
  </si>
  <si>
    <t>BJ Kang</t>
  </si>
  <si>
    <t>Stage:</t>
  </si>
  <si>
    <t>CODE</t>
  </si>
  <si>
    <t>DESCRIPTION</t>
  </si>
  <si>
    <t/>
  </si>
  <si>
    <t>TOLERANCE</t>
  </si>
  <si>
    <t>Tol UA suggest</t>
  </si>
  <si>
    <t>S (TSTP)</t>
  </si>
  <si>
    <t xml:space="preserve">S </t>
  </si>
  <si>
    <t>Grading</t>
  </si>
  <si>
    <t>A</t>
  </si>
  <si>
    <t>Neck Width HSP Seam to Sea</t>
  </si>
  <si>
    <t>Rộng cổ từ đường may đến đường may</t>
  </si>
  <si>
    <t>7 1/2</t>
  </si>
  <si>
    <t>B</t>
  </si>
  <si>
    <t>Hạ cổ trước từ đỉnh vai</t>
  </si>
  <si>
    <t>C</t>
  </si>
  <si>
    <t>Hạ cổ sau từ đỉnh vai</t>
  </si>
  <si>
    <t>1 1/4</t>
  </si>
  <si>
    <t>E</t>
  </si>
  <si>
    <t>Cao rib cổ</t>
  </si>
  <si>
    <t>7/8</t>
  </si>
  <si>
    <t>G</t>
  </si>
  <si>
    <t>Rộng vai</t>
  </si>
  <si>
    <t>3/8</t>
  </si>
  <si>
    <t>H</t>
  </si>
  <si>
    <t>Ngang thân trước (6" từ đỉnh vai)</t>
  </si>
  <si>
    <t>I</t>
  </si>
  <si>
    <t>Ngang thân sau (6" từ đỉnh vai)</t>
  </si>
  <si>
    <t>16 1/2</t>
  </si>
  <si>
    <t>J</t>
  </si>
  <si>
    <t>Hạ nách từ đỉnh vai (nách đo thẳng)</t>
  </si>
  <si>
    <t>K</t>
  </si>
  <si>
    <t>Xuôi vai -Đo khoảng cách từ đỉnh vai đến hạ vai</t>
  </si>
  <si>
    <t>Placement</t>
  </si>
  <si>
    <t>Shoulder Seam Forward (for R</t>
  </si>
  <si>
    <t>Chồm vai</t>
  </si>
  <si>
    <t>Chest Circumference  1" Belo</t>
  </si>
  <si>
    <t>Vòng ngực dưới nách 1"</t>
  </si>
  <si>
    <t>N</t>
  </si>
  <si>
    <t>Vòng lai - đo thẳng</t>
  </si>
  <si>
    <t>37 1/2</t>
  </si>
  <si>
    <t>O</t>
  </si>
  <si>
    <t>Front Length (HSP to Hem) - A</t>
  </si>
  <si>
    <t>Dài thân trước (từ đỉnh vai đến lai) - trên hông dưới</t>
  </si>
  <si>
    <t>R</t>
  </si>
  <si>
    <t>Dài tay từ giữa cổ sau - tay ngắn</t>
  </si>
  <si>
    <t>Bicep Circumference 1" from</t>
  </si>
  <si>
    <t>Vòng bắp tay dưới vòng nách 1"</t>
  </si>
  <si>
    <t>T</t>
  </si>
  <si>
    <t>Sleeve Hem Circumference - S</t>
  </si>
  <si>
    <t>Vòng lai tay - tay ngắn</t>
  </si>
  <si>
    <t>13 1/2</t>
  </si>
  <si>
    <t>BASIC TEE WOMEN’S</t>
  </si>
  <si>
    <t>TÁC NGHIỆP MAY MẪU PHOTOSHOOT - THAM KHẢO CÁCH MAY THEO ÁO MẪU CHUYỂN KÈM TÁC NGHIỆP</t>
  </si>
  <si>
    <t>H06-ST111W</t>
  </si>
  <si>
    <t>BITTER CHOCOLATE</t>
  </si>
  <si>
    <t>H06-0533</t>
  </si>
  <si>
    <t>IN BÁN THÀNH PHẨM THÂN TRƯỚC</t>
  </si>
  <si>
    <t>DUYỆT MÀU SẮC + CHẤT LƯỢNG HÌNH IN THEO S/O MÃ H06-ST111W MÀU CHUYỂN CHO PRINTING NGÀY 15/7</t>
  </si>
  <si>
    <t>W: 5CM</t>
  </si>
  <si>
    <t>19CM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</si>
  <si>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TỪ NÁCH ĐẾN CẠNH HÌNH IN</t>
    </r>
  </si>
  <si>
    <t>10CM</t>
  </si>
  <si>
    <t>DỰ KIẾN 10/8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</si>
</sst>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\-mm\-dd;@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29"/>
      <name val="Muli"/>
    </font>
    <font>
      <sz val="22"/>
      <color rgb="FF000000"/>
      <name val="Muli"/>
    </font>
    <font>
      <b/>
      <sz val="18"/>
      <name val="Muli"/>
    </font>
    <font>
      <b/>
      <sz val="18"/>
      <color rgb="FF000000"/>
      <name val="Muli"/>
    </font>
    <font>
      <b/>
      <sz val="22"/>
      <color rgb="FFFF0000"/>
      <name val="Muli"/>
    </font>
    <font>
      <b/>
      <sz val="22"/>
      <color rgb="FF000000"/>
      <name val="Muli"/>
    </font>
    <font>
      <b/>
      <sz val="24"/>
      <color rgb="FFFF0000"/>
      <name val="Muli"/>
    </font>
    <font>
      <sz val="24"/>
      <color rgb="FF000000"/>
      <name val="Muli"/>
    </font>
    <font>
      <sz val="24"/>
      <color rgb="FFFF0000"/>
      <name val="Muli"/>
    </font>
    <font>
      <b/>
      <sz val="24"/>
      <color rgb="FF000000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7E6E6"/>
      </patternFill>
    </fill>
    <fill>
      <patternFill patternType="solid">
        <fgColor theme="6" tint="0.399975585192419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8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1" fontId="90" fillId="0" borderId="42" xfId="2" applyNumberFormat="1" applyFont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98" fillId="0" borderId="0" xfId="0" applyFont="1" applyAlignment="1">
      <alignment horizontal="left" vertical="top" wrapText="1"/>
    </xf>
    <xf numFmtId="0" fontId="26" fillId="0" borderId="67" xfId="0" applyFont="1" applyBorder="1" applyAlignment="1">
      <alignment horizontal="left" vertical="top"/>
    </xf>
    <xf numFmtId="0" fontId="26" fillId="0" borderId="67" xfId="0" applyFont="1" applyBorder="1" applyAlignment="1">
      <alignment vertical="top" wrapText="1"/>
    </xf>
    <xf numFmtId="0" fontId="98" fillId="0" borderId="0" xfId="0" applyFont="1" applyAlignment="1">
      <alignment vertical="top" wrapText="1"/>
    </xf>
    <xf numFmtId="0" fontId="26" fillId="0" borderId="68" xfId="0" applyFont="1" applyBorder="1" applyAlignment="1">
      <alignment vertical="top"/>
    </xf>
    <xf numFmtId="0" fontId="26" fillId="0" borderId="68" xfId="0" applyFont="1" applyBorder="1" applyAlignment="1">
      <alignment horizontal="center" vertical="center"/>
    </xf>
    <xf numFmtId="0" fontId="98" fillId="0" borderId="68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0" fontId="98" fillId="0" borderId="0" xfId="0" applyFont="1" applyAlignment="1">
      <alignment horizontal="left" vertical="top"/>
    </xf>
    <xf numFmtId="0" fontId="26" fillId="0" borderId="69" xfId="0" applyFont="1" applyBorder="1" applyAlignment="1">
      <alignment horizontal="left" vertical="top"/>
    </xf>
    <xf numFmtId="0" fontId="26" fillId="0" borderId="69" xfId="0" applyFont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98" fillId="0" borderId="70" xfId="0" applyFont="1" applyBorder="1" applyAlignment="1">
      <alignment horizontal="center" vertical="center"/>
    </xf>
    <xf numFmtId="0" fontId="26" fillId="0" borderId="59" xfId="0" applyFont="1" applyBorder="1" applyAlignment="1">
      <alignment horizontal="left" vertical="top"/>
    </xf>
    <xf numFmtId="0" fontId="26" fillId="0" borderId="59" xfId="0" applyFont="1" applyBorder="1" applyAlignment="1">
      <alignment vertical="top" wrapText="1"/>
    </xf>
    <xf numFmtId="0" fontId="26" fillId="0" borderId="71" xfId="0" applyFont="1" applyBorder="1" applyAlignment="1">
      <alignment vertical="top"/>
    </xf>
    <xf numFmtId="0" fontId="26" fillId="0" borderId="71" xfId="0" applyFont="1" applyBorder="1" applyAlignment="1">
      <alignment horizontal="center" vertical="center"/>
    </xf>
    <xf numFmtId="0" fontId="98" fillId="0" borderId="71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26" fillId="49" borderId="64" xfId="0" applyFont="1" applyFill="1" applyBorder="1" applyAlignment="1">
      <alignment vertical="top" wrapText="1"/>
    </xf>
    <xf numFmtId="0" fontId="99" fillId="0" borderId="72" xfId="0" applyFont="1" applyBorder="1" applyAlignment="1">
      <alignment horizontal="left" vertical="center" wrapText="1"/>
    </xf>
    <xf numFmtId="0" fontId="99" fillId="0" borderId="64" xfId="0" applyFont="1" applyBorder="1" applyAlignment="1">
      <alignment vertical="center" wrapText="1"/>
    </xf>
    <xf numFmtId="0" fontId="99" fillId="0" borderId="66" xfId="0" applyFont="1" applyBorder="1" applyAlignment="1">
      <alignment vertical="center" wrapText="1"/>
    </xf>
    <xf numFmtId="0" fontId="99" fillId="0" borderId="66" xfId="0" applyFont="1" applyBorder="1" applyAlignment="1">
      <alignment horizontal="left" vertical="center" wrapText="1"/>
    </xf>
    <xf numFmtId="0" fontId="99" fillId="50" borderId="72" xfId="0" applyFont="1" applyFill="1" applyBorder="1" applyAlignment="1">
      <alignment horizontal="center" vertical="center"/>
    </xf>
    <xf numFmtId="0" fontId="99" fillId="50" borderId="72" xfId="0" applyFont="1" applyFill="1" applyBorder="1" applyAlignment="1">
      <alignment horizontal="center" vertical="center" wrapText="1"/>
    </xf>
    <xf numFmtId="0" fontId="99" fillId="12" borderId="72" xfId="0" applyFont="1" applyFill="1" applyBorder="1" applyAlignment="1">
      <alignment horizontal="center" vertical="center" wrapText="1"/>
    </xf>
    <xf numFmtId="0" fontId="100" fillId="50" borderId="72" xfId="0" applyFont="1" applyFill="1" applyBorder="1" applyAlignment="1">
      <alignment horizontal="center" vertical="center" wrapText="1"/>
    </xf>
    <xf numFmtId="0" fontId="100" fillId="0" borderId="0" xfId="0" applyFont="1" applyAlignment="1">
      <alignment horizontal="left" vertical="center" wrapText="1"/>
    </xf>
    <xf numFmtId="0" fontId="26" fillId="0" borderId="72" xfId="0" applyFont="1" applyBorder="1" applyAlignment="1">
      <alignment horizontal="left" vertical="top" wrapText="1"/>
    </xf>
    <xf numFmtId="0" fontId="26" fillId="0" borderId="64" xfId="0" applyFont="1" applyBorder="1" applyAlignment="1">
      <alignment vertical="top"/>
    </xf>
    <xf numFmtId="0" fontId="26" fillId="0" borderId="66" xfId="0" applyFont="1" applyBorder="1" applyAlignment="1">
      <alignment vertical="top" wrapText="1"/>
    </xf>
    <xf numFmtId="0" fontId="26" fillId="0" borderId="72" xfId="0" applyFont="1" applyBorder="1" applyAlignment="1">
      <alignment horizontal="center" vertical="center" wrapText="1"/>
    </xf>
    <xf numFmtId="12" fontId="27" fillId="50" borderId="72" xfId="0" applyNumberFormat="1" applyFont="1" applyFill="1" applyBorder="1" applyAlignment="1">
      <alignment horizontal="center" vertical="center" wrapText="1"/>
    </xf>
    <xf numFmtId="12" fontId="26" fillId="0" borderId="72" xfId="0" applyNumberFormat="1" applyFont="1" applyBorder="1" applyAlignment="1">
      <alignment horizontal="center" vertical="center" wrapText="1"/>
    </xf>
    <xf numFmtId="12" fontId="27" fillId="12" borderId="72" xfId="0" applyNumberFormat="1" applyFont="1" applyFill="1" applyBorder="1" applyAlignment="1">
      <alignment horizontal="center" vertical="center" wrapText="1"/>
    </xf>
    <xf numFmtId="12" fontId="98" fillId="0" borderId="72" xfId="0" applyNumberFormat="1" applyFont="1" applyBorder="1" applyAlignment="1">
      <alignment horizontal="center" vertical="center" wrapText="1"/>
    </xf>
    <xf numFmtId="12" fontId="101" fillId="50" borderId="72" xfId="0" applyNumberFormat="1" applyFont="1" applyFill="1" applyBorder="1" applyAlignment="1">
      <alignment horizontal="center" vertical="center" wrapText="1"/>
    </xf>
    <xf numFmtId="12" fontId="102" fillId="50" borderId="72" xfId="0" applyNumberFormat="1" applyFont="1" applyFill="1" applyBorder="1" applyAlignment="1">
      <alignment horizontal="center" vertical="center" wrapText="1" shrinkToFit="1"/>
    </xf>
    <xf numFmtId="12" fontId="102" fillId="12" borderId="72" xfId="0" applyNumberFormat="1" applyFont="1" applyFill="1" applyBorder="1" applyAlignment="1">
      <alignment horizontal="center" vertical="center" wrapText="1" shrinkToFit="1"/>
    </xf>
    <xf numFmtId="1" fontId="98" fillId="0" borderId="72" xfId="0" applyNumberFormat="1" applyFont="1" applyBorder="1" applyAlignment="1">
      <alignment horizontal="center" vertical="center" wrapText="1" shrinkToFit="1"/>
    </xf>
    <xf numFmtId="12" fontId="101" fillId="50" borderId="74" xfId="0" applyNumberFormat="1" applyFont="1" applyFill="1" applyBorder="1" applyAlignment="1">
      <alignment horizontal="center" vertical="center" wrapText="1"/>
    </xf>
    <xf numFmtId="12" fontId="26" fillId="0" borderId="74" xfId="0" applyNumberFormat="1" applyFont="1" applyBorder="1" applyAlignment="1">
      <alignment horizontal="center" vertical="center" wrapText="1"/>
    </xf>
    <xf numFmtId="12" fontId="27" fillId="50" borderId="74" xfId="0" applyNumberFormat="1" applyFont="1" applyFill="1" applyBorder="1" applyAlignment="1">
      <alignment horizontal="center" vertical="center" wrapText="1"/>
    </xf>
    <xf numFmtId="12" fontId="27" fillId="12" borderId="74" xfId="0" applyNumberFormat="1" applyFont="1" applyFill="1" applyBorder="1" applyAlignment="1">
      <alignment horizontal="center" vertical="center" wrapText="1"/>
    </xf>
    <xf numFmtId="12" fontId="98" fillId="0" borderId="74" xfId="0" applyNumberFormat="1" applyFont="1" applyBorder="1" applyAlignment="1">
      <alignment horizontal="center" vertical="center" wrapText="1"/>
    </xf>
    <xf numFmtId="0" fontId="37" fillId="0" borderId="68" xfId="0" applyFont="1" applyBorder="1" applyAlignment="1">
      <alignment vertical="top"/>
    </xf>
    <xf numFmtId="0" fontId="37" fillId="0" borderId="68" xfId="0" applyFont="1" applyBorder="1" applyAlignment="1">
      <alignment vertical="top" wrapText="1"/>
    </xf>
    <xf numFmtId="0" fontId="37" fillId="0" borderId="68" xfId="0" applyFont="1" applyBorder="1" applyAlignment="1">
      <alignment horizontal="center" vertical="center" wrapText="1"/>
    </xf>
    <xf numFmtId="0" fontId="104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177" fontId="104" fillId="0" borderId="0" xfId="0" applyNumberFormat="1" applyFont="1" applyAlignment="1">
      <alignment vertical="top" wrapText="1" shrinkToFit="1"/>
    </xf>
    <xf numFmtId="177" fontId="104" fillId="0" borderId="0" xfId="0" applyNumberFormat="1" applyFont="1" applyAlignment="1">
      <alignment horizontal="left" vertical="top" wrapText="1" shrinkToFit="1"/>
    </xf>
    <xf numFmtId="0" fontId="104" fillId="0" borderId="0" xfId="0" applyFont="1" applyAlignment="1">
      <alignment horizontal="center" vertical="center" wrapText="1"/>
    </xf>
    <xf numFmtId="0" fontId="104" fillId="0" borderId="0" xfId="0" applyFont="1" applyAlignment="1">
      <alignment vertical="top"/>
    </xf>
    <xf numFmtId="0" fontId="104" fillId="0" borderId="0" xfId="0" applyFont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 wrapText="1"/>
    </xf>
    <xf numFmtId="0" fontId="105" fillId="0" borderId="0" xfId="0" applyFont="1" applyAlignment="1">
      <alignment vertical="top"/>
    </xf>
    <xf numFmtId="0" fontId="38" fillId="0" borderId="0" xfId="0" applyFont="1" applyAlignment="1">
      <alignment horizontal="center" vertical="center" wrapText="1"/>
    </xf>
    <xf numFmtId="1" fontId="106" fillId="0" borderId="0" xfId="0" applyNumberFormat="1" applyFont="1" applyAlignment="1">
      <alignment vertical="top" wrapText="1" shrinkToFit="1"/>
    </xf>
    <xf numFmtId="1" fontId="103" fillId="0" borderId="0" xfId="0" applyNumberFormat="1" applyFont="1" applyAlignment="1">
      <alignment horizontal="right" vertical="top" wrapText="1" shrinkToFit="1"/>
    </xf>
    <xf numFmtId="0" fontId="105" fillId="0" borderId="0" xfId="0" applyFont="1" applyAlignment="1">
      <alignment horizontal="left" vertical="top"/>
    </xf>
    <xf numFmtId="0" fontId="105" fillId="0" borderId="0" xfId="0" applyFont="1" applyAlignment="1">
      <alignment horizontal="left" vertical="top" wrapText="1"/>
    </xf>
    <xf numFmtId="0" fontId="105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/>
    </xf>
    <xf numFmtId="0" fontId="105" fillId="0" borderId="0" xfId="0" applyFont="1" applyAlignment="1">
      <alignment vertical="top" wrapText="1"/>
    </xf>
    <xf numFmtId="0" fontId="98" fillId="0" borderId="0" xfId="0" applyFont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97" fillId="2" borderId="43" xfId="0" quotePrefix="1" applyFont="1" applyFill="1" applyBorder="1" applyAlignment="1">
      <alignment horizontal="center" vertical="center" wrapText="1"/>
    </xf>
    <xf numFmtId="0" fontId="97" fillId="2" borderId="40" xfId="0" quotePrefix="1" applyFont="1" applyFill="1" applyBorder="1" applyAlignment="1">
      <alignment horizontal="center" vertical="center" wrapText="1"/>
    </xf>
    <xf numFmtId="0" fontId="97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center" vertical="top" wrapText="1"/>
    </xf>
    <xf numFmtId="0" fontId="37" fillId="0" borderId="66" xfId="0" applyFont="1" applyBorder="1" applyAlignment="1">
      <alignment horizontal="center" vertical="top" wrapText="1"/>
    </xf>
    <xf numFmtId="0" fontId="37" fillId="47" borderId="64" xfId="0" applyFont="1" applyFill="1" applyBorder="1" applyAlignment="1">
      <alignment horizontal="center" vertical="center" wrapText="1"/>
    </xf>
    <xf numFmtId="0" fontId="37" fillId="47" borderId="65" xfId="0" applyFont="1" applyFill="1" applyBorder="1" applyAlignment="1">
      <alignment horizontal="center" vertical="center" wrapText="1"/>
    </xf>
    <xf numFmtId="0" fontId="103" fillId="50" borderId="42" xfId="0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4</xdr:row>
      <xdr:rowOff>158750</xdr:rowOff>
    </xdr:from>
    <xdr:to>
      <xdr:col>16</xdr:col>
      <xdr:colOff>1060562</xdr:colOff>
      <xdr:row>7</xdr:row>
      <xdr:rowOff>352552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D9CF9E-F6CA-3946-5224-5CC45A5A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99375" y="2254250"/>
          <a:ext cx="2171812" cy="2463927"/>
        </a:xfrm>
        <a:prstGeom prst="rect">
          <a:avLst/>
        </a:prstGeom>
      </xdr:spPr>
    </xdr:pic>
    <xdr:clientData/>
  </xdr:twoCellAnchor>
  <xdr:twoCellAnchor editAs="oneCell">
    <xdr:from>
      <xdr:col>11</xdr:col>
      <xdr:colOff>1000124</xdr:colOff>
      <xdr:row>52</xdr:row>
      <xdr:rowOff>95250</xdr:rowOff>
    </xdr:from>
    <xdr:to>
      <xdr:col>14</xdr:col>
      <xdr:colOff>444499</xdr:colOff>
      <xdr:row>57</xdr:row>
      <xdr:rowOff>439209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688F3-DEC8-A3C0-AAD6-26EBE34EF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76749" y="30686375"/>
          <a:ext cx="3317875" cy="4423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3762378</xdr:colOff>
      <xdr:row>22</xdr:row>
      <xdr:rowOff>111124</xdr:rowOff>
    </xdr:from>
    <xdr:to>
      <xdr:col>1</xdr:col>
      <xdr:colOff>8175630</xdr:colOff>
      <xdr:row>22</xdr:row>
      <xdr:rowOff>2273909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094861" y="23909641"/>
          <a:ext cx="2162785" cy="4413252"/>
        </a:xfrm>
        <a:prstGeom prst="rect">
          <a:avLst/>
        </a:prstGeom>
      </xdr:spPr>
    </xdr:pic>
    <xdr:clientData/>
  </xdr:twoCellAnchor>
  <xdr:twoCellAnchor>
    <xdr:from>
      <xdr:col>1</xdr:col>
      <xdr:colOff>2730501</xdr:colOff>
      <xdr:row>19</xdr:row>
      <xdr:rowOff>95250</xdr:rowOff>
    </xdr:from>
    <xdr:to>
      <xdr:col>1</xdr:col>
      <xdr:colOff>8572500</xdr:colOff>
      <xdr:row>19</xdr:row>
      <xdr:rowOff>3940175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9937751" y="19748500"/>
          <a:ext cx="5841999" cy="3844925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4028594</xdr:colOff>
      <xdr:row>25</xdr:row>
      <xdr:rowOff>31749</xdr:rowOff>
    </xdr:from>
    <xdr:to>
      <xdr:col>1</xdr:col>
      <xdr:colOff>5651500</xdr:colOff>
      <xdr:row>25</xdr:row>
      <xdr:rowOff>3292242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AEB1BF-2D64-4D7C-BCC8-AACD170B9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35844" y="31257874"/>
          <a:ext cx="1622906" cy="3260493"/>
        </a:xfrm>
        <a:prstGeom prst="rect">
          <a:avLst/>
        </a:prstGeom>
      </xdr:spPr>
    </xdr:pic>
    <xdr:clientData/>
  </xdr:twoCellAnchor>
  <xdr:twoCellAnchor editAs="oneCell">
    <xdr:from>
      <xdr:col>1</xdr:col>
      <xdr:colOff>6132838</xdr:colOff>
      <xdr:row>25</xdr:row>
      <xdr:rowOff>57965</xdr:rowOff>
    </xdr:from>
    <xdr:to>
      <xdr:col>1</xdr:col>
      <xdr:colOff>7657368</xdr:colOff>
      <xdr:row>25</xdr:row>
      <xdr:rowOff>3317875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3F583-F4F4-4561-BA81-5D89ADF6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40088" y="31284090"/>
          <a:ext cx="1524530" cy="3259910"/>
        </a:xfrm>
        <a:prstGeom prst="rect">
          <a:avLst/>
        </a:prstGeom>
      </xdr:spPr>
    </xdr:pic>
    <xdr:clientData/>
  </xdr:twoCellAnchor>
  <xdr:twoCellAnchor editAs="oneCell">
    <xdr:from>
      <xdr:col>1</xdr:col>
      <xdr:colOff>5032375</xdr:colOff>
      <xdr:row>27</xdr:row>
      <xdr:rowOff>190500</xdr:rowOff>
    </xdr:from>
    <xdr:to>
      <xdr:col>1</xdr:col>
      <xdr:colOff>5873751</xdr:colOff>
      <xdr:row>27</xdr:row>
      <xdr:rowOff>2383147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314964F-8290-4B9B-89ED-EA348D55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9625" y="39989125"/>
          <a:ext cx="841376" cy="2192647"/>
        </a:xfrm>
        <a:prstGeom prst="rect">
          <a:avLst/>
        </a:prstGeom>
      </xdr:spPr>
    </xdr:pic>
    <xdr:clientData/>
  </xdr:twoCellAnchor>
  <xdr:twoCellAnchor editAs="oneCell">
    <xdr:from>
      <xdr:col>1</xdr:col>
      <xdr:colOff>4810125</xdr:colOff>
      <xdr:row>29</xdr:row>
      <xdr:rowOff>95250</xdr:rowOff>
    </xdr:from>
    <xdr:to>
      <xdr:col>1</xdr:col>
      <xdr:colOff>7956092</xdr:colOff>
      <xdr:row>29</xdr:row>
      <xdr:rowOff>2301874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21B343-92B2-47A1-8F00-5AF8414A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17375" y="39036625"/>
          <a:ext cx="3145967" cy="2206624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95250</xdr:rowOff>
    </xdr:from>
    <xdr:to>
      <xdr:col>1</xdr:col>
      <xdr:colOff>7127875</xdr:colOff>
      <xdr:row>31</xdr:row>
      <xdr:rowOff>1897422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3AB5DFE-F515-4225-B462-C8BE8EAF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938000" y="42497375"/>
          <a:ext cx="2397125" cy="1802172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4E054D2-B637-4170-BA13-1294484F395F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5127625</xdr:colOff>
      <xdr:row>39</xdr:row>
      <xdr:rowOff>158750</xdr:rowOff>
    </xdr:from>
    <xdr:to>
      <xdr:col>1</xdr:col>
      <xdr:colOff>6746875</xdr:colOff>
      <xdr:row>39</xdr:row>
      <xdr:rowOff>1616074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FFBF250-65F7-4F12-9357-600A8C2FD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334875" y="57086500"/>
          <a:ext cx="1619250" cy="1457324"/>
        </a:xfrm>
        <a:prstGeom prst="rect">
          <a:avLst/>
        </a:prstGeom>
      </xdr:spPr>
    </xdr:pic>
    <xdr:clientData/>
  </xdr:twoCellAnchor>
  <xdr:twoCellAnchor editAs="oneCell">
    <xdr:from>
      <xdr:col>1</xdr:col>
      <xdr:colOff>6524626</xdr:colOff>
      <xdr:row>25</xdr:row>
      <xdr:rowOff>1682750</xdr:rowOff>
    </xdr:from>
    <xdr:to>
      <xdr:col>1</xdr:col>
      <xdr:colOff>7127876</xdr:colOff>
      <xdr:row>25</xdr:row>
      <xdr:rowOff>2423311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0EF70FD4-A3BD-49DF-8BA8-674ED8145C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731876" y="32908875"/>
          <a:ext cx="603250" cy="740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4778375</xdr:colOff>
      <xdr:row>17</xdr:row>
      <xdr:rowOff>0</xdr:rowOff>
    </xdr:from>
    <xdr:to>
      <xdr:col>1</xdr:col>
      <xdr:colOff>6492875</xdr:colOff>
      <xdr:row>17</xdr:row>
      <xdr:rowOff>2371328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0642756-8033-4A8E-9932-AF12EC9E27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-579" t="-426" r="579" b="49720"/>
        <a:stretch/>
      </xdr:blipFill>
      <xdr:spPr>
        <a:xfrm>
          <a:off x="11985625" y="15636875"/>
          <a:ext cx="1714500" cy="2371328"/>
        </a:xfrm>
        <a:prstGeom prst="rect">
          <a:avLst/>
        </a:prstGeom>
      </xdr:spPr>
    </xdr:pic>
    <xdr:clientData/>
  </xdr:twoCellAnchor>
  <xdr:twoCellAnchor editAs="oneCell">
    <xdr:from>
      <xdr:col>1</xdr:col>
      <xdr:colOff>8921750</xdr:colOff>
      <xdr:row>0</xdr:row>
      <xdr:rowOff>174626</xdr:rowOff>
    </xdr:from>
    <xdr:to>
      <xdr:col>1</xdr:col>
      <xdr:colOff>10668000</xdr:colOff>
      <xdr:row>3</xdr:row>
      <xdr:rowOff>346002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C86ED8-DFB9-4606-8D11-C92E1F523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129000" y="174626"/>
          <a:ext cx="1746250" cy="1981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385C3312" TargetMode="External"/><Relationship Id="rId1" Type="http://schemas.openxmlformats.org/officeDocument/2006/relationships/externalLinkPath" Target="file:///\\385C3312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view="pageBreakPreview" zoomScale="40" zoomScaleNormal="10" zoomScaleSheetLayoutView="40" zoomScalePageLayoutView="25" workbookViewId="0">
      <selection activeCell="B76" sqref="B76:E7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22" style="49" customWidth="1"/>
    <col min="13" max="13" width="20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17" t="s">
        <v>73</v>
      </c>
      <c r="O1" s="417" t="s">
        <v>73</v>
      </c>
      <c r="P1" s="418" t="s">
        <v>74</v>
      </c>
      <c r="Q1" s="418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17" t="s">
        <v>75</v>
      </c>
      <c r="O2" s="417" t="s">
        <v>75</v>
      </c>
      <c r="P2" s="419" t="s">
        <v>76</v>
      </c>
      <c r="Q2" s="419"/>
    </row>
    <row r="3" spans="1:17" s="1" customFormat="1" ht="40" customHeight="1">
      <c r="A3" s="53"/>
      <c r="B3" s="53"/>
      <c r="C3" s="53"/>
      <c r="D3" s="53"/>
      <c r="E3" s="251"/>
      <c r="F3" s="53"/>
      <c r="G3" s="53"/>
      <c r="H3" s="53"/>
      <c r="I3" s="53"/>
      <c r="J3" s="53"/>
      <c r="K3" s="53"/>
      <c r="L3" s="55"/>
      <c r="M3" s="55"/>
      <c r="N3" s="417" t="s">
        <v>77</v>
      </c>
      <c r="O3" s="417" t="s">
        <v>77</v>
      </c>
      <c r="P3" s="420" t="s">
        <v>79</v>
      </c>
      <c r="Q3" s="418"/>
    </row>
    <row r="4" spans="1:17" s="2" customFormat="1" ht="44.5" customHeight="1">
      <c r="B4" s="3" t="s">
        <v>259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403" t="s">
        <v>329</v>
      </c>
      <c r="H5" s="404"/>
      <c r="I5" s="404"/>
      <c r="J5" s="404"/>
      <c r="K5" s="404"/>
      <c r="L5" s="404"/>
      <c r="M5" s="405"/>
    </row>
    <row r="6" spans="1:17" s="7" customFormat="1" ht="61.5" customHeight="1">
      <c r="B6" s="8" t="s">
        <v>43</v>
      </c>
      <c r="C6" s="8"/>
      <c r="D6" s="9" t="s">
        <v>205</v>
      </c>
      <c r="E6" s="11"/>
      <c r="F6" s="8"/>
      <c r="G6" s="406"/>
      <c r="H6" s="407"/>
      <c r="I6" s="407"/>
      <c r="J6" s="407"/>
      <c r="K6" s="407"/>
      <c r="L6" s="407"/>
      <c r="M6" s="408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330</v>
      </c>
      <c r="E7" s="9"/>
      <c r="F7" s="8"/>
      <c r="G7" s="406"/>
      <c r="H7" s="407"/>
      <c r="I7" s="407"/>
      <c r="J7" s="407"/>
      <c r="K7" s="407"/>
      <c r="L7" s="407"/>
      <c r="M7" s="408"/>
      <c r="N7" s="10"/>
      <c r="O7" s="10"/>
      <c r="P7" s="10"/>
      <c r="Q7" s="10"/>
    </row>
    <row r="8" spans="1:17" s="7" customFormat="1" ht="44" customHeight="1">
      <c r="B8" s="8" t="s">
        <v>45</v>
      </c>
      <c r="C8" s="8"/>
      <c r="D8" s="402" t="s">
        <v>328</v>
      </c>
      <c r="E8" s="402"/>
      <c r="F8" s="402"/>
      <c r="G8" s="409"/>
      <c r="H8" s="410"/>
      <c r="I8" s="410"/>
      <c r="J8" s="410"/>
      <c r="K8" s="410"/>
      <c r="L8" s="410"/>
      <c r="M8" s="411"/>
      <c r="N8" s="10"/>
      <c r="O8" s="10"/>
      <c r="P8" s="10"/>
      <c r="Q8" s="10"/>
    </row>
    <row r="9" spans="1:17" s="12" customFormat="1" ht="38" customHeight="1">
      <c r="B9" s="13" t="s">
        <v>1</v>
      </c>
      <c r="C9" s="13"/>
      <c r="D9" s="153" t="s">
        <v>207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3" t="s">
        <v>46</v>
      </c>
      <c r="K10" s="20"/>
      <c r="L10" s="204"/>
      <c r="M10" s="20" t="s">
        <v>260</v>
      </c>
      <c r="N10" s="21"/>
      <c r="O10" s="21"/>
      <c r="P10" s="21"/>
      <c r="Q10" s="21"/>
    </row>
    <row r="11" spans="1:17" s="12" customFormat="1" ht="67" customHeight="1">
      <c r="B11" s="20" t="s">
        <v>3</v>
      </c>
      <c r="C11" s="20"/>
      <c r="D11" s="414"/>
      <c r="E11" s="415"/>
      <c r="F11" s="415"/>
      <c r="G11" s="22"/>
      <c r="H11" s="23"/>
      <c r="I11" s="20"/>
      <c r="J11" s="203" t="s">
        <v>4</v>
      </c>
      <c r="K11" s="20"/>
      <c r="L11" s="204"/>
      <c r="M11" s="412" t="s">
        <v>198</v>
      </c>
      <c r="N11" s="412"/>
      <c r="O11" s="412"/>
      <c r="P11" s="412"/>
      <c r="Q11" s="412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3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416"/>
      <c r="C13" s="416"/>
      <c r="D13" s="416"/>
      <c r="E13" s="416"/>
      <c r="F13" s="416"/>
      <c r="G13" s="25"/>
      <c r="H13" s="26"/>
      <c r="I13" s="20"/>
      <c r="J13" s="203" t="s">
        <v>6</v>
      </c>
      <c r="K13" s="20"/>
      <c r="L13" s="204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3" t="s">
        <v>8</v>
      </c>
      <c r="K14" s="20"/>
      <c r="L14" s="204"/>
      <c r="M14" s="21" t="s">
        <v>199</v>
      </c>
      <c r="N14" s="21"/>
      <c r="O14" s="21"/>
      <c r="P14" s="21"/>
      <c r="Q14" s="21"/>
    </row>
    <row r="15" spans="1:17" s="12" customFormat="1" ht="43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7.5" customHeight="1">
      <c r="B17" s="215"/>
      <c r="C17" s="216" t="s">
        <v>72</v>
      </c>
      <c r="D17" s="216" t="s">
        <v>9</v>
      </c>
      <c r="E17" s="217" t="s">
        <v>56</v>
      </c>
      <c r="F17" s="217" t="s">
        <v>182</v>
      </c>
      <c r="G17" s="217" t="s">
        <v>60</v>
      </c>
      <c r="H17" s="217" t="s">
        <v>10</v>
      </c>
      <c r="I17" s="217" t="s">
        <v>57</v>
      </c>
      <c r="J17" s="217" t="s">
        <v>58</v>
      </c>
      <c r="K17" s="217" t="s">
        <v>59</v>
      </c>
      <c r="L17" s="217"/>
      <c r="M17" s="217"/>
      <c r="N17" s="217"/>
      <c r="O17" s="217"/>
      <c r="P17" s="262"/>
      <c r="Q17" s="263" t="s">
        <v>11</v>
      </c>
    </row>
    <row r="18" spans="1:17" s="218" customFormat="1" ht="97.5" customHeight="1">
      <c r="B18" s="219" t="s">
        <v>12</v>
      </c>
      <c r="C18" s="252"/>
      <c r="D18" s="258" t="s">
        <v>331</v>
      </c>
      <c r="E18" s="220"/>
      <c r="F18" s="221"/>
      <c r="G18" s="221">
        <v>1</v>
      </c>
      <c r="I18" s="221"/>
      <c r="J18" s="221"/>
      <c r="K18" s="221"/>
      <c r="L18" s="221"/>
      <c r="M18" s="221"/>
      <c r="N18" s="221"/>
      <c r="O18" s="221"/>
      <c r="P18" s="221"/>
      <c r="Q18" s="222">
        <f>SUM(E18:P18)</f>
        <v>1</v>
      </c>
    </row>
    <row r="19" spans="1:17" s="218" customFormat="1" ht="97.5" customHeight="1">
      <c r="B19" s="219" t="s">
        <v>63</v>
      </c>
      <c r="C19" s="252"/>
      <c r="D19" s="259" t="str">
        <f>+D18</f>
        <v>BITTER CHOCOLATE</v>
      </c>
      <c r="E19" s="220"/>
      <c r="F19" s="221"/>
      <c r="G19" s="221">
        <v>1</v>
      </c>
      <c r="I19" s="221"/>
      <c r="J19" s="221"/>
      <c r="K19" s="221"/>
      <c r="L19" s="223"/>
      <c r="M19" s="223"/>
      <c r="N19" s="223"/>
      <c r="O19" s="223"/>
      <c r="P19" s="223"/>
      <c r="Q19" s="222">
        <f>SUM(E19:P19)</f>
        <v>1</v>
      </c>
    </row>
    <row r="20" spans="1:17" s="228" customFormat="1" ht="91.5" customHeight="1">
      <c r="B20" s="224" t="s">
        <v>13</v>
      </c>
      <c r="C20" s="253"/>
      <c r="D20" s="260" t="str">
        <f>+D19</f>
        <v>BITTER CHOCOLATE</v>
      </c>
      <c r="E20" s="225"/>
      <c r="F20" s="226"/>
      <c r="G20" s="226">
        <f>SUM(G18:G19)</f>
        <v>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8" customFormat="1" ht="24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0" customHeight="1">
      <c r="B22" s="234" t="s">
        <v>121</v>
      </c>
      <c r="C22" s="235"/>
      <c r="D22" s="234"/>
      <c r="E22" s="236"/>
      <c r="F22" s="237">
        <f t="shared" ref="F22:K22" si="0">F20</f>
        <v>0</v>
      </c>
      <c r="G22" s="237">
        <f t="shared" si="0"/>
        <v>2</v>
      </c>
      <c r="H22" s="237">
        <f t="shared" si="0"/>
        <v>0</v>
      </c>
      <c r="I22" s="237">
        <f t="shared" si="0"/>
        <v>0</v>
      </c>
      <c r="J22" s="237">
        <f t="shared" si="0"/>
        <v>0</v>
      </c>
      <c r="K22" s="237">
        <f t="shared" si="0"/>
        <v>0</v>
      </c>
      <c r="L22" s="237"/>
      <c r="M22" s="237"/>
      <c r="N22" s="237"/>
      <c r="O22" s="237"/>
      <c r="P22" s="237"/>
      <c r="Q22" s="237">
        <f>Q20</f>
        <v>2</v>
      </c>
    </row>
    <row r="23" spans="1:17" s="105" customFormat="1" ht="20.25" customHeight="1">
      <c r="B23" s="106"/>
      <c r="C23" s="107"/>
      <c r="D23" s="413" t="s">
        <v>185</v>
      </c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</row>
    <row r="24" spans="1:17" s="1" customFormat="1" ht="47.5" customHeight="1">
      <c r="B24" s="267" t="s">
        <v>14</v>
      </c>
      <c r="C24" s="32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</row>
    <row r="25" spans="1:17" s="33" customFormat="1" ht="131.5" customHeight="1">
      <c r="A25" s="387" t="s">
        <v>15</v>
      </c>
      <c r="B25" s="387"/>
      <c r="C25" s="387"/>
      <c r="D25" s="208" t="s">
        <v>16</v>
      </c>
      <c r="E25" s="208" t="s">
        <v>17</v>
      </c>
      <c r="F25" s="208" t="s">
        <v>18</v>
      </c>
      <c r="G25" s="207" t="s">
        <v>19</v>
      </c>
      <c r="H25" s="207" t="s">
        <v>20</v>
      </c>
      <c r="I25" s="207" t="s">
        <v>34</v>
      </c>
      <c r="J25" s="207" t="s">
        <v>181</v>
      </c>
      <c r="K25" s="207" t="s">
        <v>179</v>
      </c>
      <c r="L25" s="207" t="s">
        <v>180</v>
      </c>
      <c r="M25" s="207" t="s">
        <v>36</v>
      </c>
      <c r="N25" s="385" t="s">
        <v>51</v>
      </c>
      <c r="O25" s="385"/>
      <c r="P25" s="385"/>
      <c r="Q25" s="385"/>
    </row>
    <row r="26" spans="1:17" s="43" customFormat="1" ht="60.5" customHeight="1">
      <c r="A26" s="390" t="str">
        <f>$D$18</f>
        <v>BITTER CHOCOLATE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</row>
    <row r="27" spans="1:17" s="2" customFormat="1" ht="174.5" customHeight="1">
      <c r="A27" s="244">
        <v>1</v>
      </c>
      <c r="B27" s="391" t="s">
        <v>220</v>
      </c>
      <c r="C27" s="391"/>
      <c r="D27" s="245" t="s">
        <v>200</v>
      </c>
      <c r="E27" s="245" t="str">
        <f>$A$26</f>
        <v>BITTER CHOCOLATE</v>
      </c>
      <c r="F27" s="244" t="s">
        <v>10</v>
      </c>
      <c r="G27" s="246">
        <f>$Q$20</f>
        <v>2</v>
      </c>
      <c r="H27" s="247">
        <v>0.8</v>
      </c>
      <c r="I27" s="248">
        <f>H27*G27</f>
        <v>1.6</v>
      </c>
      <c r="J27" s="249">
        <f>(I27*2.97%+(I27/50)*0.5)</f>
        <v>6.3520000000000007E-2</v>
      </c>
      <c r="K27" s="249">
        <v>1</v>
      </c>
      <c r="L27" s="249">
        <v>0</v>
      </c>
      <c r="M27" s="250">
        <f>ROUNDUP(SUM(I27:L27),0)</f>
        <v>3</v>
      </c>
      <c r="N27" s="392" t="s">
        <v>332</v>
      </c>
      <c r="O27" s="393"/>
      <c r="P27" s="393"/>
      <c r="Q27" s="394"/>
    </row>
    <row r="28" spans="1:17" s="2" customFormat="1" ht="174.5" customHeight="1">
      <c r="A28" s="244">
        <v>2</v>
      </c>
      <c r="B28" s="391" t="s">
        <v>221</v>
      </c>
      <c r="C28" s="391"/>
      <c r="D28" s="245" t="s">
        <v>195</v>
      </c>
      <c r="E28" s="245" t="str">
        <f>E27</f>
        <v>BITTER CHOCOLATE</v>
      </c>
      <c r="F28" s="244" t="s">
        <v>10</v>
      </c>
      <c r="G28" s="246">
        <f>$Q$20</f>
        <v>2</v>
      </c>
      <c r="H28" s="247">
        <v>0.02</v>
      </c>
      <c r="I28" s="248">
        <f>H28*G28</f>
        <v>0.04</v>
      </c>
      <c r="J28" s="249">
        <f>(I28*1.6%+(I28/50)*0.5)</f>
        <v>1.0400000000000001E-3</v>
      </c>
      <c r="K28" s="249">
        <v>0</v>
      </c>
      <c r="L28" s="249">
        <v>0</v>
      </c>
      <c r="M28" s="250">
        <f>ROUNDUP(SUM(I28:L28),0)</f>
        <v>1</v>
      </c>
      <c r="N28" s="392" t="s">
        <v>332</v>
      </c>
      <c r="O28" s="393"/>
      <c r="P28" s="393"/>
      <c r="Q28" s="394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95" t="s">
        <v>22</v>
      </c>
      <c r="B30" s="396"/>
      <c r="C30" s="396"/>
      <c r="D30" s="396"/>
      <c r="E30" s="397"/>
      <c r="F30" s="254" t="s">
        <v>47</v>
      </c>
      <c r="G30" s="254" t="s">
        <v>23</v>
      </c>
      <c r="H30" s="398" t="s">
        <v>42</v>
      </c>
      <c r="I30" s="399"/>
      <c r="J30" s="256" t="s">
        <v>18</v>
      </c>
      <c r="K30" s="254" t="s">
        <v>48</v>
      </c>
      <c r="L30" s="254" t="s">
        <v>24</v>
      </c>
      <c r="M30" s="255" t="s">
        <v>25</v>
      </c>
      <c r="N30" s="255" t="s">
        <v>26</v>
      </c>
      <c r="O30" s="255" t="s">
        <v>27</v>
      </c>
      <c r="P30" s="400" t="s">
        <v>28</v>
      </c>
      <c r="Q30" s="401"/>
    </row>
    <row r="31" spans="1:17" s="12" customFormat="1" ht="61" customHeight="1">
      <c r="A31" s="209">
        <v>1</v>
      </c>
      <c r="B31" s="389" t="s">
        <v>193</v>
      </c>
      <c r="C31" s="389"/>
      <c r="D31" s="389"/>
      <c r="E31" s="389"/>
      <c r="F31" s="271" t="str">
        <f>$D$18</f>
        <v>BITTER CHOCOLATE</v>
      </c>
      <c r="G31" s="265"/>
      <c r="H31" s="380" t="str">
        <f>F31</f>
        <v>BITTER CHOCOLATE</v>
      </c>
      <c r="I31" s="380" t="e">
        <f>#REF!</f>
        <v>#REF!</v>
      </c>
      <c r="J31" s="205" t="s">
        <v>29</v>
      </c>
      <c r="K31" s="205">
        <f t="shared" ref="K31:K34" si="1">$Q$20</f>
        <v>2</v>
      </c>
      <c r="L31" s="264">
        <v>3.5000000000000003E-2</v>
      </c>
      <c r="M31" s="210">
        <f>ROUNDUP(K31*L31,0)</f>
        <v>1</v>
      </c>
      <c r="N31" s="210"/>
      <c r="O31" s="206">
        <v>1</v>
      </c>
      <c r="P31" s="383"/>
      <c r="Q31" s="384"/>
    </row>
    <row r="32" spans="1:17" s="43" customFormat="1" ht="106.5" customHeight="1">
      <c r="A32" s="209">
        <v>2</v>
      </c>
      <c r="B32" s="388" t="s">
        <v>262</v>
      </c>
      <c r="C32" s="389"/>
      <c r="D32" s="389"/>
      <c r="E32" s="389"/>
      <c r="F32" s="271" t="s">
        <v>107</v>
      </c>
      <c r="G32" s="257"/>
      <c r="H32" s="380" t="s">
        <v>242</v>
      </c>
      <c r="I32" s="380" t="e">
        <f>#REF!</f>
        <v>#REF!</v>
      </c>
      <c r="J32" s="205" t="s">
        <v>30</v>
      </c>
      <c r="K32" s="205">
        <f t="shared" si="1"/>
        <v>2</v>
      </c>
      <c r="L32" s="211">
        <v>1</v>
      </c>
      <c r="M32" s="205">
        <f t="shared" ref="M32" si="2">L32*K32</f>
        <v>2</v>
      </c>
      <c r="N32" s="210"/>
      <c r="O32" s="206">
        <f t="shared" ref="O32" si="3">M32+N32</f>
        <v>2</v>
      </c>
      <c r="P32" s="383"/>
      <c r="Q32" s="384"/>
    </row>
    <row r="33" spans="1:17" s="43" customFormat="1" ht="90" customHeight="1">
      <c r="A33" s="209">
        <v>3</v>
      </c>
      <c r="B33" s="388" t="s">
        <v>201</v>
      </c>
      <c r="C33" s="389"/>
      <c r="D33" s="389"/>
      <c r="E33" s="389"/>
      <c r="F33" s="271" t="s">
        <v>89</v>
      </c>
      <c r="G33" s="257" t="s">
        <v>89</v>
      </c>
      <c r="H33" s="380" t="s">
        <v>242</v>
      </c>
      <c r="I33" s="380" t="e">
        <f>#REF!</f>
        <v>#REF!</v>
      </c>
      <c r="J33" s="205" t="s">
        <v>30</v>
      </c>
      <c r="K33" s="205">
        <f t="shared" si="1"/>
        <v>2</v>
      </c>
      <c r="L33" s="211">
        <v>1</v>
      </c>
      <c r="M33" s="205">
        <f t="shared" ref="M33" si="4">L33*K33</f>
        <v>2</v>
      </c>
      <c r="N33" s="210"/>
      <c r="O33" s="206">
        <f t="shared" ref="O33" si="5">M33+N33</f>
        <v>2</v>
      </c>
      <c r="P33" s="383"/>
      <c r="Q33" s="384"/>
    </row>
    <row r="34" spans="1:17" s="43" customFormat="1" ht="90.5" customHeight="1">
      <c r="A34" s="209">
        <v>4</v>
      </c>
      <c r="B34" s="388" t="s">
        <v>202</v>
      </c>
      <c r="C34" s="389"/>
      <c r="D34" s="389"/>
      <c r="E34" s="389"/>
      <c r="F34" s="271" t="s">
        <v>89</v>
      </c>
      <c r="G34" s="257" t="s">
        <v>89</v>
      </c>
      <c r="H34" s="380" t="s">
        <v>242</v>
      </c>
      <c r="I34" s="380" t="e">
        <f>#REF!</f>
        <v>#REF!</v>
      </c>
      <c r="J34" s="205" t="s">
        <v>30</v>
      </c>
      <c r="K34" s="205">
        <f t="shared" si="1"/>
        <v>2</v>
      </c>
      <c r="L34" s="211">
        <v>1</v>
      </c>
      <c r="M34" s="205">
        <f t="shared" ref="M34" si="6">L34*K34</f>
        <v>2</v>
      </c>
      <c r="N34" s="210"/>
      <c r="O34" s="206">
        <f t="shared" ref="O34" si="7">M34+N34</f>
        <v>2</v>
      </c>
      <c r="P34" s="383"/>
      <c r="Q34" s="384"/>
    </row>
    <row r="35" spans="1:17" s="34" customFormat="1" ht="39" hidden="1" customHeight="1">
      <c r="B35" s="80" t="s">
        <v>65</v>
      </c>
      <c r="C35" s="35"/>
      <c r="D35" s="35"/>
      <c r="E35" s="35"/>
      <c r="G35" s="36"/>
      <c r="Q35" s="37"/>
    </row>
    <row r="36" spans="1:17" s="51" customFormat="1" ht="97" hidden="1" customHeight="1">
      <c r="A36" s="387" t="s">
        <v>22</v>
      </c>
      <c r="B36" s="387"/>
      <c r="C36" s="387"/>
      <c r="D36" s="387"/>
      <c r="E36" s="387"/>
      <c r="F36" s="207" t="s">
        <v>47</v>
      </c>
      <c r="G36" s="207" t="s">
        <v>23</v>
      </c>
      <c r="H36" s="385" t="s">
        <v>42</v>
      </c>
      <c r="I36" s="385"/>
      <c r="J36" s="208" t="s">
        <v>18</v>
      </c>
      <c r="K36" s="207" t="s">
        <v>48</v>
      </c>
      <c r="L36" s="207" t="s">
        <v>24</v>
      </c>
      <c r="M36" s="207" t="s">
        <v>25</v>
      </c>
      <c r="N36" s="207" t="s">
        <v>26</v>
      </c>
      <c r="O36" s="207" t="s">
        <v>27</v>
      </c>
      <c r="P36" s="385" t="s">
        <v>28</v>
      </c>
      <c r="Q36" s="385"/>
    </row>
    <row r="37" spans="1:17" s="240" customFormat="1" ht="95.5" hidden="1" customHeight="1">
      <c r="A37" s="209">
        <v>1</v>
      </c>
      <c r="B37" s="377" t="s">
        <v>208</v>
      </c>
      <c r="C37" s="378"/>
      <c r="D37" s="378"/>
      <c r="E37" s="379"/>
      <c r="F37" s="271" t="s">
        <v>89</v>
      </c>
      <c r="G37" s="239" t="s">
        <v>89</v>
      </c>
      <c r="H37" s="380" t="str">
        <f t="shared" ref="H37:H47" si="8">$D$20</f>
        <v>BITTER CHOCOLATE</v>
      </c>
      <c r="I37" s="380" t="e">
        <f>#REF!</f>
        <v>#REF!</v>
      </c>
      <c r="J37" s="205" t="s">
        <v>30</v>
      </c>
      <c r="K37" s="205">
        <f>$Q$20</f>
        <v>2</v>
      </c>
      <c r="L37" s="211">
        <v>1</v>
      </c>
      <c r="M37" s="205">
        <f>L37*K37</f>
        <v>2</v>
      </c>
      <c r="N37" s="210"/>
      <c r="O37" s="206">
        <v>40</v>
      </c>
      <c r="P37" s="383" t="s">
        <v>243</v>
      </c>
      <c r="Q37" s="384"/>
    </row>
    <row r="38" spans="1:17" s="240" customFormat="1" ht="55" hidden="1" customHeight="1">
      <c r="A38" s="209">
        <v>2</v>
      </c>
      <c r="B38" s="377" t="s">
        <v>209</v>
      </c>
      <c r="C38" s="378"/>
      <c r="D38" s="378"/>
      <c r="E38" s="379"/>
      <c r="F38" s="271" t="s">
        <v>39</v>
      </c>
      <c r="G38" s="271" t="s">
        <v>39</v>
      </c>
      <c r="H38" s="380" t="str">
        <f t="shared" si="8"/>
        <v>BITTER CHOCOLATE</v>
      </c>
      <c r="I38" s="380" t="e">
        <f>#REF!</f>
        <v>#REF!</v>
      </c>
      <c r="J38" s="205" t="s">
        <v>30</v>
      </c>
      <c r="K38" s="205">
        <f t="shared" ref="K38" si="9">$Q$20</f>
        <v>2</v>
      </c>
      <c r="L38" s="211">
        <v>1</v>
      </c>
      <c r="M38" s="205">
        <f t="shared" ref="M38" si="10">L38*K38</f>
        <v>2</v>
      </c>
      <c r="N38" s="210"/>
      <c r="O38" s="206">
        <f t="shared" ref="O38" si="11">N38+M38</f>
        <v>2</v>
      </c>
      <c r="P38" s="381"/>
      <c r="Q38" s="381"/>
    </row>
    <row r="39" spans="1:17" s="240" customFormat="1" ht="94.5" hidden="1" customHeight="1">
      <c r="A39" s="209">
        <v>3</v>
      </c>
      <c r="B39" s="377" t="s">
        <v>210</v>
      </c>
      <c r="C39" s="378"/>
      <c r="D39" s="378"/>
      <c r="E39" s="379"/>
      <c r="F39" s="271" t="s">
        <v>89</v>
      </c>
      <c r="G39" s="271" t="s">
        <v>89</v>
      </c>
      <c r="H39" s="380" t="str">
        <f t="shared" si="8"/>
        <v>BITTER CHOCOLATE</v>
      </c>
      <c r="I39" s="380" t="e">
        <f>#REF!</f>
        <v>#REF!</v>
      </c>
      <c r="J39" s="205" t="s">
        <v>30</v>
      </c>
      <c r="K39" s="205">
        <f t="shared" ref="K39:K40" si="12">$Q$20</f>
        <v>2</v>
      </c>
      <c r="L39" s="211">
        <v>1</v>
      </c>
      <c r="M39" s="205">
        <f t="shared" ref="M39" si="13">L39*K39</f>
        <v>2</v>
      </c>
      <c r="N39" s="210"/>
      <c r="O39" s="206">
        <f t="shared" ref="O39" si="14">N39+M39</f>
        <v>2</v>
      </c>
      <c r="P39" s="381" t="s">
        <v>244</v>
      </c>
      <c r="Q39" s="386"/>
    </row>
    <row r="40" spans="1:17" s="240" customFormat="1" ht="103" hidden="1" customHeight="1">
      <c r="A40" s="209">
        <v>4</v>
      </c>
      <c r="B40" s="377" t="s">
        <v>211</v>
      </c>
      <c r="C40" s="378"/>
      <c r="D40" s="378"/>
      <c r="E40" s="379"/>
      <c r="F40" s="271" t="s">
        <v>89</v>
      </c>
      <c r="G40" s="271" t="s">
        <v>89</v>
      </c>
      <c r="H40" s="380" t="str">
        <f t="shared" si="8"/>
        <v>BITTER CHOCOLATE</v>
      </c>
      <c r="I40" s="380" t="e">
        <f>#REF!</f>
        <v>#REF!</v>
      </c>
      <c r="J40" s="205" t="s">
        <v>30</v>
      </c>
      <c r="K40" s="205">
        <f t="shared" si="12"/>
        <v>2</v>
      </c>
      <c r="L40" s="211">
        <v>1</v>
      </c>
      <c r="M40" s="205">
        <f t="shared" ref="M40" si="15">L40*K40</f>
        <v>2</v>
      </c>
      <c r="N40" s="210"/>
      <c r="O40" s="206">
        <f t="shared" ref="O40" si="16">N40+M40</f>
        <v>2</v>
      </c>
      <c r="P40" s="381" t="s">
        <v>244</v>
      </c>
      <c r="Q40" s="386"/>
    </row>
    <row r="41" spans="1:17" s="12" customFormat="1" ht="98" hidden="1" customHeight="1">
      <c r="A41" s="209">
        <v>5</v>
      </c>
      <c r="B41" s="377" t="s">
        <v>212</v>
      </c>
      <c r="C41" s="378"/>
      <c r="D41" s="378"/>
      <c r="E41" s="379"/>
      <c r="F41" s="271" t="s">
        <v>89</v>
      </c>
      <c r="G41" s="271" t="s">
        <v>89</v>
      </c>
      <c r="H41" s="380" t="str">
        <f t="shared" si="8"/>
        <v>BITTER CHOCOLATE</v>
      </c>
      <c r="I41" s="380" t="e">
        <f>#REF!</f>
        <v>#REF!</v>
      </c>
      <c r="J41" s="205" t="s">
        <v>30</v>
      </c>
      <c r="K41" s="205">
        <f t="shared" ref="K41" si="17">$Q$20</f>
        <v>2</v>
      </c>
      <c r="L41" s="211">
        <f>1/50</f>
        <v>0.02</v>
      </c>
      <c r="M41" s="205">
        <f t="shared" ref="M41" si="18">L41*K41</f>
        <v>0.04</v>
      </c>
      <c r="N41" s="210"/>
      <c r="O41" s="206">
        <f>N41+M41</f>
        <v>0.04</v>
      </c>
      <c r="P41" s="383" t="s">
        <v>245</v>
      </c>
      <c r="Q41" s="384"/>
    </row>
    <row r="42" spans="1:17" s="12" customFormat="1" ht="54" hidden="1" customHeight="1">
      <c r="A42" s="209">
        <v>6</v>
      </c>
      <c r="B42" s="377" t="s">
        <v>213</v>
      </c>
      <c r="C42" s="378"/>
      <c r="D42" s="378"/>
      <c r="E42" s="379"/>
      <c r="F42" s="271" t="s">
        <v>92</v>
      </c>
      <c r="G42" s="271" t="s">
        <v>92</v>
      </c>
      <c r="H42" s="380" t="str">
        <f t="shared" si="8"/>
        <v>BITTER CHOCOLATE</v>
      </c>
      <c r="I42" s="380" t="e">
        <f>#REF!</f>
        <v>#REF!</v>
      </c>
      <c r="J42" s="205" t="s">
        <v>30</v>
      </c>
      <c r="K42" s="205">
        <f t="shared" ref="K42" si="19">$Q$20</f>
        <v>2</v>
      </c>
      <c r="L42" s="211">
        <v>1</v>
      </c>
      <c r="M42" s="205">
        <f t="shared" ref="M42" si="20">L42*K42</f>
        <v>2</v>
      </c>
      <c r="N42" s="210"/>
      <c r="O42" s="206">
        <f t="shared" ref="O42" si="21">N42+M42</f>
        <v>2</v>
      </c>
      <c r="P42" s="383"/>
      <c r="Q42" s="384"/>
    </row>
    <row r="43" spans="1:17" s="12" customFormat="1" ht="48" hidden="1" customHeight="1">
      <c r="A43" s="209">
        <v>7</v>
      </c>
      <c r="B43" s="377" t="s">
        <v>214</v>
      </c>
      <c r="C43" s="378"/>
      <c r="D43" s="378"/>
      <c r="E43" s="379"/>
      <c r="F43" s="271" t="s">
        <v>92</v>
      </c>
      <c r="G43" s="271" t="s">
        <v>92</v>
      </c>
      <c r="H43" s="380" t="str">
        <f t="shared" si="8"/>
        <v>BITTER CHOCOLATE</v>
      </c>
      <c r="I43" s="380" t="e">
        <f>#REF!</f>
        <v>#REF!</v>
      </c>
      <c r="J43" s="205" t="s">
        <v>30</v>
      </c>
      <c r="K43" s="205">
        <f t="shared" ref="K43" si="22">$Q$20</f>
        <v>2</v>
      </c>
      <c r="L43" s="211">
        <f>1/50</f>
        <v>0.02</v>
      </c>
      <c r="M43" s="205">
        <f t="shared" ref="M43" si="23">L43*K43</f>
        <v>0.04</v>
      </c>
      <c r="N43" s="210"/>
      <c r="O43" s="206">
        <f t="shared" ref="O43" si="24">N43+M43</f>
        <v>0.04</v>
      </c>
      <c r="P43" s="381"/>
      <c r="Q43" s="381"/>
    </row>
    <row r="44" spans="1:17" s="12" customFormat="1" ht="50.5" hidden="1" customHeight="1">
      <c r="A44" s="209">
        <v>8</v>
      </c>
      <c r="B44" s="268" t="s">
        <v>215</v>
      </c>
      <c r="C44" s="269"/>
      <c r="D44" s="269"/>
      <c r="E44" s="270"/>
      <c r="F44" s="271" t="s">
        <v>55</v>
      </c>
      <c r="G44" s="271" t="s">
        <v>55</v>
      </c>
      <c r="H44" s="380" t="str">
        <f t="shared" si="8"/>
        <v>BITTER CHOCOLATE</v>
      </c>
      <c r="I44" s="380" t="e">
        <f>#REF!</f>
        <v>#REF!</v>
      </c>
      <c r="J44" s="205" t="s">
        <v>30</v>
      </c>
      <c r="K44" s="205">
        <f t="shared" ref="K44" si="25">$Q$20</f>
        <v>2</v>
      </c>
      <c r="L44" s="211">
        <f>2/50</f>
        <v>0.04</v>
      </c>
      <c r="M44" s="205">
        <f>L44*K44</f>
        <v>0.08</v>
      </c>
      <c r="N44" s="210"/>
      <c r="O44" s="206">
        <f t="shared" ref="O44" si="26">N44+M44</f>
        <v>0.08</v>
      </c>
      <c r="P44" s="381"/>
      <c r="Q44" s="381"/>
    </row>
    <row r="45" spans="1:17" s="12" customFormat="1" ht="53.5" hidden="1" customHeight="1">
      <c r="A45" s="209">
        <v>9</v>
      </c>
      <c r="B45" s="268" t="s">
        <v>216</v>
      </c>
      <c r="C45" s="269"/>
      <c r="D45" s="269"/>
      <c r="E45" s="270"/>
      <c r="F45" s="271" t="s">
        <v>55</v>
      </c>
      <c r="G45" s="271" t="s">
        <v>55</v>
      </c>
      <c r="H45" s="380" t="str">
        <f t="shared" si="8"/>
        <v>BITTER CHOCOLATE</v>
      </c>
      <c r="I45" s="380" t="e">
        <f>#REF!</f>
        <v>#REF!</v>
      </c>
      <c r="J45" s="205" t="s">
        <v>30</v>
      </c>
      <c r="K45" s="205">
        <f t="shared" ref="K45:K47" si="27">$Q$20</f>
        <v>2</v>
      </c>
      <c r="L45" s="211">
        <f>2/40</f>
        <v>0.05</v>
      </c>
      <c r="M45" s="205">
        <f t="shared" ref="M45:M46" si="28">L45*K45</f>
        <v>0.1</v>
      </c>
      <c r="N45" s="205"/>
      <c r="O45" s="206">
        <v>26</v>
      </c>
      <c r="P45" s="381"/>
      <c r="Q45" s="381"/>
    </row>
    <row r="46" spans="1:17" s="12" customFormat="1" ht="48" hidden="1" customHeight="1">
      <c r="A46" s="209">
        <v>10</v>
      </c>
      <c r="B46" s="268" t="s">
        <v>217</v>
      </c>
      <c r="C46" s="269"/>
      <c r="D46" s="269"/>
      <c r="E46" s="270"/>
      <c r="F46" s="271" t="s">
        <v>55</v>
      </c>
      <c r="G46" s="271" t="s">
        <v>55</v>
      </c>
      <c r="H46" s="380" t="str">
        <f t="shared" si="8"/>
        <v>BITTER CHOCOLATE</v>
      </c>
      <c r="I46" s="380" t="e">
        <f>#REF!</f>
        <v>#REF!</v>
      </c>
      <c r="J46" s="205" t="s">
        <v>30</v>
      </c>
      <c r="K46" s="205">
        <f t="shared" si="27"/>
        <v>2</v>
      </c>
      <c r="L46" s="211">
        <f>2/40</f>
        <v>0.05</v>
      </c>
      <c r="M46" s="205">
        <f t="shared" si="28"/>
        <v>0.1</v>
      </c>
      <c r="N46" s="205"/>
      <c r="O46" s="206">
        <v>26</v>
      </c>
      <c r="P46" s="381"/>
      <c r="Q46" s="381"/>
    </row>
    <row r="47" spans="1:17" s="12" customFormat="1" ht="48.5" hidden="1" customHeight="1">
      <c r="A47" s="209">
        <v>11</v>
      </c>
      <c r="B47" s="268" t="s">
        <v>187</v>
      </c>
      <c r="C47" s="269"/>
      <c r="D47" s="269"/>
      <c r="E47" s="270"/>
      <c r="F47" s="271" t="s">
        <v>55</v>
      </c>
      <c r="G47" s="271" t="s">
        <v>55</v>
      </c>
      <c r="H47" s="380" t="str">
        <f t="shared" si="8"/>
        <v>BITTER CHOCOLATE</v>
      </c>
      <c r="I47" s="380" t="e">
        <f>#REF!</f>
        <v>#REF!</v>
      </c>
      <c r="J47" s="205" t="s">
        <v>30</v>
      </c>
      <c r="K47" s="205">
        <f t="shared" si="27"/>
        <v>2</v>
      </c>
      <c r="L47" s="211">
        <f>2/40</f>
        <v>0.05</v>
      </c>
      <c r="M47" s="205">
        <f t="shared" ref="M47" si="29">L47*K47</f>
        <v>0.1</v>
      </c>
      <c r="N47" s="205"/>
      <c r="O47" s="206">
        <v>26</v>
      </c>
      <c r="P47" s="381"/>
      <c r="Q47" s="381"/>
    </row>
    <row r="48" spans="1:17" s="12" customFormat="1" ht="16" hidden="1" customHeight="1">
      <c r="A48" s="88"/>
      <c r="B48" s="8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7" s="12" customFormat="1" ht="33" customHeight="1">
      <c r="B49" s="266" t="s">
        <v>66</v>
      </c>
      <c r="C49" s="76"/>
      <c r="D49" s="77"/>
      <c r="E49" s="77"/>
      <c r="F49" s="77"/>
      <c r="G49" s="78"/>
      <c r="H49" s="77"/>
      <c r="I49" s="77"/>
      <c r="J49" s="382" t="s">
        <v>31</v>
      </c>
      <c r="K49" s="382"/>
      <c r="L49" s="382"/>
      <c r="M49" s="382"/>
      <c r="N49" s="382"/>
      <c r="O49" s="42"/>
      <c r="P49" s="42"/>
      <c r="Q49" s="43"/>
    </row>
    <row r="50" spans="1:17" s="88" customFormat="1" ht="35.5" customHeight="1">
      <c r="A50" s="88">
        <v>1</v>
      </c>
      <c r="B50" s="238" t="s">
        <v>194</v>
      </c>
      <c r="C50" s="3" t="s">
        <v>333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357" t="s">
        <v>49</v>
      </c>
      <c r="C51" s="358"/>
      <c r="D51" s="358"/>
      <c r="E51" s="358"/>
      <c r="F51" s="358"/>
      <c r="G51" s="358"/>
      <c r="H51" s="358"/>
      <c r="I51" s="359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59.25" customHeight="1">
      <c r="A52" s="88"/>
      <c r="B52" s="360" t="s">
        <v>42</v>
      </c>
      <c r="C52" s="361"/>
      <c r="D52" s="362" t="s">
        <v>54</v>
      </c>
      <c r="E52" s="363"/>
      <c r="F52" s="363"/>
      <c r="G52" s="363"/>
      <c r="H52" s="363"/>
      <c r="I52" s="364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149" customHeight="1">
      <c r="A53" s="88"/>
      <c r="B53" s="353" t="str">
        <f>$D$20</f>
        <v>BITTER CHOCOLATE</v>
      </c>
      <c r="C53" s="353" t="e">
        <f>#REF!</f>
        <v>#REF!</v>
      </c>
      <c r="D53" s="354" t="s">
        <v>334</v>
      </c>
      <c r="E53" s="355"/>
      <c r="F53" s="355"/>
      <c r="G53" s="355"/>
      <c r="H53" s="355"/>
      <c r="I53" s="356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28">
      <c r="A55" s="88"/>
      <c r="B55" s="365" t="s">
        <v>218</v>
      </c>
      <c r="C55" s="366"/>
      <c r="D55" s="367"/>
      <c r="E55" s="367"/>
      <c r="F55" s="367"/>
      <c r="G55" s="367"/>
      <c r="H55" s="367"/>
      <c r="I55" s="368"/>
      <c r="J55" s="44"/>
      <c r="K55" s="44"/>
      <c r="L55" s="44"/>
    </row>
    <row r="56" spans="1:17" s="12" customFormat="1" ht="40.5" customHeight="1">
      <c r="A56" s="88"/>
      <c r="B56" s="369"/>
      <c r="C56" s="370"/>
      <c r="D56" s="241" t="s">
        <v>182</v>
      </c>
      <c r="E56" s="241" t="s">
        <v>60</v>
      </c>
      <c r="F56" s="241" t="s">
        <v>10</v>
      </c>
      <c r="G56" s="241" t="s">
        <v>57</v>
      </c>
      <c r="H56" s="241" t="s">
        <v>58</v>
      </c>
      <c r="I56" s="241" t="s">
        <v>59</v>
      </c>
      <c r="J56" s="44"/>
    </row>
    <row r="57" spans="1:17" s="12" customFormat="1" ht="77.5" customHeight="1">
      <c r="A57" s="88"/>
      <c r="B57" s="371" t="s">
        <v>192</v>
      </c>
      <c r="C57" s="371"/>
      <c r="D57" s="372" t="s">
        <v>335</v>
      </c>
      <c r="E57" s="373"/>
      <c r="F57" s="373"/>
      <c r="G57" s="373"/>
      <c r="H57" s="373"/>
      <c r="I57" s="374"/>
      <c r="J57" s="44"/>
    </row>
    <row r="58" spans="1:17" s="12" customFormat="1" ht="157" customHeight="1">
      <c r="A58" s="88"/>
      <c r="B58" s="375" t="s">
        <v>261</v>
      </c>
      <c r="C58" s="376"/>
      <c r="D58" s="372" t="s">
        <v>336</v>
      </c>
      <c r="E58" s="373"/>
      <c r="F58" s="373"/>
      <c r="G58" s="373"/>
      <c r="H58" s="373"/>
      <c r="I58" s="374"/>
      <c r="J58" s="44"/>
    </row>
    <row r="59" spans="1:17" s="12" customFormat="1" ht="157" customHeight="1">
      <c r="A59" s="88"/>
      <c r="B59" s="375" t="s">
        <v>337</v>
      </c>
      <c r="C59" s="376"/>
      <c r="D59" s="372" t="s">
        <v>338</v>
      </c>
      <c r="E59" s="373"/>
      <c r="F59" s="373"/>
      <c r="G59" s="373"/>
      <c r="H59" s="373"/>
      <c r="I59" s="374"/>
      <c r="J59" s="44"/>
    </row>
    <row r="60" spans="1:17" s="12" customFormat="1" ht="12.75" customHeight="1">
      <c r="A60" s="88"/>
      <c r="B60" s="88"/>
      <c r="C60" s="88"/>
      <c r="D60" s="88"/>
      <c r="E60" s="88"/>
      <c r="F60" s="88"/>
      <c r="G60" s="88"/>
      <c r="H60" s="88"/>
      <c r="I60" s="88"/>
      <c r="J60" s="44"/>
      <c r="K60" s="44"/>
      <c r="L60" s="44"/>
      <c r="M60" s="44"/>
      <c r="N60" s="44"/>
      <c r="O60" s="44"/>
      <c r="P60" s="44"/>
      <c r="Q60" s="44"/>
    </row>
    <row r="61" spans="1:17" s="88" customFormat="1" ht="42" customHeight="1">
      <c r="A61" s="13">
        <v>2</v>
      </c>
      <c r="B61" s="238" t="s">
        <v>196</v>
      </c>
      <c r="C61" s="425" t="s">
        <v>186</v>
      </c>
      <c r="D61" s="425"/>
      <c r="E61" s="425"/>
      <c r="F61" s="425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28" hidden="1">
      <c r="A62" s="88"/>
      <c r="B62" s="427" t="s">
        <v>49</v>
      </c>
      <c r="C62" s="428"/>
      <c r="D62" s="428"/>
      <c r="E62" s="428"/>
      <c r="F62" s="428"/>
      <c r="G62" s="428"/>
      <c r="H62" s="428"/>
      <c r="I62" s="431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63" hidden="1" customHeight="1">
      <c r="A63" s="88"/>
      <c r="B63" s="433" t="s">
        <v>42</v>
      </c>
      <c r="C63" s="434"/>
      <c r="D63" s="435" t="s">
        <v>69</v>
      </c>
      <c r="E63" s="436"/>
      <c r="F63" s="436"/>
      <c r="G63" s="436"/>
      <c r="H63" s="436"/>
      <c r="I63" s="437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72" hidden="1" customHeight="1">
      <c r="A64" s="88"/>
      <c r="B64" s="432" t="str">
        <f>$D$20</f>
        <v>BITTER CHOCOLATE</v>
      </c>
      <c r="C64" s="432" t="e">
        <f>#REF!</f>
        <v>#REF!</v>
      </c>
      <c r="D64" s="438" t="s">
        <v>178</v>
      </c>
      <c r="E64" s="439"/>
      <c r="F64" s="439"/>
      <c r="G64" s="439"/>
      <c r="H64" s="439"/>
      <c r="I64" s="440"/>
      <c r="J64" s="44"/>
      <c r="K64" s="44"/>
      <c r="L64" s="44"/>
      <c r="M64" s="44"/>
      <c r="N64" s="44"/>
      <c r="O64" s="44"/>
    </row>
    <row r="65" spans="1:17" s="12" customFormat="1" ht="29.15" hidden="1" customHeight="1">
      <c r="A65" s="88"/>
      <c r="B65" s="212"/>
      <c r="C65" s="213"/>
      <c r="D65" s="214"/>
      <c r="E65" s="201"/>
      <c r="F65" s="201"/>
      <c r="G65" s="201"/>
      <c r="H65" s="201"/>
      <c r="I65" s="202"/>
      <c r="J65" s="44"/>
      <c r="K65" s="44"/>
      <c r="L65" s="44"/>
      <c r="M65" s="44"/>
      <c r="N65" s="44"/>
      <c r="O65" s="44"/>
    </row>
    <row r="66" spans="1:17" s="12" customFormat="1" ht="28" hidden="1">
      <c r="A66" s="88"/>
      <c r="B66" s="427" t="s">
        <v>70</v>
      </c>
      <c r="C66" s="428"/>
      <c r="D66" s="429"/>
      <c r="E66" s="429"/>
      <c r="F66" s="429"/>
      <c r="G66" s="429"/>
      <c r="H66" s="429"/>
      <c r="I66" s="430"/>
      <c r="J66" s="44"/>
      <c r="K66" s="44"/>
      <c r="L66" s="44"/>
    </row>
    <row r="67" spans="1:17" s="12" customFormat="1" ht="56.25" hidden="1" customHeight="1">
      <c r="A67" s="88"/>
      <c r="B67" s="369"/>
      <c r="C67" s="370"/>
      <c r="D67" s="241" t="s">
        <v>182</v>
      </c>
      <c r="E67" s="241" t="s">
        <v>60</v>
      </c>
      <c r="F67" s="241" t="s">
        <v>10</v>
      </c>
      <c r="G67" s="241" t="s">
        <v>57</v>
      </c>
      <c r="H67" s="241" t="s">
        <v>58</v>
      </c>
      <c r="I67" s="241" t="s">
        <v>59</v>
      </c>
      <c r="J67" s="44"/>
    </row>
    <row r="68" spans="1:17" s="12" customFormat="1" ht="67.5" hidden="1" customHeight="1">
      <c r="A68" s="88"/>
      <c r="B68" s="441" t="s">
        <v>183</v>
      </c>
      <c r="C68" s="441"/>
      <c r="D68" s="195"/>
      <c r="E68" s="196"/>
      <c r="F68" s="196"/>
      <c r="G68" s="196"/>
      <c r="H68" s="196"/>
      <c r="I68" s="196"/>
      <c r="J68" s="44"/>
    </row>
    <row r="69" spans="1:17" s="12" customFormat="1" ht="27.5" hidden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48.65" customHeight="1">
      <c r="A70" s="13">
        <v>3</v>
      </c>
      <c r="B70" s="238" t="s">
        <v>197</v>
      </c>
      <c r="C70" s="99" t="s">
        <v>240</v>
      </c>
      <c r="D70" s="15"/>
      <c r="E70" s="15"/>
      <c r="F70" s="15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50.5" hidden="1" customHeight="1">
      <c r="A71" s="88"/>
      <c r="B71" s="360" t="s">
        <v>42</v>
      </c>
      <c r="C71" s="361"/>
      <c r="D71" s="362" t="s">
        <v>191</v>
      </c>
      <c r="E71" s="363"/>
      <c r="F71" s="363"/>
      <c r="G71" s="363"/>
      <c r="H71" s="363"/>
      <c r="I71" s="364"/>
      <c r="J71" s="44"/>
      <c r="K71" s="44"/>
      <c r="L71" s="44"/>
      <c r="M71" s="44"/>
      <c r="N71" s="44"/>
      <c r="O71" s="44"/>
      <c r="P71" s="44"/>
      <c r="Q71" s="44"/>
    </row>
    <row r="72" spans="1:17" s="12" customFormat="1" ht="108" hidden="1" customHeight="1">
      <c r="A72" s="88"/>
      <c r="B72" s="353" t="str">
        <f>$D$20</f>
        <v>BITTER CHOCOLATE</v>
      </c>
      <c r="C72" s="353" t="e">
        <f>#REF!</f>
        <v>#REF!</v>
      </c>
      <c r="D72" s="421" t="s">
        <v>226</v>
      </c>
      <c r="E72" s="422"/>
      <c r="F72" s="422"/>
      <c r="G72" s="422"/>
      <c r="H72" s="422"/>
      <c r="I72" s="423"/>
      <c r="J72" s="44"/>
    </row>
    <row r="73" spans="1:17" s="12" customFormat="1" ht="108" hidden="1" customHeight="1">
      <c r="A73" s="88"/>
      <c r="B73" s="353" t="s">
        <v>224</v>
      </c>
      <c r="C73" s="353" t="e">
        <f>#REF!</f>
        <v>#REF!</v>
      </c>
      <c r="D73" s="421" t="s">
        <v>227</v>
      </c>
      <c r="E73" s="422"/>
      <c r="F73" s="422"/>
      <c r="G73" s="422"/>
      <c r="H73" s="422"/>
      <c r="I73" s="423"/>
      <c r="J73" s="44"/>
    </row>
    <row r="74" spans="1:17" s="12" customFormat="1" ht="108" hidden="1" customHeight="1">
      <c r="A74" s="88"/>
      <c r="B74" s="353" t="s">
        <v>225</v>
      </c>
      <c r="C74" s="353" t="e">
        <f>#REF!</f>
        <v>#REF!</v>
      </c>
      <c r="D74" s="421" t="s">
        <v>228</v>
      </c>
      <c r="E74" s="422"/>
      <c r="F74" s="422"/>
      <c r="G74" s="422"/>
      <c r="H74" s="422"/>
      <c r="I74" s="423"/>
      <c r="J74" s="44"/>
    </row>
    <row r="75" spans="1:17" s="12" customFormat="1" ht="15" hidden="1" customHeight="1">
      <c r="A75" s="88"/>
      <c r="B75" s="88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29.25" customHeight="1">
      <c r="B76" s="426" t="s">
        <v>78</v>
      </c>
      <c r="C76" s="426"/>
      <c r="D76" s="426"/>
      <c r="E76" s="426"/>
      <c r="G76" s="44"/>
      <c r="M76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188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189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3</v>
      </c>
      <c r="B79" s="94" t="s">
        <v>190</v>
      </c>
      <c r="C79" s="88"/>
      <c r="D79" s="88"/>
      <c r="G79" s="44"/>
      <c r="N79" s="43"/>
      <c r="O79" s="42"/>
      <c r="P79" s="42"/>
      <c r="Q79" s="43"/>
    </row>
    <row r="80" spans="1:17" s="15" customFormat="1" ht="52.5" customHeight="1">
      <c r="A80" s="13"/>
      <c r="B80" s="242" t="s">
        <v>61</v>
      </c>
      <c r="C80" s="243" t="s">
        <v>182</v>
      </c>
      <c r="D80" s="243" t="s">
        <v>60</v>
      </c>
      <c r="E80" s="243" t="s">
        <v>10</v>
      </c>
      <c r="F80" s="243" t="s">
        <v>57</v>
      </c>
      <c r="G80" s="243" t="s">
        <v>58</v>
      </c>
      <c r="H80" s="243" t="s">
        <v>59</v>
      </c>
      <c r="I80" s="243" t="s">
        <v>11</v>
      </c>
      <c r="M80" s="47"/>
      <c r="N80"/>
      <c r="O80" s="48"/>
      <c r="P80" s="47"/>
    </row>
    <row r="81" spans="1:17" s="15" customFormat="1" ht="52.5" customHeight="1">
      <c r="A81" s="13"/>
      <c r="B81" s="242" t="s">
        <v>62</v>
      </c>
      <c r="C81" s="206">
        <f>F22</f>
        <v>0</v>
      </c>
      <c r="D81" s="206">
        <f t="shared" ref="D81:H81" si="30">G22</f>
        <v>2</v>
      </c>
      <c r="E81" s="206">
        <f t="shared" si="30"/>
        <v>0</v>
      </c>
      <c r="F81" s="206">
        <f t="shared" si="30"/>
        <v>0</v>
      </c>
      <c r="G81" s="206">
        <f t="shared" si="30"/>
        <v>0</v>
      </c>
      <c r="H81" s="206">
        <f t="shared" si="30"/>
        <v>0</v>
      </c>
      <c r="I81" s="206">
        <f>SUM(C81:H81)</f>
        <v>2</v>
      </c>
      <c r="M81" s="47"/>
      <c r="N81" s="48"/>
      <c r="O81" s="48"/>
      <c r="P81" s="47"/>
    </row>
    <row r="82" spans="1:17" s="95" customFormat="1" ht="240.5" customHeight="1">
      <c r="A82" s="424" t="s">
        <v>206</v>
      </c>
      <c r="B82" s="424"/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</row>
    <row r="83" spans="1:17" s="95" customFormat="1" ht="133" customHeight="1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9">
    <mergeCell ref="B73:C73"/>
    <mergeCell ref="D73:I73"/>
    <mergeCell ref="B74:C74"/>
    <mergeCell ref="A82:Q82"/>
    <mergeCell ref="C61:F61"/>
    <mergeCell ref="B76:E76"/>
    <mergeCell ref="B66:I66"/>
    <mergeCell ref="B62:I62"/>
    <mergeCell ref="B64:C64"/>
    <mergeCell ref="B63:C63"/>
    <mergeCell ref="D63:I63"/>
    <mergeCell ref="D64:I64"/>
    <mergeCell ref="B71:C71"/>
    <mergeCell ref="D71:I71"/>
    <mergeCell ref="B72:C72"/>
    <mergeCell ref="D72:I72"/>
    <mergeCell ref="B67:C67"/>
    <mergeCell ref="B68:C68"/>
    <mergeCell ref="D74:I74"/>
    <mergeCell ref="D8:F8"/>
    <mergeCell ref="G5:M8"/>
    <mergeCell ref="M11:Q11"/>
    <mergeCell ref="D23:Q24"/>
    <mergeCell ref="D11:F11"/>
    <mergeCell ref="B13:F13"/>
    <mergeCell ref="N1:O1"/>
    <mergeCell ref="P1:Q1"/>
    <mergeCell ref="N2:O2"/>
    <mergeCell ref="P2:Q2"/>
    <mergeCell ref="N3:O3"/>
    <mergeCell ref="P3:Q3"/>
    <mergeCell ref="B32:E32"/>
    <mergeCell ref="H32:I32"/>
    <mergeCell ref="P32:Q32"/>
    <mergeCell ref="N25:Q25"/>
    <mergeCell ref="A25:C25"/>
    <mergeCell ref="A26:Q26"/>
    <mergeCell ref="B27:C27"/>
    <mergeCell ref="N27:Q27"/>
    <mergeCell ref="B28:C28"/>
    <mergeCell ref="N28:Q28"/>
    <mergeCell ref="A30:E30"/>
    <mergeCell ref="H30:I30"/>
    <mergeCell ref="P30:Q30"/>
    <mergeCell ref="B31:E31"/>
    <mergeCell ref="H31:I31"/>
    <mergeCell ref="P31:Q31"/>
    <mergeCell ref="B34:E34"/>
    <mergeCell ref="H34:I34"/>
    <mergeCell ref="P34:Q34"/>
    <mergeCell ref="B33:E33"/>
    <mergeCell ref="H33:I33"/>
    <mergeCell ref="P33:Q33"/>
    <mergeCell ref="P37:Q37"/>
    <mergeCell ref="B38:E38"/>
    <mergeCell ref="H38:I38"/>
    <mergeCell ref="P41:Q41"/>
    <mergeCell ref="B42:E42"/>
    <mergeCell ref="H36:I36"/>
    <mergeCell ref="H42:I42"/>
    <mergeCell ref="P42:Q42"/>
    <mergeCell ref="P38:Q38"/>
    <mergeCell ref="B40:E40"/>
    <mergeCell ref="H40:I40"/>
    <mergeCell ref="P40:Q40"/>
    <mergeCell ref="A36:E36"/>
    <mergeCell ref="P36:Q36"/>
    <mergeCell ref="B39:E39"/>
    <mergeCell ref="H39:I39"/>
    <mergeCell ref="B41:E41"/>
    <mergeCell ref="H41:I41"/>
    <mergeCell ref="P39:Q39"/>
    <mergeCell ref="B37:E37"/>
    <mergeCell ref="H37:I37"/>
    <mergeCell ref="B43:E43"/>
    <mergeCell ref="H44:I44"/>
    <mergeCell ref="P44:Q44"/>
    <mergeCell ref="H47:I47"/>
    <mergeCell ref="P47:Q47"/>
    <mergeCell ref="H46:I46"/>
    <mergeCell ref="P46:Q46"/>
    <mergeCell ref="J49:N49"/>
    <mergeCell ref="P45:Q45"/>
    <mergeCell ref="P43:Q43"/>
    <mergeCell ref="H45:I45"/>
    <mergeCell ref="H43:I43"/>
    <mergeCell ref="B53:C53"/>
    <mergeCell ref="D53:I53"/>
    <mergeCell ref="B51:I51"/>
    <mergeCell ref="B52:C52"/>
    <mergeCell ref="D52:I52"/>
    <mergeCell ref="B55:I55"/>
    <mergeCell ref="B56:C56"/>
    <mergeCell ref="B57:C57"/>
    <mergeCell ref="D57:I57"/>
    <mergeCell ref="B58:C58"/>
    <mergeCell ref="D58:I58"/>
    <mergeCell ref="B59:C59"/>
    <mergeCell ref="D59:I59"/>
  </mergeCells>
  <printOptions horizontalCentered="1"/>
  <pageMargins left="0.25" right="0" top="0.61388888888888904" bottom="0.75" header="0" footer="0"/>
  <pageSetup paperSize="9" scale="29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4" max="16" man="1"/>
    <brk id="4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17" t="s">
        <v>73</v>
      </c>
      <c r="N1" s="417" t="s">
        <v>73</v>
      </c>
      <c r="O1" s="418" t="s">
        <v>74</v>
      </c>
      <c r="P1" s="418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17" t="s">
        <v>75</v>
      </c>
      <c r="N2" s="417" t="s">
        <v>75</v>
      </c>
      <c r="O2" s="419" t="s">
        <v>76</v>
      </c>
      <c r="P2" s="419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17" t="s">
        <v>77</v>
      </c>
      <c r="N3" s="417" t="s">
        <v>77</v>
      </c>
      <c r="O3" s="420" t="s">
        <v>79</v>
      </c>
      <c r="P3" s="418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2" t="s">
        <v>139</v>
      </c>
      <c r="H5" s="443"/>
      <c r="I5" s="443"/>
      <c r="J5" s="443"/>
      <c r="K5" s="443"/>
      <c r="L5" s="444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5"/>
      <c r="H6" s="446"/>
      <c r="I6" s="446"/>
      <c r="J6" s="446"/>
      <c r="K6" s="446"/>
      <c r="L6" s="447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5"/>
      <c r="H7" s="446"/>
      <c r="I7" s="446"/>
      <c r="J7" s="446"/>
      <c r="K7" s="446"/>
      <c r="L7" s="447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02" t="s">
        <v>142</v>
      </c>
      <c r="E8" s="402"/>
      <c r="F8" s="402"/>
      <c r="G8" s="448"/>
      <c r="H8" s="449"/>
      <c r="I8" s="449"/>
      <c r="J8" s="449"/>
      <c r="K8" s="449"/>
      <c r="L8" s="450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14">
        <v>44964</v>
      </c>
      <c r="E11" s="415"/>
      <c r="F11" s="415"/>
      <c r="G11" s="22"/>
      <c r="H11" s="23"/>
      <c r="I11" s="20"/>
      <c r="J11" s="20" t="s">
        <v>4</v>
      </c>
      <c r="K11" s="20"/>
      <c r="L11" s="451" t="s">
        <v>128</v>
      </c>
      <c r="M11" s="451"/>
      <c r="N11" s="451"/>
      <c r="O11" s="451"/>
      <c r="P11" s="451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16"/>
      <c r="C13" s="416"/>
      <c r="D13" s="416"/>
      <c r="E13" s="416"/>
      <c r="F13" s="41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60" t="s">
        <v>147</v>
      </c>
      <c r="E28" s="460"/>
      <c r="F28" s="460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60" t="str">
        <f>+D28</f>
        <v>WASHED BURGUNDY</v>
      </c>
      <c r="E29" s="460"/>
      <c r="F29" s="460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61" t="str">
        <f>+D29</f>
        <v>WASHED BURGUNDY</v>
      </c>
      <c r="E30" s="461"/>
      <c r="F30" s="461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13" t="s">
        <v>130</v>
      </c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</row>
    <row r="44" spans="1:16" s="1" customFormat="1" ht="59.15" customHeight="1" thickBot="1">
      <c r="B44" s="75" t="s">
        <v>14</v>
      </c>
      <c r="C44" s="3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</row>
    <row r="45" spans="1:16" s="33" customFormat="1" ht="100.5" thickBot="1">
      <c r="A45" s="463" t="s">
        <v>15</v>
      </c>
      <c r="B45" s="464"/>
      <c r="C45" s="46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5" t="s">
        <v>51</v>
      </c>
      <c r="N45" s="466"/>
      <c r="O45" s="466"/>
      <c r="P45" s="467"/>
    </row>
    <row r="46" spans="1:16" s="43" customFormat="1" ht="45.75" hidden="1" customHeight="1">
      <c r="A46" s="452" t="str">
        <f>D18</f>
        <v>BLACK</v>
      </c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3"/>
      <c r="M46" s="453"/>
      <c r="N46" s="453"/>
      <c r="O46" s="453"/>
      <c r="P46" s="454"/>
    </row>
    <row r="47" spans="1:16" s="139" customFormat="1" ht="120" hidden="1" customHeight="1">
      <c r="A47" s="115">
        <v>1</v>
      </c>
      <c r="B47" s="455" t="str">
        <f>$L$11</f>
        <v>100% DRY COTTON FLEECE 410GSM</v>
      </c>
      <c r="C47" s="455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56"/>
      <c r="N47" s="457"/>
      <c r="O47" s="457"/>
      <c r="P47" s="458"/>
    </row>
    <row r="48" spans="1:16" s="139" customFormat="1" ht="89.25" hidden="1" customHeight="1">
      <c r="A48" s="144">
        <v>2</v>
      </c>
      <c r="B48" s="455" t="s">
        <v>149</v>
      </c>
      <c r="C48" s="455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56"/>
      <c r="N48" s="457"/>
      <c r="O48" s="457"/>
      <c r="P48" s="458"/>
    </row>
    <row r="49" spans="1:16" s="139" customFormat="1" ht="129" hidden="1" customHeight="1">
      <c r="A49" s="115">
        <v>3</v>
      </c>
      <c r="B49" s="459" t="s">
        <v>126</v>
      </c>
      <c r="C49" s="459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56"/>
      <c r="N49" s="457"/>
      <c r="O49" s="457"/>
      <c r="P49" s="458"/>
    </row>
    <row r="50" spans="1:16" s="43" customFormat="1" ht="51.75" customHeight="1">
      <c r="A50" s="468" t="str">
        <f>D23</f>
        <v>GREY HEATHER</v>
      </c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70"/>
    </row>
    <row r="51" spans="1:16" s="139" customFormat="1" ht="186.75" customHeight="1">
      <c r="A51" s="115">
        <v>1</v>
      </c>
      <c r="B51" s="455" t="str">
        <f>$L$11</f>
        <v>100% DRY COTTON FLEECE 410GSM</v>
      </c>
      <c r="C51" s="455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56" t="s">
        <v>177</v>
      </c>
      <c r="N51" s="457"/>
      <c r="O51" s="457"/>
      <c r="P51" s="458"/>
    </row>
    <row r="52" spans="1:16" s="139" customFormat="1" ht="186.75" customHeight="1">
      <c r="A52" s="144">
        <v>2</v>
      </c>
      <c r="B52" s="455" t="s">
        <v>149</v>
      </c>
      <c r="C52" s="455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56" t="s">
        <v>168</v>
      </c>
      <c r="N52" s="457"/>
      <c r="O52" s="457"/>
      <c r="P52" s="458"/>
    </row>
    <row r="53" spans="1:16" s="139" customFormat="1" ht="186.75" customHeight="1">
      <c r="A53" s="115">
        <v>3</v>
      </c>
      <c r="B53" s="459" t="s">
        <v>126</v>
      </c>
      <c r="C53" s="459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56" t="s">
        <v>169</v>
      </c>
      <c r="N53" s="457"/>
      <c r="O53" s="457"/>
      <c r="P53" s="458"/>
    </row>
    <row r="54" spans="1:16" s="43" customFormat="1" ht="51.75" hidden="1" customHeight="1">
      <c r="A54" s="468" t="str">
        <f>D28</f>
        <v>WASHED BURGUNDY</v>
      </c>
      <c r="B54" s="469"/>
      <c r="C54" s="469"/>
      <c r="D54" s="469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70"/>
    </row>
    <row r="55" spans="1:16" s="139" customFormat="1" ht="96.75" hidden="1" customHeight="1">
      <c r="A55" s="115">
        <v>1</v>
      </c>
      <c r="B55" s="455" t="str">
        <f>$L$11</f>
        <v>100% DRY COTTON FLEECE 410GSM</v>
      </c>
      <c r="C55" s="455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56"/>
      <c r="N55" s="457"/>
      <c r="O55" s="457"/>
      <c r="P55" s="458"/>
    </row>
    <row r="56" spans="1:16" s="139" customFormat="1" ht="70.5" hidden="1" customHeight="1">
      <c r="A56" s="144">
        <v>2</v>
      </c>
      <c r="B56" s="455" t="s">
        <v>149</v>
      </c>
      <c r="C56" s="455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56"/>
      <c r="N56" s="457"/>
      <c r="O56" s="457"/>
      <c r="P56" s="458"/>
    </row>
    <row r="57" spans="1:16" s="139" customFormat="1" ht="125.25" hidden="1" customHeight="1">
      <c r="A57" s="115">
        <v>3</v>
      </c>
      <c r="B57" s="459" t="s">
        <v>126</v>
      </c>
      <c r="C57" s="459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56"/>
      <c r="N57" s="457"/>
      <c r="O57" s="457"/>
      <c r="P57" s="458"/>
    </row>
    <row r="58" spans="1:16" s="43" customFormat="1" ht="51.75" hidden="1" customHeight="1">
      <c r="A58" s="468" t="str">
        <f>D33</f>
        <v>LIME</v>
      </c>
      <c r="B58" s="469"/>
      <c r="C58" s="469"/>
      <c r="D58" s="469"/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70"/>
    </row>
    <row r="59" spans="1:16" s="139" customFormat="1" ht="96.75" hidden="1" customHeight="1">
      <c r="A59" s="115">
        <v>1</v>
      </c>
      <c r="B59" s="455" t="str">
        <f>$L$11</f>
        <v>100% DRY COTTON FLEECE 410GSM</v>
      </c>
      <c r="C59" s="455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56"/>
      <c r="N59" s="457"/>
      <c r="O59" s="457"/>
      <c r="P59" s="458"/>
    </row>
    <row r="60" spans="1:16" s="139" customFormat="1" ht="70.5" hidden="1" customHeight="1">
      <c r="A60" s="144">
        <v>2</v>
      </c>
      <c r="B60" s="455" t="s">
        <v>149</v>
      </c>
      <c r="C60" s="455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56"/>
      <c r="N60" s="457"/>
      <c r="O60" s="457"/>
      <c r="P60" s="458"/>
    </row>
    <row r="61" spans="1:16" s="139" customFormat="1" ht="125.25" hidden="1" customHeight="1">
      <c r="A61" s="115">
        <v>3</v>
      </c>
      <c r="B61" s="459" t="s">
        <v>126</v>
      </c>
      <c r="C61" s="459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56"/>
      <c r="N61" s="457"/>
      <c r="O61" s="457"/>
      <c r="P61" s="458"/>
    </row>
    <row r="62" spans="1:16" s="43" customFormat="1" ht="21.75" customHeight="1">
      <c r="A62" s="468"/>
      <c r="B62" s="469"/>
      <c r="C62" s="469"/>
      <c r="D62" s="469"/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P62" s="470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95" t="s">
        <v>22</v>
      </c>
      <c r="B64" s="471"/>
      <c r="C64" s="471"/>
      <c r="D64" s="471"/>
      <c r="E64" s="472"/>
      <c r="F64" s="72" t="s">
        <v>47</v>
      </c>
      <c r="G64" s="72" t="s">
        <v>23</v>
      </c>
      <c r="H64" s="473" t="s">
        <v>42</v>
      </c>
      <c r="I64" s="47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5" t="s">
        <v>41</v>
      </c>
      <c r="C65" s="475"/>
      <c r="D65" s="475"/>
      <c r="E65" s="475"/>
      <c r="F65" s="82" t="str">
        <f>H65</f>
        <v>BLACK</v>
      </c>
      <c r="G65" s="112"/>
      <c r="H65" s="476" t="str">
        <f>$D$18</f>
        <v>BLACK</v>
      </c>
      <c r="I65" s="47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5" t="s">
        <v>41</v>
      </c>
      <c r="C66" s="475"/>
      <c r="D66" s="475"/>
      <c r="E66" s="475"/>
      <c r="F66" s="82" t="str">
        <f t="shared" ref="F66:F68" si="18">H66</f>
        <v>GREY HEATHER</v>
      </c>
      <c r="G66" s="112" t="s">
        <v>176</v>
      </c>
      <c r="H66" s="476" t="str">
        <f>$D$23</f>
        <v>GREY HEATHER</v>
      </c>
      <c r="I66" s="47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5" t="s">
        <v>41</v>
      </c>
      <c r="C67" s="475"/>
      <c r="D67" s="475"/>
      <c r="E67" s="475"/>
      <c r="F67" s="82" t="str">
        <f t="shared" si="18"/>
        <v>WASHED BURGUNDY</v>
      </c>
      <c r="G67" s="112"/>
      <c r="H67" s="476" t="str">
        <f>$D$28</f>
        <v>WASHED BURGUNDY</v>
      </c>
      <c r="I67" s="47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5" t="s">
        <v>41</v>
      </c>
      <c r="C68" s="475"/>
      <c r="D68" s="475"/>
      <c r="E68" s="475"/>
      <c r="F68" s="82" t="str">
        <f t="shared" si="18"/>
        <v>LIME</v>
      </c>
      <c r="G68" s="112"/>
      <c r="H68" s="476" t="str">
        <f>$D$33</f>
        <v>LIME</v>
      </c>
      <c r="I68" s="47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5" t="s">
        <v>123</v>
      </c>
      <c r="C69" s="475"/>
      <c r="D69" s="475"/>
      <c r="E69" s="475"/>
      <c r="F69" s="478" t="s">
        <v>39</v>
      </c>
      <c r="G69" s="482" t="s">
        <v>131</v>
      </c>
      <c r="H69" s="486" t="str">
        <f t="shared" ref="H69" si="19">$D$18</f>
        <v>BLACK</v>
      </c>
      <c r="I69" s="487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5" t="s">
        <v>123</v>
      </c>
      <c r="C70" s="475"/>
      <c r="D70" s="475"/>
      <c r="E70" s="475"/>
      <c r="F70" s="479" t="s">
        <v>39</v>
      </c>
      <c r="G70" s="483" t="s">
        <v>131</v>
      </c>
      <c r="H70" s="380" t="str">
        <f t="shared" ref="H70" si="21">$D$23</f>
        <v>GREY HEATHER</v>
      </c>
      <c r="I70" s="380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5" t="s">
        <v>123</v>
      </c>
      <c r="C71" s="475"/>
      <c r="D71" s="475"/>
      <c r="E71" s="475"/>
      <c r="F71" s="480" t="s">
        <v>39</v>
      </c>
      <c r="G71" s="484" t="s">
        <v>131</v>
      </c>
      <c r="H71" s="488" t="str">
        <f t="shared" ref="H71" si="23">$D$28</f>
        <v>WASHED BURGUNDY</v>
      </c>
      <c r="I71" s="489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5" t="s">
        <v>123</v>
      </c>
      <c r="C72" s="475"/>
      <c r="D72" s="475"/>
      <c r="E72" s="475"/>
      <c r="F72" s="481" t="s">
        <v>39</v>
      </c>
      <c r="G72" s="485" t="s">
        <v>131</v>
      </c>
      <c r="H72" s="476" t="str">
        <f t="shared" ref="H72" si="25">$D$33</f>
        <v>LIME</v>
      </c>
      <c r="I72" s="47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90" t="s">
        <v>151</v>
      </c>
      <c r="C73" s="475"/>
      <c r="D73" s="475"/>
      <c r="E73" s="475"/>
      <c r="F73" s="478" t="s">
        <v>107</v>
      </c>
      <c r="G73" s="482" t="s">
        <v>152</v>
      </c>
      <c r="H73" s="486" t="str">
        <f t="shared" ref="H73" si="27">$D$18</f>
        <v>BLACK</v>
      </c>
      <c r="I73" s="487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90" t="s">
        <v>151</v>
      </c>
      <c r="C74" s="475"/>
      <c r="D74" s="475"/>
      <c r="E74" s="475"/>
      <c r="F74" s="479"/>
      <c r="G74" s="483"/>
      <c r="H74" s="380" t="str">
        <f t="shared" ref="H74" si="30">$D$23</f>
        <v>GREY HEATHER</v>
      </c>
      <c r="I74" s="380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90" t="s">
        <v>151</v>
      </c>
      <c r="C75" s="475"/>
      <c r="D75" s="475"/>
      <c r="E75" s="475"/>
      <c r="F75" s="480"/>
      <c r="G75" s="484"/>
      <c r="H75" s="488" t="str">
        <f t="shared" ref="H75" si="32">$D$28</f>
        <v>WASHED BURGUNDY</v>
      </c>
      <c r="I75" s="489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90" t="s">
        <v>151</v>
      </c>
      <c r="C76" s="475"/>
      <c r="D76" s="475"/>
      <c r="E76" s="475"/>
      <c r="F76" s="481"/>
      <c r="G76" s="485"/>
      <c r="H76" s="476" t="str">
        <f t="shared" ref="H76" si="34">$D$33</f>
        <v>LIME</v>
      </c>
      <c r="I76" s="47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90" t="s">
        <v>85</v>
      </c>
      <c r="C77" s="475"/>
      <c r="D77" s="475"/>
      <c r="E77" s="475"/>
      <c r="F77" s="478" t="s">
        <v>107</v>
      </c>
      <c r="G77" s="482" t="s">
        <v>86</v>
      </c>
      <c r="H77" s="486" t="str">
        <f t="shared" ref="H77" si="36">$D$18</f>
        <v>BLACK</v>
      </c>
      <c r="I77" s="487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90" t="s">
        <v>85</v>
      </c>
      <c r="C78" s="475"/>
      <c r="D78" s="475"/>
      <c r="E78" s="475"/>
      <c r="F78" s="479"/>
      <c r="G78" s="483"/>
      <c r="H78" s="380" t="str">
        <f t="shared" ref="H78" si="38">$D$23</f>
        <v>GREY HEATHER</v>
      </c>
      <c r="I78" s="380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90" t="s">
        <v>85</v>
      </c>
      <c r="C79" s="475"/>
      <c r="D79" s="475"/>
      <c r="E79" s="475"/>
      <c r="F79" s="480"/>
      <c r="G79" s="484"/>
      <c r="H79" s="488" t="str">
        <f t="shared" ref="H79" si="40">$D$28</f>
        <v>WASHED BURGUNDY</v>
      </c>
      <c r="I79" s="489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90" t="s">
        <v>85</v>
      </c>
      <c r="C80" s="475"/>
      <c r="D80" s="475"/>
      <c r="E80" s="475"/>
      <c r="F80" s="481"/>
      <c r="G80" s="485"/>
      <c r="H80" s="476" t="str">
        <f t="shared" ref="H80" si="42">$D$33</f>
        <v>LIME</v>
      </c>
      <c r="I80" s="47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90" t="s">
        <v>114</v>
      </c>
      <c r="C81" s="475"/>
      <c r="D81" s="475"/>
      <c r="E81" s="475"/>
      <c r="F81" s="478" t="s">
        <v>89</v>
      </c>
      <c r="G81" s="482"/>
      <c r="H81" s="486" t="str">
        <f t="shared" ref="H81" si="44">$D$18</f>
        <v>BLACK</v>
      </c>
      <c r="I81" s="487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90" t="s">
        <v>114</v>
      </c>
      <c r="C82" s="475"/>
      <c r="D82" s="475"/>
      <c r="E82" s="475"/>
      <c r="F82" s="479"/>
      <c r="G82" s="483"/>
      <c r="H82" s="380" t="str">
        <f t="shared" ref="H82" si="46">$D$23</f>
        <v>GREY HEATHER</v>
      </c>
      <c r="I82" s="380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90" t="s">
        <v>114</v>
      </c>
      <c r="C83" s="475"/>
      <c r="D83" s="475"/>
      <c r="E83" s="475"/>
      <c r="F83" s="480"/>
      <c r="G83" s="484"/>
      <c r="H83" s="488" t="str">
        <f t="shared" ref="H83" si="48">$D$28</f>
        <v>WASHED BURGUNDY</v>
      </c>
      <c r="I83" s="489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90" t="s">
        <v>114</v>
      </c>
      <c r="C84" s="475"/>
      <c r="D84" s="475"/>
      <c r="E84" s="475"/>
      <c r="F84" s="481"/>
      <c r="G84" s="485"/>
      <c r="H84" s="476" t="str">
        <f t="shared" ref="H84" si="50">$D$33</f>
        <v>LIME</v>
      </c>
      <c r="I84" s="47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5" t="s">
        <v>87</v>
      </c>
      <c r="C85" s="475"/>
      <c r="D85" s="475"/>
      <c r="E85" s="475"/>
      <c r="F85" s="478" t="s">
        <v>108</v>
      </c>
      <c r="G85" s="482" t="s">
        <v>88</v>
      </c>
      <c r="H85" s="486" t="str">
        <f t="shared" ref="H85" si="52">$D$18</f>
        <v>BLACK</v>
      </c>
      <c r="I85" s="487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5" t="s">
        <v>87</v>
      </c>
      <c r="C86" s="475"/>
      <c r="D86" s="475"/>
      <c r="E86" s="475"/>
      <c r="F86" s="479"/>
      <c r="G86" s="483"/>
      <c r="H86" s="380" t="str">
        <f t="shared" ref="H86" si="55">$D$23</f>
        <v>GREY HEATHER</v>
      </c>
      <c r="I86" s="380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5" t="s">
        <v>87</v>
      </c>
      <c r="C87" s="475"/>
      <c r="D87" s="475"/>
      <c r="E87" s="475"/>
      <c r="F87" s="480"/>
      <c r="G87" s="484"/>
      <c r="H87" s="488" t="str">
        <f t="shared" ref="H87" si="57">$D$28</f>
        <v>WASHED BURGUNDY</v>
      </c>
      <c r="I87" s="489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5" t="s">
        <v>87</v>
      </c>
      <c r="C88" s="475"/>
      <c r="D88" s="475"/>
      <c r="E88" s="475"/>
      <c r="F88" s="481"/>
      <c r="G88" s="485"/>
      <c r="H88" s="476" t="str">
        <f t="shared" ref="H88" si="59">$D$33</f>
        <v>LIME</v>
      </c>
      <c r="I88" s="47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95" t="s">
        <v>22</v>
      </c>
      <c r="B90" s="471"/>
      <c r="C90" s="471"/>
      <c r="D90" s="471"/>
      <c r="E90" s="472"/>
      <c r="F90" s="72" t="s">
        <v>47</v>
      </c>
      <c r="G90" s="72" t="s">
        <v>23</v>
      </c>
      <c r="H90" s="473" t="s">
        <v>42</v>
      </c>
      <c r="I90" s="47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90" t="s">
        <v>132</v>
      </c>
      <c r="C91" s="475"/>
      <c r="D91" s="475"/>
      <c r="E91" s="475"/>
      <c r="F91" s="478" t="s">
        <v>89</v>
      </c>
      <c r="G91" s="482" t="s">
        <v>118</v>
      </c>
      <c r="H91" s="476" t="str">
        <f t="shared" ref="H91" si="61">$D$18</f>
        <v>BLACK</v>
      </c>
      <c r="I91" s="47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90" t="s">
        <v>132</v>
      </c>
      <c r="C92" s="475"/>
      <c r="D92" s="475"/>
      <c r="E92" s="475"/>
      <c r="F92" s="480"/>
      <c r="G92" s="484"/>
      <c r="H92" s="476" t="str">
        <f t="shared" ref="H92" si="66">$D$23</f>
        <v>GREY HEATHER</v>
      </c>
      <c r="I92" s="47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90" t="s">
        <v>132</v>
      </c>
      <c r="C93" s="475"/>
      <c r="D93" s="475"/>
      <c r="E93" s="475"/>
      <c r="F93" s="480"/>
      <c r="G93" s="484"/>
      <c r="H93" s="476" t="str">
        <f t="shared" ref="H93" si="68">$D$28</f>
        <v>WASHED BURGUNDY</v>
      </c>
      <c r="I93" s="47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90" t="s">
        <v>132</v>
      </c>
      <c r="C94" s="475"/>
      <c r="D94" s="475"/>
      <c r="E94" s="475"/>
      <c r="F94" s="481"/>
      <c r="G94" s="485"/>
      <c r="H94" s="476" t="str">
        <f t="shared" ref="H94" si="70">$D$33</f>
        <v>LIME</v>
      </c>
      <c r="I94" s="47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91" t="s">
        <v>133</v>
      </c>
      <c r="C95" s="492"/>
      <c r="D95" s="492"/>
      <c r="E95" s="493"/>
      <c r="F95" s="478" t="s">
        <v>89</v>
      </c>
      <c r="G95" s="482" t="s">
        <v>118</v>
      </c>
      <c r="H95" s="476" t="str">
        <f t="shared" ref="H95:H123" si="72">$D$18</f>
        <v>BLACK</v>
      </c>
      <c r="I95" s="47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91" t="s">
        <v>133</v>
      </c>
      <c r="C96" s="492"/>
      <c r="D96" s="492"/>
      <c r="E96" s="493"/>
      <c r="F96" s="480"/>
      <c r="G96" s="484"/>
      <c r="H96" s="476" t="str">
        <f t="shared" ref="H96:H124" si="73">$D$23</f>
        <v>GREY HEATHER</v>
      </c>
      <c r="I96" s="47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91" t="s">
        <v>133</v>
      </c>
      <c r="C97" s="492"/>
      <c r="D97" s="492"/>
      <c r="E97" s="493"/>
      <c r="F97" s="480"/>
      <c r="G97" s="484"/>
      <c r="H97" s="476" t="str">
        <f t="shared" ref="H97:H121" si="74">$D$28</f>
        <v>WASHED BURGUNDY</v>
      </c>
      <c r="I97" s="47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91" t="s">
        <v>133</v>
      </c>
      <c r="C98" s="492"/>
      <c r="D98" s="492"/>
      <c r="E98" s="493"/>
      <c r="F98" s="481"/>
      <c r="G98" s="485"/>
      <c r="H98" s="476" t="str">
        <f t="shared" ref="H98:H122" si="76">$D$33</f>
        <v>LIME</v>
      </c>
      <c r="I98" s="47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91" t="s">
        <v>153</v>
      </c>
      <c r="C99" s="492"/>
      <c r="D99" s="492"/>
      <c r="E99" s="493"/>
      <c r="F99" s="478" t="s">
        <v>91</v>
      </c>
      <c r="G99" s="482" t="s">
        <v>174</v>
      </c>
      <c r="H99" s="476" t="str">
        <f t="shared" si="72"/>
        <v>BLACK</v>
      </c>
      <c r="I99" s="47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91" t="s">
        <v>153</v>
      </c>
      <c r="C100" s="492"/>
      <c r="D100" s="492"/>
      <c r="E100" s="493"/>
      <c r="F100" s="480"/>
      <c r="G100" s="484"/>
      <c r="H100" s="476" t="str">
        <f t="shared" si="73"/>
        <v>GREY HEATHER</v>
      </c>
      <c r="I100" s="47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91" t="s">
        <v>153</v>
      </c>
      <c r="C101" s="492"/>
      <c r="D101" s="492"/>
      <c r="E101" s="493"/>
      <c r="F101" s="480"/>
      <c r="G101" s="484"/>
      <c r="H101" s="476" t="str">
        <f t="shared" si="74"/>
        <v>WASHED BURGUNDY</v>
      </c>
      <c r="I101" s="47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91" t="s">
        <v>153</v>
      </c>
      <c r="C102" s="492"/>
      <c r="D102" s="492"/>
      <c r="E102" s="493"/>
      <c r="F102" s="481"/>
      <c r="G102" s="485"/>
      <c r="H102" s="476" t="str">
        <f t="shared" si="76"/>
        <v>LIME</v>
      </c>
      <c r="I102" s="47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91" t="s">
        <v>116</v>
      </c>
      <c r="C103" s="492"/>
      <c r="D103" s="492"/>
      <c r="E103" s="493"/>
      <c r="F103" s="82" t="s">
        <v>92</v>
      </c>
      <c r="G103" s="82"/>
      <c r="H103" s="476" t="str">
        <f t="shared" si="72"/>
        <v>BLACK</v>
      </c>
      <c r="I103" s="47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91" t="s">
        <v>116</v>
      </c>
      <c r="C104" s="492"/>
      <c r="D104" s="492"/>
      <c r="E104" s="493"/>
      <c r="F104" s="82" t="s">
        <v>92</v>
      </c>
      <c r="G104" s="82"/>
      <c r="H104" s="476" t="str">
        <f t="shared" si="73"/>
        <v>GREY HEATHER</v>
      </c>
      <c r="I104" s="47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91" t="s">
        <v>116</v>
      </c>
      <c r="C105" s="492"/>
      <c r="D105" s="492"/>
      <c r="E105" s="493"/>
      <c r="F105" s="82" t="s">
        <v>92</v>
      </c>
      <c r="G105" s="82"/>
      <c r="H105" s="476" t="str">
        <f t="shared" si="74"/>
        <v>WASHED BURGUNDY</v>
      </c>
      <c r="I105" s="47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91" t="s">
        <v>116</v>
      </c>
      <c r="C106" s="492"/>
      <c r="D106" s="492"/>
      <c r="E106" s="493"/>
      <c r="F106" s="82" t="s">
        <v>92</v>
      </c>
      <c r="G106" s="82"/>
      <c r="H106" s="476" t="str">
        <f t="shared" si="76"/>
        <v>LIME</v>
      </c>
      <c r="I106" s="47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90" t="s">
        <v>93</v>
      </c>
      <c r="C107" s="475"/>
      <c r="D107" s="475"/>
      <c r="E107" s="475"/>
      <c r="F107" s="82" t="s">
        <v>55</v>
      </c>
      <c r="G107" s="82"/>
      <c r="H107" s="476" t="str">
        <f t="shared" si="72"/>
        <v>BLACK</v>
      </c>
      <c r="I107" s="47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90" t="s">
        <v>93</v>
      </c>
      <c r="C108" s="475"/>
      <c r="D108" s="475"/>
      <c r="E108" s="475"/>
      <c r="F108" s="82" t="s">
        <v>55</v>
      </c>
      <c r="G108" s="82"/>
      <c r="H108" s="476" t="str">
        <f t="shared" si="73"/>
        <v>GREY HEATHER</v>
      </c>
      <c r="I108" s="47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90" t="s">
        <v>93</v>
      </c>
      <c r="C109" s="475"/>
      <c r="D109" s="475"/>
      <c r="E109" s="475"/>
      <c r="F109" s="82" t="s">
        <v>55</v>
      </c>
      <c r="G109" s="82"/>
      <c r="H109" s="476" t="str">
        <f t="shared" si="74"/>
        <v>WASHED BURGUNDY</v>
      </c>
      <c r="I109" s="47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90" t="s">
        <v>93</v>
      </c>
      <c r="C110" s="475"/>
      <c r="D110" s="475"/>
      <c r="E110" s="475"/>
      <c r="F110" s="82" t="s">
        <v>55</v>
      </c>
      <c r="G110" s="82"/>
      <c r="H110" s="476" t="str">
        <f t="shared" si="76"/>
        <v>LIME</v>
      </c>
      <c r="I110" s="47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90" t="s">
        <v>94</v>
      </c>
      <c r="C111" s="475"/>
      <c r="D111" s="475"/>
      <c r="E111" s="475"/>
      <c r="F111" s="82" t="s">
        <v>55</v>
      </c>
      <c r="G111" s="82"/>
      <c r="H111" s="476" t="str">
        <f t="shared" si="72"/>
        <v>BLACK</v>
      </c>
      <c r="I111" s="47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90" t="s">
        <v>94</v>
      </c>
      <c r="C112" s="475"/>
      <c r="D112" s="475"/>
      <c r="E112" s="475"/>
      <c r="F112" s="82" t="s">
        <v>55</v>
      </c>
      <c r="G112" s="82"/>
      <c r="H112" s="476" t="str">
        <f t="shared" si="73"/>
        <v>GREY HEATHER</v>
      </c>
      <c r="I112" s="47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90" t="s">
        <v>94</v>
      </c>
      <c r="C113" s="475"/>
      <c r="D113" s="475"/>
      <c r="E113" s="475"/>
      <c r="F113" s="82" t="s">
        <v>55</v>
      </c>
      <c r="G113" s="82"/>
      <c r="H113" s="476" t="str">
        <f t="shared" si="74"/>
        <v>WASHED BURGUNDY</v>
      </c>
      <c r="I113" s="47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90" t="s">
        <v>94</v>
      </c>
      <c r="C114" s="475"/>
      <c r="D114" s="475"/>
      <c r="E114" s="475"/>
      <c r="F114" s="82" t="s">
        <v>55</v>
      </c>
      <c r="G114" s="82"/>
      <c r="H114" s="476" t="str">
        <f t="shared" si="76"/>
        <v>LIME</v>
      </c>
      <c r="I114" s="47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90" t="s">
        <v>95</v>
      </c>
      <c r="C115" s="475"/>
      <c r="D115" s="475"/>
      <c r="E115" s="475"/>
      <c r="F115" s="82" t="s">
        <v>92</v>
      </c>
      <c r="G115" s="82"/>
      <c r="H115" s="476" t="str">
        <f t="shared" si="72"/>
        <v>BLACK</v>
      </c>
      <c r="I115" s="47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90" t="s">
        <v>95</v>
      </c>
      <c r="C116" s="475"/>
      <c r="D116" s="475"/>
      <c r="E116" s="475"/>
      <c r="F116" s="82" t="s">
        <v>92</v>
      </c>
      <c r="G116" s="82"/>
      <c r="H116" s="476" t="str">
        <f t="shared" si="73"/>
        <v>GREY HEATHER</v>
      </c>
      <c r="I116" s="47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90" t="s">
        <v>95</v>
      </c>
      <c r="C117" s="475"/>
      <c r="D117" s="475"/>
      <c r="E117" s="475"/>
      <c r="F117" s="82" t="s">
        <v>92</v>
      </c>
      <c r="G117" s="82"/>
      <c r="H117" s="476" t="str">
        <f t="shared" si="74"/>
        <v>WASHED BURGUNDY</v>
      </c>
      <c r="I117" s="47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90" t="s">
        <v>95</v>
      </c>
      <c r="C118" s="475"/>
      <c r="D118" s="475"/>
      <c r="E118" s="475"/>
      <c r="F118" s="82" t="s">
        <v>92</v>
      </c>
      <c r="G118" s="82"/>
      <c r="H118" s="476" t="str">
        <f t="shared" si="76"/>
        <v>LIME</v>
      </c>
      <c r="I118" s="47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91" t="s">
        <v>96</v>
      </c>
      <c r="C119" s="492"/>
      <c r="D119" s="492"/>
      <c r="E119" s="493"/>
      <c r="F119" s="82" t="s">
        <v>38</v>
      </c>
      <c r="G119" s="82"/>
      <c r="H119" s="476" t="str">
        <f t="shared" si="72"/>
        <v>BLACK</v>
      </c>
      <c r="I119" s="47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90" t="s">
        <v>96</v>
      </c>
      <c r="C120" s="475"/>
      <c r="D120" s="475"/>
      <c r="E120" s="475"/>
      <c r="F120" s="82" t="s">
        <v>38</v>
      </c>
      <c r="G120" s="82"/>
      <c r="H120" s="476" t="str">
        <f t="shared" si="73"/>
        <v>GREY HEATHER</v>
      </c>
      <c r="I120" s="47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90" t="s">
        <v>96</v>
      </c>
      <c r="C121" s="475"/>
      <c r="D121" s="475"/>
      <c r="E121" s="475"/>
      <c r="F121" s="82" t="s">
        <v>38</v>
      </c>
      <c r="G121" s="82"/>
      <c r="H121" s="476" t="str">
        <f t="shared" si="74"/>
        <v>WASHED BURGUNDY</v>
      </c>
      <c r="I121" s="47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90" t="s">
        <v>96</v>
      </c>
      <c r="C122" s="475"/>
      <c r="D122" s="475"/>
      <c r="E122" s="475"/>
      <c r="F122" s="82" t="s">
        <v>38</v>
      </c>
      <c r="G122" s="82"/>
      <c r="H122" s="476" t="str">
        <f t="shared" si="76"/>
        <v>LIME</v>
      </c>
      <c r="I122" s="47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90" t="s">
        <v>97</v>
      </c>
      <c r="C123" s="475"/>
      <c r="D123" s="475"/>
      <c r="E123" s="475"/>
      <c r="F123" s="82" t="s">
        <v>92</v>
      </c>
      <c r="G123" s="82"/>
      <c r="H123" s="476" t="str">
        <f t="shared" si="72"/>
        <v>BLACK</v>
      </c>
      <c r="I123" s="47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91" t="s">
        <v>97</v>
      </c>
      <c r="C124" s="492"/>
      <c r="D124" s="492"/>
      <c r="E124" s="493"/>
      <c r="F124" s="82" t="s">
        <v>92</v>
      </c>
      <c r="G124" s="82"/>
      <c r="H124" s="476" t="str">
        <f t="shared" si="73"/>
        <v>GREY HEATHER</v>
      </c>
      <c r="I124" s="47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91" t="s">
        <v>97</v>
      </c>
      <c r="C125" s="492"/>
      <c r="D125" s="492"/>
      <c r="E125" s="493"/>
      <c r="F125" s="82" t="s">
        <v>92</v>
      </c>
      <c r="G125" s="82"/>
      <c r="H125" s="476" t="str">
        <f>$D$28</f>
        <v>WASHED BURGUNDY</v>
      </c>
      <c r="I125" s="47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91" t="s">
        <v>97</v>
      </c>
      <c r="C126" s="492"/>
      <c r="D126" s="492"/>
      <c r="E126" s="493"/>
      <c r="F126" s="82" t="s">
        <v>92</v>
      </c>
      <c r="G126" s="82"/>
      <c r="H126" s="476" t="str">
        <f>$D$33</f>
        <v>LIME</v>
      </c>
      <c r="I126" s="47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90" t="s">
        <v>110</v>
      </c>
      <c r="C127" s="475"/>
      <c r="D127" s="475"/>
      <c r="E127" s="475"/>
      <c r="F127" s="494" t="s">
        <v>111</v>
      </c>
      <c r="G127" s="82"/>
      <c r="H127" s="495" t="s">
        <v>134</v>
      </c>
      <c r="I127" s="47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90" t="s">
        <v>110</v>
      </c>
      <c r="C128" s="475"/>
      <c r="D128" s="475"/>
      <c r="E128" s="475"/>
      <c r="F128" s="494"/>
      <c r="G128" s="82"/>
      <c r="H128" s="495" t="s">
        <v>135</v>
      </c>
      <c r="I128" s="47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90" t="s">
        <v>110</v>
      </c>
      <c r="C129" s="475"/>
      <c r="D129" s="475"/>
      <c r="E129" s="475"/>
      <c r="F129" s="494"/>
      <c r="G129" s="82"/>
      <c r="H129" s="495" t="s">
        <v>136</v>
      </c>
      <c r="I129" s="47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90" t="s">
        <v>110</v>
      </c>
      <c r="C130" s="475"/>
      <c r="D130" s="475"/>
      <c r="E130" s="475"/>
      <c r="F130" s="494"/>
      <c r="G130" s="82"/>
      <c r="H130" s="495">
        <v>41</v>
      </c>
      <c r="I130" s="47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90" t="s">
        <v>110</v>
      </c>
      <c r="C131" s="475"/>
      <c r="D131" s="475"/>
      <c r="E131" s="475"/>
      <c r="F131" s="494"/>
      <c r="G131" s="82"/>
      <c r="H131" s="476">
        <v>42</v>
      </c>
      <c r="I131" s="47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26" t="s">
        <v>31</v>
      </c>
      <c r="K133" s="426"/>
      <c r="L133" s="426"/>
      <c r="M133" s="42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96" t="s">
        <v>49</v>
      </c>
      <c r="C135" s="497"/>
      <c r="D135" s="497"/>
      <c r="E135" s="497"/>
      <c r="F135" s="497"/>
      <c r="G135" s="497"/>
      <c r="H135" s="497"/>
      <c r="I135" s="498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99" t="s">
        <v>99</v>
      </c>
      <c r="E136" s="499"/>
      <c r="F136" s="499" t="s">
        <v>54</v>
      </c>
      <c r="G136" s="499"/>
      <c r="H136" s="499"/>
      <c r="I136" s="499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00" t="s">
        <v>122</v>
      </c>
      <c r="D137" s="502" t="s">
        <v>124</v>
      </c>
      <c r="E137" s="503"/>
      <c r="F137" s="504" t="s">
        <v>137</v>
      </c>
      <c r="G137" s="504"/>
      <c r="H137" s="504"/>
      <c r="I137" s="504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01"/>
      <c r="D138" s="505" t="s">
        <v>125</v>
      </c>
      <c r="E138" s="506"/>
      <c r="F138" s="504" t="s">
        <v>138</v>
      </c>
      <c r="G138" s="504"/>
      <c r="H138" s="504"/>
      <c r="I138" s="504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96"/>
      <c r="C140" s="497"/>
      <c r="D140" s="429"/>
      <c r="E140" s="429"/>
      <c r="F140" s="429"/>
      <c r="G140" s="429"/>
      <c r="H140" s="429"/>
      <c r="I140" s="430"/>
      <c r="J140" s="44"/>
      <c r="K140" s="44"/>
    </row>
    <row r="141" spans="1:16" s="12" customFormat="1" ht="28" hidden="1">
      <c r="A141" s="88"/>
      <c r="B141" s="491"/>
      <c r="C141" s="493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07" t="s">
        <v>119</v>
      </c>
      <c r="C142" s="507"/>
      <c r="D142" s="100"/>
      <c r="E142" s="100">
        <v>2.2000000000000002</v>
      </c>
      <c r="F142" s="508">
        <v>3</v>
      </c>
      <c r="G142" s="509"/>
      <c r="H142" s="509"/>
      <c r="I142" s="51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11" t="s">
        <v>155</v>
      </c>
      <c r="D144" s="511"/>
      <c r="E144" s="511"/>
      <c r="F144" s="51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96" t="s">
        <v>49</v>
      </c>
      <c r="C145" s="497"/>
      <c r="D145" s="497"/>
      <c r="E145" s="497"/>
      <c r="F145" s="497"/>
      <c r="G145" s="497"/>
      <c r="H145" s="497"/>
      <c r="I145" s="498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35" t="s">
        <v>69</v>
      </c>
      <c r="F146" s="436"/>
      <c r="G146" s="436"/>
      <c r="H146" s="436"/>
      <c r="I146" s="43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38" t="s">
        <v>161</v>
      </c>
      <c r="F147" s="439"/>
      <c r="G147" s="439"/>
      <c r="H147" s="439"/>
      <c r="I147" s="44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38" t="s">
        <v>171</v>
      </c>
      <c r="F148" s="439"/>
      <c r="G148" s="439"/>
      <c r="H148" s="439"/>
      <c r="I148" s="44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38" t="s">
        <v>161</v>
      </c>
      <c r="F149" s="439"/>
      <c r="G149" s="439"/>
      <c r="H149" s="439"/>
      <c r="I149" s="44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38" t="s">
        <v>161</v>
      </c>
      <c r="F150" s="439"/>
      <c r="G150" s="439"/>
      <c r="H150" s="439"/>
      <c r="I150" s="440"/>
      <c r="J150" s="44"/>
      <c r="K150" s="44"/>
      <c r="L150" s="44"/>
      <c r="M150" s="44"/>
      <c r="N150" s="44"/>
    </row>
    <row r="151" spans="1:16" s="12" customFormat="1" ht="28">
      <c r="A151" s="88"/>
      <c r="B151" s="496" t="s">
        <v>70</v>
      </c>
      <c r="C151" s="497"/>
      <c r="D151" s="429"/>
      <c r="E151" s="429"/>
      <c r="F151" s="429"/>
      <c r="G151" s="429"/>
      <c r="H151" s="429"/>
      <c r="I151" s="430"/>
      <c r="J151" s="44"/>
      <c r="K151" s="44"/>
    </row>
    <row r="152" spans="1:16" s="12" customFormat="1" ht="56.25" customHeight="1">
      <c r="A152" s="88"/>
      <c r="B152" s="491"/>
      <c r="C152" s="493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24" t="s">
        <v>162</v>
      </c>
      <c r="C153" s="525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26" t="s">
        <v>163</v>
      </c>
      <c r="C154" s="527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28" t="s">
        <v>71</v>
      </c>
      <c r="D157" s="529"/>
      <c r="E157" s="529"/>
      <c r="F157" s="529"/>
      <c r="G157" s="529"/>
      <c r="H157" s="529"/>
      <c r="I157" s="530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05" t="s">
        <v>164</v>
      </c>
      <c r="D158" s="512"/>
      <c r="E158" s="512"/>
      <c r="F158" s="512"/>
      <c r="G158" s="512"/>
      <c r="H158" s="512"/>
      <c r="I158" s="50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05" t="s">
        <v>165</v>
      </c>
      <c r="D159" s="512"/>
      <c r="E159" s="512"/>
      <c r="F159" s="512"/>
      <c r="G159" s="512"/>
      <c r="H159" s="512"/>
      <c r="I159" s="50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13" t="s">
        <v>164</v>
      </c>
      <c r="D160" s="514"/>
      <c r="E160" s="514"/>
      <c r="F160" s="514"/>
      <c r="G160" s="514"/>
      <c r="H160" s="514"/>
      <c r="I160" s="51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16"/>
      <c r="D161" s="517"/>
      <c r="E161" s="517"/>
      <c r="F161" s="517"/>
      <c r="G161" s="517"/>
      <c r="H161" s="517"/>
      <c r="I161" s="51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19"/>
      <c r="D162" s="520"/>
      <c r="E162" s="520"/>
      <c r="F162" s="520"/>
      <c r="G162" s="520"/>
      <c r="H162" s="520"/>
      <c r="I162" s="52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26" t="s">
        <v>78</v>
      </c>
      <c r="C164" s="426"/>
      <c r="D164" s="426"/>
      <c r="E164" s="42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22"/>
      <c r="B170" s="523"/>
      <c r="C170" s="523"/>
      <c r="D170" s="523"/>
      <c r="E170" s="523"/>
      <c r="F170" s="523"/>
      <c r="G170" s="523"/>
      <c r="H170" s="523"/>
      <c r="I170" s="523"/>
      <c r="J170" s="523"/>
      <c r="K170" s="523"/>
      <c r="L170" s="523"/>
      <c r="M170" s="523"/>
      <c r="N170" s="523"/>
      <c r="O170" s="523"/>
      <c r="P170" s="52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H06-ST111W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TEE WOMEN’S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BITTER CHOCOLATE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4" t="str">
        <f>'1. CUTTING DOCKET'!M11</f>
        <v>SINGLE JERSEY 20'S 100% COTTON 190GSM- SOFT HAND FEEL</v>
      </c>
      <c r="C7" s="535"/>
      <c r="D7" s="535"/>
      <c r="E7" s="536"/>
    </row>
    <row r="8" spans="1:12" s="62" customFormat="1" ht="409.6" customHeight="1">
      <c r="A8" s="64" t="e">
        <f>'1. CUTTING DOCKET'!#REF!</f>
        <v>#REF!</v>
      </c>
      <c r="B8" s="537"/>
      <c r="C8" s="538"/>
      <c r="D8" s="539"/>
      <c r="E8" s="54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1" t="e">
        <f>'1. CUTTING DOCKET'!#REF!</f>
        <v>#REF!</v>
      </c>
      <c r="C13" s="535"/>
      <c r="D13" s="54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7"/>
      <c r="C14" s="538"/>
      <c r="D14" s="53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3" t="e">
        <f>'1. CUTTING DOCKET'!#REF!</f>
        <v>#REF!</v>
      </c>
      <c r="C17" s="544"/>
      <c r="D17" s="545"/>
      <c r="E17" s="546"/>
    </row>
    <row r="18" spans="1:5" s="62" customFormat="1" ht="90" customHeight="1">
      <c r="A18" s="61" t="e">
        <f>'1. CUTTING DOCKET'!#REF!</f>
        <v>#REF!</v>
      </c>
      <c r="B18" s="531" t="e">
        <f>'1. CUTTING DOCKET'!#REF!</f>
        <v>#REF!</v>
      </c>
      <c r="C18" s="532"/>
      <c r="D18" s="532"/>
      <c r="E18" s="533"/>
    </row>
    <row r="19" spans="1:5" s="62" customFormat="1" ht="409.6" customHeight="1">
      <c r="A19" s="166" t="s">
        <v>166</v>
      </c>
      <c r="B19" s="549"/>
      <c r="C19" s="550"/>
      <c r="D19" s="551"/>
      <c r="E19" s="551"/>
    </row>
    <row r="20" spans="1:5" s="62" customFormat="1" ht="79.5" customHeight="1">
      <c r="A20" s="61" t="e">
        <f>'1. CUTTING DOCKET'!#REF!</f>
        <v>#REF!</v>
      </c>
      <c r="B20" s="531" t="e">
        <f>'1. CUTTING DOCKET'!#REF!</f>
        <v>#REF!</v>
      </c>
      <c r="C20" s="532"/>
      <c r="D20" s="532"/>
      <c r="E20" s="533"/>
    </row>
    <row r="21" spans="1:5" s="62" customFormat="1" ht="346.5" customHeight="1">
      <c r="A21" s="64" t="s">
        <v>117</v>
      </c>
      <c r="B21" s="552"/>
      <c r="C21" s="553"/>
      <c r="D21" s="554"/>
      <c r="E21" s="555"/>
    </row>
    <row r="22" spans="1:5" s="62" customFormat="1" ht="35">
      <c r="A22" s="61">
        <f>'1. CUTTING DOCKET'!B36</f>
        <v>0</v>
      </c>
      <c r="B22" s="547" t="str">
        <f>'1. CUTTING DOCKET'!F36</f>
        <v>MÀU PHỤ LIỆU</v>
      </c>
      <c r="C22" s="532"/>
      <c r="D22" s="548"/>
      <c r="E22" s="101"/>
    </row>
    <row r="23" spans="1:5" s="62" customFormat="1" ht="299.25" customHeight="1">
      <c r="A23" s="66" t="s">
        <v>100</v>
      </c>
      <c r="B23" s="556"/>
      <c r="C23" s="557"/>
      <c r="D23" s="558"/>
      <c r="E23" s="558"/>
    </row>
    <row r="24" spans="1:5" s="62" customFormat="1" ht="101.5" customHeight="1">
      <c r="A24" s="61" t="str">
        <f>'1. CUTTING DOCKET'!B35</f>
        <v>PHẦN C : PHỤ LIỆU ĐÓNG GÓI</v>
      </c>
      <c r="B24" s="547">
        <f>'1. CUTTING DOCKET'!F35</f>
        <v>0</v>
      </c>
      <c r="C24" s="532"/>
      <c r="D24" s="548"/>
      <c r="E24" s="101"/>
    </row>
    <row r="25" spans="1:5" s="62" customFormat="1" ht="362.25" customHeight="1">
      <c r="A25" s="66" t="s">
        <v>172</v>
      </c>
      <c r="B25" s="559" t="s">
        <v>173</v>
      </c>
      <c r="C25" s="560"/>
      <c r="D25" s="561"/>
      <c r="E25" s="113"/>
    </row>
    <row r="26" spans="1:5" s="62" customFormat="1" ht="109.5" customHeight="1">
      <c r="A26" s="61" t="s">
        <v>101</v>
      </c>
      <c r="B26" s="547" t="e">
        <f>'1. CUTTING DOCKET'!#REF!</f>
        <v>#REF!</v>
      </c>
      <c r="C26" s="532"/>
      <c r="D26" s="548"/>
      <c r="E26" s="102"/>
    </row>
    <row r="27" spans="1:5" s="62" customFormat="1" ht="282" customHeight="1">
      <c r="A27" s="66" t="s">
        <v>102</v>
      </c>
      <c r="B27" s="562" t="s">
        <v>167</v>
      </c>
      <c r="C27" s="563"/>
      <c r="D27" s="564"/>
      <c r="E27" s="564"/>
    </row>
    <row r="28" spans="1:5" s="62" customFormat="1" ht="93.65" customHeight="1">
      <c r="A28" s="61" t="e">
        <f>'1. CUTTING DOCKET'!#REF!</f>
        <v>#REF!</v>
      </c>
      <c r="B28" s="547" t="e">
        <f>'1. CUTTING DOCKET'!#REF!</f>
        <v>#REF!</v>
      </c>
      <c r="C28" s="532"/>
      <c r="D28" s="548"/>
      <c r="E28" s="102"/>
    </row>
    <row r="29" spans="1:5" s="62" customFormat="1" ht="273" customHeight="1">
      <c r="A29" s="64" t="s">
        <v>103</v>
      </c>
      <c r="B29" s="565"/>
      <c r="C29" s="566"/>
      <c r="D29" s="567"/>
      <c r="E29" s="567"/>
    </row>
    <row r="30" spans="1:5" s="62" customFormat="1" ht="95.25" customHeight="1">
      <c r="A30" s="61" t="str">
        <f>'1. CUTTING DOCKET'!B43</f>
        <v>POLY BAG THÙNG</v>
      </c>
      <c r="B30" s="547" t="str">
        <f>'1. CUTTING DOCKET'!F43</f>
        <v>CLEAR</v>
      </c>
      <c r="C30" s="532"/>
      <c r="D30" s="548"/>
      <c r="E30" s="102"/>
    </row>
    <row r="31" spans="1:5" s="62" customFormat="1" ht="324.75" customHeight="1">
      <c r="A31" s="64"/>
      <c r="B31" s="565"/>
      <c r="C31" s="566"/>
      <c r="D31" s="567"/>
      <c r="E31" s="567"/>
    </row>
    <row r="32" spans="1:5" s="62" customFormat="1" ht="119.5" customHeight="1">
      <c r="A32" s="61" t="s">
        <v>105</v>
      </c>
      <c r="B32" s="547" t="e">
        <f>'1. CUTTING DOCKET'!#REF!</f>
        <v>#REF!</v>
      </c>
      <c r="C32" s="532"/>
      <c r="D32" s="548"/>
      <c r="E32" s="102"/>
    </row>
    <row r="33" spans="1:9" s="62" customFormat="1" ht="287.25" customHeight="1">
      <c r="A33" s="64" t="s">
        <v>106</v>
      </c>
      <c r="B33" s="565"/>
      <c r="C33" s="566"/>
      <c r="D33" s="567"/>
      <c r="E33" s="567"/>
    </row>
    <row r="34" spans="1:9" s="62" customFormat="1" ht="71.5" customHeight="1">
      <c r="A34" s="61" t="s">
        <v>96</v>
      </c>
      <c r="B34" s="547" t="s">
        <v>38</v>
      </c>
      <c r="C34" s="532"/>
      <c r="D34" s="548"/>
      <c r="E34" s="102"/>
    </row>
    <row r="35" spans="1:9" s="62" customFormat="1" ht="87" customHeight="1">
      <c r="A35" s="64" t="s">
        <v>104</v>
      </c>
      <c r="B35" s="565"/>
      <c r="C35" s="566"/>
      <c r="D35" s="567"/>
      <c r="E35" s="567"/>
    </row>
    <row r="36" spans="1:9" s="62" customFormat="1" ht="63.65" customHeight="1">
      <c r="A36" s="61" t="s">
        <v>97</v>
      </c>
      <c r="B36" s="547" t="s">
        <v>92</v>
      </c>
      <c r="C36" s="532"/>
      <c r="D36" s="548"/>
      <c r="E36" s="102"/>
    </row>
    <row r="37" spans="1:9" s="62" customFormat="1" ht="97.5" customHeight="1">
      <c r="A37" s="64" t="s">
        <v>104</v>
      </c>
      <c r="B37" s="565"/>
      <c r="C37" s="566"/>
      <c r="D37" s="567"/>
      <c r="E37" s="567"/>
    </row>
    <row r="38" spans="1:9" s="62" customFormat="1" ht="97.5" customHeight="1">
      <c r="A38" s="98" t="e">
        <f>'1. CUTTING DOCKET'!#REF!</f>
        <v>#REF!</v>
      </c>
      <c r="B38" s="568" t="e">
        <f>'1. CUTTING DOCKET'!#REF!</f>
        <v>#REF!</v>
      </c>
      <c r="C38" s="569"/>
      <c r="D38" s="570"/>
      <c r="E38" s="103"/>
    </row>
    <row r="39" spans="1:9" s="62" customFormat="1" ht="221.5" customHeight="1">
      <c r="A39" s="64"/>
      <c r="B39" s="571"/>
      <c r="C39" s="572"/>
      <c r="D39" s="571"/>
      <c r="E39" s="57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6"/>
  <sheetViews>
    <sheetView tabSelected="1" view="pageBreakPreview" topLeftCell="A23" zoomScale="40" zoomScaleNormal="40" zoomScaleSheetLayoutView="40" zoomScalePageLayoutView="25" workbookViewId="0">
      <selection activeCell="N26" sqref="N26"/>
    </sheetView>
  </sheetViews>
  <sheetFormatPr defaultColWidth="9.1796875" defaultRowHeight="20"/>
  <cols>
    <col min="1" max="1" width="103.1796875" style="67" customWidth="1"/>
    <col min="2" max="2" width="181.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H06-ST111W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BASIC TEE WOMEN’S</v>
      </c>
    </row>
    <row r="5" spans="1:2" s="58" customFormat="1" ht="76" customHeight="1">
      <c r="A5" s="199"/>
      <c r="B5" s="159" t="str">
        <f>'1. CUTTING DOCKET'!$D$18</f>
        <v>BITTER CHOCOLATE</v>
      </c>
    </row>
    <row r="6" spans="1:2" s="62" customFormat="1" ht="69.75" customHeight="1">
      <c r="A6" s="161" t="s">
        <v>32</v>
      </c>
      <c r="B6" s="161" t="str">
        <f>'1. CUTTING DOCKET'!$E$27</f>
        <v>BITTER CHOCOLATE</v>
      </c>
    </row>
    <row r="7" spans="1:2" s="62" customFormat="1" ht="93" customHeight="1">
      <c r="A7" s="200" t="s">
        <v>33</v>
      </c>
      <c r="B7" s="275" t="str">
        <f>'1. CUTTING DOCKET'!$M$11</f>
        <v>SINGLE JERSEY 20'S 100% COTTON 190GSM- SOFT HAND FEEL</v>
      </c>
    </row>
    <row r="8" spans="1:2" s="62" customFormat="1" ht="230.5" customHeight="1">
      <c r="A8" s="162" t="s">
        <v>32</v>
      </c>
      <c r="B8" s="162" t="s">
        <v>339</v>
      </c>
    </row>
    <row r="9" spans="1:2" s="62" customFormat="1" ht="79.5" customHeight="1">
      <c r="A9" s="161" t="str">
        <f>'1. CUTTING DOCKET'!$B$28</f>
        <v>100% COTTON 1x1RIB_ 260GSM</v>
      </c>
      <c r="B9" s="161" t="str">
        <f>B6</f>
        <v>BITTER CHOCOLATE</v>
      </c>
    </row>
    <row r="10" spans="1:2" s="62" customFormat="1" ht="230.5" customHeight="1">
      <c r="A10" s="162" t="s">
        <v>195</v>
      </c>
      <c r="B10" s="162" t="s">
        <v>339</v>
      </c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BITTER CHOCOLATE</v>
      </c>
    </row>
    <row r="16" spans="1:2" s="62" customFormat="1" ht="56.5" customHeight="1">
      <c r="A16" s="261"/>
      <c r="B16" s="277"/>
    </row>
    <row r="17" spans="1:2" s="62" customFormat="1" ht="143" customHeight="1">
      <c r="A17" s="272" t="str">
        <f>'1. CUTTING DOCKET'!B32</f>
        <v>NHÃN DỆT BẰNG VẢI 38MM*71MM 
(NHÃN CHÍNH-PHÂN THEO TỪNG SIZE)
CODE: HSC-ML-0075(WOMENS)</v>
      </c>
      <c r="B17" s="274" t="str">
        <f>'1. CUTTING DOCKET'!F32</f>
        <v>NỀN ĐEN CHỮ TRẮNG</v>
      </c>
    </row>
    <row r="18" spans="1:2" s="62" customFormat="1" ht="194" customHeight="1">
      <c r="A18" s="273" t="s">
        <v>203</v>
      </c>
      <c r="B18" s="276"/>
    </row>
    <row r="19" spans="1:2" s="62" customFormat="1" ht="122" customHeight="1">
      <c r="A19" s="272" t="str">
        <f>'1. CUTTING DOCKET'!$B$33</f>
        <v>NHÃN THÀNH PHẦN 100% COTTON
KÍCH THƯỚC: 82.2 *20 MM
CODE: CC-041</v>
      </c>
      <c r="B19" s="274" t="s">
        <v>241</v>
      </c>
    </row>
    <row r="20" spans="1:2" s="62" customFormat="1" ht="323" customHeight="1">
      <c r="A20" s="573" t="s">
        <v>219</v>
      </c>
      <c r="B20" s="575"/>
    </row>
    <row r="21" spans="1:2" s="62" customFormat="1" ht="136.5" hidden="1" customHeight="1">
      <c r="A21" s="574"/>
      <c r="B21" s="576"/>
    </row>
    <row r="22" spans="1:2" s="62" customFormat="1" ht="92" customHeight="1">
      <c r="A22" s="272" t="str">
        <f>'[11]1. CUTTING DOCKET'!$B$34</f>
        <v>NHÃN HSCO SATIN
CODE: HSC-ML-0002</v>
      </c>
      <c r="B22" s="274" t="s">
        <v>241</v>
      </c>
    </row>
    <row r="23" spans="1:2" s="62" customFormat="1" ht="209.5" customHeight="1">
      <c r="A23" s="273" t="s">
        <v>204</v>
      </c>
      <c r="B23" s="276"/>
    </row>
    <row r="24" spans="1:2" s="62" customFormat="1" ht="53" customHeight="1">
      <c r="A24" s="577" t="str">
        <f>'[12]1. CUTTING DOCKET'!B38</f>
        <v>THẺ BÀI + SIZE STICKER</v>
      </c>
      <c r="B24" s="274" t="s">
        <v>89</v>
      </c>
    </row>
    <row r="25" spans="1:2" s="62" customFormat="1" ht="58" customHeight="1">
      <c r="A25" s="578"/>
      <c r="B25" s="161" t="s">
        <v>246</v>
      </c>
    </row>
    <row r="26" spans="1:2" s="62" customFormat="1" ht="262" customHeight="1">
      <c r="A26" s="278" t="s">
        <v>247</v>
      </c>
      <c r="B26" s="279"/>
    </row>
    <row r="27" spans="1:2" s="62" customFormat="1" ht="52" customHeight="1">
      <c r="A27" s="272" t="str">
        <f>'[12]1. CUTTING DOCKET'!B39</f>
        <v>ĐẠN BẮN TREO THẺ BÀI</v>
      </c>
      <c r="B27" s="274" t="s">
        <v>39</v>
      </c>
    </row>
    <row r="28" spans="1:2" s="62" customFormat="1" ht="202.5" customHeight="1">
      <c r="A28" s="278" t="s">
        <v>248</v>
      </c>
      <c r="B28" s="280"/>
    </row>
    <row r="29" spans="1:2" s="62" customFormat="1" ht="90" customHeight="1">
      <c r="A29" s="272" t="str">
        <f>'[12]1. CUTTING DOCKET'!B40</f>
        <v>STICKER BARCODE TẠI THẺ BÀI
KÍCH THƯỚC: 20CMX30CM</v>
      </c>
      <c r="B29" s="274" t="s">
        <v>89</v>
      </c>
    </row>
    <row r="30" spans="1:2" s="62" customFormat="1" ht="185.5" customHeight="1">
      <c r="A30" s="278" t="s">
        <v>249</v>
      </c>
      <c r="B30" s="280"/>
    </row>
    <row r="31" spans="1:2" s="62" customFormat="1" ht="88" customHeight="1">
      <c r="A31" s="272" t="str">
        <f>'[12]1. CUTTING DOCKET'!B41</f>
        <v>STICKER BARCODE TẠI POLY BAG
KÍCH THƯỚC: 35CMX55CM</v>
      </c>
      <c r="B31" s="274" t="str">
        <f>B29</f>
        <v>NỀN TRẮNG CHỮ ĐEN</v>
      </c>
    </row>
    <row r="32" spans="1:2" s="62" customFormat="1" ht="169" customHeight="1">
      <c r="A32" s="278" t="s">
        <v>250</v>
      </c>
      <c r="B32" s="280"/>
    </row>
    <row r="33" spans="1:2" s="62" customFormat="1" ht="80" customHeight="1">
      <c r="A33" s="272" t="str">
        <f>'[12]1. CUTTING DOCKET'!B42</f>
        <v>STICKER CARTON CHI TIẾT TỪNG CỬA HÀNG</v>
      </c>
      <c r="B33" s="274" t="str">
        <f>B31</f>
        <v>NỀN TRẮNG CHỮ ĐEN</v>
      </c>
    </row>
    <row r="34" spans="1:2" s="62" customFormat="1" ht="173.5" customHeight="1">
      <c r="A34" s="278" t="s">
        <v>251</v>
      </c>
      <c r="B34" s="280"/>
    </row>
    <row r="35" spans="1:2" s="62" customFormat="1" ht="51" customHeight="1">
      <c r="A35" s="272" t="str">
        <f>'[12]1. CUTTING DOCKET'!B43</f>
        <v>POLY BAG LỚN</v>
      </c>
      <c r="B35" s="274" t="s">
        <v>92</v>
      </c>
    </row>
    <row r="36" spans="1:2" s="62" customFormat="1" ht="96" customHeight="1">
      <c r="A36" s="278" t="s">
        <v>252</v>
      </c>
      <c r="B36" s="280"/>
    </row>
    <row r="37" spans="1:2" s="62" customFormat="1" ht="35">
      <c r="A37" s="272" t="str">
        <f>'[12]1. CUTTING DOCKET'!B44</f>
        <v>POLY BAG THÙNG</v>
      </c>
      <c r="B37" s="274" t="s">
        <v>92</v>
      </c>
    </row>
    <row r="38" spans="1:2" s="62" customFormat="1" ht="72.5" customHeight="1">
      <c r="A38" s="278" t="s">
        <v>253</v>
      </c>
      <c r="B38" s="280"/>
    </row>
    <row r="39" spans="1:2" s="62" customFormat="1" ht="54" customHeight="1">
      <c r="A39" s="272" t="s">
        <v>215</v>
      </c>
      <c r="B39" s="274" t="s">
        <v>92</v>
      </c>
    </row>
    <row r="40" spans="1:2" s="62" customFormat="1" ht="167.5" customHeight="1">
      <c r="A40" s="278" t="s">
        <v>254</v>
      </c>
      <c r="B40" s="279"/>
    </row>
    <row r="41" spans="1:2" s="62" customFormat="1" ht="55" customHeight="1">
      <c r="A41" s="272" t="s">
        <v>216</v>
      </c>
      <c r="B41" s="274" t="s">
        <v>92</v>
      </c>
    </row>
    <row r="42" spans="1:2" s="62" customFormat="1" ht="104.5" customHeight="1">
      <c r="A42" s="278" t="s">
        <v>254</v>
      </c>
      <c r="B42" s="279"/>
    </row>
    <row r="43" spans="1:2" s="62" customFormat="1" ht="51.5" customHeight="1">
      <c r="A43" s="272" t="s">
        <v>217</v>
      </c>
      <c r="B43" s="274" t="s">
        <v>55</v>
      </c>
    </row>
    <row r="44" spans="1:2" s="62" customFormat="1" ht="104.5" customHeight="1">
      <c r="A44" s="278" t="s">
        <v>255</v>
      </c>
      <c r="B44" s="279"/>
    </row>
    <row r="45" spans="1:2" s="62" customFormat="1" ht="46" customHeight="1">
      <c r="A45" s="272" t="s">
        <v>187</v>
      </c>
      <c r="B45" s="274" t="str">
        <f>B43</f>
        <v>NATURAL</v>
      </c>
    </row>
    <row r="46" spans="1:2" s="62" customFormat="1" ht="104.5" customHeight="1">
      <c r="A46" s="278" t="s">
        <v>253</v>
      </c>
      <c r="B46" s="280"/>
    </row>
  </sheetData>
  <mergeCells count="3">
    <mergeCell ref="A20:A21"/>
    <mergeCell ref="B20:B21"/>
    <mergeCell ref="A24:A25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32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4156-D421-4013-97BC-362E8FE2B68C}">
  <sheetPr>
    <pageSetUpPr fitToPage="1"/>
  </sheetPr>
  <dimension ref="A1:O41"/>
  <sheetViews>
    <sheetView view="pageBreakPreview" topLeftCell="A3" zoomScale="40" zoomScaleNormal="40" zoomScaleSheetLayoutView="40" workbookViewId="0">
      <selection activeCell="E5" sqref="E5"/>
    </sheetView>
  </sheetViews>
  <sheetFormatPr defaultColWidth="7.54296875" defaultRowHeight="27.5"/>
  <cols>
    <col min="1" max="1" width="13.453125" style="281" customWidth="1"/>
    <col min="2" max="2" width="30.54296875" style="281" customWidth="1"/>
    <col min="3" max="3" width="38.26953125" style="281" bestFit="1" customWidth="1"/>
    <col min="4" max="4" width="109.7265625" style="281" bestFit="1" customWidth="1"/>
    <col min="5" max="5" width="35" style="352" customWidth="1"/>
    <col min="6" max="6" width="35" style="352" hidden="1" customWidth="1"/>
    <col min="7" max="7" width="27" style="352" customWidth="1"/>
    <col min="8" max="8" width="27" style="352" hidden="1" customWidth="1"/>
    <col min="9" max="9" width="26.453125" style="352" customWidth="1"/>
    <col min="10" max="10" width="26.81640625" style="352" customWidth="1"/>
    <col min="11" max="11" width="24.54296875" style="352" customWidth="1"/>
    <col min="12" max="12" width="28.1796875" style="352" customWidth="1"/>
    <col min="13" max="13" width="27.453125" style="352" customWidth="1"/>
    <col min="14" max="14" width="68" style="281" customWidth="1"/>
    <col min="15" max="15" width="152.453125" style="281" customWidth="1"/>
    <col min="16" max="16384" width="7.54296875" style="281"/>
  </cols>
  <sheetData>
    <row r="1" spans="1:13" ht="36" customHeight="1">
      <c r="A1" s="579" t="s">
        <v>263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1"/>
    </row>
    <row r="2" spans="1:13" ht="36" customHeight="1">
      <c r="A2" s="579" t="s">
        <v>264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1"/>
    </row>
    <row r="3" spans="1:13" s="289" customFormat="1" ht="51" customHeight="1">
      <c r="A3" s="282"/>
      <c r="B3" s="283" t="s">
        <v>265</v>
      </c>
      <c r="C3" s="284"/>
      <c r="D3" s="285" t="s">
        <v>266</v>
      </c>
      <c r="E3" s="286"/>
      <c r="F3" s="286"/>
      <c r="G3" s="286"/>
      <c r="H3" s="286"/>
      <c r="I3" s="286" t="s">
        <v>267</v>
      </c>
      <c r="J3" s="286" t="s">
        <v>60</v>
      </c>
      <c r="K3" s="287"/>
      <c r="L3" s="288" t="s">
        <v>268</v>
      </c>
      <c r="M3" s="287"/>
    </row>
    <row r="4" spans="1:13" s="289" customFormat="1" ht="33" customHeight="1">
      <c r="A4" s="290"/>
      <c r="B4" s="291" t="s">
        <v>269</v>
      </c>
      <c r="C4" s="284"/>
      <c r="D4" s="292"/>
      <c r="E4" s="293"/>
      <c r="F4" s="293"/>
      <c r="G4" s="293"/>
      <c r="H4" s="293"/>
      <c r="I4" s="293" t="s">
        <v>270</v>
      </c>
      <c r="J4" s="293" t="s">
        <v>271</v>
      </c>
      <c r="K4" s="293"/>
      <c r="L4" s="293" t="s">
        <v>272</v>
      </c>
      <c r="M4" s="294"/>
    </row>
    <row r="5" spans="1:13" s="289" customFormat="1">
      <c r="A5" s="295"/>
      <c r="B5" s="296" t="s">
        <v>273</v>
      </c>
      <c r="C5" s="284"/>
      <c r="D5" s="297" t="s">
        <v>229</v>
      </c>
      <c r="E5" s="298"/>
      <c r="F5" s="298"/>
      <c r="G5" s="298"/>
      <c r="H5" s="298"/>
      <c r="I5" s="298" t="s">
        <v>274</v>
      </c>
      <c r="J5" s="298" t="s">
        <v>275</v>
      </c>
      <c r="K5" s="299"/>
      <c r="L5" s="298" t="s">
        <v>276</v>
      </c>
      <c r="M5" s="300"/>
    </row>
    <row r="6" spans="1:13" ht="72.75" customHeight="1">
      <c r="A6" s="301"/>
      <c r="B6" s="301"/>
      <c r="C6" s="301"/>
      <c r="D6" s="301"/>
      <c r="E6" s="582" t="s">
        <v>256</v>
      </c>
      <c r="F6" s="583"/>
      <c r="G6" s="583"/>
      <c r="H6" s="583"/>
      <c r="I6" s="583"/>
      <c r="J6" s="583"/>
      <c r="K6" s="583"/>
      <c r="L6" s="583"/>
      <c r="M6" s="583"/>
    </row>
    <row r="7" spans="1:13" s="310" customFormat="1" ht="71.25" customHeight="1">
      <c r="A7" s="302" t="s">
        <v>277</v>
      </c>
      <c r="B7" s="303" t="s">
        <v>278</v>
      </c>
      <c r="C7" s="304" t="s">
        <v>279</v>
      </c>
      <c r="D7" s="305" t="s">
        <v>279</v>
      </c>
      <c r="E7" s="306" t="s">
        <v>280</v>
      </c>
      <c r="F7" s="306" t="s">
        <v>281</v>
      </c>
      <c r="G7" s="306" t="s">
        <v>182</v>
      </c>
      <c r="H7" s="307" t="s">
        <v>282</v>
      </c>
      <c r="I7" s="308" t="s">
        <v>283</v>
      </c>
      <c r="J7" s="309" t="s">
        <v>10</v>
      </c>
      <c r="K7" s="307" t="s">
        <v>57</v>
      </c>
      <c r="L7" s="307" t="s">
        <v>58</v>
      </c>
      <c r="M7" s="307" t="s">
        <v>284</v>
      </c>
    </row>
    <row r="8" spans="1:13" ht="63" customHeight="1">
      <c r="A8" s="311" t="s">
        <v>285</v>
      </c>
      <c r="B8" s="312" t="s">
        <v>286</v>
      </c>
      <c r="C8" s="313"/>
      <c r="D8" s="311" t="s">
        <v>287</v>
      </c>
      <c r="E8" s="314" t="s">
        <v>222</v>
      </c>
      <c r="F8" s="315" t="s">
        <v>222</v>
      </c>
      <c r="G8" s="316">
        <f>I8-M8</f>
        <v>7.5</v>
      </c>
      <c r="H8" s="315" t="s">
        <v>288</v>
      </c>
      <c r="I8" s="317">
        <v>7.75</v>
      </c>
      <c r="J8" s="316">
        <f>I8+M8</f>
        <v>8</v>
      </c>
      <c r="K8" s="316">
        <f t="shared" ref="K8:K23" si="0">J8+M8</f>
        <v>8.25</v>
      </c>
      <c r="L8" s="318">
        <f t="shared" ref="L8:L23" si="1">K8+M8</f>
        <v>8.5</v>
      </c>
      <c r="M8" s="318">
        <v>0.25</v>
      </c>
    </row>
    <row r="9" spans="1:13" ht="63" customHeight="1">
      <c r="A9" s="311" t="s">
        <v>289</v>
      </c>
      <c r="B9" s="312" t="s">
        <v>230</v>
      </c>
      <c r="C9" s="313"/>
      <c r="D9" s="311" t="s">
        <v>290</v>
      </c>
      <c r="E9" s="314" t="s">
        <v>223</v>
      </c>
      <c r="F9" s="319">
        <v>0.25</v>
      </c>
      <c r="G9" s="316">
        <f>I9-M9</f>
        <v>4</v>
      </c>
      <c r="H9" s="320">
        <v>4</v>
      </c>
      <c r="I9" s="321">
        <v>4.125</v>
      </c>
      <c r="J9" s="316">
        <f>I9+M9</f>
        <v>4.25</v>
      </c>
      <c r="K9" s="316">
        <f t="shared" si="0"/>
        <v>4.375</v>
      </c>
      <c r="L9" s="318">
        <f t="shared" si="1"/>
        <v>4.5</v>
      </c>
      <c r="M9" s="318">
        <v>0.125</v>
      </c>
    </row>
    <row r="10" spans="1:13" ht="63" customHeight="1">
      <c r="A10" s="311" t="s">
        <v>291</v>
      </c>
      <c r="B10" s="312" t="s">
        <v>231</v>
      </c>
      <c r="C10" s="313"/>
      <c r="D10" s="311" t="s">
        <v>292</v>
      </c>
      <c r="E10" s="314" t="s">
        <v>223</v>
      </c>
      <c r="F10" s="315" t="s">
        <v>223</v>
      </c>
      <c r="G10" s="316">
        <f>I10-M10</f>
        <v>1.25</v>
      </c>
      <c r="H10" s="315" t="s">
        <v>293</v>
      </c>
      <c r="I10" s="317" t="s">
        <v>293</v>
      </c>
      <c r="J10" s="316">
        <f>I10+M10</f>
        <v>1.25</v>
      </c>
      <c r="K10" s="316">
        <f t="shared" si="0"/>
        <v>1.25</v>
      </c>
      <c r="L10" s="318">
        <f t="shared" si="1"/>
        <v>1.25</v>
      </c>
      <c r="M10" s="318">
        <v>0</v>
      </c>
    </row>
    <row r="11" spans="1:13" ht="63" customHeight="1">
      <c r="A11" s="311" t="s">
        <v>294</v>
      </c>
      <c r="B11" s="312" t="s">
        <v>232</v>
      </c>
      <c r="C11" s="313"/>
      <c r="D11" s="311" t="s">
        <v>295</v>
      </c>
      <c r="E11" s="314" t="s">
        <v>223</v>
      </c>
      <c r="F11" s="315" t="s">
        <v>223</v>
      </c>
      <c r="G11" s="316">
        <v>0.875</v>
      </c>
      <c r="H11" s="315" t="s">
        <v>296</v>
      </c>
      <c r="I11" s="317" t="s">
        <v>296</v>
      </c>
      <c r="J11" s="316">
        <v>0.875</v>
      </c>
      <c r="K11" s="316">
        <f t="shared" si="0"/>
        <v>0.875</v>
      </c>
      <c r="L11" s="318">
        <f t="shared" si="1"/>
        <v>0.875</v>
      </c>
      <c r="M11" s="318">
        <v>0</v>
      </c>
    </row>
    <row r="12" spans="1:13" ht="57" customHeight="1">
      <c r="A12" s="311" t="s">
        <v>297</v>
      </c>
      <c r="B12" s="312" t="s">
        <v>233</v>
      </c>
      <c r="C12" s="313"/>
      <c r="D12" s="311" t="s">
        <v>298</v>
      </c>
      <c r="E12" s="314" t="s">
        <v>299</v>
      </c>
      <c r="F12" s="315" t="s">
        <v>299</v>
      </c>
      <c r="G12" s="316">
        <f>I12-M12</f>
        <v>17.5</v>
      </c>
      <c r="H12" s="315" t="s">
        <v>257</v>
      </c>
      <c r="I12" s="317">
        <v>18</v>
      </c>
      <c r="J12" s="316">
        <f>I12+M12</f>
        <v>18.5</v>
      </c>
      <c r="K12" s="316">
        <f t="shared" si="0"/>
        <v>19</v>
      </c>
      <c r="L12" s="318">
        <f t="shared" si="1"/>
        <v>19.5</v>
      </c>
      <c r="M12" s="318">
        <v>0.5</v>
      </c>
    </row>
    <row r="13" spans="1:13" ht="63" customHeight="1">
      <c r="A13" s="311" t="s">
        <v>300</v>
      </c>
      <c r="B13" s="312" t="s">
        <v>234</v>
      </c>
      <c r="C13" s="313"/>
      <c r="D13" s="311" t="s">
        <v>301</v>
      </c>
      <c r="E13" s="314" t="s">
        <v>299</v>
      </c>
      <c r="F13" s="315" t="s">
        <v>299</v>
      </c>
      <c r="G13" s="316">
        <f>I13-M13</f>
        <v>16</v>
      </c>
      <c r="H13" s="320">
        <v>16</v>
      </c>
      <c r="I13" s="321">
        <v>16.5</v>
      </c>
      <c r="J13" s="316">
        <f>I13+M13</f>
        <v>17</v>
      </c>
      <c r="K13" s="316">
        <f t="shared" si="0"/>
        <v>17.5</v>
      </c>
      <c r="L13" s="318">
        <f t="shared" si="1"/>
        <v>18</v>
      </c>
      <c r="M13" s="318">
        <v>0.5</v>
      </c>
    </row>
    <row r="14" spans="1:13" ht="63" customHeight="1">
      <c r="A14" s="311" t="s">
        <v>302</v>
      </c>
      <c r="B14" s="312" t="s">
        <v>235</v>
      </c>
      <c r="C14" s="313"/>
      <c r="D14" s="311" t="s">
        <v>303</v>
      </c>
      <c r="E14" s="314" t="s">
        <v>299</v>
      </c>
      <c r="F14" s="315" t="s">
        <v>299</v>
      </c>
      <c r="G14" s="316">
        <f>I14-M14</f>
        <v>16.5</v>
      </c>
      <c r="H14" s="315" t="s">
        <v>304</v>
      </c>
      <c r="I14" s="317">
        <v>17</v>
      </c>
      <c r="J14" s="316">
        <f>I14+M14</f>
        <v>17.5</v>
      </c>
      <c r="K14" s="316">
        <f t="shared" si="0"/>
        <v>18</v>
      </c>
      <c r="L14" s="318">
        <f t="shared" si="1"/>
        <v>18.5</v>
      </c>
      <c r="M14" s="318">
        <v>0.5</v>
      </c>
    </row>
    <row r="15" spans="1:13" ht="63" customHeight="1">
      <c r="A15" s="311" t="s">
        <v>305</v>
      </c>
      <c r="B15" s="312" t="s">
        <v>236</v>
      </c>
      <c r="C15" s="313"/>
      <c r="D15" s="311" t="s">
        <v>306</v>
      </c>
      <c r="E15" s="314" t="s">
        <v>222</v>
      </c>
      <c r="F15" s="319">
        <v>0.375</v>
      </c>
      <c r="G15" s="316">
        <f>I15-M15</f>
        <v>9.125</v>
      </c>
      <c r="H15" s="320">
        <v>9</v>
      </c>
      <c r="I15" s="321">
        <v>9.375</v>
      </c>
      <c r="J15" s="316">
        <f>I15+M15</f>
        <v>9.625</v>
      </c>
      <c r="K15" s="316">
        <f t="shared" si="0"/>
        <v>9.875</v>
      </c>
      <c r="L15" s="318">
        <f t="shared" si="1"/>
        <v>10.125</v>
      </c>
      <c r="M15" s="318">
        <v>0.25</v>
      </c>
    </row>
    <row r="16" spans="1:13" ht="63" customHeight="1">
      <c r="A16" s="311" t="s">
        <v>307</v>
      </c>
      <c r="B16" s="312" t="s">
        <v>237</v>
      </c>
      <c r="C16" s="313"/>
      <c r="D16" s="311" t="s">
        <v>308</v>
      </c>
      <c r="E16" s="314" t="s">
        <v>309</v>
      </c>
      <c r="F16" s="319">
        <v>0.125</v>
      </c>
      <c r="G16" s="316">
        <f>I16-M16</f>
        <v>1</v>
      </c>
      <c r="H16" s="320">
        <v>1</v>
      </c>
      <c r="I16" s="321">
        <v>1</v>
      </c>
      <c r="J16" s="316">
        <f>I16+M16</f>
        <v>1</v>
      </c>
      <c r="K16" s="316">
        <f t="shared" si="0"/>
        <v>1</v>
      </c>
      <c r="L16" s="318">
        <f t="shared" si="1"/>
        <v>1</v>
      </c>
      <c r="M16" s="318">
        <v>0</v>
      </c>
    </row>
    <row r="17" spans="1:15" ht="63" customHeight="1">
      <c r="A17" s="311" t="s">
        <v>57</v>
      </c>
      <c r="B17" s="312" t="s">
        <v>310</v>
      </c>
      <c r="C17" s="313"/>
      <c r="D17" s="311" t="s">
        <v>311</v>
      </c>
      <c r="E17" s="314" t="s">
        <v>309</v>
      </c>
      <c r="F17" s="319">
        <v>0.125</v>
      </c>
      <c r="G17" s="316">
        <v>0.375</v>
      </c>
      <c r="H17" s="315" t="s">
        <v>299</v>
      </c>
      <c r="I17" s="317" t="s">
        <v>299</v>
      </c>
      <c r="J17" s="316">
        <v>0.375</v>
      </c>
      <c r="K17" s="316">
        <f t="shared" si="0"/>
        <v>0.375</v>
      </c>
      <c r="L17" s="318">
        <f t="shared" si="1"/>
        <v>0.375</v>
      </c>
      <c r="M17" s="318">
        <v>0</v>
      </c>
    </row>
    <row r="18" spans="1:15" ht="63" customHeight="1">
      <c r="A18" s="311" t="s">
        <v>10</v>
      </c>
      <c r="B18" s="312" t="s">
        <v>312</v>
      </c>
      <c r="C18" s="313"/>
      <c r="D18" s="311" t="s">
        <v>313</v>
      </c>
      <c r="E18" s="322">
        <v>1</v>
      </c>
      <c r="F18" s="320">
        <v>1</v>
      </c>
      <c r="G18" s="316">
        <f t="shared" ref="G18:G23" si="2">I18-M18</f>
        <v>36.125</v>
      </c>
      <c r="H18" s="320">
        <v>37</v>
      </c>
      <c r="I18" s="321">
        <v>38.125</v>
      </c>
      <c r="J18" s="316">
        <f t="shared" ref="J18:J23" si="3">I18+M18</f>
        <v>40.125</v>
      </c>
      <c r="K18" s="316">
        <f t="shared" si="0"/>
        <v>42.125</v>
      </c>
      <c r="L18" s="318">
        <f t="shared" si="1"/>
        <v>44.125</v>
      </c>
      <c r="M18" s="318">
        <v>2</v>
      </c>
    </row>
    <row r="19" spans="1:15" ht="67.5" customHeight="1">
      <c r="A19" s="311" t="s">
        <v>314</v>
      </c>
      <c r="B19" s="312" t="s">
        <v>238</v>
      </c>
      <c r="C19" s="313"/>
      <c r="D19" s="311" t="s">
        <v>315</v>
      </c>
      <c r="E19" s="322">
        <v>1</v>
      </c>
      <c r="F19" s="320">
        <v>1</v>
      </c>
      <c r="G19" s="316">
        <f t="shared" si="2"/>
        <v>36.625</v>
      </c>
      <c r="H19" s="315" t="s">
        <v>316</v>
      </c>
      <c r="I19" s="317">
        <v>38.625</v>
      </c>
      <c r="J19" s="316">
        <f t="shared" si="3"/>
        <v>40.625</v>
      </c>
      <c r="K19" s="316">
        <f t="shared" si="0"/>
        <v>42.625</v>
      </c>
      <c r="L19" s="318">
        <f t="shared" si="1"/>
        <v>44.625</v>
      </c>
      <c r="M19" s="318">
        <v>2</v>
      </c>
    </row>
    <row r="20" spans="1:15" ht="62.25" customHeight="1">
      <c r="A20" s="311" t="s">
        <v>317</v>
      </c>
      <c r="B20" s="312" t="s">
        <v>318</v>
      </c>
      <c r="C20" s="313"/>
      <c r="D20" s="311" t="s">
        <v>319</v>
      </c>
      <c r="E20" s="314" t="s">
        <v>299</v>
      </c>
      <c r="F20" s="319">
        <v>0.5</v>
      </c>
      <c r="G20" s="316">
        <f t="shared" si="2"/>
        <v>24.5</v>
      </c>
      <c r="H20" s="320">
        <v>24</v>
      </c>
      <c r="I20" s="321">
        <v>25</v>
      </c>
      <c r="J20" s="316">
        <f t="shared" si="3"/>
        <v>25.5</v>
      </c>
      <c r="K20" s="316">
        <f t="shared" si="0"/>
        <v>26</v>
      </c>
      <c r="L20" s="318">
        <f t="shared" si="1"/>
        <v>26.5</v>
      </c>
      <c r="M20" s="318">
        <v>0.5</v>
      </c>
    </row>
    <row r="21" spans="1:15" ht="54" customHeight="1">
      <c r="A21" s="311" t="s">
        <v>320</v>
      </c>
      <c r="B21" s="312" t="s">
        <v>239</v>
      </c>
      <c r="C21" s="313"/>
      <c r="D21" s="311" t="s">
        <v>321</v>
      </c>
      <c r="E21" s="314" t="s">
        <v>299</v>
      </c>
      <c r="F21" s="319">
        <v>0.5</v>
      </c>
      <c r="G21" s="316">
        <f t="shared" si="2"/>
        <v>16.625</v>
      </c>
      <c r="H21" s="315" t="s">
        <v>304</v>
      </c>
      <c r="I21" s="317">
        <v>17.125</v>
      </c>
      <c r="J21" s="316">
        <f t="shared" si="3"/>
        <v>17.625</v>
      </c>
      <c r="K21" s="316">
        <f t="shared" si="0"/>
        <v>18.125</v>
      </c>
      <c r="L21" s="318">
        <f t="shared" si="1"/>
        <v>18.625</v>
      </c>
      <c r="M21" s="318">
        <v>0.5</v>
      </c>
    </row>
    <row r="22" spans="1:15" ht="49.5" customHeight="1">
      <c r="A22" s="311" t="s">
        <v>60</v>
      </c>
      <c r="B22" s="312" t="s">
        <v>322</v>
      </c>
      <c r="C22" s="313"/>
      <c r="D22" s="311" t="s">
        <v>323</v>
      </c>
      <c r="E22" s="314" t="s">
        <v>299</v>
      </c>
      <c r="F22" s="319">
        <v>0.5</v>
      </c>
      <c r="G22" s="316">
        <f t="shared" si="2"/>
        <v>15</v>
      </c>
      <c r="H22" s="320">
        <v>15</v>
      </c>
      <c r="I22" s="321">
        <v>15.5</v>
      </c>
      <c r="J22" s="316">
        <f t="shared" si="3"/>
        <v>16</v>
      </c>
      <c r="K22" s="316">
        <f t="shared" si="0"/>
        <v>16.5</v>
      </c>
      <c r="L22" s="318">
        <f t="shared" si="1"/>
        <v>17</v>
      </c>
      <c r="M22" s="318">
        <v>0.5</v>
      </c>
    </row>
    <row r="23" spans="1:15" ht="71.25" customHeight="1">
      <c r="A23" s="311" t="s">
        <v>324</v>
      </c>
      <c r="B23" s="312" t="s">
        <v>325</v>
      </c>
      <c r="C23" s="313"/>
      <c r="D23" s="311" t="s">
        <v>326</v>
      </c>
      <c r="E23" s="314" t="s">
        <v>299</v>
      </c>
      <c r="F23" s="323">
        <v>0.5</v>
      </c>
      <c r="G23" s="324">
        <f t="shared" si="2"/>
        <v>13.5</v>
      </c>
      <c r="H23" s="325" t="s">
        <v>327</v>
      </c>
      <c r="I23" s="326">
        <v>14</v>
      </c>
      <c r="J23" s="324">
        <f t="shared" si="3"/>
        <v>14.5</v>
      </c>
      <c r="K23" s="324">
        <f t="shared" si="0"/>
        <v>15</v>
      </c>
      <c r="L23" s="327">
        <f t="shared" si="1"/>
        <v>15.5</v>
      </c>
      <c r="M23" s="318">
        <v>0.5</v>
      </c>
    </row>
    <row r="24" spans="1:15" s="331" customFormat="1" ht="51.75" hidden="1" customHeight="1">
      <c r="A24" s="328"/>
      <c r="B24" s="329"/>
      <c r="C24" s="329"/>
      <c r="D24" s="329"/>
      <c r="E24" s="330"/>
      <c r="F24" s="584" t="s">
        <v>258</v>
      </c>
      <c r="G24" s="584"/>
      <c r="H24" s="584"/>
      <c r="I24" s="584"/>
      <c r="J24" s="584"/>
      <c r="K24" s="584"/>
      <c r="L24" s="584"/>
      <c r="M24" s="330"/>
    </row>
    <row r="25" spans="1:15" s="331" customFormat="1" ht="31.5" customHeight="1">
      <c r="A25" s="332"/>
      <c r="B25" s="333"/>
      <c r="C25" s="333"/>
      <c r="D25" s="334"/>
      <c r="E25" s="335"/>
      <c r="F25" s="335"/>
      <c r="G25" s="335"/>
      <c r="H25" s="335"/>
      <c r="I25" s="335"/>
      <c r="J25" s="335"/>
      <c r="K25" s="335"/>
      <c r="L25" s="335"/>
      <c r="M25" s="335"/>
    </row>
    <row r="26" spans="1:15" s="331" customFormat="1" ht="63.65" hidden="1" customHeight="1">
      <c r="A26" s="336"/>
      <c r="B26" s="337"/>
      <c r="C26" s="337"/>
      <c r="D26" s="337"/>
      <c r="E26" s="335"/>
      <c r="F26" s="335"/>
      <c r="G26" s="335"/>
      <c r="H26" s="335"/>
      <c r="I26" s="335"/>
      <c r="J26" s="335"/>
      <c r="K26" s="335"/>
      <c r="L26" s="335"/>
      <c r="M26" s="335"/>
      <c r="N26" s="337"/>
    </row>
    <row r="27" spans="1:15" s="331" customFormat="1" ht="20.149999999999999" hidden="1" customHeight="1">
      <c r="A27" s="336"/>
      <c r="B27" s="337"/>
      <c r="C27" s="337"/>
      <c r="E27" s="335"/>
      <c r="F27" s="335"/>
      <c r="G27" s="335"/>
      <c r="H27" s="335"/>
      <c r="I27" s="335"/>
      <c r="J27" s="335"/>
      <c r="K27" s="335"/>
      <c r="L27" s="335"/>
      <c r="M27" s="335"/>
    </row>
    <row r="28" spans="1:15" s="331" customFormat="1" ht="63.65" hidden="1" customHeight="1">
      <c r="A28" s="336"/>
      <c r="B28" s="337"/>
      <c r="C28" s="337"/>
      <c r="E28" s="335"/>
      <c r="F28" s="335"/>
      <c r="G28" s="335"/>
      <c r="H28" s="335"/>
      <c r="I28" s="335"/>
      <c r="J28" s="335"/>
      <c r="K28" s="335"/>
      <c r="L28" s="335"/>
      <c r="M28" s="335"/>
    </row>
    <row r="29" spans="1:15" s="331" customFormat="1" ht="31.5" customHeight="1">
      <c r="A29" s="338"/>
      <c r="B29" s="339"/>
      <c r="C29" s="339"/>
      <c r="D29" s="339"/>
      <c r="E29" s="340"/>
      <c r="F29" s="340"/>
      <c r="G29" s="340"/>
      <c r="H29" s="340"/>
      <c r="I29" s="340"/>
      <c r="J29" s="340"/>
      <c r="K29" s="340"/>
      <c r="L29" s="340"/>
      <c r="M29" s="340"/>
      <c r="N29" s="339"/>
      <c r="O29" s="339"/>
    </row>
    <row r="30" spans="1:15" s="331" customFormat="1" ht="29.5">
      <c r="A30" s="341"/>
      <c r="B30" s="342"/>
      <c r="C30" s="343"/>
      <c r="D30" s="342"/>
      <c r="E30" s="344"/>
      <c r="F30" s="344"/>
      <c r="G30" s="344"/>
      <c r="H30" s="344"/>
      <c r="I30" s="344"/>
      <c r="J30" s="344"/>
      <c r="K30" s="344"/>
      <c r="L30" s="344"/>
      <c r="M30" s="344"/>
      <c r="N30" s="342"/>
      <c r="O30" s="342"/>
    </row>
    <row r="31" spans="1:15" s="331" customFormat="1" ht="31.5" customHeight="1">
      <c r="A31" s="339"/>
      <c r="B31" s="339"/>
      <c r="C31" s="339"/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39"/>
      <c r="O31" s="339"/>
    </row>
    <row r="32" spans="1:15" s="331" customFormat="1" ht="31.5" customHeight="1">
      <c r="A32" s="345"/>
      <c r="B32" s="342"/>
      <c r="C32" s="342"/>
      <c r="D32" s="342"/>
      <c r="E32" s="344"/>
      <c r="F32" s="344"/>
      <c r="G32" s="344"/>
      <c r="H32" s="344"/>
      <c r="I32" s="344"/>
      <c r="J32" s="344"/>
      <c r="K32" s="344"/>
      <c r="L32" s="344"/>
      <c r="M32" s="344"/>
      <c r="N32" s="342"/>
      <c r="O32" s="337"/>
    </row>
    <row r="33" spans="1:14" s="348" customFormat="1" ht="35.25" customHeight="1">
      <c r="A33" s="346"/>
      <c r="B33" s="347"/>
      <c r="E33" s="349"/>
      <c r="F33" s="349"/>
      <c r="G33" s="349"/>
      <c r="H33" s="349"/>
      <c r="I33" s="349"/>
      <c r="J33" s="349"/>
      <c r="K33" s="349"/>
      <c r="L33" s="349"/>
      <c r="M33" s="349"/>
    </row>
    <row r="34" spans="1:14" s="348" customFormat="1" ht="36.75" customHeight="1">
      <c r="A34" s="346"/>
      <c r="B34" s="347"/>
      <c r="E34" s="349"/>
      <c r="F34" s="349"/>
      <c r="G34" s="349"/>
      <c r="H34" s="349"/>
      <c r="I34" s="349"/>
      <c r="J34" s="349"/>
      <c r="K34" s="349"/>
      <c r="L34" s="349"/>
      <c r="M34" s="349"/>
    </row>
    <row r="35" spans="1:14" s="331" customFormat="1" ht="31.5" customHeight="1">
      <c r="A35" s="350"/>
      <c r="B35" s="337"/>
      <c r="C35" s="337"/>
      <c r="D35" s="337"/>
      <c r="E35" s="335"/>
      <c r="F35" s="335"/>
      <c r="G35" s="335"/>
      <c r="H35" s="335"/>
      <c r="I35" s="335"/>
      <c r="J35" s="335"/>
      <c r="K35" s="335"/>
      <c r="L35" s="335"/>
      <c r="M35" s="335"/>
      <c r="N35" s="337"/>
    </row>
    <row r="36" spans="1:14" s="331" customFormat="1" ht="51.75" customHeight="1">
      <c r="A36" s="343"/>
      <c r="C36" s="337"/>
      <c r="D36" s="351"/>
      <c r="E36" s="335"/>
      <c r="F36" s="335"/>
      <c r="G36" s="335"/>
      <c r="H36" s="335"/>
      <c r="I36" s="335"/>
      <c r="J36" s="335"/>
      <c r="K36" s="335"/>
      <c r="L36" s="335"/>
      <c r="M36" s="335"/>
    </row>
    <row r="37" spans="1:14" s="331" customFormat="1" ht="202" customHeight="1">
      <c r="E37" s="335"/>
      <c r="F37" s="335"/>
      <c r="G37" s="335"/>
      <c r="H37" s="335"/>
      <c r="I37" s="335"/>
      <c r="J37" s="335"/>
      <c r="K37" s="335"/>
      <c r="L37" s="335"/>
      <c r="M37" s="335"/>
    </row>
    <row r="38" spans="1:14" s="331" customFormat="1" ht="203.15" customHeight="1">
      <c r="E38" s="335"/>
      <c r="F38" s="335"/>
      <c r="G38" s="335"/>
      <c r="H38" s="335"/>
      <c r="I38" s="335"/>
      <c r="J38" s="335"/>
      <c r="K38" s="335"/>
      <c r="L38" s="335"/>
      <c r="M38" s="335"/>
    </row>
    <row r="39" spans="1:14" s="331" customFormat="1" ht="203.15" customHeight="1">
      <c r="E39" s="335"/>
      <c r="F39" s="335"/>
      <c r="G39" s="335"/>
      <c r="H39" s="335"/>
      <c r="I39" s="335"/>
      <c r="J39" s="335"/>
      <c r="K39" s="335"/>
      <c r="L39" s="335"/>
      <c r="M39" s="335"/>
    </row>
    <row r="40" spans="1:14" s="331" customFormat="1" ht="203.15" customHeight="1">
      <c r="E40" s="335"/>
      <c r="F40" s="335"/>
      <c r="G40" s="335"/>
      <c r="H40" s="335"/>
      <c r="I40" s="335"/>
      <c r="J40" s="335"/>
      <c r="K40" s="335"/>
      <c r="L40" s="335"/>
      <c r="M40" s="335"/>
    </row>
    <row r="41" spans="1:14" ht="201" customHeight="1"/>
  </sheetData>
  <mergeCells count="4">
    <mergeCell ref="A1:M1"/>
    <mergeCell ref="A2:M2"/>
    <mergeCell ref="E6:M6"/>
    <mergeCell ref="F24:L24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052988-C744-4879-80DD-5FCF517A9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FD891-E05B-4F9D-9136-26F8B024D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2024-07-18T02:54:13Z</cp:lastPrinted>
  <dcterms:created xsi:type="dcterms:W3CDTF">2016-05-06T01:47:29Z</dcterms:created>
  <dcterms:modified xsi:type="dcterms:W3CDTF">2024-07-18T02:54:43Z</dcterms:modified>
</cp:coreProperties>
</file>