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SINGLE/WOMEN/"/>
    </mc:Choice>
  </mc:AlternateContent>
  <xr:revisionPtr revIDLastSave="213" documentId="13_ncr:1_{B3D88F16-DA0F-4A63-8058-A30DE66A2C1F}" xr6:coauthVersionLast="47" xr6:coauthVersionMax="47" xr10:uidLastSave="{357C2BFE-210F-458E-9412-F39F5D76C71C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L=4%,W=3%" sheetId="27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___SCM40" localSheetId="4">'[1]Raw material movement'!#REF!</definedName>
    <definedName name="____SCM40" localSheetId="5">'[1]Raw material movement'!#REF!</definedName>
    <definedName name="____SCM40">'[1]Raw material movement'!#REF!</definedName>
    <definedName name="___SCM40" localSheetId="4">'[2]Raw material movement'!#REF!</definedName>
    <definedName name="___SCM40" localSheetId="5">'[2]Raw material movement'!#REF!</definedName>
    <definedName name="___SCM40">'[2]Raw material movement'!#REF!</definedName>
    <definedName name="__SCM40" localSheetId="4">'[3]Raw material movement'!#REF!</definedName>
    <definedName name="__SCM40" localSheetId="5">'[3]Raw material movement'!#REF!</definedName>
    <definedName name="__SCM40">'[3]Raw material movement'!#REF!</definedName>
    <definedName name="_2DATA_DATA2_L" localSheetId="4">'[4]#REF'!#REF!</definedName>
    <definedName name="_2DATA_DATA2_L" localSheetId="5">'[4]#REF'!#REF!</definedName>
    <definedName name="_2DATA_DATA2_L">'[4]#REF'!#REF!</definedName>
    <definedName name="_DATA_DATA2_L" localSheetId="4">'[5]#REF'!#REF!</definedName>
    <definedName name="_DATA_DATA2_L" localSheetId="5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hidden="1">#REF!</definedName>
    <definedName name="_xlnm._FilterDatabase" localSheetId="0" hidden="1">'1. CUTTING DOCKET'!$A$30:$R$50</definedName>
    <definedName name="_xlnm._FilterDatabase" localSheetId="1" hidden="1">GREY!$A$64:$Q$131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 localSheetId="5">#REF!</definedName>
    <definedName name="IB">#REF!</definedName>
    <definedName name="INTERNAL_INVOICE" localSheetId="5">[9]UN!#REF!</definedName>
    <definedName name="INTERNAL_INVOICE">[9]UN!#REF!</definedName>
    <definedName name="MAHANG" localSheetId="5">#REF!</definedName>
    <definedName name="MAHANG">#REF!</definedName>
    <definedName name="MAVT">[10]Code!$A$7:$A$73</definedName>
    <definedName name="PRICE" localSheetId="5">#REF!</definedName>
    <definedName name="PRICE">#REF!</definedName>
    <definedName name="_xlnm.Print_Area" localSheetId="0">'1. CUTTING DOCKET'!$A$1:$Q$84</definedName>
    <definedName name="_xlnm.Print_Area" localSheetId="4">'2. TRIM CARD '!$A$1:$B$23</definedName>
    <definedName name="_xlnm.Print_Area" localSheetId="2">'2. TRIM CARD (GREY)'!$A$1:$E$39</definedName>
    <definedName name="_xlnm.Print_Area" localSheetId="1">GREY!$A$1:$P$169</definedName>
    <definedName name="_xlnm.Print_Titles" localSheetId="0">'1. CUTTING DOCKET'!$1:$15</definedName>
    <definedName name="_xlnm.Print_Titles" localSheetId="4">'2. TRIM CARD '!$1:$5</definedName>
    <definedName name="_xlnm.Print_Titles" localSheetId="2">'2. TRIM CARD (GREY)'!$1:$5</definedName>
    <definedName name="_xlnm.Print_Titles" localSheetId="1">GREY!$1:$15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J23" i="27"/>
  <c r="K23" i="27" s="1"/>
  <c r="L23" i="27" s="1"/>
  <c r="G23" i="27"/>
  <c r="J22" i="27"/>
  <c r="K22" i="27" s="1"/>
  <c r="L22" i="27" s="1"/>
  <c r="G22" i="27"/>
  <c r="J21" i="27"/>
  <c r="K21" i="27" s="1"/>
  <c r="L21" i="27" s="1"/>
  <c r="G21" i="27"/>
  <c r="J20" i="27"/>
  <c r="K20" i="27" s="1"/>
  <c r="L20" i="27" s="1"/>
  <c r="G20" i="27"/>
  <c r="J19" i="27"/>
  <c r="K19" i="27" s="1"/>
  <c r="L19" i="27" s="1"/>
  <c r="G19" i="27"/>
  <c r="J18" i="27"/>
  <c r="K18" i="27" s="1"/>
  <c r="L18" i="27" s="1"/>
  <c r="G18" i="27"/>
  <c r="K17" i="27"/>
  <c r="L17" i="27" s="1"/>
  <c r="J16" i="27"/>
  <c r="K16" i="27" s="1"/>
  <c r="L16" i="27" s="1"/>
  <c r="G16" i="27"/>
  <c r="K15" i="27"/>
  <c r="L15" i="27" s="1"/>
  <c r="J15" i="27"/>
  <c r="G15" i="27"/>
  <c r="J14" i="27"/>
  <c r="K14" i="27" s="1"/>
  <c r="L14" i="27" s="1"/>
  <c r="G14" i="27"/>
  <c r="K13" i="27"/>
  <c r="L13" i="27" s="1"/>
  <c r="J13" i="27"/>
  <c r="G13" i="27"/>
  <c r="J12" i="27"/>
  <c r="K12" i="27" s="1"/>
  <c r="L12" i="27" s="1"/>
  <c r="G12" i="27"/>
  <c r="K11" i="27"/>
  <c r="L11" i="27" s="1"/>
  <c r="J10" i="27"/>
  <c r="K10" i="27" s="1"/>
  <c r="L10" i="27" s="1"/>
  <c r="G10" i="27"/>
  <c r="J9" i="27"/>
  <c r="K9" i="27" s="1"/>
  <c r="L9" i="27" s="1"/>
  <c r="G9" i="27"/>
  <c r="J8" i="27"/>
  <c r="K8" i="27" s="1"/>
  <c r="L8" i="27" s="1"/>
  <c r="G8" i="27"/>
  <c r="B17" i="21" l="1"/>
  <c r="A17" i="21"/>
  <c r="B45" i="21" l="1"/>
  <c r="A37" i="21"/>
  <c r="A35" i="21"/>
  <c r="A33" i="21"/>
  <c r="B31" i="21"/>
  <c r="B33" i="21" s="1"/>
  <c r="A31" i="21"/>
  <c r="A29" i="21"/>
  <c r="A27" i="21"/>
  <c r="A24" i="21"/>
  <c r="I22" i="1" l="1"/>
  <c r="Q18" i="1"/>
  <c r="Q19" i="1"/>
  <c r="I34" i="1"/>
  <c r="I33" i="1"/>
  <c r="I32" i="1"/>
  <c r="A26" i="1"/>
  <c r="B5" i="21"/>
  <c r="D19" i="1"/>
  <c r="D20" i="1" s="1"/>
  <c r="C75" i="1"/>
  <c r="C76" i="1"/>
  <c r="I31" i="1"/>
  <c r="F31" i="1"/>
  <c r="H31" i="1" s="1"/>
  <c r="A19" i="21"/>
  <c r="A9" i="21"/>
  <c r="B7" i="21"/>
  <c r="B4" i="21"/>
  <c r="B3" i="21"/>
  <c r="A22" i="21"/>
  <c r="A15" i="21"/>
  <c r="A14" i="21"/>
  <c r="A13" i="21"/>
  <c r="A12" i="21"/>
  <c r="A11" i="21"/>
  <c r="A4" i="21"/>
  <c r="A3" i="21"/>
  <c r="B2" i="21"/>
  <c r="A2" i="21"/>
  <c r="L46" i="1"/>
  <c r="I46" i="1"/>
  <c r="L47" i="1"/>
  <c r="I47" i="1"/>
  <c r="L45" i="1"/>
  <c r="L44" i="1"/>
  <c r="L41" i="1"/>
  <c r="C53" i="1"/>
  <c r="I39" i="1"/>
  <c r="C74" i="1"/>
  <c r="I45" i="1"/>
  <c r="I44" i="1"/>
  <c r="I40" i="1"/>
  <c r="I43" i="1"/>
  <c r="I37" i="1"/>
  <c r="I41" i="1"/>
  <c r="I42" i="1"/>
  <c r="I38" i="1"/>
  <c r="H22" i="1"/>
  <c r="E83" i="1" s="1"/>
  <c r="H4" i="1"/>
  <c r="G22" i="1"/>
  <c r="D83" i="1" s="1"/>
  <c r="J22" i="1"/>
  <c r="G83" i="1" s="1"/>
  <c r="F22" i="1"/>
  <c r="C83" i="1" s="1"/>
  <c r="K22" i="1"/>
  <c r="H83" i="1" s="1"/>
  <c r="L43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6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B15" i="17"/>
  <c r="E27" i="1" l="1"/>
  <c r="B6" i="21" s="1"/>
  <c r="B9" i="21" s="1"/>
  <c r="B15" i="21"/>
  <c r="H42" i="1"/>
  <c r="B5" i="17"/>
  <c r="H41" i="1"/>
  <c r="H38" i="1"/>
  <c r="H40" i="1"/>
  <c r="H46" i="1"/>
  <c r="H45" i="1"/>
  <c r="H47" i="1"/>
  <c r="B53" i="1"/>
  <c r="H43" i="1"/>
  <c r="B74" i="1"/>
  <c r="H37" i="1"/>
  <c r="H44" i="1"/>
  <c r="B66" i="1"/>
  <c r="H39" i="1"/>
  <c r="F83" i="1"/>
  <c r="I83" i="1" s="1"/>
  <c r="Q20" i="1"/>
  <c r="E28" i="1" l="1"/>
  <c r="K46" i="1"/>
  <c r="M46" i="1" s="1"/>
  <c r="Q22" i="1"/>
  <c r="K33" i="1"/>
  <c r="M33" i="1" s="1"/>
  <c r="O33" i="1" s="1"/>
  <c r="K38" i="1"/>
  <c r="M38" i="1" s="1"/>
  <c r="O38" i="1" s="1"/>
  <c r="G27" i="1"/>
  <c r="I27" i="1" s="1"/>
  <c r="J27" i="1" s="1"/>
  <c r="M27" i="1" s="1"/>
  <c r="K44" i="1"/>
  <c r="M44" i="1" s="1"/>
  <c r="O44" i="1" s="1"/>
  <c r="G28" i="1"/>
  <c r="I28" i="1" s="1"/>
  <c r="J28" i="1" s="1"/>
  <c r="M28" i="1" s="1"/>
  <c r="K31" i="1"/>
  <c r="M31" i="1" s="1"/>
  <c r="K32" i="1"/>
  <c r="M32" i="1" s="1"/>
  <c r="O32" i="1" s="1"/>
  <c r="K42" i="1"/>
  <c r="M42" i="1" s="1"/>
  <c r="O42" i="1" s="1"/>
  <c r="K40" i="1"/>
  <c r="M40" i="1" s="1"/>
  <c r="O40" i="1" s="1"/>
  <c r="K37" i="1"/>
  <c r="M37" i="1" s="1"/>
  <c r="K41" i="1"/>
  <c r="M41" i="1" s="1"/>
  <c r="O41" i="1" s="1"/>
  <c r="K39" i="1"/>
  <c r="M39" i="1" s="1"/>
  <c r="O39" i="1" s="1"/>
  <c r="K34" i="1"/>
  <c r="M34" i="1" s="1"/>
  <c r="O34" i="1" s="1"/>
  <c r="K43" i="1"/>
  <c r="M43" i="1" s="1"/>
  <c r="O43" i="1" s="1"/>
  <c r="K47" i="1"/>
  <c r="M47" i="1" s="1"/>
  <c r="K45" i="1"/>
  <c r="M45" i="1" s="1"/>
</calcChain>
</file>

<file path=xl/sharedStrings.xml><?xml version="1.0" encoding="utf-8"?>
<sst xmlns="http://schemas.openxmlformats.org/spreadsheetml/2006/main" count="820" uniqueCount="344">
  <si>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</si>
  <si>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</si>
  <si>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</si>
  <si>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</si>
  <si>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</si>
  <si>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</si>
  <si>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</si>
  <si>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</si>
  <si>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</si>
  <si>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</si>
  <si>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</si>
  <si>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</si>
  <si>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</si>
  <si>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</si>
  <si>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</si>
  <si>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</si>
  <si>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</si>
  <si>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</si>
  <si>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</si>
  <si>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</si>
  <si>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</si>
  <si>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</si>
  <si>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</si>
  <si>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</si>
  <si>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</si>
  <si>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</si>
  <si>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</si>
  <si>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</si>
  <si>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</si>
  <si>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</si>
  <si>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</si>
  <si>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</si>
  <si>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</si>
  <si>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</si>
  <si>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</si>
  <si>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</si>
  <si>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</si>
  <si>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</si>
  <si>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</si>
  <si>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</si>
  <si>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</si>
  <si>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</si>
  <si>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</si>
  <si>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</si>
  <si>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</si>
  <si>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</si>
  <si>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</si>
  <si>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</si>
  <si>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</si>
  <si>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</si>
  <si>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</si>
  <si>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</si>
  <si>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</si>
  <si>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</si>
  <si>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</si>
  <si>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</si>
  <si>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</si>
  <si>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</si>
  <si>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</si>
  <si>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</si>
  <si>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</si>
  <si>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</si>
  <si>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</si>
  <si>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</si>
  <si>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</si>
  <si>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</si>
  <si>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</si>
  <si>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</si>
  <si>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</si>
  <si>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</si>
  <si>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</si>
  <si>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</si>
  <si>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</si>
  <si>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</si>
  <si>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</si>
  <si>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</si>
  <si>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</si>
  <si>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</si>
  <si>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</si>
  <si>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</si>
  <si>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</si>
  <si>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</si>
  <si>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</si>
  <si>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</si>
  <si>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</si>
  <si>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</si>
  <si>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</si>
  <si>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</si>
  <si>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</si>
  <si>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</si>
  <si>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</si>
  <si>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</si>
  <si>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</si>
  <si>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</si>
  <si>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</si>
  <si>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</si>
  <si>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</si>
  <si>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</si>
  <si>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</si>
  <si>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</si>
  <si>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</si>
  <si>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</si>
  <si>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</si>
  <si>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</si>
  <si>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</si>
  <si>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</si>
  <si>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</si>
  <si>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</si>
  <si>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</si>
  <si>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</si>
  <si>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</si>
  <si>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</si>
  <si>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</si>
  <si>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</si>
  <si>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</si>
  <si>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</si>
  <si>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</si>
  <si>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</si>
  <si>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</si>
  <si>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</si>
  <si>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</si>
  <si>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</si>
  <si>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</si>
  <si>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</si>
  <si>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</si>
  <si>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</si>
  <si>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</si>
  <si>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</si>
  <si>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</si>
  <si>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</si>
  <si>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</si>
  <si>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</si>
  <si>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</si>
  <si>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</si>
  <si>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</si>
  <si>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</si>
  <si>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</si>
  <si>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</si>
  <si>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</si>
  <si>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</si>
  <si>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</si>
  <si>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</si>
  <si>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</si>
  <si>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</si>
  <si>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</si>
  <si>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</si>
  <si>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</si>
  <si>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</si>
  <si>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</si>
  <si>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</si>
  <si>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</si>
  <si>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</si>
  <si>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</si>
  <si>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</si>
  <si>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</si>
  <si>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</si>
  <si>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</si>
  <si>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</si>
  <si>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</si>
  <si>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</si>
  <si>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</si>
  <si>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</si>
  <si>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</si>
  <si>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</si>
  <si>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</si>
  <si>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</si>
  <si>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</si>
  <si>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</si>
  <si>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</si>
  <si>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</si>
  <si>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</si>
  <si>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</si>
  <si>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</si>
  <si>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</si>
  <si>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</si>
  <si>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</si>
  <si>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</si>
  <si>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</si>
  <si>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</si>
  <si>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</si>
  <si>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</si>
  <si>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</si>
  <si>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</si>
  <si>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</si>
  <si>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</si>
  <si>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</si>
  <si>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KHÔNG THÊU</t>
  </si>
  <si>
    <t>TẤM LÓT THÙNG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</si>
  <si>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</si>
  <si>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</si>
  <si>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</si>
  <si>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</si>
  <si>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</si>
  <si>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</si>
  <si>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</si>
  <si>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</si>
  <si>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</si>
  <si>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</si>
  <si>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SINGLE JERSEY 20'S 100% COTTON 190GSM- SOFT HAND FEEL</t>
  </si>
  <si>
    <t>HERSCHEL</t>
  </si>
  <si>
    <t>VẢI CHÍNH, VIỀN CỔ</t>
  </si>
  <si>
    <t>NHÃN THÀNH PHẦN 100% COTTON
KÍCH THƯỚC: 82.2 *20 MM
CODE: CC-041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</si>
  <si>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</si>
  <si>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</si>
  <si>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</si>
  <si>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H06  SS25  S2604</t>
  </si>
  <si>
    <r>
      <rPr>
        <b/>
        <u/>
        <sz val="33"/>
        <color theme="1"/>
        <rFont val="Muli"/>
      </rPr>
      <t>GHI CHÚ:</t>
    </r>
    <r>
      <rPr>
        <b/>
        <sz val="33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</si>
  <si>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 xml:space="preserve">SS25 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</si>
  <si>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</si>
  <si>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</si>
  <si>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</si>
  <si>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</si>
  <si>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</si>
  <si>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</si>
  <si>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</si>
  <si>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</si>
  <si>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</si>
  <si>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</si>
  <si>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THÔNG TIN ĐỊNH VỊ HÌNH IN</t>
  </si>
  <si>
    <t xml:space="preserve">
GẮN TẠI BÊN TRONG SƯỜN TRÁI (THÂN SAU)
VỊ TRÍ: TỪ LAI LÊN 5"
1 BỘ GỒM 2 CÁI
THỨ TỰ TRÊN DƯỚI =&gt; XEM HÌNH BÊN</t>
  </si>
  <si>
    <t>SINGLE JERSEY 20'S 100% COTTON 190GSM</t>
  </si>
  <si>
    <t>100% COTTON 1x1RIB_ 260GSM</t>
  </si>
  <si>
    <t>1/4</t>
  </si>
  <si>
    <t>1/8</t>
  </si>
  <si>
    <t>DARK SEA</t>
  </si>
  <si>
    <t>SLATE BLACK</t>
  </si>
  <si>
    <t>DUYỆT CHẤT LƯỢNG + MÀU SẮC + HIỆU ỨNG THEO ỐNG NHUỘM +  ACID WASH MÀU BLACK BEAUTY</t>
  </si>
  <si>
    <t>DUYỆT CHẤT LƯỢNG + MÀU SẮC + HIỆU ỨNG THEO ỐNG NHUỘM +  ACID WASH MÀU DARK SEA</t>
  </si>
  <si>
    <t>DUYỆT CHẤT LƯỢNG + MÀU SẮC + HIỆU ỨNG THEO ỐNG NHUỘM +  ACID WASH MÀU SLATE BLACK</t>
  </si>
  <si>
    <t>2024 S2</t>
  </si>
  <si>
    <t>Front Neck Drop from HSP</t>
  </si>
  <si>
    <t>Back Neck Drop from HSP</t>
  </si>
  <si>
    <t>Neck Trim Height</t>
  </si>
  <si>
    <t>Shoulder Width - Set in</t>
  </si>
  <si>
    <t>Across Front (6" from HSP)</t>
  </si>
  <si>
    <t>Across Back (6" from HSP)</t>
  </si>
  <si>
    <t>Armhole Drop from HSP</t>
  </si>
  <si>
    <t>Shoulder Slope (for Ref.)</t>
  </si>
  <si>
    <t>Hem Circumference - Straight</t>
  </si>
  <si>
    <t>CB Sleeve Length - Short SLV</t>
  </si>
  <si>
    <t>KHÔNG WASH</t>
  </si>
  <si>
    <t xml:space="preserve">NỀN TRẮNG CHỮ ĐEN </t>
  </si>
  <si>
    <t>BRIGHT WHITE</t>
  </si>
  <si>
    <t>H06-0522</t>
  </si>
  <si>
    <t>H06-0523</t>
  </si>
  <si>
    <t>H06-0524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</si>
  <si>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</si>
  <si>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</si>
  <si>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</si>
  <si>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</si>
  <si>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</si>
  <si>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DÁN 2 MẶT THÙNG CARTON</t>
  </si>
  <si>
    <t>ĐÓNG GÓI RIÊNG TỪNG ÁO</t>
  </si>
  <si>
    <t xml:space="preserve">BỎ VÀO KHI ĐÓNG THÙNG </t>
  </si>
  <si>
    <t>BỎ VÀO KHI ĐÓNG GÓI</t>
  </si>
  <si>
    <t>THÙNG HERSCHEL</t>
  </si>
  <si>
    <t>THÔNG SỐ CÓ ADD L=4%, W=3%</t>
  </si>
  <si>
    <t>17 1/2</t>
  </si>
  <si>
    <t>Chữ tô đỏ UA đề xuất dung size mới cho sản xuất</t>
  </si>
  <si>
    <t>MER: LÀI/ TIÊN - 204</t>
  </si>
  <si>
    <t>S4</t>
  </si>
  <si>
    <t xml:space="preserve">BLACK </t>
  </si>
  <si>
    <t>HSSS23P0198001T00K - 0815/10</t>
  </si>
  <si>
    <t>HSSS23P0198002T00K - 0815/10</t>
  </si>
  <si>
    <t>IN BÁN THÀNH PHẨM THÂN TRƯỚC + THÂN SAU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</si>
  <si>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ĐỈNH VAI ĐẾN ĐỈNH HÌNH IN</t>
    </r>
  </si>
  <si>
    <t>6.25"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</si>
  <si>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GIỮA TRƯỚC ĐẾN CẠNH HÌNH IN</t>
    </r>
  </si>
  <si>
    <t>2.125"</t>
  </si>
  <si>
    <t>KÍCH THƯỚC HÌNH IN THÂN SAU:</t>
  </si>
  <si>
    <t>W: 2.25" x H:1.45"</t>
  </si>
  <si>
    <t>W: 10.25" x H:15.5"</t>
  </si>
  <si>
    <r>
      <rPr>
        <b/>
        <sz val="24"/>
        <rFont val="Muli"/>
      </rPr>
      <t>ĐỊNH VỊ HÌNH IN THÂN SAU:</t>
    </r>
    <r>
      <rPr>
        <sz val="24"/>
        <rFont val="Muli"/>
      </rPr>
      <t xml:space="preserve"> CANH GIỮA THÂN SAU, TỪ GIỮA CỔ SAU ĐẾN ĐỈNH HÌNH IN</t>
    </r>
  </si>
  <si>
    <t>1.875"</t>
  </si>
  <si>
    <t>H06-ST125W</t>
  </si>
  <si>
    <t>POSTCARD TEE WOMEN’S</t>
  </si>
  <si>
    <t>NHÃN DỆT BẰNG VẢI 38MM*71MM 
(NHÃN CHÍNH-PHÂN THEO TỪNG SIZE)
CODE: HSC-ML-0075(WOMENS)</t>
  </si>
  <si>
    <t>DUYỆT MÀU SẮC + CHẤT LƯỢNG HÌNH IN THEO S/O MÃ H06-ST125W MÀU BLACK CHUYỂN CHO PRINTING NGÀY 26.6</t>
  </si>
  <si>
    <t>Herschel Supply Co.</t>
  </si>
  <si>
    <t>Evaluation</t>
  </si>
  <si>
    <t>Style Name:</t>
  </si>
  <si>
    <t>Women's Tee</t>
  </si>
  <si>
    <t>Base Size:</t>
  </si>
  <si>
    <t>Last Update</t>
  </si>
  <si>
    <t>Style Number:</t>
  </si>
  <si>
    <t>Category:</t>
  </si>
  <si>
    <t>Women's Apparel</t>
  </si>
  <si>
    <t>Status:</t>
  </si>
  <si>
    <t>Season:</t>
  </si>
  <si>
    <t>Developer:</t>
  </si>
  <si>
    <t>BJ Kang</t>
  </si>
  <si>
    <t>Stage:</t>
  </si>
  <si>
    <t>CODE</t>
  </si>
  <si>
    <t>DESCRIPTION</t>
  </si>
  <si>
    <t/>
  </si>
  <si>
    <t>TOLERANCE</t>
  </si>
  <si>
    <t>Tol UA suggest</t>
  </si>
  <si>
    <t>S (TSTP)</t>
  </si>
  <si>
    <t xml:space="preserve">S </t>
  </si>
  <si>
    <t>Grading</t>
  </si>
  <si>
    <t>A</t>
  </si>
  <si>
    <t>Neck Width HSP Seam to Sea</t>
  </si>
  <si>
    <t>Rộng cổ từ đường may đến đường may</t>
  </si>
  <si>
    <t>7 1/2</t>
  </si>
  <si>
    <t>B</t>
  </si>
  <si>
    <t>Hạ cổ trước từ đỉnh vai</t>
  </si>
  <si>
    <t>C</t>
  </si>
  <si>
    <t>Hạ cổ sau từ đỉnh vai</t>
  </si>
  <si>
    <t>1 1/4</t>
  </si>
  <si>
    <t>E</t>
  </si>
  <si>
    <t>Cao rib cổ</t>
  </si>
  <si>
    <t>7/8</t>
  </si>
  <si>
    <t>G</t>
  </si>
  <si>
    <t>Rộng vai</t>
  </si>
  <si>
    <t>3/8</t>
  </si>
  <si>
    <t>H</t>
  </si>
  <si>
    <t>Ngang thân trước (6" từ đỉnh vai)</t>
  </si>
  <si>
    <t>I</t>
  </si>
  <si>
    <t>Ngang thân sau (6" từ đỉnh vai)</t>
  </si>
  <si>
    <t>16 1/2</t>
  </si>
  <si>
    <t>J</t>
  </si>
  <si>
    <t>Hạ nách từ đỉnh vai (nách đo thẳng)</t>
  </si>
  <si>
    <t>K</t>
  </si>
  <si>
    <t>Xuôi vai -Đo khoảng cách từ đỉnh vai đến hạ vai</t>
  </si>
  <si>
    <t>Placement</t>
  </si>
  <si>
    <t>Shoulder Seam Forward (for R</t>
  </si>
  <si>
    <t>Chồm vai</t>
  </si>
  <si>
    <t>Chest Circumference  1" Belo</t>
  </si>
  <si>
    <t>Vòng ngực dưới nách 1"</t>
  </si>
  <si>
    <t>N</t>
  </si>
  <si>
    <t>Vòng lai - đo thẳng</t>
  </si>
  <si>
    <t>37 1/2</t>
  </si>
  <si>
    <t>O</t>
  </si>
  <si>
    <t>Front Length (HSP to Hem) - A</t>
  </si>
  <si>
    <t>Dài thân trước (từ đỉnh vai đến lai) - trên hông dưới</t>
  </si>
  <si>
    <t>R</t>
  </si>
  <si>
    <t>Dài tay từ giữa cổ sau - tay ngắn</t>
  </si>
  <si>
    <t>Bicep Circumference 1" from</t>
  </si>
  <si>
    <t>Vòng bắp tay dưới vòng nách 1"</t>
  </si>
  <si>
    <t>T</t>
  </si>
  <si>
    <t>Sleeve Hem Circumference - S</t>
  </si>
  <si>
    <t>Vòng lai tay - tay ngắn</t>
  </si>
  <si>
    <t>13 1/2</t>
  </si>
  <si>
    <t>TÁC NGHIỆP MAY MẪU PHOTOSHOOT - THAM KHẢO CÁCH MAY THEO ÁO MẪU H06-ST101W CHUYỂN KÈM TÁC NGHIỆP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</si>
</sst>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\-mm\-dd;@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color theme="1"/>
      <name val="Muli"/>
    </font>
    <font>
      <b/>
      <u/>
      <sz val="33"/>
      <color theme="1"/>
      <name val="Muli"/>
    </font>
    <font>
      <b/>
      <sz val="22"/>
      <color theme="1"/>
      <name val="Muli"/>
    </font>
    <font>
      <b/>
      <sz val="26"/>
      <color theme="9"/>
      <name val="Muli"/>
    </font>
    <font>
      <sz val="20"/>
      <color indexed="8"/>
      <name val="Muli"/>
    </font>
    <font>
      <b/>
      <sz val="29"/>
      <name val="Muli"/>
    </font>
    <font>
      <sz val="22"/>
      <color rgb="FF000000"/>
      <name val="Muli"/>
    </font>
    <font>
      <b/>
      <sz val="18"/>
      <name val="Muli"/>
    </font>
    <font>
      <b/>
      <sz val="18"/>
      <color rgb="FF000000"/>
      <name val="Muli"/>
    </font>
    <font>
      <b/>
      <sz val="22"/>
      <color rgb="FFFF0000"/>
      <name val="Muli"/>
    </font>
    <font>
      <b/>
      <sz val="22"/>
      <color rgb="FF000000"/>
      <name val="Muli"/>
    </font>
    <font>
      <b/>
      <sz val="24"/>
      <color rgb="FFFF0000"/>
      <name val="Muli"/>
    </font>
    <font>
      <sz val="24"/>
      <color rgb="FF000000"/>
      <name val="Muli"/>
    </font>
    <font>
      <sz val="24"/>
      <color rgb="FFFF0000"/>
      <name val="Muli"/>
    </font>
    <font>
      <b/>
      <sz val="24"/>
      <color rgb="FF000000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7E6E6"/>
      </patternFill>
    </fill>
    <fill>
      <patternFill patternType="solid">
        <fgColor theme="6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65" fillId="0" borderId="0" applyNumberFormat="0" applyFill="0" applyBorder="0" applyAlignment="0" applyProtection="0"/>
    <xf numFmtId="0" fontId="66" fillId="0" borderId="50" applyNumberFormat="0" applyFill="0" applyAlignment="0" applyProtection="0"/>
    <xf numFmtId="0" fontId="67" fillId="0" borderId="51" applyNumberFormat="0" applyFill="0" applyAlignment="0" applyProtection="0"/>
    <xf numFmtId="0" fontId="68" fillId="0" borderId="52" applyNumberFormat="0" applyFill="0" applyAlignment="0" applyProtection="0"/>
    <xf numFmtId="0" fontId="68" fillId="0" borderId="0" applyNumberFormat="0" applyFill="0" applyBorder="0" applyAlignment="0" applyProtection="0"/>
    <xf numFmtId="0" fontId="69" fillId="16" borderId="0" applyNumberFormat="0" applyBorder="0" applyAlignment="0" applyProtection="0"/>
    <xf numFmtId="0" fontId="70" fillId="17" borderId="0" applyNumberFormat="0" applyBorder="0" applyAlignment="0" applyProtection="0"/>
    <xf numFmtId="0" fontId="71" fillId="18" borderId="0" applyNumberFormat="0" applyBorder="0" applyAlignment="0" applyProtection="0"/>
    <xf numFmtId="0" fontId="72" fillId="19" borderId="53" applyNumberFormat="0" applyAlignment="0" applyProtection="0"/>
    <xf numFmtId="0" fontId="73" fillId="20" borderId="54" applyNumberFormat="0" applyAlignment="0" applyProtection="0"/>
    <xf numFmtId="0" fontId="74" fillId="20" borderId="53" applyNumberFormat="0" applyAlignment="0" applyProtection="0"/>
    <xf numFmtId="0" fontId="75" fillId="0" borderId="55" applyNumberFormat="0" applyFill="0" applyAlignment="0" applyProtection="0"/>
    <xf numFmtId="0" fontId="76" fillId="21" borderId="56" applyNumberFormat="0" applyAlignment="0" applyProtection="0"/>
    <xf numFmtId="0" fontId="77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8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8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0" fillId="0" borderId="0"/>
    <xf numFmtId="0" fontId="2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1" fillId="0" borderId="0"/>
  </cellStyleXfs>
  <cellXfs count="58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vertical="center"/>
    </xf>
    <xf numFmtId="0" fontId="32" fillId="2" borderId="4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2" borderId="0" xfId="0" applyFont="1" applyFill="1" applyAlignment="1">
      <alignment horizontal="center" vertical="center"/>
    </xf>
    <xf numFmtId="0" fontId="35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6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7" fillId="0" borderId="0" xfId="2" applyFont="1" applyAlignment="1">
      <alignment horizontal="left" vertical="center"/>
    </xf>
    <xf numFmtId="0" fontId="37" fillId="0" borderId="0" xfId="2" applyFont="1" applyAlignment="1">
      <alignment horizontal="center" vertical="center"/>
    </xf>
    <xf numFmtId="0" fontId="39" fillId="5" borderId="14" xfId="2" applyFont="1" applyFill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39" fillId="5" borderId="14" xfId="2" applyFont="1" applyFill="1" applyBorder="1" applyAlignment="1">
      <alignment horizontal="center" vertical="center"/>
    </xf>
    <xf numFmtId="0" fontId="40" fillId="0" borderId="14" xfId="2" applyFont="1" applyBorder="1" applyAlignment="1">
      <alignment horizontal="center" vertical="center" wrapText="1"/>
    </xf>
    <xf numFmtId="0" fontId="39" fillId="0" borderId="0" xfId="2" applyFont="1" applyAlignment="1">
      <alignment vertical="center"/>
    </xf>
    <xf numFmtId="0" fontId="40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vertical="center" wrapText="1"/>
    </xf>
    <xf numFmtId="0" fontId="42" fillId="12" borderId="14" xfId="2" applyFont="1" applyFill="1" applyBorder="1" applyAlignment="1">
      <alignment horizontal="center" vertical="center" wrapText="1"/>
    </xf>
    <xf numFmtId="0" fontId="45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6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1" fontId="39" fillId="5" borderId="14" xfId="2" applyNumberFormat="1" applyFont="1" applyFill="1" applyBorder="1" applyAlignment="1">
      <alignment horizontal="center" vertical="center" wrapText="1"/>
    </xf>
    <xf numFmtId="0" fontId="39" fillId="5" borderId="14" xfId="2" applyFont="1" applyFill="1" applyBorder="1" applyAlignment="1">
      <alignment horizontal="left" vertical="center" wrapText="1"/>
    </xf>
    <xf numFmtId="0" fontId="37" fillId="2" borderId="0" xfId="0" applyFont="1" applyFill="1" applyAlignment="1">
      <alignment vertical="center"/>
    </xf>
    <xf numFmtId="12" fontId="37" fillId="0" borderId="14" xfId="0" quotePrefix="1" applyNumberFormat="1" applyFont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vertical="center" wrapText="1"/>
    </xf>
    <xf numFmtId="0" fontId="39" fillId="5" borderId="12" xfId="2" applyFont="1" applyFill="1" applyBorder="1" applyAlignment="1">
      <alignment vertical="center" wrapText="1"/>
    </xf>
    <xf numFmtId="1" fontId="39" fillId="5" borderId="14" xfId="2" applyNumberFormat="1" applyFont="1" applyFill="1" applyBorder="1" applyAlignment="1">
      <alignment vertical="center"/>
    </xf>
    <xf numFmtId="0" fontId="41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3" fillId="0" borderId="12" xfId="2" applyFont="1" applyBorder="1" applyAlignment="1">
      <alignment vertical="center"/>
    </xf>
    <xf numFmtId="0" fontId="54" fillId="2" borderId="0" xfId="0" applyFont="1" applyFill="1" applyAlignment="1">
      <alignment vertical="center"/>
    </xf>
    <xf numFmtId="0" fontId="38" fillId="2" borderId="14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0" fontId="55" fillId="2" borderId="2" xfId="0" applyFont="1" applyFill="1" applyBorder="1" applyAlignment="1">
      <alignment horizontal="center" vertical="center"/>
    </xf>
    <xf numFmtId="0" fontId="56" fillId="3" borderId="0" xfId="0" applyFont="1" applyFill="1" applyAlignment="1">
      <alignment vertical="center"/>
    </xf>
    <xf numFmtId="0" fontId="54" fillId="4" borderId="2" xfId="0" quotePrefix="1" applyFont="1" applyFill="1" applyBorder="1" applyAlignment="1">
      <alignment horizontal="center" vertical="center"/>
    </xf>
    <xf numFmtId="0" fontId="56" fillId="2" borderId="2" xfId="0" applyFont="1" applyFill="1" applyBorder="1" applyAlignment="1">
      <alignment horizontal="center" vertical="center"/>
    </xf>
    <xf numFmtId="0" fontId="57" fillId="2" borderId="0" xfId="0" applyFont="1" applyFill="1" applyAlignment="1">
      <alignment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2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horizontal="left" vertical="center"/>
    </xf>
    <xf numFmtId="0" fontId="54" fillId="2" borderId="3" xfId="0" applyFont="1" applyFill="1" applyBorder="1" applyAlignment="1">
      <alignment vertical="center"/>
    </xf>
    <xf numFmtId="0" fontId="54" fillId="2" borderId="3" xfId="0" applyFont="1" applyFill="1" applyBorder="1" applyAlignment="1">
      <alignment horizontal="center" vertical="center"/>
    </xf>
    <xf numFmtId="3" fontId="54" fillId="2" borderId="3" xfId="0" applyNumberFormat="1" applyFont="1" applyFill="1" applyBorder="1" applyAlignment="1">
      <alignment horizontal="center" vertical="center"/>
    </xf>
    <xf numFmtId="0" fontId="54" fillId="2" borderId="3" xfId="62" applyNumberFormat="1" applyFont="1" applyFill="1" applyBorder="1" applyAlignment="1">
      <alignment horizontal="center" vertical="center"/>
    </xf>
    <xf numFmtId="0" fontId="54" fillId="13" borderId="3" xfId="0" applyFont="1" applyFill="1" applyBorder="1" applyAlignment="1">
      <alignment horizontal="center" vertical="center"/>
    </xf>
    <xf numFmtId="0" fontId="54" fillId="5" borderId="3" xfId="0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vertical="center"/>
    </xf>
    <xf numFmtId="1" fontId="54" fillId="13" borderId="3" xfId="0" applyNumberFormat="1" applyFont="1" applyFill="1" applyBorder="1" applyAlignment="1">
      <alignment horizontal="center" vertical="center"/>
    </xf>
    <xf numFmtId="0" fontId="54" fillId="3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right" vertical="center"/>
    </xf>
    <xf numFmtId="0" fontId="54" fillId="2" borderId="0" xfId="0" applyFont="1" applyFill="1" applyAlignment="1">
      <alignment horizontal="right" vertical="center" wrapText="1"/>
    </xf>
    <xf numFmtId="0" fontId="54" fillId="2" borderId="4" xfId="0" applyFont="1" applyFill="1" applyBorder="1" applyAlignment="1">
      <alignment vertical="center" wrapText="1"/>
    </xf>
    <xf numFmtId="0" fontId="54" fillId="2" borderId="2" xfId="0" applyFont="1" applyFill="1" applyBorder="1" applyAlignment="1">
      <alignment horizontal="right" vertical="center"/>
    </xf>
    <xf numFmtId="1" fontId="38" fillId="2" borderId="14" xfId="0" applyNumberFormat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8" fillId="0" borderId="14" xfId="0" applyNumberFormat="1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0" fontId="54" fillId="13" borderId="2" xfId="0" quotePrefix="1" applyFont="1" applyFill="1" applyBorder="1" applyAlignment="1">
      <alignment horizontal="center" vertical="center"/>
    </xf>
    <xf numFmtId="0" fontId="56" fillId="13" borderId="0" xfId="0" applyFont="1" applyFill="1" applyAlignment="1">
      <alignment vertical="center"/>
    </xf>
    <xf numFmtId="0" fontId="54" fillId="13" borderId="2" xfId="0" applyFont="1" applyFill="1" applyBorder="1" applyAlignment="1">
      <alignment horizontal="center" vertical="center"/>
    </xf>
    <xf numFmtId="0" fontId="55" fillId="13" borderId="2" xfId="0" applyFont="1" applyFill="1" applyBorder="1" applyAlignment="1">
      <alignment horizontal="center" vertical="center"/>
    </xf>
    <xf numFmtId="0" fontId="54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5" fillId="3" borderId="0" xfId="0" applyFont="1" applyFill="1" applyAlignment="1">
      <alignment vertical="center"/>
    </xf>
    <xf numFmtId="2" fontId="60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2" fillId="12" borderId="42" xfId="2" applyFont="1" applyFill="1" applyBorder="1" applyAlignment="1">
      <alignment horizontal="center" vertical="center" wrapText="1"/>
    </xf>
    <xf numFmtId="1" fontId="39" fillId="0" borderId="42" xfId="2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center" vertical="center" wrapText="1"/>
    </xf>
    <xf numFmtId="0" fontId="40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1" fontId="39" fillId="5" borderId="42" xfId="2" applyNumberFormat="1" applyFont="1" applyFill="1" applyBorder="1" applyAlignment="1">
      <alignment horizontal="center" vertical="center" wrapText="1"/>
    </xf>
    <xf numFmtId="0" fontId="40" fillId="0" borderId="42" xfId="2" quotePrefix="1" applyFont="1" applyBorder="1" applyAlignment="1">
      <alignment horizontal="center" vertical="center" wrapText="1"/>
    </xf>
    <xf numFmtId="0" fontId="61" fillId="2" borderId="2" xfId="0" applyFont="1" applyFill="1" applyBorder="1" applyAlignment="1">
      <alignment horizontal="center" vertical="center"/>
    </xf>
    <xf numFmtId="0" fontId="62" fillId="3" borderId="0" xfId="0" applyFont="1" applyFill="1" applyAlignment="1">
      <alignment vertical="center"/>
    </xf>
    <xf numFmtId="0" fontId="63" fillId="5" borderId="2" xfId="0" quotePrefix="1" applyFont="1" applyFill="1" applyBorder="1" applyAlignment="1">
      <alignment horizontal="center" vertical="center"/>
    </xf>
    <xf numFmtId="0" fontId="63" fillId="5" borderId="0" xfId="0" quotePrefix="1" applyFont="1" applyFill="1" applyAlignment="1">
      <alignment horizontal="center" vertical="center"/>
    </xf>
    <xf numFmtId="0" fontId="62" fillId="2" borderId="2" xfId="0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1" fillId="2" borderId="2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3" xfId="0" applyFont="1" applyFill="1" applyBorder="1" applyAlignment="1">
      <alignment vertical="center"/>
    </xf>
    <xf numFmtId="0" fontId="63" fillId="2" borderId="3" xfId="0" applyFont="1" applyFill="1" applyBorder="1" applyAlignment="1">
      <alignment horizontal="center" vertical="center"/>
    </xf>
    <xf numFmtId="3" fontId="63" fillId="2" borderId="3" xfId="0" applyNumberFormat="1" applyFont="1" applyFill="1" applyBorder="1" applyAlignment="1">
      <alignment horizontal="center" vertical="center"/>
    </xf>
    <xf numFmtId="0" fontId="63" fillId="2" borderId="3" xfId="62" applyNumberFormat="1" applyFont="1" applyFill="1" applyBorder="1" applyAlignment="1">
      <alignment horizontal="center" vertical="center"/>
    </xf>
    <xf numFmtId="0" fontId="63" fillId="13" borderId="3" xfId="0" applyFont="1" applyFill="1" applyBorder="1" applyAlignment="1">
      <alignment horizontal="center" vertical="center"/>
    </xf>
    <xf numFmtId="0" fontId="63" fillId="5" borderId="3" xfId="0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vertical="center"/>
    </xf>
    <xf numFmtId="1" fontId="63" fillId="13" borderId="3" xfId="0" applyNumberFormat="1" applyFont="1" applyFill="1" applyBorder="1" applyAlignment="1">
      <alignment horizontal="center" vertical="center"/>
    </xf>
    <xf numFmtId="1" fontId="63" fillId="13" borderId="2" xfId="0" applyNumberFormat="1" applyFont="1" applyFill="1" applyBorder="1" applyAlignment="1">
      <alignment horizontal="center" vertical="center"/>
    </xf>
    <xf numFmtId="0" fontId="63" fillId="2" borderId="0" xfId="0" applyFont="1" applyFill="1" applyAlignment="1">
      <alignment vertical="center"/>
    </xf>
    <xf numFmtId="0" fontId="63" fillId="14" borderId="0" xfId="0" applyFont="1" applyFill="1" applyAlignment="1">
      <alignment horizontal="left" vertical="center"/>
    </xf>
    <xf numFmtId="0" fontId="63" fillId="14" borderId="0" xfId="0" applyFont="1" applyFill="1" applyAlignment="1">
      <alignment horizontal="center" vertical="center"/>
    </xf>
    <xf numFmtId="1" fontId="63" fillId="14" borderId="0" xfId="0" applyNumberFormat="1" applyFont="1" applyFill="1" applyAlignment="1">
      <alignment horizontal="right" vertical="center"/>
    </xf>
    <xf numFmtId="1" fontId="63" fillId="14" borderId="0" xfId="0" applyNumberFormat="1" applyFont="1" applyFill="1" applyAlignment="1">
      <alignment horizontal="center" vertical="center"/>
    </xf>
    <xf numFmtId="165" fontId="38" fillId="2" borderId="42" xfId="0" applyNumberFormat="1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/>
    </xf>
    <xf numFmtId="165" fontId="38" fillId="2" borderId="10" xfId="0" applyNumberFormat="1" applyFont="1" applyFill="1" applyBorder="1" applyAlignment="1">
      <alignment horizontal="center" vertical="center"/>
    </xf>
    <xf numFmtId="1" fontId="38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8" fillId="47" borderId="14" xfId="0" applyFont="1" applyFill="1" applyBorder="1" applyAlignment="1">
      <alignment horizontal="center" vertical="center"/>
    </xf>
    <xf numFmtId="1" fontId="38" fillId="47" borderId="14" xfId="0" applyNumberFormat="1" applyFont="1" applyFill="1" applyBorder="1" applyAlignment="1">
      <alignment horizontal="center" vertical="center"/>
    </xf>
    <xf numFmtId="0" fontId="37" fillId="0" borderId="42" xfId="2" applyFont="1" applyBorder="1" applyAlignment="1">
      <alignment horizontal="center" vertical="center"/>
    </xf>
    <xf numFmtId="0" fontId="39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2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3" fillId="2" borderId="2" xfId="0" applyFont="1" applyFill="1" applyBorder="1" applyAlignment="1">
      <alignment horizontal="center" vertical="center"/>
    </xf>
    <xf numFmtId="0" fontId="84" fillId="3" borderId="0" xfId="0" applyFont="1" applyFill="1" applyAlignment="1">
      <alignment vertical="center"/>
    </xf>
    <xf numFmtId="0" fontId="42" fillId="4" borderId="2" xfId="0" quotePrefix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84" fillId="2" borderId="2" xfId="0" applyFont="1" applyFill="1" applyBorder="1" applyAlignment="1">
      <alignment horizontal="left" vertical="center"/>
    </xf>
    <xf numFmtId="0" fontId="42" fillId="2" borderId="3" xfId="0" applyFont="1" applyFill="1" applyBorder="1" applyAlignment="1">
      <alignment vertical="center"/>
    </xf>
    <xf numFmtId="0" fontId="42" fillId="2" borderId="3" xfId="0" applyFont="1" applyFill="1" applyBorder="1" applyAlignment="1">
      <alignment horizontal="center" vertical="center"/>
    </xf>
    <xf numFmtId="3" fontId="42" fillId="2" borderId="3" xfId="0" applyNumberFormat="1" applyFont="1" applyFill="1" applyBorder="1" applyAlignment="1">
      <alignment horizontal="center" vertical="center"/>
    </xf>
    <xf numFmtId="0" fontId="42" fillId="2" borderId="3" xfId="62" applyNumberFormat="1" applyFont="1" applyFill="1" applyBorder="1" applyAlignment="1">
      <alignment horizontal="center" vertical="center"/>
    </xf>
    <xf numFmtId="0" fontId="42" fillId="13" borderId="3" xfId="0" applyFont="1" applyFill="1" applyBorder="1" applyAlignment="1">
      <alignment horizontal="center" vertical="center"/>
    </xf>
    <xf numFmtId="1" fontId="42" fillId="13" borderId="3" xfId="0" applyNumberFormat="1" applyFont="1" applyFill="1" applyBorder="1" applyAlignment="1">
      <alignment vertical="center"/>
    </xf>
    <xf numFmtId="1" fontId="42" fillId="13" borderId="3" xfId="0" applyNumberFormat="1" applyFont="1" applyFill="1" applyBorder="1" applyAlignment="1">
      <alignment horizontal="center" vertical="center"/>
    </xf>
    <xf numFmtId="0" fontId="42" fillId="5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3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right" vertical="center"/>
    </xf>
    <xf numFmtId="0" fontId="42" fillId="2" borderId="0" xfId="0" applyFont="1" applyFill="1" applyAlignment="1">
      <alignment horizontal="right" vertical="center" wrapText="1"/>
    </xf>
    <xf numFmtId="0" fontId="42" fillId="2" borderId="4" xfId="0" applyFont="1" applyFill="1" applyBorder="1" applyAlignment="1">
      <alignment vertical="center" wrapText="1"/>
    </xf>
    <xf numFmtId="0" fontId="42" fillId="2" borderId="2" xfId="0" applyFont="1" applyFill="1" applyBorder="1" applyAlignment="1">
      <alignment horizontal="right" vertical="center"/>
    </xf>
    <xf numFmtId="0" fontId="42" fillId="14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center" vertical="center"/>
    </xf>
    <xf numFmtId="1" fontId="42" fillId="14" borderId="0" xfId="0" applyNumberFormat="1" applyFont="1" applyFill="1" applyAlignment="1">
      <alignment horizontal="right" vertical="center"/>
    </xf>
    <xf numFmtId="1" fontId="42" fillId="14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horizontal="left" vertical="center"/>
    </xf>
    <xf numFmtId="1" fontId="86" fillId="0" borderId="42" xfId="1" applyNumberFormat="1" applyFont="1" applyBorder="1" applyAlignment="1">
      <alignment horizontal="center" vertical="center" wrapText="1"/>
    </xf>
    <xf numFmtId="0" fontId="34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1" fillId="0" borderId="0" xfId="0" applyFont="1"/>
    <xf numFmtId="0" fontId="89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1" fillId="0" borderId="42" xfId="120" applyFont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0" fontId="30" fillId="5" borderId="3" xfId="0" applyFont="1" applyFill="1" applyBorder="1" applyAlignment="1">
      <alignment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2" fillId="0" borderId="2" xfId="0" quotePrefix="1" applyFont="1" applyBorder="1" applyAlignment="1">
      <alignment horizontal="center" vertical="center"/>
    </xf>
    <xf numFmtId="0" fontId="84" fillId="2" borderId="2" xfId="0" applyFont="1" applyFill="1" applyBorder="1" applyAlignment="1">
      <alignment horizontal="right" vertical="center"/>
    </xf>
    <xf numFmtId="2" fontId="48" fillId="2" borderId="42" xfId="0" applyNumberFormat="1" applyFont="1" applyFill="1" applyBorder="1" applyAlignment="1">
      <alignment horizontal="center" vertical="center"/>
    </xf>
    <xf numFmtId="1" fontId="94" fillId="0" borderId="42" xfId="1" applyNumberFormat="1" applyFont="1" applyBorder="1" applyAlignment="1">
      <alignment horizontal="center" vertical="center" wrapText="1"/>
    </xf>
    <xf numFmtId="0" fontId="87" fillId="2" borderId="0" xfId="0" applyFont="1" applyFill="1" applyAlignment="1">
      <alignment vertical="center"/>
    </xf>
    <xf numFmtId="0" fontId="95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96" fillId="0" borderId="42" xfId="1" applyNumberFormat="1" applyFont="1" applyBorder="1" applyAlignment="1">
      <alignment horizontal="center" vertical="center" wrapText="1"/>
    </xf>
    <xf numFmtId="0" fontId="39" fillId="5" borderId="42" xfId="2" applyFont="1" applyFill="1" applyBorder="1" applyAlignment="1">
      <alignment horizontal="left" vertical="center" wrapText="1"/>
    </xf>
    <xf numFmtId="0" fontId="40" fillId="0" borderId="42" xfId="2" quotePrefix="1" applyFont="1" applyBorder="1" applyAlignment="1">
      <alignment horizontal="left" vertical="center" wrapText="1"/>
    </xf>
    <xf numFmtId="1" fontId="39" fillId="5" borderId="43" xfId="2" applyNumberFormat="1" applyFont="1" applyFill="1" applyBorder="1" applyAlignment="1">
      <alignment horizontal="center" vertical="center" wrapText="1"/>
    </xf>
    <xf numFmtId="0" fontId="39" fillId="5" borderId="43" xfId="2" applyFont="1" applyFill="1" applyBorder="1" applyAlignment="1">
      <alignment horizontal="center" vertical="center" wrapText="1"/>
    </xf>
    <xf numFmtId="0" fontId="40" fillId="0" borderId="43" xfId="2" quotePrefix="1" applyFont="1" applyBorder="1" applyAlignment="1">
      <alignment horizontal="center" vertical="center" wrapText="1"/>
    </xf>
    <xf numFmtId="0" fontId="40" fillId="0" borderId="42" xfId="2" applyFont="1" applyBorder="1" applyAlignment="1">
      <alignment vertical="center" wrapText="1"/>
    </xf>
    <xf numFmtId="1" fontId="90" fillId="0" borderId="42" xfId="2" applyNumberFormat="1" applyFont="1" applyBorder="1" applyAlignment="1">
      <alignment horizontal="center" vertical="center" wrapText="1"/>
    </xf>
    <xf numFmtId="0" fontId="40" fillId="0" borderId="42" xfId="2" applyFont="1" applyBorder="1" applyAlignment="1">
      <alignment horizontal="left" vertical="center" wrapText="1"/>
    </xf>
    <xf numFmtId="0" fontId="40" fillId="0" borderId="43" xfId="2" applyFont="1" applyBorder="1" applyAlignment="1">
      <alignment horizontal="center" vertical="center" wrapText="1"/>
    </xf>
    <xf numFmtId="0" fontId="40" fillId="0" borderId="43" xfId="2" applyFont="1" applyBorder="1" applyAlignment="1">
      <alignment vertical="center" wrapText="1"/>
    </xf>
    <xf numFmtId="0" fontId="98" fillId="0" borderId="0" xfId="0" applyFont="1" applyAlignment="1">
      <alignment horizontal="left" vertical="top" wrapText="1"/>
    </xf>
    <xf numFmtId="0" fontId="26" fillId="0" borderId="67" xfId="0" applyFont="1" applyBorder="1" applyAlignment="1">
      <alignment horizontal="left" vertical="top"/>
    </xf>
    <xf numFmtId="0" fontId="26" fillId="0" borderId="67" xfId="0" applyFont="1" applyBorder="1" applyAlignment="1">
      <alignment vertical="top" wrapText="1"/>
    </xf>
    <xf numFmtId="0" fontId="98" fillId="0" borderId="0" xfId="0" applyFont="1" applyAlignment="1">
      <alignment vertical="top" wrapText="1"/>
    </xf>
    <xf numFmtId="0" fontId="26" fillId="0" borderId="68" xfId="0" applyFont="1" applyBorder="1" applyAlignment="1">
      <alignment vertical="top"/>
    </xf>
    <xf numFmtId="0" fontId="26" fillId="0" borderId="68" xfId="0" applyFont="1" applyBorder="1" applyAlignment="1">
      <alignment horizontal="center" vertical="center"/>
    </xf>
    <xf numFmtId="0" fontId="98" fillId="0" borderId="68" xfId="0" applyFont="1" applyBorder="1" applyAlignment="1">
      <alignment horizontal="center" vertical="center"/>
    </xf>
    <xf numFmtId="0" fontId="26" fillId="0" borderId="68" xfId="0" applyFont="1" applyBorder="1" applyAlignment="1">
      <alignment horizontal="center" vertical="center" wrapText="1"/>
    </xf>
    <xf numFmtId="0" fontId="98" fillId="0" borderId="0" xfId="0" applyFont="1" applyAlignment="1">
      <alignment horizontal="left" vertical="top"/>
    </xf>
    <xf numFmtId="0" fontId="26" fillId="0" borderId="69" xfId="0" applyFont="1" applyBorder="1" applyAlignment="1">
      <alignment horizontal="left" vertical="top"/>
    </xf>
    <xf numFmtId="0" fontId="26" fillId="0" borderId="69" xfId="0" applyFont="1" applyBorder="1" applyAlignment="1">
      <alignment vertical="top" wrapText="1"/>
    </xf>
    <xf numFmtId="0" fontId="26" fillId="0" borderId="0" xfId="0" applyFont="1" applyAlignment="1">
      <alignment vertical="top"/>
    </xf>
    <xf numFmtId="0" fontId="26" fillId="0" borderId="0" xfId="0" applyFont="1" applyAlignment="1">
      <alignment horizontal="center" vertical="center"/>
    </xf>
    <xf numFmtId="0" fontId="98" fillId="0" borderId="70" xfId="0" applyFont="1" applyBorder="1" applyAlignment="1">
      <alignment horizontal="center" vertical="center"/>
    </xf>
    <xf numFmtId="0" fontId="26" fillId="0" borderId="59" xfId="0" applyFont="1" applyBorder="1" applyAlignment="1">
      <alignment horizontal="left" vertical="top"/>
    </xf>
    <xf numFmtId="0" fontId="26" fillId="0" borderId="59" xfId="0" applyFont="1" applyBorder="1" applyAlignment="1">
      <alignment vertical="top" wrapText="1"/>
    </xf>
    <xf numFmtId="0" fontId="26" fillId="0" borderId="71" xfId="0" applyFont="1" applyBorder="1" applyAlignment="1">
      <alignment vertical="top"/>
    </xf>
    <xf numFmtId="0" fontId="26" fillId="0" borderId="71" xfId="0" applyFont="1" applyBorder="1" applyAlignment="1">
      <alignment horizontal="center" vertical="center"/>
    </xf>
    <xf numFmtId="0" fontId="98" fillId="0" borderId="71" xfId="0" applyFont="1" applyBorder="1" applyAlignment="1">
      <alignment horizontal="center" vertical="center"/>
    </xf>
    <xf numFmtId="0" fontId="98" fillId="0" borderId="73" xfId="0" applyFont="1" applyBorder="1" applyAlignment="1">
      <alignment horizontal="center" vertical="center"/>
    </xf>
    <xf numFmtId="0" fontId="26" fillId="49" borderId="64" xfId="0" applyFont="1" applyFill="1" applyBorder="1" applyAlignment="1">
      <alignment vertical="top" wrapText="1"/>
    </xf>
    <xf numFmtId="0" fontId="99" fillId="0" borderId="72" xfId="0" applyFont="1" applyBorder="1" applyAlignment="1">
      <alignment horizontal="left" vertical="center" wrapText="1"/>
    </xf>
    <xf numFmtId="0" fontId="99" fillId="0" borderId="64" xfId="0" applyFont="1" applyBorder="1" applyAlignment="1">
      <alignment vertical="center" wrapText="1"/>
    </xf>
    <xf numFmtId="0" fontId="99" fillId="0" borderId="66" xfId="0" applyFont="1" applyBorder="1" applyAlignment="1">
      <alignment vertical="center" wrapText="1"/>
    </xf>
    <xf numFmtId="0" fontId="99" fillId="0" borderId="66" xfId="0" applyFont="1" applyBorder="1" applyAlignment="1">
      <alignment horizontal="left" vertical="center" wrapText="1"/>
    </xf>
    <xf numFmtId="0" fontId="99" fillId="50" borderId="72" xfId="0" applyFont="1" applyFill="1" applyBorder="1" applyAlignment="1">
      <alignment horizontal="center" vertical="center"/>
    </xf>
    <xf numFmtId="0" fontId="99" fillId="50" borderId="72" xfId="0" applyFont="1" applyFill="1" applyBorder="1" applyAlignment="1">
      <alignment horizontal="center" vertical="center" wrapText="1"/>
    </xf>
    <xf numFmtId="0" fontId="99" fillId="12" borderId="72" xfId="0" applyFont="1" applyFill="1" applyBorder="1" applyAlignment="1">
      <alignment horizontal="center" vertical="center" wrapText="1"/>
    </xf>
    <xf numFmtId="0" fontId="100" fillId="50" borderId="72" xfId="0" applyFont="1" applyFill="1" applyBorder="1" applyAlignment="1">
      <alignment horizontal="center" vertical="center" wrapText="1"/>
    </xf>
    <xf numFmtId="0" fontId="100" fillId="0" borderId="0" xfId="0" applyFont="1" applyAlignment="1">
      <alignment horizontal="left" vertical="center" wrapText="1"/>
    </xf>
    <xf numFmtId="0" fontId="26" fillId="0" borderId="72" xfId="0" applyFont="1" applyBorder="1" applyAlignment="1">
      <alignment horizontal="left" vertical="top" wrapText="1"/>
    </xf>
    <xf numFmtId="0" fontId="26" fillId="0" borderId="64" xfId="0" applyFont="1" applyBorder="1" applyAlignment="1">
      <alignment vertical="top"/>
    </xf>
    <xf numFmtId="0" fontId="26" fillId="0" borderId="66" xfId="0" applyFont="1" applyBorder="1" applyAlignment="1">
      <alignment vertical="top" wrapText="1"/>
    </xf>
    <xf numFmtId="0" fontId="26" fillId="0" borderId="72" xfId="0" applyFont="1" applyBorder="1" applyAlignment="1">
      <alignment horizontal="center" vertical="center" wrapText="1"/>
    </xf>
    <xf numFmtId="12" fontId="27" fillId="50" borderId="72" xfId="0" applyNumberFormat="1" applyFont="1" applyFill="1" applyBorder="1" applyAlignment="1">
      <alignment horizontal="center" vertical="center" wrapText="1"/>
    </xf>
    <xf numFmtId="12" fontId="26" fillId="0" borderId="72" xfId="0" applyNumberFormat="1" applyFont="1" applyBorder="1" applyAlignment="1">
      <alignment horizontal="center" vertical="center" wrapText="1"/>
    </xf>
    <xf numFmtId="12" fontId="27" fillId="12" borderId="72" xfId="0" applyNumberFormat="1" applyFont="1" applyFill="1" applyBorder="1" applyAlignment="1">
      <alignment horizontal="center" vertical="center" wrapText="1"/>
    </xf>
    <xf numFmtId="12" fontId="98" fillId="0" borderId="72" xfId="0" applyNumberFormat="1" applyFont="1" applyBorder="1" applyAlignment="1">
      <alignment horizontal="center" vertical="center" wrapText="1"/>
    </xf>
    <xf numFmtId="12" fontId="101" fillId="50" borderId="72" xfId="0" applyNumberFormat="1" applyFont="1" applyFill="1" applyBorder="1" applyAlignment="1">
      <alignment horizontal="center" vertical="center" wrapText="1"/>
    </xf>
    <xf numFmtId="12" fontId="102" fillId="50" borderId="72" xfId="0" applyNumberFormat="1" applyFont="1" applyFill="1" applyBorder="1" applyAlignment="1">
      <alignment horizontal="center" vertical="center" wrapText="1" shrinkToFit="1"/>
    </xf>
    <xf numFmtId="12" fontId="102" fillId="12" borderId="72" xfId="0" applyNumberFormat="1" applyFont="1" applyFill="1" applyBorder="1" applyAlignment="1">
      <alignment horizontal="center" vertical="center" wrapText="1" shrinkToFit="1"/>
    </xf>
    <xf numFmtId="1" fontId="98" fillId="0" borderId="72" xfId="0" applyNumberFormat="1" applyFont="1" applyBorder="1" applyAlignment="1">
      <alignment horizontal="center" vertical="center" wrapText="1" shrinkToFit="1"/>
    </xf>
    <xf numFmtId="12" fontId="101" fillId="50" borderId="74" xfId="0" applyNumberFormat="1" applyFont="1" applyFill="1" applyBorder="1" applyAlignment="1">
      <alignment horizontal="center" vertical="center" wrapText="1"/>
    </xf>
    <xf numFmtId="12" fontId="26" fillId="0" borderId="74" xfId="0" applyNumberFormat="1" applyFont="1" applyBorder="1" applyAlignment="1">
      <alignment horizontal="center" vertical="center" wrapText="1"/>
    </xf>
    <xf numFmtId="12" fontId="27" fillId="50" borderId="74" xfId="0" applyNumberFormat="1" applyFont="1" applyFill="1" applyBorder="1" applyAlignment="1">
      <alignment horizontal="center" vertical="center" wrapText="1"/>
    </xf>
    <xf numFmtId="12" fontId="27" fillId="12" borderId="74" xfId="0" applyNumberFormat="1" applyFont="1" applyFill="1" applyBorder="1" applyAlignment="1">
      <alignment horizontal="center" vertical="center" wrapText="1"/>
    </xf>
    <xf numFmtId="12" fontId="98" fillId="0" borderId="74" xfId="0" applyNumberFormat="1" applyFont="1" applyBorder="1" applyAlignment="1">
      <alignment horizontal="center" vertical="center" wrapText="1"/>
    </xf>
    <xf numFmtId="0" fontId="37" fillId="0" borderId="68" xfId="0" applyFont="1" applyBorder="1" applyAlignment="1">
      <alignment vertical="top"/>
    </xf>
    <xf numFmtId="0" fontId="37" fillId="0" borderId="68" xfId="0" applyFont="1" applyBorder="1" applyAlignment="1">
      <alignment vertical="top" wrapText="1"/>
    </xf>
    <xf numFmtId="0" fontId="37" fillId="0" borderId="68" xfId="0" applyFont="1" applyBorder="1" applyAlignment="1">
      <alignment horizontal="center" vertical="center" wrapText="1"/>
    </xf>
    <xf numFmtId="0" fontId="104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/>
    </xf>
    <xf numFmtId="177" fontId="104" fillId="0" borderId="0" xfId="0" applyNumberFormat="1" applyFont="1" applyAlignment="1">
      <alignment vertical="top" wrapText="1" shrinkToFit="1"/>
    </xf>
    <xf numFmtId="177" fontId="104" fillId="0" borderId="0" xfId="0" applyNumberFormat="1" applyFont="1" applyAlignment="1">
      <alignment horizontal="left" vertical="top" wrapText="1" shrinkToFit="1"/>
    </xf>
    <xf numFmtId="0" fontId="104" fillId="0" borderId="0" xfId="0" applyFont="1" applyAlignment="1">
      <alignment horizontal="center" vertical="center" wrapText="1"/>
    </xf>
    <xf numFmtId="0" fontId="104" fillId="0" borderId="0" xfId="0" applyFont="1" applyAlignment="1">
      <alignment vertical="top"/>
    </xf>
    <xf numFmtId="0" fontId="104" fillId="0" borderId="0" xfId="0" applyFont="1" applyAlignment="1">
      <alignment vertical="top" wrapText="1"/>
    </xf>
    <xf numFmtId="0" fontId="37" fillId="0" borderId="0" xfId="0" applyFont="1" applyAlignment="1">
      <alignment vertical="top"/>
    </xf>
    <xf numFmtId="0" fontId="37" fillId="0" borderId="0" xfId="0" applyFont="1" applyAlignment="1">
      <alignment vertical="top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top"/>
    </xf>
    <xf numFmtId="0" fontId="38" fillId="0" borderId="0" xfId="0" applyFont="1" applyAlignment="1">
      <alignment vertical="top" wrapText="1"/>
    </xf>
    <xf numFmtId="0" fontId="105" fillId="0" borderId="0" xfId="0" applyFont="1" applyAlignment="1">
      <alignment vertical="top"/>
    </xf>
    <xf numFmtId="0" fontId="38" fillId="0" borderId="0" xfId="0" applyFont="1" applyAlignment="1">
      <alignment horizontal="center" vertical="center" wrapText="1"/>
    </xf>
    <xf numFmtId="1" fontId="106" fillId="0" borderId="0" xfId="0" applyNumberFormat="1" applyFont="1" applyAlignment="1">
      <alignment vertical="top" wrapText="1" shrinkToFit="1"/>
    </xf>
    <xf numFmtId="1" fontId="103" fillId="0" borderId="0" xfId="0" applyNumberFormat="1" applyFont="1" applyAlignment="1">
      <alignment horizontal="right" vertical="top" wrapText="1" shrinkToFit="1"/>
    </xf>
    <xf numFmtId="0" fontId="105" fillId="0" borderId="0" xfId="0" applyFont="1" applyAlignment="1">
      <alignment horizontal="left" vertical="top"/>
    </xf>
    <xf numFmtId="0" fontId="105" fillId="0" borderId="0" xfId="0" applyFont="1" applyAlignment="1">
      <alignment horizontal="left" vertical="top" wrapText="1"/>
    </xf>
    <xf numFmtId="0" fontId="105" fillId="0" borderId="0" xfId="0" applyFont="1" applyAlignment="1">
      <alignment horizontal="center" vertical="center" wrapText="1"/>
    </xf>
    <xf numFmtId="0" fontId="38" fillId="0" borderId="0" xfId="0" applyFont="1" applyAlignment="1">
      <alignment vertical="top"/>
    </xf>
    <xf numFmtId="0" fontId="105" fillId="0" borderId="0" xfId="0" applyFont="1" applyAlignment="1">
      <alignment vertical="top" wrapText="1"/>
    </xf>
    <xf numFmtId="0" fontId="98" fillId="0" borderId="0" xfId="0" applyFont="1" applyAlignment="1">
      <alignment horizontal="center" vertic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12" fontId="24" fillId="0" borderId="43" xfId="0" quotePrefix="1" applyNumberFormat="1" applyFont="1" applyBorder="1" applyAlignment="1">
      <alignment horizontal="center" vertical="center" wrapText="1"/>
    </xf>
    <xf numFmtId="12" fontId="24" fillId="0" borderId="40" xfId="0" quotePrefix="1" applyNumberFormat="1" applyFont="1" applyBorder="1" applyAlignment="1">
      <alignment horizontal="center" vertical="center" wrapText="1"/>
    </xf>
    <xf numFmtId="12" fontId="24" fillId="0" borderId="41" xfId="0" quotePrefix="1" applyNumberFormat="1" applyFont="1" applyBorder="1" applyAlignment="1">
      <alignment horizontal="center" vertical="center" wrapText="1"/>
    </xf>
    <xf numFmtId="0" fontId="38" fillId="0" borderId="43" xfId="0" applyFont="1" applyBorder="1" applyAlignment="1">
      <alignment horizontal="left" vertical="center" wrapText="1"/>
    </xf>
    <xf numFmtId="0" fontId="38" fillId="0" borderId="41" xfId="0" applyFont="1" applyBorder="1" applyAlignment="1">
      <alignment horizontal="left" vertical="center" wrapText="1"/>
    </xf>
    <xf numFmtId="12" fontId="90" fillId="0" borderId="43" xfId="0" quotePrefix="1" applyNumberFormat="1" applyFont="1" applyBorder="1" applyAlignment="1">
      <alignment horizontal="center" vertical="center" wrapText="1"/>
    </xf>
    <xf numFmtId="12" fontId="90" fillId="0" borderId="40" xfId="0" quotePrefix="1" applyNumberFormat="1" applyFont="1" applyBorder="1" applyAlignment="1">
      <alignment horizontal="center" vertical="center" wrapText="1"/>
    </xf>
    <xf numFmtId="12" fontId="90" fillId="0" borderId="41" xfId="0" quotePrefix="1" applyNumberFormat="1" applyFont="1" applyBorder="1" applyAlignment="1">
      <alignment horizontal="center" vertical="center" wrapText="1"/>
    </xf>
    <xf numFmtId="0" fontId="9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3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8" fillId="9" borderId="42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29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37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42" fillId="0" borderId="45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2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42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88" fillId="0" borderId="43" xfId="0" applyNumberFormat="1" applyFont="1" applyBorder="1" applyAlignment="1">
      <alignment horizontal="center" vertical="center" wrapText="1"/>
    </xf>
    <xf numFmtId="1" fontId="88" fillId="0" borderId="40" xfId="0" applyNumberFormat="1" applyFont="1" applyBorder="1" applyAlignment="1">
      <alignment horizontal="center" vertical="center" wrapText="1"/>
    </xf>
    <xf numFmtId="1" fontId="88" fillId="0" borderId="41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97" fillId="2" borderId="43" xfId="0" quotePrefix="1" applyFont="1" applyFill="1" applyBorder="1" applyAlignment="1">
      <alignment horizontal="center" vertical="center" wrapText="1"/>
    </xf>
    <xf numFmtId="0" fontId="97" fillId="2" borderId="40" xfId="0" quotePrefix="1" applyFont="1" applyFill="1" applyBorder="1" applyAlignment="1">
      <alignment horizontal="center" vertical="center" wrapText="1"/>
    </xf>
    <xf numFmtId="0" fontId="97" fillId="2" borderId="41" xfId="0" quotePrefix="1" applyFont="1" applyFill="1" applyBorder="1" applyAlignment="1">
      <alignment horizontal="center" vertical="center" wrapText="1"/>
    </xf>
    <xf numFmtId="0" fontId="37" fillId="48" borderId="43" xfId="0" applyFont="1" applyFill="1" applyBorder="1" applyAlignment="1">
      <alignment horizontal="center" vertical="center" wrapText="1"/>
    </xf>
    <xf numFmtId="0" fontId="37" fillId="48" borderId="40" xfId="0" applyFont="1" applyFill="1" applyBorder="1" applyAlignment="1">
      <alignment horizontal="center" vertical="center" wrapText="1"/>
    </xf>
    <xf numFmtId="0" fontId="37" fillId="48" borderId="41" xfId="0" applyFont="1" applyFill="1" applyBorder="1" applyAlignment="1">
      <alignment horizontal="center" vertical="center" wrapText="1"/>
    </xf>
    <xf numFmtId="0" fontId="27" fillId="48" borderId="43" xfId="0" applyFont="1" applyFill="1" applyBorder="1" applyAlignment="1">
      <alignment horizontal="center" vertical="center" wrapText="1"/>
    </xf>
    <xf numFmtId="0" fontId="27" fillId="48" borderId="40" xfId="0" applyFont="1" applyFill="1" applyBorder="1" applyAlignment="1">
      <alignment horizontal="center" vertical="center" wrapText="1"/>
    </xf>
    <xf numFmtId="0" fontId="27" fillId="48" borderId="29" xfId="0" applyFont="1" applyFill="1" applyBorder="1" applyAlignment="1">
      <alignment horizontal="center" vertical="center" wrapText="1"/>
    </xf>
    <xf numFmtId="0" fontId="27" fillId="48" borderId="30" xfId="0" applyFont="1" applyFill="1" applyBorder="1" applyAlignment="1">
      <alignment horizontal="center" vertical="center" wrapText="1"/>
    </xf>
    <xf numFmtId="0" fontId="38" fillId="0" borderId="42" xfId="0" applyFont="1" applyBorder="1" applyAlignment="1">
      <alignment horizontal="left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59" fillId="0" borderId="0" xfId="0" quotePrefix="1" applyFont="1" applyAlignment="1">
      <alignment horizontal="left" vertical="center" wrapText="1"/>
    </xf>
    <xf numFmtId="0" fontId="52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8" fillId="9" borderId="14" xfId="0" applyFont="1" applyFill="1" applyBorder="1" applyAlignment="1">
      <alignment horizontal="left" vertical="center" wrapText="1"/>
    </xf>
    <xf numFmtId="12" fontId="37" fillId="0" borderId="15" xfId="0" quotePrefix="1" applyNumberFormat="1" applyFont="1" applyBorder="1" applyAlignment="1">
      <alignment horizontal="center" vertical="center" wrapText="1"/>
    </xf>
    <xf numFmtId="12" fontId="37" fillId="0" borderId="12" xfId="0" quotePrefix="1" applyNumberFormat="1" applyFont="1" applyBorder="1" applyAlignment="1">
      <alignment horizontal="center" vertical="center" wrapText="1"/>
    </xf>
    <xf numFmtId="12" fontId="37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1" fillId="2" borderId="13" xfId="0" quotePrefix="1" applyFont="1" applyFill="1" applyBorder="1" applyAlignment="1">
      <alignment horizontal="center" vertical="center" wrapText="1"/>
    </xf>
    <xf numFmtId="0" fontId="51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6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6" fillId="0" borderId="39" xfId="1" applyNumberFormat="1" applyFont="1" applyBorder="1" applyAlignment="1">
      <alignment horizontal="center" vertical="center" wrapText="1"/>
    </xf>
    <xf numFmtId="1" fontId="46" fillId="0" borderId="35" xfId="1" applyNumberFormat="1" applyFont="1" applyBorder="1" applyAlignment="1">
      <alignment horizontal="center" vertical="center" wrapText="1"/>
    </xf>
    <xf numFmtId="1" fontId="46" fillId="0" borderId="10" xfId="1" applyNumberFormat="1" applyFont="1" applyBorder="1" applyAlignment="1">
      <alignment horizontal="center" vertical="center" wrapText="1"/>
    </xf>
    <xf numFmtId="1" fontId="49" fillId="0" borderId="39" xfId="1" applyNumberFormat="1" applyFont="1" applyBorder="1" applyAlignment="1">
      <alignment horizontal="center" vertical="center" wrapText="1"/>
    </xf>
    <xf numFmtId="1" fontId="49" fillId="0" borderId="35" xfId="1" applyNumberFormat="1" applyFont="1" applyBorder="1" applyAlignment="1">
      <alignment horizontal="center" vertical="center" wrapText="1"/>
    </xf>
    <xf numFmtId="1" fontId="49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6" fillId="0" borderId="42" xfId="1" applyNumberFormat="1" applyFont="1" applyBorder="1" applyAlignment="1">
      <alignment horizontal="center" vertical="center" wrapText="1"/>
    </xf>
    <xf numFmtId="1" fontId="49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8" fillId="2" borderId="14" xfId="0" applyFont="1" applyFill="1" applyBorder="1" applyAlignment="1">
      <alignment horizontal="center" vertical="center" wrapText="1"/>
    </xf>
    <xf numFmtId="1" fontId="58" fillId="0" borderId="15" xfId="0" applyNumberFormat="1" applyFont="1" applyBorder="1" applyAlignment="1">
      <alignment horizontal="center" vertical="center" wrapText="1"/>
    </xf>
    <xf numFmtId="1" fontId="58" fillId="0" borderId="12" xfId="0" applyNumberFormat="1" applyFont="1" applyBorder="1" applyAlignment="1">
      <alignment horizontal="center" vertical="center" wrapText="1"/>
    </xf>
    <xf numFmtId="1" fontId="58" fillId="0" borderId="13" xfId="0" applyNumberFormat="1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4" fillId="2" borderId="3" xfId="0" applyFont="1" applyFill="1" applyBorder="1" applyAlignment="1">
      <alignment horizontal="left" vertical="center" wrapText="1"/>
    </xf>
    <xf numFmtId="0" fontId="54" fillId="13" borderId="3" xfId="0" applyFont="1" applyFill="1" applyBorder="1" applyAlignment="1">
      <alignment horizontal="left" vertical="center" wrapText="1"/>
    </xf>
    <xf numFmtId="0" fontId="42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/>
    </xf>
    <xf numFmtId="1" fontId="39" fillId="5" borderId="40" xfId="2" applyNumberFormat="1" applyFont="1" applyFill="1" applyBorder="1" applyAlignment="1">
      <alignment horizontal="center" vertical="center"/>
    </xf>
    <xf numFmtId="1" fontId="39" fillId="5" borderId="13" xfId="2" applyNumberFormat="1" applyFont="1" applyFill="1" applyBorder="1" applyAlignment="1">
      <alignment horizontal="center" vertical="center"/>
    </xf>
    <xf numFmtId="1" fontId="40" fillId="0" borderId="14" xfId="2" applyNumberFormat="1" applyFont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1" fontId="39" fillId="5" borderId="15" xfId="2" applyNumberFormat="1" applyFont="1" applyFill="1" applyBorder="1" applyAlignment="1">
      <alignment horizontal="center" vertical="center" wrapText="1"/>
    </xf>
    <xf numFmtId="1" fontId="39" fillId="5" borderId="40" xfId="2" applyNumberFormat="1" applyFont="1" applyFill="1" applyBorder="1" applyAlignment="1">
      <alignment horizontal="center" vertical="center" wrapText="1"/>
    </xf>
    <xf numFmtId="1" fontId="39" fillId="5" borderId="12" xfId="2" applyNumberFormat="1" applyFont="1" applyFill="1" applyBorder="1" applyAlignment="1">
      <alignment horizontal="center" vertical="center" wrapText="1"/>
    </xf>
    <xf numFmtId="0" fontId="39" fillId="0" borderId="15" xfId="2" applyFont="1" applyBorder="1" applyAlignment="1">
      <alignment horizontal="center"/>
    </xf>
    <xf numFmtId="0" fontId="39" fillId="0" borderId="40" xfId="2" applyFont="1" applyBorder="1" applyAlignment="1">
      <alignment horizontal="center"/>
    </xf>
    <xf numFmtId="0" fontId="39" fillId="0" borderId="12" xfId="2" applyFont="1" applyBorder="1" applyAlignment="1">
      <alignment horizontal="center"/>
    </xf>
    <xf numFmtId="1" fontId="39" fillId="5" borderId="43" xfId="2" applyNumberFormat="1" applyFont="1" applyFill="1" applyBorder="1" applyAlignment="1">
      <alignment horizontal="center" vertical="center" wrapText="1"/>
    </xf>
    <xf numFmtId="1" fontId="39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39" fillId="0" borderId="15" xfId="2" applyFont="1" applyBorder="1" applyAlignment="1">
      <alignment horizontal="left"/>
    </xf>
    <xf numFmtId="0" fontId="39" fillId="0" borderId="40" xfId="2" applyFont="1" applyBorder="1" applyAlignment="1">
      <alignment horizontal="left"/>
    </xf>
    <xf numFmtId="0" fontId="39" fillId="0" borderId="12" xfId="2" applyFont="1" applyBorder="1" applyAlignment="1">
      <alignment horizontal="left"/>
    </xf>
    <xf numFmtId="0" fontId="42" fillId="0" borderId="15" xfId="2" applyFont="1" applyBorder="1" applyAlignment="1">
      <alignment horizontal="center"/>
    </xf>
    <xf numFmtId="0" fontId="42" fillId="0" borderId="40" xfId="2" applyFont="1" applyBorder="1" applyAlignment="1">
      <alignment horizontal="center"/>
    </xf>
    <xf numFmtId="0" fontId="42" fillId="0" borderId="12" xfId="2" applyFont="1" applyBorder="1" applyAlignment="1">
      <alignment horizontal="center"/>
    </xf>
    <xf numFmtId="1" fontId="39" fillId="0" borderId="15" xfId="2" applyNumberFormat="1" applyFont="1" applyBorder="1" applyAlignment="1">
      <alignment horizontal="center"/>
    </xf>
    <xf numFmtId="1" fontId="39" fillId="0" borderId="40" xfId="2" applyNumberFormat="1" applyFont="1" applyBorder="1" applyAlignment="1">
      <alignment horizontal="center"/>
    </xf>
    <xf numFmtId="1" fontId="39" fillId="0" borderId="12" xfId="2" applyNumberFormat="1" applyFont="1" applyBorder="1" applyAlignment="1">
      <alignment horizontal="center"/>
    </xf>
    <xf numFmtId="0" fontId="39" fillId="5" borderId="43" xfId="2" applyFont="1" applyFill="1" applyBorder="1" applyAlignment="1">
      <alignment horizontal="center" vertical="center" wrapText="1"/>
    </xf>
    <xf numFmtId="0" fontId="39" fillId="5" borderId="40" xfId="2" applyFont="1" applyFill="1" applyBorder="1" applyAlignment="1">
      <alignment horizontal="center" vertical="center" wrapText="1"/>
    </xf>
    <xf numFmtId="0" fontId="39" fillId="5" borderId="41" xfId="2" applyFont="1" applyFill="1" applyBorder="1" applyAlignment="1">
      <alignment horizontal="center" vertical="center" wrapText="1"/>
    </xf>
    <xf numFmtId="0" fontId="41" fillId="0" borderId="15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1" fillId="0" borderId="12" xfId="2" applyFont="1" applyBorder="1" applyAlignment="1">
      <alignment horizontal="center" vertical="center" wrapText="1"/>
    </xf>
    <xf numFmtId="0" fontId="41" fillId="0" borderId="13" xfId="2" applyFont="1" applyBorder="1" applyAlignment="1">
      <alignment horizontal="center" vertical="center" wrapText="1"/>
    </xf>
    <xf numFmtId="0" fontId="39" fillId="5" borderId="15" xfId="2" applyFont="1" applyFill="1" applyBorder="1" applyAlignment="1">
      <alignment horizontal="center" vertical="center" wrapText="1"/>
    </xf>
    <xf numFmtId="0" fontId="39" fillId="5" borderId="13" xfId="2" applyFont="1" applyFill="1" applyBorder="1" applyAlignment="1">
      <alignment horizontal="center" vertical="center" wrapText="1"/>
    </xf>
    <xf numFmtId="1" fontId="39" fillId="0" borderId="15" xfId="2" applyNumberFormat="1" applyFont="1" applyBorder="1" applyAlignment="1">
      <alignment horizontal="center" vertical="center" wrapText="1"/>
    </xf>
    <xf numFmtId="1" fontId="39" fillId="0" borderId="40" xfId="2" applyNumberFormat="1" applyFont="1" applyBorder="1" applyAlignment="1">
      <alignment horizontal="center" vertical="center" wrapText="1"/>
    </xf>
    <xf numFmtId="1" fontId="39" fillId="0" borderId="12" xfId="2" applyNumberFormat="1" applyFont="1" applyBorder="1" applyAlignment="1">
      <alignment horizontal="center" vertical="center" wrapText="1"/>
    </xf>
    <xf numFmtId="1" fontId="39" fillId="0" borderId="13" xfId="2" applyNumberFormat="1" applyFont="1" applyBorder="1" applyAlignment="1">
      <alignment horizontal="center" vertical="center" wrapText="1"/>
    </xf>
    <xf numFmtId="0" fontId="40" fillId="0" borderId="39" xfId="2" quotePrefix="1" applyFont="1" applyBorder="1" applyAlignment="1">
      <alignment horizontal="left" vertical="center" wrapText="1"/>
    </xf>
    <xf numFmtId="0" fontId="40" fillId="0" borderId="10" xfId="2" quotePrefix="1" applyFont="1" applyBorder="1" applyAlignment="1">
      <alignment horizontal="left" vertical="center" wrapText="1"/>
    </xf>
    <xf numFmtId="0" fontId="40" fillId="0" borderId="48" xfId="2" quotePrefix="1" applyFont="1" applyBorder="1" applyAlignment="1">
      <alignment horizontal="center" vertical="center" wrapText="1"/>
    </xf>
    <xf numFmtId="0" fontId="40" fillId="0" borderId="46" xfId="2" quotePrefix="1" applyFont="1" applyBorder="1" applyAlignment="1">
      <alignment horizontal="center" vertical="center" wrapText="1"/>
    </xf>
    <xf numFmtId="0" fontId="39" fillId="5" borderId="39" xfId="2" applyFont="1" applyFill="1" applyBorder="1" applyAlignment="1">
      <alignment horizontal="center" vertical="center" wrapText="1"/>
    </xf>
    <xf numFmtId="0" fontId="39" fillId="5" borderId="10" xfId="2" applyFont="1" applyFill="1" applyBorder="1" applyAlignment="1">
      <alignment horizontal="center" vertical="center" wrapText="1"/>
    </xf>
    <xf numFmtId="0" fontId="37" fillId="0" borderId="64" xfId="0" applyFont="1" applyBorder="1" applyAlignment="1">
      <alignment horizontal="center" vertical="top" wrapText="1"/>
    </xf>
    <xf numFmtId="0" fontId="37" fillId="0" borderId="65" xfId="0" applyFont="1" applyBorder="1" applyAlignment="1">
      <alignment horizontal="center" vertical="top" wrapText="1"/>
    </xf>
    <xf numFmtId="0" fontId="37" fillId="0" borderId="66" xfId="0" applyFont="1" applyBorder="1" applyAlignment="1">
      <alignment horizontal="center" vertical="top" wrapText="1"/>
    </xf>
    <xf numFmtId="0" fontId="37" fillId="47" borderId="64" xfId="0" applyFont="1" applyFill="1" applyBorder="1" applyAlignment="1">
      <alignment horizontal="center" vertical="center" wrapText="1"/>
    </xf>
    <xf numFmtId="0" fontId="37" fillId="47" borderId="65" xfId="0" applyFont="1" applyFill="1" applyBorder="1" applyAlignment="1">
      <alignment horizontal="center" vertical="center" wrapText="1"/>
    </xf>
    <xf numFmtId="0" fontId="103" fillId="50" borderId="42" xfId="0" applyFont="1" applyFill="1" applyBorder="1" applyAlignment="1">
      <alignment horizontal="center" vertical="center" wrapText="1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1.emf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0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7.emf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1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635000</xdr:colOff>
      <xdr:row>4</xdr:row>
      <xdr:rowOff>95250</xdr:rowOff>
    </xdr:from>
    <xdr:to>
      <xdr:col>16</xdr:col>
      <xdr:colOff>1120923</xdr:colOff>
      <xdr:row>7</xdr:row>
      <xdr:rowOff>41389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011FC5-9543-493C-ADEF-501DEC877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48500" y="2190750"/>
          <a:ext cx="2883048" cy="2216264"/>
        </a:xfrm>
        <a:prstGeom prst="rect">
          <a:avLst/>
        </a:prstGeom>
      </xdr:spPr>
    </xdr:pic>
    <xdr:clientData/>
  </xdr:twoCellAnchor>
  <xdr:twoCellAnchor editAs="oneCell">
    <xdr:from>
      <xdr:col>10</xdr:col>
      <xdr:colOff>730249</xdr:colOff>
      <xdr:row>52</xdr:row>
      <xdr:rowOff>1206499</xdr:rowOff>
    </xdr:from>
    <xdr:to>
      <xdr:col>16</xdr:col>
      <xdr:colOff>126999</xdr:colOff>
      <xdr:row>57</xdr:row>
      <xdr:rowOff>1249287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8484D1-942F-EBF8-2C1F-0FEC6591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84499" y="31797624"/>
          <a:ext cx="5953125" cy="4122663"/>
        </a:xfrm>
        <a:prstGeom prst="rect">
          <a:avLst/>
        </a:prstGeom>
      </xdr:spPr>
    </xdr:pic>
    <xdr:clientData/>
  </xdr:twoCellAnchor>
  <xdr:twoCellAnchor editAs="oneCell">
    <xdr:from>
      <xdr:col>11</xdr:col>
      <xdr:colOff>760183</xdr:colOff>
      <xdr:row>57</xdr:row>
      <xdr:rowOff>1968500</xdr:rowOff>
    </xdr:from>
    <xdr:to>
      <xdr:col>15</xdr:col>
      <xdr:colOff>187479</xdr:colOff>
      <xdr:row>62</xdr:row>
      <xdr:rowOff>31750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EFE41C-F8C6-D1C3-3C23-85E0AFE4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36808" y="36639500"/>
          <a:ext cx="4237421" cy="5207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3762378</xdr:colOff>
      <xdr:row>22</xdr:row>
      <xdr:rowOff>111124</xdr:rowOff>
    </xdr:from>
    <xdr:to>
      <xdr:col>1</xdr:col>
      <xdr:colOff>8175630</xdr:colOff>
      <xdr:row>22</xdr:row>
      <xdr:rowOff>2273909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2094861" y="23909641"/>
          <a:ext cx="2162785" cy="4413252"/>
        </a:xfrm>
        <a:prstGeom prst="rect">
          <a:avLst/>
        </a:prstGeom>
      </xdr:spPr>
    </xdr:pic>
    <xdr:clientData/>
  </xdr:twoCellAnchor>
  <xdr:twoCellAnchor>
    <xdr:from>
      <xdr:col>1</xdr:col>
      <xdr:colOff>2730501</xdr:colOff>
      <xdr:row>19</xdr:row>
      <xdr:rowOff>95250</xdr:rowOff>
    </xdr:from>
    <xdr:to>
      <xdr:col>1</xdr:col>
      <xdr:colOff>8572500</xdr:colOff>
      <xdr:row>19</xdr:row>
      <xdr:rowOff>3940175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43FD7A-EBDF-EA79-A62A-CCFEEBDCF016}"/>
            </a:ext>
          </a:extLst>
        </xdr:cNvPr>
        <xdr:cNvGrpSpPr/>
      </xdr:nvGrpSpPr>
      <xdr:grpSpPr>
        <a:xfrm>
          <a:off x="9937751" y="19748500"/>
          <a:ext cx="5841999" cy="3844925"/>
          <a:chOff x="7207250" y="25288875"/>
          <a:chExt cx="6619159" cy="631825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F0BA0D8-432A-4654-ABC6-1C4979C6F4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288875"/>
            <a:ext cx="1619250" cy="625435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E10345B4-B871-4611-AE07-C8FB38972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8858249" y="25336500"/>
            <a:ext cx="1587755" cy="6270625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00ACEA9-98FF-4286-8F18-E500CE5D3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0525124" y="25352376"/>
            <a:ext cx="1603375" cy="62219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7866FC6-153C-4697-9C7B-EC709B0292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76125" y="25352375"/>
            <a:ext cx="1650284" cy="62388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4028594</xdr:colOff>
      <xdr:row>25</xdr:row>
      <xdr:rowOff>31749</xdr:rowOff>
    </xdr:from>
    <xdr:to>
      <xdr:col>1</xdr:col>
      <xdr:colOff>5651500</xdr:colOff>
      <xdr:row>25</xdr:row>
      <xdr:rowOff>3292242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AEB1BF-2D64-4D7C-BCC8-AACD170B9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35844" y="31257874"/>
          <a:ext cx="1622906" cy="3260493"/>
        </a:xfrm>
        <a:prstGeom prst="rect">
          <a:avLst/>
        </a:prstGeom>
      </xdr:spPr>
    </xdr:pic>
    <xdr:clientData/>
  </xdr:twoCellAnchor>
  <xdr:twoCellAnchor editAs="oneCell">
    <xdr:from>
      <xdr:col>1</xdr:col>
      <xdr:colOff>6132838</xdr:colOff>
      <xdr:row>25</xdr:row>
      <xdr:rowOff>57965</xdr:rowOff>
    </xdr:from>
    <xdr:to>
      <xdr:col>1</xdr:col>
      <xdr:colOff>7657368</xdr:colOff>
      <xdr:row>25</xdr:row>
      <xdr:rowOff>3317875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43F583-F4F4-4561-BA81-5D89ADF6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40088" y="31284090"/>
          <a:ext cx="1524530" cy="3259910"/>
        </a:xfrm>
        <a:prstGeom prst="rect">
          <a:avLst/>
        </a:prstGeom>
      </xdr:spPr>
    </xdr:pic>
    <xdr:clientData/>
  </xdr:twoCellAnchor>
  <xdr:twoCellAnchor editAs="oneCell">
    <xdr:from>
      <xdr:col>1</xdr:col>
      <xdr:colOff>5032375</xdr:colOff>
      <xdr:row>27</xdr:row>
      <xdr:rowOff>190500</xdr:rowOff>
    </xdr:from>
    <xdr:to>
      <xdr:col>1</xdr:col>
      <xdr:colOff>5873751</xdr:colOff>
      <xdr:row>27</xdr:row>
      <xdr:rowOff>2383147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314964F-8290-4B9B-89ED-EA348D553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39625" y="39989125"/>
          <a:ext cx="841376" cy="2192647"/>
        </a:xfrm>
        <a:prstGeom prst="rect">
          <a:avLst/>
        </a:prstGeom>
      </xdr:spPr>
    </xdr:pic>
    <xdr:clientData/>
  </xdr:twoCellAnchor>
  <xdr:twoCellAnchor editAs="oneCell">
    <xdr:from>
      <xdr:col>1</xdr:col>
      <xdr:colOff>4810125</xdr:colOff>
      <xdr:row>29</xdr:row>
      <xdr:rowOff>95250</xdr:rowOff>
    </xdr:from>
    <xdr:to>
      <xdr:col>1</xdr:col>
      <xdr:colOff>7956092</xdr:colOff>
      <xdr:row>29</xdr:row>
      <xdr:rowOff>2301874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121B343-92B2-47A1-8F00-5AF8414AE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17375" y="39036625"/>
          <a:ext cx="3145967" cy="2206624"/>
        </a:xfrm>
        <a:prstGeom prst="rect">
          <a:avLst/>
        </a:prstGeom>
      </xdr:spPr>
    </xdr:pic>
    <xdr:clientData/>
  </xdr:twoCellAnchor>
  <xdr:twoCellAnchor editAs="oneCell">
    <xdr:from>
      <xdr:col>1</xdr:col>
      <xdr:colOff>4730750</xdr:colOff>
      <xdr:row>31</xdr:row>
      <xdr:rowOff>95250</xdr:rowOff>
    </xdr:from>
    <xdr:to>
      <xdr:col>1</xdr:col>
      <xdr:colOff>7127875</xdr:colOff>
      <xdr:row>31</xdr:row>
      <xdr:rowOff>1897422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3AB5DFE-F515-4225-B462-C8BE8EAFD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938000" y="42497375"/>
          <a:ext cx="2397125" cy="1802172"/>
        </a:xfrm>
        <a:prstGeom prst="rect">
          <a:avLst/>
        </a:prstGeom>
      </xdr:spPr>
    </xdr:pic>
    <xdr:clientData/>
  </xdr:twoCellAnchor>
  <xdr:oneCellAnchor>
    <xdr:from>
      <xdr:col>1</xdr:col>
      <xdr:colOff>4714875</xdr:colOff>
      <xdr:row>33</xdr:row>
      <xdr:rowOff>283255</xdr:rowOff>
    </xdr:from>
    <xdr:ext cx="2936874" cy="166937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4E054D2-B637-4170-BA13-1294484F395F}"/>
            </a:ext>
          </a:extLst>
        </xdr:cNvPr>
        <xdr:cNvSpPr txBox="1"/>
      </xdr:nvSpPr>
      <xdr:spPr>
        <a:xfrm>
          <a:off x="11922125" y="49610055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5127625</xdr:colOff>
      <xdr:row>39</xdr:row>
      <xdr:rowOff>158750</xdr:rowOff>
    </xdr:from>
    <xdr:to>
      <xdr:col>1</xdr:col>
      <xdr:colOff>6746875</xdr:colOff>
      <xdr:row>39</xdr:row>
      <xdr:rowOff>1616074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FFBF250-65F7-4F12-9357-600A8C2F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34875" y="57086500"/>
          <a:ext cx="1619250" cy="1457324"/>
        </a:xfrm>
        <a:prstGeom prst="rect">
          <a:avLst/>
        </a:prstGeom>
      </xdr:spPr>
    </xdr:pic>
    <xdr:clientData/>
  </xdr:twoCellAnchor>
  <xdr:twoCellAnchor editAs="oneCell">
    <xdr:from>
      <xdr:col>1</xdr:col>
      <xdr:colOff>6524626</xdr:colOff>
      <xdr:row>25</xdr:row>
      <xdr:rowOff>1682750</xdr:rowOff>
    </xdr:from>
    <xdr:to>
      <xdr:col>1</xdr:col>
      <xdr:colOff>7127876</xdr:colOff>
      <xdr:row>25</xdr:row>
      <xdr:rowOff>2423311</xdr:rowOff>
    </xdr:to>
    <xdr:pic>
      <xdr:nvPicPr>
        <xdr:cNvPr id="14" name="Picture 13" descr="Garment size and color code labels for retail clothing, fabric safe stickers">
          <a:extLst>
            <a:ext uri="{FF2B5EF4-FFF2-40B4-BE49-F238E27FC236}">
              <a16:creationId xmlns:a16="http://schemas.microsoft.com/office/drawing/2014/main" id="{0EF70FD4-A3BD-49DF-8BA8-674ED8145C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3731876" y="32908875"/>
          <a:ext cx="603250" cy="740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7810500</xdr:colOff>
      <xdr:row>0</xdr:row>
      <xdr:rowOff>79375</xdr:rowOff>
    </xdr:from>
    <xdr:to>
      <xdr:col>1</xdr:col>
      <xdr:colOff>10509250</xdr:colOff>
      <xdr:row>3</xdr:row>
      <xdr:rowOff>344215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AD3006-BFF4-46AD-B2A0-AFE79EBE1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017750" y="79375"/>
          <a:ext cx="2698750" cy="2074590"/>
        </a:xfrm>
        <a:prstGeom prst="rect">
          <a:avLst/>
        </a:prstGeom>
      </xdr:spPr>
    </xdr:pic>
    <xdr:clientData/>
  </xdr:twoCellAnchor>
  <xdr:twoCellAnchor editAs="oneCell">
    <xdr:from>
      <xdr:col>1</xdr:col>
      <xdr:colOff>4778375</xdr:colOff>
      <xdr:row>17</xdr:row>
      <xdr:rowOff>0</xdr:rowOff>
    </xdr:from>
    <xdr:to>
      <xdr:col>1</xdr:col>
      <xdr:colOff>6492875</xdr:colOff>
      <xdr:row>17</xdr:row>
      <xdr:rowOff>2371328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0642756-8033-4A8E-9932-AF12EC9E2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-579" t="-426" r="579" b="49720"/>
        <a:stretch/>
      </xdr:blipFill>
      <xdr:spPr>
        <a:xfrm>
          <a:off x="11985625" y="15636875"/>
          <a:ext cx="1714500" cy="23713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1-SAMPLE/2-STYLE-FILE/CUTTING%20DOCKET/S3/SMS/SINGLE/MEN/H06-ST92M_HERSCHEL%20-%20SS25%20-%20S3_AVIATION%20POCKET%20TEE%20MEN'S_BLACK.XLSX" TargetMode="External"/><Relationship Id="rId2" Type="http://schemas.microsoft.com/office/2019/04/relationships/externalLinkLongPath" Target="H06-ST92M_HERSCHEL%20-%20SS25%20-%20S3_AVIATION%20POCKET%20TEE%20MEN'S_BLACK.XLSX?385C3312" TargetMode="External"/><Relationship Id="rId1" Type="http://schemas.openxmlformats.org/officeDocument/2006/relationships/externalLinkPath" Target="file:///\\385C3312\H06-ST92M_HERSCHEL%20-%20SS25%20-%20S3_AVIATION%20POCKET%20TEE%20MEN'S_BLAC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</row>
        <row r="34">
          <cell r="B34" t="str">
            <v>NHÃN HSCO SATIN
CODE: HSC-ML-0002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 (GREY)"/>
      <sheetName val="3. ĐỊNH VỊ HÌNH IN.THÊU"/>
      <sheetName val="2. TRIM CARD "/>
      <sheetName val="L=4%,W=3%"/>
    </sheetNames>
    <sheetDataSet>
      <sheetData sheetId="0">
        <row r="38">
          <cell r="B38" t="str">
            <v>THẺ BÀI + SIZE STICKER</v>
          </cell>
        </row>
        <row r="39">
          <cell r="B39" t="str">
            <v>ĐẠN BẮN TREO THẺ BÀI</v>
          </cell>
        </row>
        <row r="40">
          <cell r="B40" t="str">
            <v>STICKER BARCODE TẠI THẺ BÀI
KÍCH THƯỚC: 20CMX30CM</v>
          </cell>
        </row>
        <row r="41">
          <cell r="B41" t="str">
            <v>STICKER BARCODE TẠI POLY BAG
KÍCH THƯỚC: 35CMX55CM</v>
          </cell>
        </row>
        <row r="42">
          <cell r="B42" t="str">
            <v>STICKER CARTON CHI TIẾT TỪNG CỬA HÀNG</v>
          </cell>
        </row>
        <row r="43">
          <cell r="B43" t="str">
            <v>POLY BAG LỚN</v>
          </cell>
        </row>
        <row r="44">
          <cell r="B44" t="str">
            <v>POLY BAG THÙNG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6"/>
  <sheetViews>
    <sheetView tabSelected="1" view="pageBreakPreview" zoomScale="40" zoomScaleNormal="10" zoomScaleSheetLayoutView="40" zoomScalePageLayoutView="25" workbookViewId="0">
      <selection activeCell="P4" sqref="P4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5.36328125" style="49" customWidth="1"/>
    <col min="4" max="4" width="30" style="49" customWidth="1"/>
    <col min="5" max="5" width="26.36328125" style="49" customWidth="1"/>
    <col min="6" max="6" width="22.5429687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22" style="49" customWidth="1"/>
    <col min="13" max="13" width="20" style="49" customWidth="1"/>
    <col min="14" max="15" width="13.453125" style="49" customWidth="1"/>
    <col min="16" max="16" width="7.453125" style="49" customWidth="1"/>
    <col min="17" max="17" width="25.90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03" t="s">
        <v>73</v>
      </c>
      <c r="O1" s="403" t="s">
        <v>73</v>
      </c>
      <c r="P1" s="404" t="s">
        <v>74</v>
      </c>
      <c r="Q1" s="404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03" t="s">
        <v>75</v>
      </c>
      <c r="O2" s="403" t="s">
        <v>75</v>
      </c>
      <c r="P2" s="405" t="s">
        <v>76</v>
      </c>
      <c r="Q2" s="405"/>
    </row>
    <row r="3" spans="1:17" s="1" customFormat="1" ht="40" customHeight="1">
      <c r="A3" s="53"/>
      <c r="B3" s="53"/>
      <c r="C3" s="53"/>
      <c r="D3" s="53"/>
      <c r="E3" s="251"/>
      <c r="F3" s="53"/>
      <c r="G3" s="53"/>
      <c r="H3" s="53"/>
      <c r="I3" s="53"/>
      <c r="J3" s="53"/>
      <c r="K3" s="53"/>
      <c r="L3" s="55"/>
      <c r="M3" s="55"/>
      <c r="N3" s="403" t="s">
        <v>77</v>
      </c>
      <c r="O3" s="403" t="s">
        <v>77</v>
      </c>
      <c r="P3" s="406" t="s">
        <v>79</v>
      </c>
      <c r="Q3" s="404"/>
    </row>
    <row r="4" spans="1:17" s="2" customFormat="1" ht="44.5" customHeight="1">
      <c r="B4" s="3" t="s">
        <v>259</v>
      </c>
      <c r="G4" s="4"/>
      <c r="H4" s="2" t="str">
        <f>UPPER(G3)</f>
        <v/>
      </c>
    </row>
    <row r="5" spans="1:17" s="2" customFormat="1" ht="63" customHeight="1">
      <c r="B5" s="5" t="s">
        <v>0</v>
      </c>
      <c r="C5" s="5"/>
      <c r="D5" s="3"/>
      <c r="F5" s="6"/>
      <c r="G5" s="389" t="s">
        <v>343</v>
      </c>
      <c r="H5" s="390"/>
      <c r="I5" s="390"/>
      <c r="J5" s="390"/>
      <c r="K5" s="390"/>
      <c r="L5" s="390"/>
      <c r="M5" s="391"/>
    </row>
    <row r="6" spans="1:17" s="7" customFormat="1" ht="61.5" customHeight="1">
      <c r="B6" s="8" t="s">
        <v>43</v>
      </c>
      <c r="C6" s="8"/>
      <c r="D6" s="9" t="s">
        <v>205</v>
      </c>
      <c r="E6" s="11"/>
      <c r="F6" s="8"/>
      <c r="G6" s="392"/>
      <c r="H6" s="393"/>
      <c r="I6" s="393"/>
      <c r="J6" s="393"/>
      <c r="K6" s="393"/>
      <c r="L6" s="393"/>
      <c r="M6" s="394"/>
      <c r="N6" s="10"/>
      <c r="O6" s="10"/>
      <c r="P6" s="10"/>
      <c r="Q6"/>
    </row>
    <row r="7" spans="1:17" s="7" customFormat="1" ht="55.5" customHeight="1">
      <c r="B7" s="8" t="s">
        <v>44</v>
      </c>
      <c r="C7" s="8"/>
      <c r="D7" s="9" t="s">
        <v>274</v>
      </c>
      <c r="E7" s="9"/>
      <c r="F7" s="8"/>
      <c r="G7" s="392"/>
      <c r="H7" s="393"/>
      <c r="I7" s="393"/>
      <c r="J7" s="393"/>
      <c r="K7" s="393"/>
      <c r="L7" s="393"/>
      <c r="M7" s="394"/>
      <c r="N7" s="10"/>
      <c r="O7" s="10"/>
      <c r="P7" s="10"/>
      <c r="Q7" s="10"/>
    </row>
    <row r="8" spans="1:17" s="7" customFormat="1" ht="44" customHeight="1">
      <c r="B8" s="8" t="s">
        <v>45</v>
      </c>
      <c r="C8" s="8"/>
      <c r="D8" s="388" t="s">
        <v>275</v>
      </c>
      <c r="E8" s="388"/>
      <c r="F8" s="388"/>
      <c r="G8" s="395"/>
      <c r="H8" s="396"/>
      <c r="I8" s="396"/>
      <c r="J8" s="396"/>
      <c r="K8" s="396"/>
      <c r="L8" s="396"/>
      <c r="M8" s="397"/>
      <c r="N8" s="10"/>
      <c r="O8" s="10"/>
      <c r="P8" s="10"/>
      <c r="Q8" s="10"/>
    </row>
    <row r="9" spans="1:17" s="12" customFormat="1" ht="38" customHeight="1">
      <c r="B9" s="13" t="s">
        <v>1</v>
      </c>
      <c r="C9" s="13"/>
      <c r="D9" s="153" t="s">
        <v>207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5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260</v>
      </c>
      <c r="N10" s="21"/>
      <c r="O10" s="21"/>
      <c r="P10" s="21"/>
      <c r="Q10" s="21"/>
    </row>
    <row r="11" spans="1:17" s="12" customFormat="1" ht="67" customHeight="1">
      <c r="B11" s="20" t="s">
        <v>3</v>
      </c>
      <c r="C11" s="20"/>
      <c r="D11" s="400"/>
      <c r="E11" s="401"/>
      <c r="F11" s="401"/>
      <c r="G11" s="22"/>
      <c r="H11" s="23"/>
      <c r="I11" s="20"/>
      <c r="J11" s="203" t="s">
        <v>4</v>
      </c>
      <c r="K11" s="20"/>
      <c r="L11" s="204"/>
      <c r="M11" s="398" t="s">
        <v>198</v>
      </c>
      <c r="N11" s="398"/>
      <c r="O11" s="398"/>
      <c r="P11" s="398"/>
      <c r="Q11" s="398"/>
    </row>
    <row r="12" spans="1:17" s="12" customFormat="1" ht="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17" s="12" customFormat="1" ht="36" customHeight="1">
      <c r="B13" s="402"/>
      <c r="C13" s="402"/>
      <c r="D13" s="402"/>
      <c r="E13" s="402"/>
      <c r="F13" s="402"/>
      <c r="G13" s="25"/>
      <c r="H13" s="26"/>
      <c r="I13" s="20"/>
      <c r="J13" s="203" t="s">
        <v>6</v>
      </c>
      <c r="K13" s="20"/>
      <c r="L13" s="204"/>
      <c r="M13" s="20"/>
      <c r="N13" s="26"/>
      <c r="O13" s="21"/>
      <c r="P13" s="21"/>
      <c r="Q13" s="26"/>
    </row>
    <row r="14" spans="1:17" s="12" customFormat="1" ht="4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199</v>
      </c>
      <c r="N14" s="21"/>
      <c r="O14" s="21"/>
      <c r="P14" s="21"/>
      <c r="Q14" s="21"/>
    </row>
    <row r="15" spans="1:17" s="12" customFormat="1" ht="43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7.5" customHeight="1">
      <c r="B17" s="215"/>
      <c r="C17" s="216" t="s">
        <v>72</v>
      </c>
      <c r="D17" s="216" t="s">
        <v>9</v>
      </c>
      <c r="E17" s="217" t="s">
        <v>56</v>
      </c>
      <c r="F17" s="217" t="s">
        <v>182</v>
      </c>
      <c r="G17" s="217" t="s">
        <v>60</v>
      </c>
      <c r="H17" s="217" t="s">
        <v>10</v>
      </c>
      <c r="I17" s="217" t="s">
        <v>57</v>
      </c>
      <c r="J17" s="217" t="s">
        <v>58</v>
      </c>
      <c r="K17" s="217" t="s">
        <v>59</v>
      </c>
      <c r="L17" s="217"/>
      <c r="M17" s="217"/>
      <c r="N17" s="217"/>
      <c r="O17" s="217"/>
      <c r="P17" s="262"/>
      <c r="Q17" s="263" t="s">
        <v>11</v>
      </c>
    </row>
    <row r="18" spans="1:17" s="218" customFormat="1" ht="97.5" customHeight="1">
      <c r="B18" s="219" t="s">
        <v>12</v>
      </c>
      <c r="C18" s="252"/>
      <c r="D18" s="258" t="s">
        <v>261</v>
      </c>
      <c r="E18" s="220"/>
      <c r="F18" s="221"/>
      <c r="G18" s="221">
        <v>1</v>
      </c>
      <c r="I18" s="221"/>
      <c r="J18" s="221"/>
      <c r="K18" s="221"/>
      <c r="L18" s="221"/>
      <c r="M18" s="221"/>
      <c r="N18" s="221"/>
      <c r="O18" s="221"/>
      <c r="P18" s="221"/>
      <c r="Q18" s="222">
        <f>SUM(E18:P18)</f>
        <v>1</v>
      </c>
    </row>
    <row r="19" spans="1:17" s="218" customFormat="1" ht="97.5" customHeight="1">
      <c r="B19" s="219" t="s">
        <v>63</v>
      </c>
      <c r="C19" s="252"/>
      <c r="D19" s="259" t="str">
        <f>+D18</f>
        <v xml:space="preserve">BLACK </v>
      </c>
      <c r="E19" s="220"/>
      <c r="F19" s="221"/>
      <c r="G19" s="221">
        <v>1</v>
      </c>
      <c r="I19" s="221"/>
      <c r="J19" s="221"/>
      <c r="K19" s="221"/>
      <c r="L19" s="223"/>
      <c r="M19" s="223"/>
      <c r="N19" s="223"/>
      <c r="O19" s="223"/>
      <c r="P19" s="223"/>
      <c r="Q19" s="222">
        <f>SUM(E19:P19)</f>
        <v>1</v>
      </c>
    </row>
    <row r="20" spans="1:17" s="228" customFormat="1" ht="91.5" customHeight="1">
      <c r="B20" s="224" t="s">
        <v>13</v>
      </c>
      <c r="C20" s="253"/>
      <c r="D20" s="260" t="str">
        <f>+D19</f>
        <v xml:space="preserve">BLACK </v>
      </c>
      <c r="E20" s="225"/>
      <c r="F20" s="226"/>
      <c r="G20" s="226">
        <f>SUM(G18:G19)</f>
        <v>2</v>
      </c>
      <c r="H20" s="226"/>
      <c r="I20" s="226"/>
      <c r="J20" s="226"/>
      <c r="K20" s="226"/>
      <c r="L20" s="227"/>
      <c r="M20" s="226"/>
      <c r="N20" s="226"/>
      <c r="O20" s="226"/>
      <c r="P20" s="226"/>
      <c r="Q20" s="226">
        <f>SUM(Q18:Q19)</f>
        <v>2</v>
      </c>
    </row>
    <row r="21" spans="1:17" s="218" customFormat="1" ht="24.5" customHeight="1">
      <c r="B21" s="229"/>
      <c r="C21" s="229"/>
      <c r="D21" s="229"/>
      <c r="E21" s="230"/>
      <c r="F21" s="230"/>
      <c r="G21" s="231"/>
      <c r="H21" s="230"/>
      <c r="I21" s="230"/>
      <c r="J21" s="230"/>
      <c r="K21" s="230"/>
      <c r="L21" s="230"/>
      <c r="M21" s="232"/>
      <c r="N21" s="232"/>
      <c r="O21" s="232"/>
      <c r="P21" s="232"/>
      <c r="Q21" s="233"/>
    </row>
    <row r="22" spans="1:17" s="228" customFormat="1" ht="60" customHeight="1">
      <c r="B22" s="234" t="s">
        <v>121</v>
      </c>
      <c r="C22" s="235"/>
      <c r="D22" s="234"/>
      <c r="E22" s="236"/>
      <c r="F22" s="237">
        <f t="shared" ref="F22:K22" si="0">F20</f>
        <v>0</v>
      </c>
      <c r="G22" s="237">
        <f t="shared" si="0"/>
        <v>2</v>
      </c>
      <c r="H22" s="237">
        <f t="shared" si="0"/>
        <v>0</v>
      </c>
      <c r="I22" s="237">
        <f t="shared" si="0"/>
        <v>0</v>
      </c>
      <c r="J22" s="237">
        <f t="shared" si="0"/>
        <v>0</v>
      </c>
      <c r="K22" s="237">
        <f t="shared" si="0"/>
        <v>0</v>
      </c>
      <c r="L22" s="237"/>
      <c r="M22" s="237"/>
      <c r="N22" s="237"/>
      <c r="O22" s="237"/>
      <c r="P22" s="237"/>
      <c r="Q22" s="237">
        <f>Q20</f>
        <v>2</v>
      </c>
    </row>
    <row r="23" spans="1:17" s="105" customFormat="1" ht="20.25" customHeight="1">
      <c r="B23" s="106"/>
      <c r="C23" s="107"/>
      <c r="D23" s="399" t="s">
        <v>185</v>
      </c>
      <c r="E23" s="399"/>
      <c r="F23" s="399"/>
      <c r="G23" s="399"/>
      <c r="H23" s="399"/>
      <c r="I23" s="399"/>
      <c r="J23" s="399"/>
      <c r="K23" s="399"/>
      <c r="L23" s="399"/>
      <c r="M23" s="399"/>
      <c r="N23" s="399"/>
      <c r="O23" s="399"/>
      <c r="P23" s="399"/>
      <c r="Q23" s="399"/>
    </row>
    <row r="24" spans="1:17" s="1" customFormat="1" ht="47.5" customHeight="1">
      <c r="B24" s="267" t="s">
        <v>14</v>
      </c>
      <c r="C24" s="32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399"/>
      <c r="P24" s="399"/>
      <c r="Q24" s="399"/>
    </row>
    <row r="25" spans="1:17" s="33" customFormat="1" ht="131.5" customHeight="1">
      <c r="A25" s="413" t="s">
        <v>15</v>
      </c>
      <c r="B25" s="413"/>
      <c r="C25" s="413"/>
      <c r="D25" s="208" t="s">
        <v>16</v>
      </c>
      <c r="E25" s="208" t="s">
        <v>17</v>
      </c>
      <c r="F25" s="208" t="s">
        <v>18</v>
      </c>
      <c r="G25" s="207" t="s">
        <v>19</v>
      </c>
      <c r="H25" s="207" t="s">
        <v>20</v>
      </c>
      <c r="I25" s="207" t="s">
        <v>34</v>
      </c>
      <c r="J25" s="207" t="s">
        <v>181</v>
      </c>
      <c r="K25" s="207" t="s">
        <v>179</v>
      </c>
      <c r="L25" s="207" t="s">
        <v>180</v>
      </c>
      <c r="M25" s="207" t="s">
        <v>36</v>
      </c>
      <c r="N25" s="412" t="s">
        <v>51</v>
      </c>
      <c r="O25" s="412"/>
      <c r="P25" s="412"/>
      <c r="Q25" s="412"/>
    </row>
    <row r="26" spans="1:17" s="43" customFormat="1" ht="60.5" customHeight="1">
      <c r="A26" s="414" t="str">
        <f>$D$18</f>
        <v xml:space="preserve">BLACK </v>
      </c>
      <c r="B26" s="414"/>
      <c r="C26" s="414"/>
      <c r="D26" s="414"/>
      <c r="E26" s="414"/>
      <c r="F26" s="414"/>
      <c r="G26" s="414"/>
      <c r="H26" s="414"/>
      <c r="I26" s="414"/>
      <c r="J26" s="414"/>
      <c r="K26" s="414"/>
      <c r="L26" s="414"/>
      <c r="M26" s="414"/>
      <c r="N26" s="414"/>
      <c r="O26" s="414"/>
      <c r="P26" s="414"/>
      <c r="Q26" s="414"/>
    </row>
    <row r="27" spans="1:17" s="2" customFormat="1" ht="174.5" customHeight="1">
      <c r="A27" s="244">
        <v>1</v>
      </c>
      <c r="B27" s="415" t="s">
        <v>220</v>
      </c>
      <c r="C27" s="415"/>
      <c r="D27" s="245" t="s">
        <v>200</v>
      </c>
      <c r="E27" s="245" t="str">
        <f>$A$26</f>
        <v xml:space="preserve">BLACK </v>
      </c>
      <c r="F27" s="244" t="s">
        <v>10</v>
      </c>
      <c r="G27" s="246">
        <f>$Q$20</f>
        <v>2</v>
      </c>
      <c r="H27" s="247">
        <v>0.8</v>
      </c>
      <c r="I27" s="248">
        <f>H27*G27</f>
        <v>1.6</v>
      </c>
      <c r="J27" s="249">
        <f>(I27*2.97%+(I27/50)*0.5)</f>
        <v>6.3520000000000007E-2</v>
      </c>
      <c r="K27" s="249">
        <v>0</v>
      </c>
      <c r="L27" s="249">
        <v>0</v>
      </c>
      <c r="M27" s="250">
        <f>ROUNDUP(SUM(I27:L27),0)</f>
        <v>2</v>
      </c>
      <c r="N27" s="416" t="s">
        <v>262</v>
      </c>
      <c r="O27" s="417"/>
      <c r="P27" s="417"/>
      <c r="Q27" s="418"/>
    </row>
    <row r="28" spans="1:17" s="2" customFormat="1" ht="174.5" customHeight="1">
      <c r="A28" s="244">
        <v>2</v>
      </c>
      <c r="B28" s="415" t="s">
        <v>221</v>
      </c>
      <c r="C28" s="415"/>
      <c r="D28" s="245" t="s">
        <v>195</v>
      </c>
      <c r="E28" s="245" t="str">
        <f>E27</f>
        <v xml:space="preserve">BLACK </v>
      </c>
      <c r="F28" s="244" t="s">
        <v>10</v>
      </c>
      <c r="G28" s="246">
        <f>$Q$20</f>
        <v>2</v>
      </c>
      <c r="H28" s="247">
        <v>0.02</v>
      </c>
      <c r="I28" s="248">
        <f>H28*G28</f>
        <v>0.04</v>
      </c>
      <c r="J28" s="249">
        <f>(I28*1.6%+(I28/50)*0.5)</f>
        <v>1.0400000000000001E-3</v>
      </c>
      <c r="K28" s="249">
        <v>0</v>
      </c>
      <c r="L28" s="249">
        <v>0</v>
      </c>
      <c r="M28" s="250">
        <f>ROUNDUP(SUM(I28:L28),0)</f>
        <v>1</v>
      </c>
      <c r="N28" s="416" t="s">
        <v>263</v>
      </c>
      <c r="O28" s="417"/>
      <c r="P28" s="417"/>
      <c r="Q28" s="418"/>
    </row>
    <row r="29" spans="1:17" s="34" customFormat="1" ht="37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419" t="s">
        <v>22</v>
      </c>
      <c r="B30" s="420"/>
      <c r="C30" s="420"/>
      <c r="D30" s="420"/>
      <c r="E30" s="421"/>
      <c r="F30" s="254" t="s">
        <v>47</v>
      </c>
      <c r="G30" s="254" t="s">
        <v>23</v>
      </c>
      <c r="H30" s="422" t="s">
        <v>42</v>
      </c>
      <c r="I30" s="423"/>
      <c r="J30" s="256" t="s">
        <v>18</v>
      </c>
      <c r="K30" s="254" t="s">
        <v>48</v>
      </c>
      <c r="L30" s="254" t="s">
        <v>24</v>
      </c>
      <c r="M30" s="255" t="s">
        <v>25</v>
      </c>
      <c r="N30" s="255" t="s">
        <v>26</v>
      </c>
      <c r="O30" s="255" t="s">
        <v>27</v>
      </c>
      <c r="P30" s="424" t="s">
        <v>28</v>
      </c>
      <c r="Q30" s="425"/>
    </row>
    <row r="31" spans="1:17" s="12" customFormat="1" ht="61" customHeight="1">
      <c r="A31" s="209">
        <v>1</v>
      </c>
      <c r="B31" s="408" t="s">
        <v>193</v>
      </c>
      <c r="C31" s="408"/>
      <c r="D31" s="408"/>
      <c r="E31" s="408"/>
      <c r="F31" s="271" t="str">
        <f>$D$18</f>
        <v xml:space="preserve">BLACK </v>
      </c>
      <c r="G31" s="265"/>
      <c r="H31" s="409" t="str">
        <f>F31</f>
        <v xml:space="preserve">BLACK </v>
      </c>
      <c r="I31" s="409" t="e">
        <f>#REF!</f>
        <v>#REF!</v>
      </c>
      <c r="J31" s="205" t="s">
        <v>29</v>
      </c>
      <c r="K31" s="205">
        <f t="shared" ref="K31:K34" si="1">$Q$20</f>
        <v>2</v>
      </c>
      <c r="L31" s="264">
        <v>3.5000000000000003E-2</v>
      </c>
      <c r="M31" s="210">
        <f>ROUNDUP(K31*L31,0)</f>
        <v>1</v>
      </c>
      <c r="N31" s="210"/>
      <c r="O31" s="206">
        <v>1</v>
      </c>
      <c r="P31" s="410"/>
      <c r="Q31" s="411"/>
    </row>
    <row r="32" spans="1:17" s="43" customFormat="1" ht="106.5" customHeight="1">
      <c r="A32" s="209">
        <v>2</v>
      </c>
      <c r="B32" s="407" t="s">
        <v>276</v>
      </c>
      <c r="C32" s="408"/>
      <c r="D32" s="408"/>
      <c r="E32" s="408"/>
      <c r="F32" s="271" t="s">
        <v>107</v>
      </c>
      <c r="G32" s="257"/>
      <c r="H32" s="409" t="s">
        <v>242</v>
      </c>
      <c r="I32" s="409" t="e">
        <f>#REF!</f>
        <v>#REF!</v>
      </c>
      <c r="J32" s="205" t="s">
        <v>30</v>
      </c>
      <c r="K32" s="205">
        <f t="shared" si="1"/>
        <v>2</v>
      </c>
      <c r="L32" s="211">
        <v>1</v>
      </c>
      <c r="M32" s="205">
        <f t="shared" ref="M32" si="2">L32*K32</f>
        <v>2</v>
      </c>
      <c r="N32" s="210"/>
      <c r="O32" s="206">
        <f t="shared" ref="O32" si="3">M32+N32</f>
        <v>2</v>
      </c>
      <c r="P32" s="410"/>
      <c r="Q32" s="411"/>
    </row>
    <row r="33" spans="1:17" s="43" customFormat="1" ht="90" customHeight="1">
      <c r="A33" s="209">
        <v>3</v>
      </c>
      <c r="B33" s="407" t="s">
        <v>201</v>
      </c>
      <c r="C33" s="408"/>
      <c r="D33" s="408"/>
      <c r="E33" s="408"/>
      <c r="F33" s="271" t="s">
        <v>89</v>
      </c>
      <c r="G33" s="257" t="s">
        <v>89</v>
      </c>
      <c r="H33" s="409" t="s">
        <v>242</v>
      </c>
      <c r="I33" s="409" t="e">
        <f>#REF!</f>
        <v>#REF!</v>
      </c>
      <c r="J33" s="205" t="s">
        <v>30</v>
      </c>
      <c r="K33" s="205">
        <f t="shared" si="1"/>
        <v>2</v>
      </c>
      <c r="L33" s="211">
        <v>1</v>
      </c>
      <c r="M33" s="205">
        <f t="shared" ref="M33" si="4">L33*K33</f>
        <v>2</v>
      </c>
      <c r="N33" s="210"/>
      <c r="O33" s="206">
        <f t="shared" ref="O33" si="5">M33+N33</f>
        <v>2</v>
      </c>
      <c r="P33" s="410"/>
      <c r="Q33" s="411"/>
    </row>
    <row r="34" spans="1:17" s="43" customFormat="1" ht="90.5" customHeight="1">
      <c r="A34" s="209">
        <v>4</v>
      </c>
      <c r="B34" s="407" t="s">
        <v>202</v>
      </c>
      <c r="C34" s="408"/>
      <c r="D34" s="408"/>
      <c r="E34" s="408"/>
      <c r="F34" s="271" t="s">
        <v>89</v>
      </c>
      <c r="G34" s="257" t="s">
        <v>89</v>
      </c>
      <c r="H34" s="409" t="s">
        <v>242</v>
      </c>
      <c r="I34" s="409" t="e">
        <f>#REF!</f>
        <v>#REF!</v>
      </c>
      <c r="J34" s="205" t="s">
        <v>30</v>
      </c>
      <c r="K34" s="205">
        <f t="shared" si="1"/>
        <v>2</v>
      </c>
      <c r="L34" s="211">
        <v>1</v>
      </c>
      <c r="M34" s="205">
        <f t="shared" ref="M34" si="6">L34*K34</f>
        <v>2</v>
      </c>
      <c r="N34" s="210"/>
      <c r="O34" s="206">
        <f t="shared" ref="O34" si="7">M34+N34</f>
        <v>2</v>
      </c>
      <c r="P34" s="410"/>
      <c r="Q34" s="411"/>
    </row>
    <row r="35" spans="1:17" s="34" customFormat="1" ht="39" hidden="1" customHeight="1">
      <c r="B35" s="80" t="s">
        <v>65</v>
      </c>
      <c r="C35" s="35"/>
      <c r="D35" s="35"/>
      <c r="E35" s="35"/>
      <c r="G35" s="36"/>
      <c r="Q35" s="37"/>
    </row>
    <row r="36" spans="1:17" s="51" customFormat="1" ht="97" hidden="1" customHeight="1">
      <c r="A36" s="413" t="s">
        <v>22</v>
      </c>
      <c r="B36" s="413"/>
      <c r="C36" s="413"/>
      <c r="D36" s="413"/>
      <c r="E36" s="413"/>
      <c r="F36" s="207" t="s">
        <v>47</v>
      </c>
      <c r="G36" s="207" t="s">
        <v>23</v>
      </c>
      <c r="H36" s="412" t="s">
        <v>42</v>
      </c>
      <c r="I36" s="412"/>
      <c r="J36" s="208" t="s">
        <v>18</v>
      </c>
      <c r="K36" s="207" t="s">
        <v>48</v>
      </c>
      <c r="L36" s="207" t="s">
        <v>24</v>
      </c>
      <c r="M36" s="207" t="s">
        <v>25</v>
      </c>
      <c r="N36" s="207" t="s">
        <v>26</v>
      </c>
      <c r="O36" s="207" t="s">
        <v>27</v>
      </c>
      <c r="P36" s="412" t="s">
        <v>28</v>
      </c>
      <c r="Q36" s="412"/>
    </row>
    <row r="37" spans="1:17" s="240" customFormat="1" ht="95.5" hidden="1" customHeight="1">
      <c r="A37" s="209">
        <v>1</v>
      </c>
      <c r="B37" s="426" t="s">
        <v>208</v>
      </c>
      <c r="C37" s="427"/>
      <c r="D37" s="427"/>
      <c r="E37" s="428"/>
      <c r="F37" s="271" t="s">
        <v>89</v>
      </c>
      <c r="G37" s="239" t="s">
        <v>89</v>
      </c>
      <c r="H37" s="409" t="str">
        <f t="shared" ref="H37:H47" si="8">$D$20</f>
        <v xml:space="preserve">BLACK </v>
      </c>
      <c r="I37" s="409" t="e">
        <f>#REF!</f>
        <v>#REF!</v>
      </c>
      <c r="J37" s="205" t="s">
        <v>30</v>
      </c>
      <c r="K37" s="205">
        <f>$Q$20</f>
        <v>2</v>
      </c>
      <c r="L37" s="211">
        <v>1</v>
      </c>
      <c r="M37" s="205">
        <f>L37*K37</f>
        <v>2</v>
      </c>
      <c r="N37" s="210"/>
      <c r="O37" s="206">
        <v>40</v>
      </c>
      <c r="P37" s="410" t="s">
        <v>243</v>
      </c>
      <c r="Q37" s="411"/>
    </row>
    <row r="38" spans="1:17" s="240" customFormat="1" ht="55" hidden="1" customHeight="1">
      <c r="A38" s="209">
        <v>2</v>
      </c>
      <c r="B38" s="426" t="s">
        <v>209</v>
      </c>
      <c r="C38" s="427"/>
      <c r="D38" s="427"/>
      <c r="E38" s="428"/>
      <c r="F38" s="271" t="s">
        <v>39</v>
      </c>
      <c r="G38" s="271" t="s">
        <v>39</v>
      </c>
      <c r="H38" s="409" t="str">
        <f t="shared" si="8"/>
        <v xml:space="preserve">BLACK </v>
      </c>
      <c r="I38" s="409" t="e">
        <f>#REF!</f>
        <v>#REF!</v>
      </c>
      <c r="J38" s="205" t="s">
        <v>30</v>
      </c>
      <c r="K38" s="205">
        <f t="shared" ref="K38" si="9">$Q$20</f>
        <v>2</v>
      </c>
      <c r="L38" s="211">
        <v>1</v>
      </c>
      <c r="M38" s="205">
        <f t="shared" ref="M38" si="10">L38*K38</f>
        <v>2</v>
      </c>
      <c r="N38" s="210"/>
      <c r="O38" s="206">
        <f t="shared" ref="O38" si="11">N38+M38</f>
        <v>2</v>
      </c>
      <c r="P38" s="429"/>
      <c r="Q38" s="429"/>
    </row>
    <row r="39" spans="1:17" s="240" customFormat="1" ht="94.5" hidden="1" customHeight="1">
      <c r="A39" s="209">
        <v>3</v>
      </c>
      <c r="B39" s="426" t="s">
        <v>210</v>
      </c>
      <c r="C39" s="427"/>
      <c r="D39" s="427"/>
      <c r="E39" s="428"/>
      <c r="F39" s="271" t="s">
        <v>89</v>
      </c>
      <c r="G39" s="271" t="s">
        <v>89</v>
      </c>
      <c r="H39" s="409" t="str">
        <f t="shared" si="8"/>
        <v xml:space="preserve">BLACK </v>
      </c>
      <c r="I39" s="409" t="e">
        <f>#REF!</f>
        <v>#REF!</v>
      </c>
      <c r="J39" s="205" t="s">
        <v>30</v>
      </c>
      <c r="K39" s="205">
        <f t="shared" ref="K39:K40" si="12">$Q$20</f>
        <v>2</v>
      </c>
      <c r="L39" s="211">
        <v>1</v>
      </c>
      <c r="M39" s="205">
        <f t="shared" ref="M39" si="13">L39*K39</f>
        <v>2</v>
      </c>
      <c r="N39" s="210"/>
      <c r="O39" s="206">
        <f t="shared" ref="O39" si="14">N39+M39</f>
        <v>2</v>
      </c>
      <c r="P39" s="429" t="s">
        <v>244</v>
      </c>
      <c r="Q39" s="430"/>
    </row>
    <row r="40" spans="1:17" s="240" customFormat="1" ht="103" hidden="1" customHeight="1">
      <c r="A40" s="209">
        <v>4</v>
      </c>
      <c r="B40" s="426" t="s">
        <v>211</v>
      </c>
      <c r="C40" s="427"/>
      <c r="D40" s="427"/>
      <c r="E40" s="428"/>
      <c r="F40" s="271" t="s">
        <v>89</v>
      </c>
      <c r="G40" s="271" t="s">
        <v>89</v>
      </c>
      <c r="H40" s="409" t="str">
        <f t="shared" si="8"/>
        <v xml:space="preserve">BLACK </v>
      </c>
      <c r="I40" s="409" t="e">
        <f>#REF!</f>
        <v>#REF!</v>
      </c>
      <c r="J40" s="205" t="s">
        <v>30</v>
      </c>
      <c r="K40" s="205">
        <f t="shared" si="12"/>
        <v>2</v>
      </c>
      <c r="L40" s="211">
        <v>1</v>
      </c>
      <c r="M40" s="205">
        <f t="shared" ref="M40" si="15">L40*K40</f>
        <v>2</v>
      </c>
      <c r="N40" s="210"/>
      <c r="O40" s="206">
        <f t="shared" ref="O40" si="16">N40+M40</f>
        <v>2</v>
      </c>
      <c r="P40" s="429" t="s">
        <v>244</v>
      </c>
      <c r="Q40" s="430"/>
    </row>
    <row r="41" spans="1:17" s="12" customFormat="1" ht="98" hidden="1" customHeight="1">
      <c r="A41" s="209">
        <v>5</v>
      </c>
      <c r="B41" s="426" t="s">
        <v>212</v>
      </c>
      <c r="C41" s="427"/>
      <c r="D41" s="427"/>
      <c r="E41" s="428"/>
      <c r="F41" s="271" t="s">
        <v>89</v>
      </c>
      <c r="G41" s="271" t="s">
        <v>89</v>
      </c>
      <c r="H41" s="409" t="str">
        <f t="shared" si="8"/>
        <v xml:space="preserve">BLACK </v>
      </c>
      <c r="I41" s="409" t="e">
        <f>#REF!</f>
        <v>#REF!</v>
      </c>
      <c r="J41" s="205" t="s">
        <v>30</v>
      </c>
      <c r="K41" s="205">
        <f t="shared" ref="K41" si="17">$Q$20</f>
        <v>2</v>
      </c>
      <c r="L41" s="211">
        <f>1/50</f>
        <v>0.02</v>
      </c>
      <c r="M41" s="205">
        <f t="shared" ref="M41" si="18">L41*K41</f>
        <v>0.04</v>
      </c>
      <c r="N41" s="210"/>
      <c r="O41" s="206">
        <f>N41+M41</f>
        <v>0.04</v>
      </c>
      <c r="P41" s="410" t="s">
        <v>245</v>
      </c>
      <c r="Q41" s="411"/>
    </row>
    <row r="42" spans="1:17" s="12" customFormat="1" ht="54" hidden="1" customHeight="1">
      <c r="A42" s="209">
        <v>6</v>
      </c>
      <c r="B42" s="426" t="s">
        <v>213</v>
      </c>
      <c r="C42" s="427"/>
      <c r="D42" s="427"/>
      <c r="E42" s="428"/>
      <c r="F42" s="271" t="s">
        <v>92</v>
      </c>
      <c r="G42" s="271" t="s">
        <v>92</v>
      </c>
      <c r="H42" s="409" t="str">
        <f t="shared" si="8"/>
        <v xml:space="preserve">BLACK </v>
      </c>
      <c r="I42" s="409" t="e">
        <f>#REF!</f>
        <v>#REF!</v>
      </c>
      <c r="J42" s="205" t="s">
        <v>30</v>
      </c>
      <c r="K42" s="205">
        <f t="shared" ref="K42" si="19">$Q$20</f>
        <v>2</v>
      </c>
      <c r="L42" s="211">
        <v>1</v>
      </c>
      <c r="M42" s="205">
        <f t="shared" ref="M42" si="20">L42*K42</f>
        <v>2</v>
      </c>
      <c r="N42" s="210"/>
      <c r="O42" s="206">
        <f t="shared" ref="O42" si="21">N42+M42</f>
        <v>2</v>
      </c>
      <c r="P42" s="410"/>
      <c r="Q42" s="411"/>
    </row>
    <row r="43" spans="1:17" s="12" customFormat="1" ht="48" hidden="1" customHeight="1">
      <c r="A43" s="209">
        <v>7</v>
      </c>
      <c r="B43" s="426" t="s">
        <v>214</v>
      </c>
      <c r="C43" s="427"/>
      <c r="D43" s="427"/>
      <c r="E43" s="428"/>
      <c r="F43" s="271" t="s">
        <v>92</v>
      </c>
      <c r="G43" s="271" t="s">
        <v>92</v>
      </c>
      <c r="H43" s="409" t="str">
        <f t="shared" si="8"/>
        <v xml:space="preserve">BLACK </v>
      </c>
      <c r="I43" s="409" t="e">
        <f>#REF!</f>
        <v>#REF!</v>
      </c>
      <c r="J43" s="205" t="s">
        <v>30</v>
      </c>
      <c r="K43" s="205">
        <f t="shared" ref="K43" si="22">$Q$20</f>
        <v>2</v>
      </c>
      <c r="L43" s="211">
        <f>1/50</f>
        <v>0.02</v>
      </c>
      <c r="M43" s="205">
        <f t="shared" ref="M43" si="23">L43*K43</f>
        <v>0.04</v>
      </c>
      <c r="N43" s="210"/>
      <c r="O43" s="206">
        <f t="shared" ref="O43" si="24">N43+M43</f>
        <v>0.04</v>
      </c>
      <c r="P43" s="429"/>
      <c r="Q43" s="429"/>
    </row>
    <row r="44" spans="1:17" s="12" customFormat="1" ht="50.5" hidden="1" customHeight="1">
      <c r="A44" s="209">
        <v>8</v>
      </c>
      <c r="B44" s="268" t="s">
        <v>215</v>
      </c>
      <c r="C44" s="269"/>
      <c r="D44" s="269"/>
      <c r="E44" s="270"/>
      <c r="F44" s="271" t="s">
        <v>55</v>
      </c>
      <c r="G44" s="271" t="s">
        <v>55</v>
      </c>
      <c r="H44" s="409" t="str">
        <f t="shared" si="8"/>
        <v xml:space="preserve">BLACK </v>
      </c>
      <c r="I44" s="409" t="e">
        <f>#REF!</f>
        <v>#REF!</v>
      </c>
      <c r="J44" s="205" t="s">
        <v>30</v>
      </c>
      <c r="K44" s="205">
        <f t="shared" ref="K44" si="25">$Q$20</f>
        <v>2</v>
      </c>
      <c r="L44" s="211">
        <f>2/50</f>
        <v>0.04</v>
      </c>
      <c r="M44" s="205">
        <f>L44*K44</f>
        <v>0.08</v>
      </c>
      <c r="N44" s="210"/>
      <c r="O44" s="206">
        <f t="shared" ref="O44" si="26">N44+M44</f>
        <v>0.08</v>
      </c>
      <c r="P44" s="429"/>
      <c r="Q44" s="429"/>
    </row>
    <row r="45" spans="1:17" s="12" customFormat="1" ht="53.5" hidden="1" customHeight="1">
      <c r="A45" s="209">
        <v>9</v>
      </c>
      <c r="B45" s="268" t="s">
        <v>216</v>
      </c>
      <c r="C45" s="269"/>
      <c r="D45" s="269"/>
      <c r="E45" s="270"/>
      <c r="F45" s="271" t="s">
        <v>55</v>
      </c>
      <c r="G45" s="271" t="s">
        <v>55</v>
      </c>
      <c r="H45" s="409" t="str">
        <f t="shared" si="8"/>
        <v xml:space="preserve">BLACK </v>
      </c>
      <c r="I45" s="409" t="e">
        <f>#REF!</f>
        <v>#REF!</v>
      </c>
      <c r="J45" s="205" t="s">
        <v>30</v>
      </c>
      <c r="K45" s="205">
        <f t="shared" ref="K45:K47" si="27">$Q$20</f>
        <v>2</v>
      </c>
      <c r="L45" s="211">
        <f>2/40</f>
        <v>0.05</v>
      </c>
      <c r="M45" s="205">
        <f t="shared" ref="M45:M46" si="28">L45*K45</f>
        <v>0.1</v>
      </c>
      <c r="N45" s="205"/>
      <c r="O45" s="206">
        <v>26</v>
      </c>
      <c r="P45" s="429"/>
      <c r="Q45" s="429"/>
    </row>
    <row r="46" spans="1:17" s="12" customFormat="1" ht="48" hidden="1" customHeight="1">
      <c r="A46" s="209">
        <v>10</v>
      </c>
      <c r="B46" s="268" t="s">
        <v>217</v>
      </c>
      <c r="C46" s="269"/>
      <c r="D46" s="269"/>
      <c r="E46" s="270"/>
      <c r="F46" s="271" t="s">
        <v>55</v>
      </c>
      <c r="G46" s="271" t="s">
        <v>55</v>
      </c>
      <c r="H46" s="409" t="str">
        <f t="shared" si="8"/>
        <v xml:space="preserve">BLACK </v>
      </c>
      <c r="I46" s="409" t="e">
        <f>#REF!</f>
        <v>#REF!</v>
      </c>
      <c r="J46" s="205" t="s">
        <v>30</v>
      </c>
      <c r="K46" s="205">
        <f t="shared" si="27"/>
        <v>2</v>
      </c>
      <c r="L46" s="211">
        <f>2/40</f>
        <v>0.05</v>
      </c>
      <c r="M46" s="205">
        <f t="shared" si="28"/>
        <v>0.1</v>
      </c>
      <c r="N46" s="205"/>
      <c r="O46" s="206">
        <v>26</v>
      </c>
      <c r="P46" s="429"/>
      <c r="Q46" s="429"/>
    </row>
    <row r="47" spans="1:17" s="12" customFormat="1" ht="48.5" hidden="1" customHeight="1">
      <c r="A47" s="209">
        <v>11</v>
      </c>
      <c r="B47" s="268" t="s">
        <v>187</v>
      </c>
      <c r="C47" s="269"/>
      <c r="D47" s="269"/>
      <c r="E47" s="270"/>
      <c r="F47" s="271" t="s">
        <v>55</v>
      </c>
      <c r="G47" s="271" t="s">
        <v>55</v>
      </c>
      <c r="H47" s="409" t="str">
        <f t="shared" si="8"/>
        <v xml:space="preserve">BLACK </v>
      </c>
      <c r="I47" s="409" t="e">
        <f>#REF!</f>
        <v>#REF!</v>
      </c>
      <c r="J47" s="205" t="s">
        <v>30</v>
      </c>
      <c r="K47" s="205">
        <f t="shared" si="27"/>
        <v>2</v>
      </c>
      <c r="L47" s="211">
        <f>2/40</f>
        <v>0.05</v>
      </c>
      <c r="M47" s="205">
        <f t="shared" ref="M47" si="29">L47*K47</f>
        <v>0.1</v>
      </c>
      <c r="N47" s="205"/>
      <c r="O47" s="206">
        <v>26</v>
      </c>
      <c r="P47" s="429"/>
      <c r="Q47" s="429"/>
    </row>
    <row r="48" spans="1:17" s="12" customFormat="1" ht="16" hidden="1" customHeight="1">
      <c r="A48" s="88"/>
      <c r="B48" s="88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</row>
    <row r="49" spans="1:17" s="12" customFormat="1" ht="33" customHeight="1">
      <c r="B49" s="266" t="s">
        <v>66</v>
      </c>
      <c r="C49" s="76"/>
      <c r="D49" s="77"/>
      <c r="E49" s="77"/>
      <c r="F49" s="77"/>
      <c r="G49" s="78"/>
      <c r="H49" s="77"/>
      <c r="I49" s="77"/>
      <c r="J49" s="431" t="s">
        <v>31</v>
      </c>
      <c r="K49" s="431"/>
      <c r="L49" s="431"/>
      <c r="M49" s="431"/>
      <c r="N49" s="431"/>
      <c r="O49" s="42"/>
      <c r="P49" s="42"/>
      <c r="Q49" s="43"/>
    </row>
    <row r="50" spans="1:17" s="88" customFormat="1" ht="35.5" customHeight="1">
      <c r="A50" s="88">
        <v>1</v>
      </c>
      <c r="B50" s="238" t="s">
        <v>194</v>
      </c>
      <c r="C50" s="3" t="s">
        <v>264</v>
      </c>
      <c r="D50" s="12"/>
      <c r="E50" s="12"/>
      <c r="F50" s="12"/>
      <c r="G50" s="44"/>
      <c r="H50" s="44"/>
      <c r="I50" s="44"/>
      <c r="J50" s="44"/>
      <c r="K50" s="16"/>
      <c r="L50" s="16"/>
      <c r="M50" s="44"/>
      <c r="N50" s="44"/>
      <c r="O50" s="44"/>
      <c r="P50" s="44"/>
      <c r="Q50" s="44"/>
    </row>
    <row r="51" spans="1:17" s="12" customFormat="1" ht="34.5" customHeight="1">
      <c r="A51" s="88"/>
      <c r="B51" s="435" t="s">
        <v>49</v>
      </c>
      <c r="C51" s="436"/>
      <c r="D51" s="436"/>
      <c r="E51" s="436"/>
      <c r="F51" s="436"/>
      <c r="G51" s="436"/>
      <c r="H51" s="436"/>
      <c r="I51" s="437"/>
      <c r="J51" s="44"/>
      <c r="K51" s="16"/>
      <c r="L51" s="16"/>
      <c r="M51" s="44"/>
      <c r="N51" s="44"/>
      <c r="O51" s="44"/>
      <c r="P51" s="44"/>
      <c r="Q51" s="44"/>
    </row>
    <row r="52" spans="1:17" s="12" customFormat="1" ht="59.25" customHeight="1">
      <c r="A52" s="88"/>
      <c r="B52" s="380" t="s">
        <v>42</v>
      </c>
      <c r="C52" s="381"/>
      <c r="D52" s="382" t="s">
        <v>54</v>
      </c>
      <c r="E52" s="383"/>
      <c r="F52" s="383"/>
      <c r="G52" s="383"/>
      <c r="H52" s="383"/>
      <c r="I52" s="384"/>
      <c r="J52" s="44"/>
      <c r="K52" s="44"/>
      <c r="L52" s="44"/>
      <c r="M52" s="44"/>
      <c r="N52" s="44"/>
      <c r="O52" s="44"/>
      <c r="P52" s="44"/>
      <c r="Q52" s="44"/>
    </row>
    <row r="53" spans="1:17" s="12" customFormat="1" ht="149" customHeight="1">
      <c r="A53" s="88"/>
      <c r="B53" s="354" t="str">
        <f>$D$20</f>
        <v xml:space="preserve">BLACK </v>
      </c>
      <c r="C53" s="354" t="e">
        <f>#REF!</f>
        <v>#REF!</v>
      </c>
      <c r="D53" s="432" t="s">
        <v>277</v>
      </c>
      <c r="E53" s="433"/>
      <c r="F53" s="433"/>
      <c r="G53" s="433"/>
      <c r="H53" s="433"/>
      <c r="I53" s="434"/>
      <c r="J53" s="44"/>
      <c r="K53" s="44"/>
      <c r="L53" s="44"/>
      <c r="M53" s="44"/>
      <c r="N53" s="44"/>
      <c r="O53" s="44"/>
    </row>
    <row r="54" spans="1:17" s="12" customFormat="1" ht="27.5"/>
    <row r="55" spans="1:17" s="12" customFormat="1" ht="28">
      <c r="A55" s="88"/>
      <c r="B55" s="438" t="s">
        <v>218</v>
      </c>
      <c r="C55" s="439"/>
      <c r="D55" s="440"/>
      <c r="E55" s="440"/>
      <c r="F55" s="440"/>
      <c r="G55" s="440"/>
      <c r="H55" s="440"/>
      <c r="I55" s="441"/>
      <c r="J55" s="44"/>
      <c r="K55" s="44"/>
      <c r="L55" s="44"/>
    </row>
    <row r="56" spans="1:17" s="12" customFormat="1" ht="40.5" customHeight="1">
      <c r="A56" s="88"/>
      <c r="B56" s="385"/>
      <c r="C56" s="386"/>
      <c r="D56" s="241" t="s">
        <v>182</v>
      </c>
      <c r="E56" s="241" t="s">
        <v>60</v>
      </c>
      <c r="F56" s="241" t="s">
        <v>10</v>
      </c>
      <c r="G56" s="241" t="s">
        <v>57</v>
      </c>
      <c r="H56" s="241" t="s">
        <v>58</v>
      </c>
      <c r="I56" s="241" t="s">
        <v>59</v>
      </c>
      <c r="J56" s="44"/>
    </row>
    <row r="57" spans="1:17" s="12" customFormat="1" ht="77.5" customHeight="1">
      <c r="A57" s="88"/>
      <c r="B57" s="442" t="s">
        <v>192</v>
      </c>
      <c r="C57" s="442"/>
      <c r="D57" s="360" t="s">
        <v>270</v>
      </c>
      <c r="E57" s="361"/>
      <c r="F57" s="361"/>
      <c r="G57" s="361"/>
      <c r="H57" s="361"/>
      <c r="I57" s="362"/>
      <c r="J57" s="44"/>
    </row>
    <row r="58" spans="1:17" s="12" customFormat="1" ht="157" customHeight="1">
      <c r="A58" s="88"/>
      <c r="B58" s="358" t="s">
        <v>265</v>
      </c>
      <c r="C58" s="359"/>
      <c r="D58" s="360" t="s">
        <v>266</v>
      </c>
      <c r="E58" s="361"/>
      <c r="F58" s="361"/>
      <c r="G58" s="361"/>
      <c r="H58" s="361"/>
      <c r="I58" s="362"/>
      <c r="J58" s="44"/>
    </row>
    <row r="59" spans="1:17" s="12" customFormat="1" ht="157" customHeight="1">
      <c r="A59" s="88"/>
      <c r="B59" s="358" t="s">
        <v>267</v>
      </c>
      <c r="C59" s="359"/>
      <c r="D59" s="360" t="s">
        <v>268</v>
      </c>
      <c r="E59" s="361"/>
      <c r="F59" s="361"/>
      <c r="G59" s="361"/>
      <c r="H59" s="361"/>
      <c r="I59" s="362"/>
      <c r="J59" s="44"/>
    </row>
    <row r="60" spans="1:17" s="12" customFormat="1" ht="77.5" customHeight="1">
      <c r="A60" s="88"/>
      <c r="B60" s="442" t="s">
        <v>269</v>
      </c>
      <c r="C60" s="442"/>
      <c r="D60" s="360" t="s">
        <v>271</v>
      </c>
      <c r="E60" s="361"/>
      <c r="F60" s="361"/>
      <c r="G60" s="361"/>
      <c r="H60" s="361"/>
      <c r="I60" s="362"/>
      <c r="J60" s="44"/>
    </row>
    <row r="61" spans="1:17" s="12" customFormat="1" ht="157" customHeight="1">
      <c r="A61" s="88"/>
      <c r="B61" s="358" t="s">
        <v>272</v>
      </c>
      <c r="C61" s="359"/>
      <c r="D61" s="360" t="s">
        <v>273</v>
      </c>
      <c r="E61" s="361"/>
      <c r="F61" s="361"/>
      <c r="G61" s="361"/>
      <c r="H61" s="361"/>
      <c r="I61" s="362"/>
      <c r="J61" s="44"/>
    </row>
    <row r="62" spans="1:17" s="12" customFormat="1" ht="12.75" customHeight="1">
      <c r="A62" s="88"/>
      <c r="B62" s="88"/>
      <c r="C62" s="88"/>
      <c r="D62" s="88"/>
      <c r="E62" s="88"/>
      <c r="F62" s="88"/>
      <c r="G62" s="88"/>
      <c r="H62" s="88"/>
      <c r="I62" s="88"/>
      <c r="J62" s="44"/>
      <c r="K62" s="44"/>
      <c r="L62" s="44"/>
      <c r="M62" s="44"/>
      <c r="N62" s="44"/>
      <c r="O62" s="44"/>
      <c r="P62" s="44"/>
      <c r="Q62" s="44"/>
    </row>
    <row r="63" spans="1:17" s="88" customFormat="1" ht="42" customHeight="1">
      <c r="A63" s="13">
        <v>2</v>
      </c>
      <c r="B63" s="238" t="s">
        <v>196</v>
      </c>
      <c r="C63" s="364" t="s">
        <v>186</v>
      </c>
      <c r="D63" s="364"/>
      <c r="E63" s="364"/>
      <c r="F63" s="364"/>
      <c r="G63" s="44"/>
      <c r="H63" s="44"/>
      <c r="I63" s="44"/>
      <c r="J63" s="44"/>
      <c r="K63" s="16"/>
      <c r="L63" s="16"/>
      <c r="M63" s="44"/>
      <c r="N63" s="44"/>
      <c r="O63" s="44"/>
      <c r="P63" s="44"/>
      <c r="Q63" s="44"/>
    </row>
    <row r="64" spans="1:17" s="12" customFormat="1" ht="28" hidden="1">
      <c r="A64" s="88"/>
      <c r="B64" s="366" t="s">
        <v>49</v>
      </c>
      <c r="C64" s="367"/>
      <c r="D64" s="367"/>
      <c r="E64" s="367"/>
      <c r="F64" s="367"/>
      <c r="G64" s="367"/>
      <c r="H64" s="367"/>
      <c r="I64" s="370"/>
      <c r="J64" s="44"/>
      <c r="K64" s="16"/>
      <c r="L64" s="16"/>
      <c r="M64" s="44"/>
      <c r="N64" s="44"/>
      <c r="O64" s="44"/>
      <c r="P64" s="44"/>
      <c r="Q64" s="44"/>
    </row>
    <row r="65" spans="1:17" s="12" customFormat="1" ht="63" hidden="1" customHeight="1">
      <c r="A65" s="88"/>
      <c r="B65" s="372" t="s">
        <v>42</v>
      </c>
      <c r="C65" s="373"/>
      <c r="D65" s="374" t="s">
        <v>69</v>
      </c>
      <c r="E65" s="375"/>
      <c r="F65" s="375"/>
      <c r="G65" s="375"/>
      <c r="H65" s="375"/>
      <c r="I65" s="376"/>
      <c r="J65" s="44"/>
      <c r="K65" s="44"/>
      <c r="L65" s="44"/>
      <c r="M65" s="44"/>
      <c r="N65" s="44"/>
      <c r="O65" s="44"/>
      <c r="P65" s="44"/>
      <c r="Q65" s="44"/>
    </row>
    <row r="66" spans="1:17" s="12" customFormat="1" ht="72" hidden="1" customHeight="1">
      <c r="A66" s="88"/>
      <c r="B66" s="371" t="str">
        <f>$D$20</f>
        <v xml:space="preserve">BLACK </v>
      </c>
      <c r="C66" s="371" t="e">
        <f>#REF!</f>
        <v>#REF!</v>
      </c>
      <c r="D66" s="377" t="s">
        <v>178</v>
      </c>
      <c r="E66" s="378"/>
      <c r="F66" s="378"/>
      <c r="G66" s="378"/>
      <c r="H66" s="378"/>
      <c r="I66" s="379"/>
      <c r="J66" s="44"/>
      <c r="K66" s="44"/>
      <c r="L66" s="44"/>
      <c r="M66" s="44"/>
      <c r="N66" s="44"/>
      <c r="O66" s="44"/>
    </row>
    <row r="67" spans="1:17" s="12" customFormat="1" ht="29.15" hidden="1" customHeight="1">
      <c r="A67" s="88"/>
      <c r="B67" s="212"/>
      <c r="C67" s="213"/>
      <c r="D67" s="214"/>
      <c r="E67" s="201"/>
      <c r="F67" s="201"/>
      <c r="G67" s="201"/>
      <c r="H67" s="201"/>
      <c r="I67" s="202"/>
      <c r="J67" s="44"/>
      <c r="K67" s="44"/>
      <c r="L67" s="44"/>
      <c r="M67" s="44"/>
      <c r="N67" s="44"/>
      <c r="O67" s="44"/>
    </row>
    <row r="68" spans="1:17" s="12" customFormat="1" ht="28" hidden="1">
      <c r="A68" s="88"/>
      <c r="B68" s="366" t="s">
        <v>70</v>
      </c>
      <c r="C68" s="367"/>
      <c r="D68" s="368"/>
      <c r="E68" s="368"/>
      <c r="F68" s="368"/>
      <c r="G68" s="368"/>
      <c r="H68" s="368"/>
      <c r="I68" s="369"/>
      <c r="J68" s="44"/>
      <c r="K68" s="44"/>
      <c r="L68" s="44"/>
    </row>
    <row r="69" spans="1:17" s="12" customFormat="1" ht="56.25" hidden="1" customHeight="1">
      <c r="A69" s="88"/>
      <c r="B69" s="385"/>
      <c r="C69" s="386"/>
      <c r="D69" s="241" t="s">
        <v>182</v>
      </c>
      <c r="E69" s="241" t="s">
        <v>60</v>
      </c>
      <c r="F69" s="241" t="s">
        <v>10</v>
      </c>
      <c r="G69" s="241" t="s">
        <v>57</v>
      </c>
      <c r="H69" s="241" t="s">
        <v>58</v>
      </c>
      <c r="I69" s="241" t="s">
        <v>59</v>
      </c>
      <c r="J69" s="44"/>
    </row>
    <row r="70" spans="1:17" s="12" customFormat="1" ht="67.5" hidden="1" customHeight="1">
      <c r="A70" s="88"/>
      <c r="B70" s="387" t="s">
        <v>183</v>
      </c>
      <c r="C70" s="387"/>
      <c r="D70" s="195"/>
      <c r="E70" s="196"/>
      <c r="F70" s="196"/>
      <c r="G70" s="196"/>
      <c r="H70" s="196"/>
      <c r="I70" s="196"/>
      <c r="J70" s="44"/>
    </row>
    <row r="71" spans="1:17" s="12" customFormat="1" ht="27.5" hidden="1">
      <c r="A71" s="88"/>
      <c r="B71" s="88"/>
      <c r="C71" s="88"/>
      <c r="D71" s="88"/>
      <c r="E71" s="88"/>
      <c r="F71" s="88"/>
      <c r="G71" s="88"/>
      <c r="H71" s="88"/>
      <c r="I71" s="88"/>
      <c r="J71" s="44"/>
      <c r="K71" s="44"/>
      <c r="L71" s="44"/>
      <c r="M71" s="44"/>
      <c r="N71" s="44"/>
      <c r="O71" s="44"/>
      <c r="P71" s="44"/>
      <c r="Q71" s="44"/>
    </row>
    <row r="72" spans="1:17" s="88" customFormat="1" ht="48.65" customHeight="1">
      <c r="A72" s="13">
        <v>3</v>
      </c>
      <c r="B72" s="238" t="s">
        <v>197</v>
      </c>
      <c r="C72" s="99" t="s">
        <v>240</v>
      </c>
      <c r="D72" s="15"/>
      <c r="E72" s="15"/>
      <c r="F72" s="15"/>
      <c r="G72" s="44"/>
      <c r="H72" s="44"/>
      <c r="I72" s="44"/>
      <c r="J72" s="44"/>
      <c r="K72" s="16"/>
      <c r="L72" s="16"/>
      <c r="M72" s="44"/>
      <c r="N72" s="44"/>
      <c r="O72" s="44"/>
      <c r="P72" s="44"/>
      <c r="Q72" s="44"/>
    </row>
    <row r="73" spans="1:17" s="12" customFormat="1" ht="50.5" hidden="1" customHeight="1">
      <c r="A73" s="88"/>
      <c r="B73" s="380" t="s">
        <v>42</v>
      </c>
      <c r="C73" s="381"/>
      <c r="D73" s="382" t="s">
        <v>191</v>
      </c>
      <c r="E73" s="383"/>
      <c r="F73" s="383"/>
      <c r="G73" s="383"/>
      <c r="H73" s="383"/>
      <c r="I73" s="384"/>
      <c r="J73" s="44"/>
      <c r="K73" s="44"/>
      <c r="L73" s="44"/>
      <c r="M73" s="44"/>
      <c r="N73" s="44"/>
      <c r="O73" s="44"/>
      <c r="P73" s="44"/>
      <c r="Q73" s="44"/>
    </row>
    <row r="74" spans="1:17" s="12" customFormat="1" ht="108" hidden="1" customHeight="1">
      <c r="A74" s="88"/>
      <c r="B74" s="354" t="str">
        <f>$D$20</f>
        <v xml:space="preserve">BLACK </v>
      </c>
      <c r="C74" s="354" t="e">
        <f>#REF!</f>
        <v>#REF!</v>
      </c>
      <c r="D74" s="355" t="s">
        <v>226</v>
      </c>
      <c r="E74" s="356"/>
      <c r="F74" s="356"/>
      <c r="G74" s="356"/>
      <c r="H74" s="356"/>
      <c r="I74" s="357"/>
      <c r="J74" s="44"/>
    </row>
    <row r="75" spans="1:17" s="12" customFormat="1" ht="108" hidden="1" customHeight="1">
      <c r="A75" s="88"/>
      <c r="B75" s="354" t="s">
        <v>224</v>
      </c>
      <c r="C75" s="354" t="e">
        <f>#REF!</f>
        <v>#REF!</v>
      </c>
      <c r="D75" s="355" t="s">
        <v>227</v>
      </c>
      <c r="E75" s="356"/>
      <c r="F75" s="356"/>
      <c r="G75" s="356"/>
      <c r="H75" s="356"/>
      <c r="I75" s="357"/>
      <c r="J75" s="44"/>
    </row>
    <row r="76" spans="1:17" s="12" customFormat="1" ht="108" hidden="1" customHeight="1">
      <c r="A76" s="88"/>
      <c r="B76" s="354" t="s">
        <v>225</v>
      </c>
      <c r="C76" s="354" t="e">
        <f>#REF!</f>
        <v>#REF!</v>
      </c>
      <c r="D76" s="355" t="s">
        <v>228</v>
      </c>
      <c r="E76" s="356"/>
      <c r="F76" s="356"/>
      <c r="G76" s="356"/>
      <c r="H76" s="356"/>
      <c r="I76" s="357"/>
      <c r="J76" s="44"/>
    </row>
    <row r="77" spans="1:17" s="12" customFormat="1" ht="15" hidden="1" customHeight="1">
      <c r="A77" s="88"/>
      <c r="B77" s="88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</row>
    <row r="78" spans="1:17" s="12" customFormat="1" ht="29.25" customHeight="1">
      <c r="B78" s="365" t="s">
        <v>78</v>
      </c>
      <c r="C78" s="365"/>
      <c r="D78" s="365"/>
      <c r="E78" s="365"/>
      <c r="G78" s="44"/>
      <c r="M78"/>
      <c r="N78" s="43"/>
      <c r="O78" s="42"/>
      <c r="P78" s="42"/>
      <c r="Q78" s="43"/>
    </row>
    <row r="79" spans="1:17" s="12" customFormat="1" ht="35.25" customHeight="1">
      <c r="A79" s="88">
        <v>1</v>
      </c>
      <c r="B79" s="94" t="s">
        <v>188</v>
      </c>
      <c r="C79" s="88"/>
      <c r="D79" s="88"/>
      <c r="G79" s="44"/>
      <c r="N79" s="43"/>
      <c r="O79" s="42"/>
      <c r="P79" s="42"/>
      <c r="Q79" s="43"/>
    </row>
    <row r="80" spans="1:17" s="12" customFormat="1" ht="35.25" customHeight="1">
      <c r="A80" s="88">
        <v>2</v>
      </c>
      <c r="B80" s="94" t="s">
        <v>189</v>
      </c>
      <c r="C80" s="88"/>
      <c r="D80" s="88"/>
      <c r="G80" s="44"/>
      <c r="N80" s="43"/>
      <c r="O80" s="42"/>
      <c r="P80" s="42"/>
      <c r="Q80" s="43"/>
    </row>
    <row r="81" spans="1:17" s="12" customFormat="1" ht="35.25" customHeight="1">
      <c r="A81" s="88">
        <v>3</v>
      </c>
      <c r="B81" s="94" t="s">
        <v>190</v>
      </c>
      <c r="C81" s="88"/>
      <c r="D81" s="88"/>
      <c r="G81" s="44"/>
      <c r="N81" s="43"/>
      <c r="O81" s="42"/>
      <c r="P81" s="42"/>
      <c r="Q81" s="43"/>
    </row>
    <row r="82" spans="1:17" s="15" customFormat="1" ht="52.5" customHeight="1">
      <c r="A82" s="13"/>
      <c r="B82" s="242" t="s">
        <v>61</v>
      </c>
      <c r="C82" s="243" t="s">
        <v>182</v>
      </c>
      <c r="D82" s="243" t="s">
        <v>60</v>
      </c>
      <c r="E82" s="243" t="s">
        <v>10</v>
      </c>
      <c r="F82" s="243" t="s">
        <v>57</v>
      </c>
      <c r="G82" s="243" t="s">
        <v>58</v>
      </c>
      <c r="H82" s="243" t="s">
        <v>59</v>
      </c>
      <c r="I82" s="243" t="s">
        <v>11</v>
      </c>
      <c r="M82" s="47"/>
      <c r="N82"/>
      <c r="O82" s="48"/>
      <c r="P82" s="47"/>
    </row>
    <row r="83" spans="1:17" s="15" customFormat="1" ht="52.5" customHeight="1">
      <c r="A83" s="13"/>
      <c r="B83" s="242" t="s">
        <v>62</v>
      </c>
      <c r="C83" s="206">
        <f>F22</f>
        <v>0</v>
      </c>
      <c r="D83" s="206">
        <f t="shared" ref="D83:H83" si="30">G22</f>
        <v>2</v>
      </c>
      <c r="E83" s="206">
        <f t="shared" si="30"/>
        <v>0</v>
      </c>
      <c r="F83" s="206">
        <f t="shared" si="30"/>
        <v>0</v>
      </c>
      <c r="G83" s="206">
        <f t="shared" si="30"/>
        <v>0</v>
      </c>
      <c r="H83" s="206">
        <f t="shared" si="30"/>
        <v>0</v>
      </c>
      <c r="I83" s="206">
        <f>SUM(C83:H83)</f>
        <v>2</v>
      </c>
      <c r="M83" s="47"/>
      <c r="N83" s="48"/>
      <c r="O83" s="48"/>
      <c r="P83" s="47"/>
    </row>
    <row r="84" spans="1:17" s="95" customFormat="1" ht="240.5" customHeight="1">
      <c r="A84" s="363" t="s">
        <v>206</v>
      </c>
      <c r="B84" s="363"/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363"/>
      <c r="Q84" s="363"/>
    </row>
    <row r="85" spans="1:17" s="95" customFormat="1" ht="133" customHeight="1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</sheetData>
  <autoFilter ref="A30:R5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3">
    <mergeCell ref="B53:C53"/>
    <mergeCell ref="D53:I53"/>
    <mergeCell ref="B51:I51"/>
    <mergeCell ref="B52:C52"/>
    <mergeCell ref="D52:I52"/>
    <mergeCell ref="B55:I55"/>
    <mergeCell ref="B56:C56"/>
    <mergeCell ref="B60:C60"/>
    <mergeCell ref="D60:I60"/>
    <mergeCell ref="B57:C57"/>
    <mergeCell ref="D57:I57"/>
    <mergeCell ref="B58:C58"/>
    <mergeCell ref="D58:I58"/>
    <mergeCell ref="B59:C59"/>
    <mergeCell ref="D59:I59"/>
    <mergeCell ref="B43:E43"/>
    <mergeCell ref="H44:I44"/>
    <mergeCell ref="P44:Q44"/>
    <mergeCell ref="H47:I47"/>
    <mergeCell ref="P47:Q47"/>
    <mergeCell ref="H46:I46"/>
    <mergeCell ref="P46:Q46"/>
    <mergeCell ref="J49:N49"/>
    <mergeCell ref="P45:Q45"/>
    <mergeCell ref="P43:Q43"/>
    <mergeCell ref="H45:I45"/>
    <mergeCell ref="H43:I43"/>
    <mergeCell ref="P41:Q41"/>
    <mergeCell ref="B42:E42"/>
    <mergeCell ref="H36:I36"/>
    <mergeCell ref="H42:I42"/>
    <mergeCell ref="P42:Q42"/>
    <mergeCell ref="P38:Q38"/>
    <mergeCell ref="B40:E40"/>
    <mergeCell ref="H40:I40"/>
    <mergeCell ref="P40:Q40"/>
    <mergeCell ref="A36:E36"/>
    <mergeCell ref="P36:Q36"/>
    <mergeCell ref="B39:E39"/>
    <mergeCell ref="H39:I39"/>
    <mergeCell ref="B41:E41"/>
    <mergeCell ref="H41:I41"/>
    <mergeCell ref="P39:Q39"/>
    <mergeCell ref="B37:E37"/>
    <mergeCell ref="H37:I37"/>
    <mergeCell ref="B34:E34"/>
    <mergeCell ref="H34:I34"/>
    <mergeCell ref="P34:Q34"/>
    <mergeCell ref="B33:E33"/>
    <mergeCell ref="H33:I33"/>
    <mergeCell ref="P33:Q33"/>
    <mergeCell ref="P37:Q37"/>
    <mergeCell ref="B38:E38"/>
    <mergeCell ref="H38:I38"/>
    <mergeCell ref="B32:E32"/>
    <mergeCell ref="H32:I32"/>
    <mergeCell ref="P32:Q32"/>
    <mergeCell ref="N25:Q25"/>
    <mergeCell ref="A25:C25"/>
    <mergeCell ref="A26:Q26"/>
    <mergeCell ref="B27:C27"/>
    <mergeCell ref="N27:Q27"/>
    <mergeCell ref="B28:C28"/>
    <mergeCell ref="N28:Q28"/>
    <mergeCell ref="A30:E30"/>
    <mergeCell ref="H30:I30"/>
    <mergeCell ref="P30:Q30"/>
    <mergeCell ref="B31:E31"/>
    <mergeCell ref="H31:I31"/>
    <mergeCell ref="P31:Q31"/>
    <mergeCell ref="D8:F8"/>
    <mergeCell ref="G5:M8"/>
    <mergeCell ref="M11:Q11"/>
    <mergeCell ref="D23:Q24"/>
    <mergeCell ref="D11:F11"/>
    <mergeCell ref="B13:F13"/>
    <mergeCell ref="N1:O1"/>
    <mergeCell ref="P1:Q1"/>
    <mergeCell ref="N2:O2"/>
    <mergeCell ref="P2:Q2"/>
    <mergeCell ref="N3:O3"/>
    <mergeCell ref="P3:Q3"/>
    <mergeCell ref="B75:C75"/>
    <mergeCell ref="D75:I75"/>
    <mergeCell ref="B76:C76"/>
    <mergeCell ref="B61:C61"/>
    <mergeCell ref="D61:I61"/>
    <mergeCell ref="A84:Q84"/>
    <mergeCell ref="C63:F63"/>
    <mergeCell ref="B78:E78"/>
    <mergeCell ref="B68:I68"/>
    <mergeCell ref="B64:I64"/>
    <mergeCell ref="B66:C66"/>
    <mergeCell ref="B65:C65"/>
    <mergeCell ref="D65:I65"/>
    <mergeCell ref="D66:I66"/>
    <mergeCell ref="B73:C73"/>
    <mergeCell ref="D73:I73"/>
    <mergeCell ref="B74:C74"/>
    <mergeCell ref="D74:I74"/>
    <mergeCell ref="B69:C69"/>
    <mergeCell ref="B70:C70"/>
    <mergeCell ref="D76:I76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4" max="16" man="1"/>
    <brk id="48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03" t="s">
        <v>73</v>
      </c>
      <c r="N1" s="403" t="s">
        <v>73</v>
      </c>
      <c r="O1" s="404" t="s">
        <v>74</v>
      </c>
      <c r="P1" s="404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03" t="s">
        <v>75</v>
      </c>
      <c r="N2" s="403" t="s">
        <v>75</v>
      </c>
      <c r="O2" s="405" t="s">
        <v>76</v>
      </c>
      <c r="P2" s="405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03" t="s">
        <v>77</v>
      </c>
      <c r="N3" s="403" t="s">
        <v>77</v>
      </c>
      <c r="O3" s="406" t="s">
        <v>79</v>
      </c>
      <c r="P3" s="404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22" t="s">
        <v>139</v>
      </c>
      <c r="H5" s="523"/>
      <c r="I5" s="523"/>
      <c r="J5" s="523"/>
      <c r="K5" s="523"/>
      <c r="L5" s="524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25"/>
      <c r="H6" s="526"/>
      <c r="I6" s="526"/>
      <c r="J6" s="526"/>
      <c r="K6" s="526"/>
      <c r="L6" s="527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25"/>
      <c r="H7" s="526"/>
      <c r="I7" s="526"/>
      <c r="J7" s="526"/>
      <c r="K7" s="526"/>
      <c r="L7" s="527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88" t="s">
        <v>142</v>
      </c>
      <c r="E8" s="388"/>
      <c r="F8" s="388"/>
      <c r="G8" s="528"/>
      <c r="H8" s="529"/>
      <c r="I8" s="529"/>
      <c r="J8" s="529"/>
      <c r="K8" s="529"/>
      <c r="L8" s="530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00">
        <v>44964</v>
      </c>
      <c r="E11" s="401"/>
      <c r="F11" s="401"/>
      <c r="G11" s="22"/>
      <c r="H11" s="23"/>
      <c r="I11" s="20"/>
      <c r="J11" s="20" t="s">
        <v>4</v>
      </c>
      <c r="K11" s="20"/>
      <c r="L11" s="531" t="s">
        <v>128</v>
      </c>
      <c r="M11" s="531"/>
      <c r="N11" s="531"/>
      <c r="O11" s="531"/>
      <c r="P11" s="531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02"/>
      <c r="C13" s="402"/>
      <c r="D13" s="402"/>
      <c r="E13" s="402"/>
      <c r="F13" s="402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14" t="s">
        <v>147</v>
      </c>
      <c r="E28" s="514"/>
      <c r="F28" s="514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14" t="str">
        <f>+D28</f>
        <v>WASHED BURGUNDY</v>
      </c>
      <c r="E29" s="514"/>
      <c r="F29" s="514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15" t="str">
        <f>+D29</f>
        <v>WASHED BURGUNDY</v>
      </c>
      <c r="E30" s="515"/>
      <c r="F30" s="515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99" t="s">
        <v>130</v>
      </c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</row>
    <row r="44" spans="1:16" s="1" customFormat="1" ht="59.15" customHeight="1" thickBot="1">
      <c r="B44" s="75" t="s">
        <v>14</v>
      </c>
      <c r="C44" s="32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6"/>
      <c r="P44" s="516"/>
    </row>
    <row r="45" spans="1:16" s="33" customFormat="1" ht="100.5" thickBot="1">
      <c r="A45" s="517" t="s">
        <v>15</v>
      </c>
      <c r="B45" s="518"/>
      <c r="C45" s="518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19" t="s">
        <v>51</v>
      </c>
      <c r="N45" s="520"/>
      <c r="O45" s="520"/>
      <c r="P45" s="521"/>
    </row>
    <row r="46" spans="1:16" s="43" customFormat="1" ht="45.75" hidden="1" customHeight="1">
      <c r="A46" s="511" t="str">
        <f>D18</f>
        <v>BLACK</v>
      </c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3"/>
    </row>
    <row r="47" spans="1:16" s="139" customFormat="1" ht="120" hidden="1" customHeight="1">
      <c r="A47" s="115">
        <v>1</v>
      </c>
      <c r="B47" s="506" t="str">
        <f>$L$11</f>
        <v>100% DRY COTTON FLEECE 410GSM</v>
      </c>
      <c r="C47" s="506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07"/>
      <c r="N47" s="508"/>
      <c r="O47" s="508"/>
      <c r="P47" s="509"/>
    </row>
    <row r="48" spans="1:16" s="139" customFormat="1" ht="89.25" hidden="1" customHeight="1">
      <c r="A48" s="144">
        <v>2</v>
      </c>
      <c r="B48" s="506" t="s">
        <v>149</v>
      </c>
      <c r="C48" s="506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07"/>
      <c r="N48" s="508"/>
      <c r="O48" s="508"/>
      <c r="P48" s="509"/>
    </row>
    <row r="49" spans="1:16" s="139" customFormat="1" ht="129" hidden="1" customHeight="1">
      <c r="A49" s="115">
        <v>3</v>
      </c>
      <c r="B49" s="510" t="s">
        <v>126</v>
      </c>
      <c r="C49" s="510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07"/>
      <c r="N49" s="508"/>
      <c r="O49" s="508"/>
      <c r="P49" s="509"/>
    </row>
    <row r="50" spans="1:16" s="43" customFormat="1" ht="51.75" customHeight="1">
      <c r="A50" s="503" t="str">
        <f>D23</f>
        <v>GREY HEATHER</v>
      </c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5"/>
    </row>
    <row r="51" spans="1:16" s="139" customFormat="1" ht="186.75" customHeight="1">
      <c r="A51" s="115">
        <v>1</v>
      </c>
      <c r="B51" s="506" t="str">
        <f>$L$11</f>
        <v>100% DRY COTTON FLEECE 410GSM</v>
      </c>
      <c r="C51" s="506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07" t="s">
        <v>177</v>
      </c>
      <c r="N51" s="508"/>
      <c r="O51" s="508"/>
      <c r="P51" s="509"/>
    </row>
    <row r="52" spans="1:16" s="139" customFormat="1" ht="186.75" customHeight="1">
      <c r="A52" s="144">
        <v>2</v>
      </c>
      <c r="B52" s="506" t="s">
        <v>149</v>
      </c>
      <c r="C52" s="506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07" t="s">
        <v>168</v>
      </c>
      <c r="N52" s="508"/>
      <c r="O52" s="508"/>
      <c r="P52" s="509"/>
    </row>
    <row r="53" spans="1:16" s="139" customFormat="1" ht="186.75" customHeight="1">
      <c r="A53" s="115">
        <v>3</v>
      </c>
      <c r="B53" s="510" t="s">
        <v>126</v>
      </c>
      <c r="C53" s="510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07" t="s">
        <v>169</v>
      </c>
      <c r="N53" s="508"/>
      <c r="O53" s="508"/>
      <c r="P53" s="509"/>
    </row>
    <row r="54" spans="1:16" s="43" customFormat="1" ht="51.75" hidden="1" customHeight="1">
      <c r="A54" s="503" t="str">
        <f>D28</f>
        <v>WASHED BURGUNDY</v>
      </c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5"/>
    </row>
    <row r="55" spans="1:16" s="139" customFormat="1" ht="96.75" hidden="1" customHeight="1">
      <c r="A55" s="115">
        <v>1</v>
      </c>
      <c r="B55" s="506" t="str">
        <f>$L$11</f>
        <v>100% DRY COTTON FLEECE 410GSM</v>
      </c>
      <c r="C55" s="506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07"/>
      <c r="N55" s="508"/>
      <c r="O55" s="508"/>
      <c r="P55" s="509"/>
    </row>
    <row r="56" spans="1:16" s="139" customFormat="1" ht="70.5" hidden="1" customHeight="1">
      <c r="A56" s="144">
        <v>2</v>
      </c>
      <c r="B56" s="506" t="s">
        <v>149</v>
      </c>
      <c r="C56" s="506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07"/>
      <c r="N56" s="508"/>
      <c r="O56" s="508"/>
      <c r="P56" s="509"/>
    </row>
    <row r="57" spans="1:16" s="139" customFormat="1" ht="125.25" hidden="1" customHeight="1">
      <c r="A57" s="115">
        <v>3</v>
      </c>
      <c r="B57" s="510" t="s">
        <v>126</v>
      </c>
      <c r="C57" s="510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07"/>
      <c r="N57" s="508"/>
      <c r="O57" s="508"/>
      <c r="P57" s="509"/>
    </row>
    <row r="58" spans="1:16" s="43" customFormat="1" ht="51.75" hidden="1" customHeight="1">
      <c r="A58" s="503" t="str">
        <f>D33</f>
        <v>LIME</v>
      </c>
      <c r="B58" s="504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5"/>
    </row>
    <row r="59" spans="1:16" s="139" customFormat="1" ht="96.75" hidden="1" customHeight="1">
      <c r="A59" s="115">
        <v>1</v>
      </c>
      <c r="B59" s="506" t="str">
        <f>$L$11</f>
        <v>100% DRY COTTON FLEECE 410GSM</v>
      </c>
      <c r="C59" s="506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07"/>
      <c r="N59" s="508"/>
      <c r="O59" s="508"/>
      <c r="P59" s="509"/>
    </row>
    <row r="60" spans="1:16" s="139" customFormat="1" ht="70.5" hidden="1" customHeight="1">
      <c r="A60" s="144">
        <v>2</v>
      </c>
      <c r="B60" s="506" t="s">
        <v>149</v>
      </c>
      <c r="C60" s="506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07"/>
      <c r="N60" s="508"/>
      <c r="O60" s="508"/>
      <c r="P60" s="509"/>
    </row>
    <row r="61" spans="1:16" s="139" customFormat="1" ht="125.25" hidden="1" customHeight="1">
      <c r="A61" s="115">
        <v>3</v>
      </c>
      <c r="B61" s="510" t="s">
        <v>126</v>
      </c>
      <c r="C61" s="510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07"/>
      <c r="N61" s="508"/>
      <c r="O61" s="508"/>
      <c r="P61" s="509"/>
    </row>
    <row r="62" spans="1:16" s="43" customFormat="1" ht="21.75" customHeight="1">
      <c r="A62" s="503"/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5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19" t="s">
        <v>22</v>
      </c>
      <c r="B64" s="493"/>
      <c r="C64" s="493"/>
      <c r="D64" s="493"/>
      <c r="E64" s="494"/>
      <c r="F64" s="72" t="s">
        <v>47</v>
      </c>
      <c r="G64" s="72" t="s">
        <v>23</v>
      </c>
      <c r="H64" s="495" t="s">
        <v>42</v>
      </c>
      <c r="I64" s="496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81" t="s">
        <v>41</v>
      </c>
      <c r="C65" s="481"/>
      <c r="D65" s="481"/>
      <c r="E65" s="481"/>
      <c r="F65" s="82" t="str">
        <f>H65</f>
        <v>BLACK</v>
      </c>
      <c r="G65" s="112"/>
      <c r="H65" s="485" t="str">
        <f>$D$18</f>
        <v>BLACK</v>
      </c>
      <c r="I65" s="484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81" t="s">
        <v>41</v>
      </c>
      <c r="C66" s="481"/>
      <c r="D66" s="481"/>
      <c r="E66" s="481"/>
      <c r="F66" s="82" t="str">
        <f t="shared" ref="F66:F68" si="18">H66</f>
        <v>GREY HEATHER</v>
      </c>
      <c r="G66" s="112" t="s">
        <v>176</v>
      </c>
      <c r="H66" s="485" t="str">
        <f>$D$23</f>
        <v>GREY HEATHER</v>
      </c>
      <c r="I66" s="484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81" t="s">
        <v>41</v>
      </c>
      <c r="C67" s="481"/>
      <c r="D67" s="481"/>
      <c r="E67" s="481"/>
      <c r="F67" s="82" t="str">
        <f t="shared" si="18"/>
        <v>WASHED BURGUNDY</v>
      </c>
      <c r="G67" s="112"/>
      <c r="H67" s="485" t="str">
        <f>$D$28</f>
        <v>WASHED BURGUNDY</v>
      </c>
      <c r="I67" s="484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81" t="s">
        <v>41</v>
      </c>
      <c r="C68" s="481"/>
      <c r="D68" s="481"/>
      <c r="E68" s="481"/>
      <c r="F68" s="82" t="str">
        <f t="shared" si="18"/>
        <v>LIME</v>
      </c>
      <c r="G68" s="112"/>
      <c r="H68" s="485" t="str">
        <f>$D$33</f>
        <v>LIME</v>
      </c>
      <c r="I68" s="484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81" t="s">
        <v>123</v>
      </c>
      <c r="C69" s="481"/>
      <c r="D69" s="481"/>
      <c r="E69" s="481"/>
      <c r="F69" s="487" t="s">
        <v>39</v>
      </c>
      <c r="G69" s="490" t="s">
        <v>131</v>
      </c>
      <c r="H69" s="501" t="str">
        <f t="shared" ref="H69" si="19">$D$18</f>
        <v>BLACK</v>
      </c>
      <c r="I69" s="502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81" t="s">
        <v>123</v>
      </c>
      <c r="C70" s="481"/>
      <c r="D70" s="481"/>
      <c r="E70" s="481"/>
      <c r="F70" s="499" t="s">
        <v>39</v>
      </c>
      <c r="G70" s="500" t="s">
        <v>131</v>
      </c>
      <c r="H70" s="409" t="str">
        <f t="shared" ref="H70" si="21">$D$23</f>
        <v>GREY HEATHER</v>
      </c>
      <c r="I70" s="409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81" t="s">
        <v>123</v>
      </c>
      <c r="C71" s="481"/>
      <c r="D71" s="481"/>
      <c r="E71" s="481"/>
      <c r="F71" s="488" t="s">
        <v>39</v>
      </c>
      <c r="G71" s="491" t="s">
        <v>131</v>
      </c>
      <c r="H71" s="497" t="str">
        <f t="shared" ref="H71" si="23">$D$28</f>
        <v>WASHED BURGUNDY</v>
      </c>
      <c r="I71" s="498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81" t="s">
        <v>123</v>
      </c>
      <c r="C72" s="481"/>
      <c r="D72" s="481"/>
      <c r="E72" s="481"/>
      <c r="F72" s="489" t="s">
        <v>39</v>
      </c>
      <c r="G72" s="492" t="s">
        <v>131</v>
      </c>
      <c r="H72" s="485" t="str">
        <f t="shared" ref="H72" si="25">$D$33</f>
        <v>LIME</v>
      </c>
      <c r="I72" s="484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80" t="s">
        <v>151</v>
      </c>
      <c r="C73" s="481"/>
      <c r="D73" s="481"/>
      <c r="E73" s="481"/>
      <c r="F73" s="487" t="s">
        <v>107</v>
      </c>
      <c r="G73" s="490" t="s">
        <v>152</v>
      </c>
      <c r="H73" s="501" t="str">
        <f t="shared" ref="H73" si="27">$D$18</f>
        <v>BLACK</v>
      </c>
      <c r="I73" s="502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80" t="s">
        <v>151</v>
      </c>
      <c r="C74" s="481"/>
      <c r="D74" s="481"/>
      <c r="E74" s="481"/>
      <c r="F74" s="499"/>
      <c r="G74" s="500"/>
      <c r="H74" s="409" t="str">
        <f t="shared" ref="H74" si="30">$D$23</f>
        <v>GREY HEATHER</v>
      </c>
      <c r="I74" s="409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80" t="s">
        <v>151</v>
      </c>
      <c r="C75" s="481"/>
      <c r="D75" s="481"/>
      <c r="E75" s="481"/>
      <c r="F75" s="488"/>
      <c r="G75" s="491"/>
      <c r="H75" s="497" t="str">
        <f t="shared" ref="H75" si="32">$D$28</f>
        <v>WASHED BURGUNDY</v>
      </c>
      <c r="I75" s="498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80" t="s">
        <v>151</v>
      </c>
      <c r="C76" s="481"/>
      <c r="D76" s="481"/>
      <c r="E76" s="481"/>
      <c r="F76" s="489"/>
      <c r="G76" s="492"/>
      <c r="H76" s="485" t="str">
        <f t="shared" ref="H76" si="34">$D$33</f>
        <v>LIME</v>
      </c>
      <c r="I76" s="484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80" t="s">
        <v>85</v>
      </c>
      <c r="C77" s="481"/>
      <c r="D77" s="481"/>
      <c r="E77" s="481"/>
      <c r="F77" s="487" t="s">
        <v>107</v>
      </c>
      <c r="G77" s="490" t="s">
        <v>86</v>
      </c>
      <c r="H77" s="501" t="str">
        <f t="shared" ref="H77" si="36">$D$18</f>
        <v>BLACK</v>
      </c>
      <c r="I77" s="502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80" t="s">
        <v>85</v>
      </c>
      <c r="C78" s="481"/>
      <c r="D78" s="481"/>
      <c r="E78" s="481"/>
      <c r="F78" s="499"/>
      <c r="G78" s="500"/>
      <c r="H78" s="409" t="str">
        <f t="shared" ref="H78" si="38">$D$23</f>
        <v>GREY HEATHER</v>
      </c>
      <c r="I78" s="409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80" t="s">
        <v>85</v>
      </c>
      <c r="C79" s="481"/>
      <c r="D79" s="481"/>
      <c r="E79" s="481"/>
      <c r="F79" s="488"/>
      <c r="G79" s="491"/>
      <c r="H79" s="497" t="str">
        <f t="shared" ref="H79" si="40">$D$28</f>
        <v>WASHED BURGUNDY</v>
      </c>
      <c r="I79" s="498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80" t="s">
        <v>85</v>
      </c>
      <c r="C80" s="481"/>
      <c r="D80" s="481"/>
      <c r="E80" s="481"/>
      <c r="F80" s="489"/>
      <c r="G80" s="492"/>
      <c r="H80" s="485" t="str">
        <f t="shared" ref="H80" si="42">$D$33</f>
        <v>LIME</v>
      </c>
      <c r="I80" s="484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80" t="s">
        <v>114</v>
      </c>
      <c r="C81" s="481"/>
      <c r="D81" s="481"/>
      <c r="E81" s="481"/>
      <c r="F81" s="487" t="s">
        <v>89</v>
      </c>
      <c r="G81" s="490"/>
      <c r="H81" s="501" t="str">
        <f t="shared" ref="H81" si="44">$D$18</f>
        <v>BLACK</v>
      </c>
      <c r="I81" s="502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80" t="s">
        <v>114</v>
      </c>
      <c r="C82" s="481"/>
      <c r="D82" s="481"/>
      <c r="E82" s="481"/>
      <c r="F82" s="499"/>
      <c r="G82" s="500"/>
      <c r="H82" s="409" t="str">
        <f t="shared" ref="H82" si="46">$D$23</f>
        <v>GREY HEATHER</v>
      </c>
      <c r="I82" s="409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80" t="s">
        <v>114</v>
      </c>
      <c r="C83" s="481"/>
      <c r="D83" s="481"/>
      <c r="E83" s="481"/>
      <c r="F83" s="488"/>
      <c r="G83" s="491"/>
      <c r="H83" s="497" t="str">
        <f t="shared" ref="H83" si="48">$D$28</f>
        <v>WASHED BURGUNDY</v>
      </c>
      <c r="I83" s="498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80" t="s">
        <v>114</v>
      </c>
      <c r="C84" s="481"/>
      <c r="D84" s="481"/>
      <c r="E84" s="481"/>
      <c r="F84" s="489"/>
      <c r="G84" s="492"/>
      <c r="H84" s="485" t="str">
        <f t="shared" ref="H84" si="50">$D$33</f>
        <v>LIME</v>
      </c>
      <c r="I84" s="484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81" t="s">
        <v>87</v>
      </c>
      <c r="C85" s="481"/>
      <c r="D85" s="481"/>
      <c r="E85" s="481"/>
      <c r="F85" s="487" t="s">
        <v>108</v>
      </c>
      <c r="G85" s="490" t="s">
        <v>88</v>
      </c>
      <c r="H85" s="501" t="str">
        <f t="shared" ref="H85" si="52">$D$18</f>
        <v>BLACK</v>
      </c>
      <c r="I85" s="502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81" t="s">
        <v>87</v>
      </c>
      <c r="C86" s="481"/>
      <c r="D86" s="481"/>
      <c r="E86" s="481"/>
      <c r="F86" s="499"/>
      <c r="G86" s="500"/>
      <c r="H86" s="409" t="str">
        <f t="shared" ref="H86" si="55">$D$23</f>
        <v>GREY HEATHER</v>
      </c>
      <c r="I86" s="409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81" t="s">
        <v>87</v>
      </c>
      <c r="C87" s="481"/>
      <c r="D87" s="481"/>
      <c r="E87" s="481"/>
      <c r="F87" s="488"/>
      <c r="G87" s="491"/>
      <c r="H87" s="497" t="str">
        <f t="shared" ref="H87" si="57">$D$28</f>
        <v>WASHED BURGUNDY</v>
      </c>
      <c r="I87" s="498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81" t="s">
        <v>87</v>
      </c>
      <c r="C88" s="481"/>
      <c r="D88" s="481"/>
      <c r="E88" s="481"/>
      <c r="F88" s="489"/>
      <c r="G88" s="492"/>
      <c r="H88" s="485" t="str">
        <f t="shared" ref="H88" si="59">$D$33</f>
        <v>LIME</v>
      </c>
      <c r="I88" s="484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19" t="s">
        <v>22</v>
      </c>
      <c r="B90" s="493"/>
      <c r="C90" s="493"/>
      <c r="D90" s="493"/>
      <c r="E90" s="494"/>
      <c r="F90" s="72" t="s">
        <v>47</v>
      </c>
      <c r="G90" s="72" t="s">
        <v>23</v>
      </c>
      <c r="H90" s="495" t="s">
        <v>42</v>
      </c>
      <c r="I90" s="496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80" t="s">
        <v>132</v>
      </c>
      <c r="C91" s="481"/>
      <c r="D91" s="481"/>
      <c r="E91" s="481"/>
      <c r="F91" s="487" t="s">
        <v>89</v>
      </c>
      <c r="G91" s="490" t="s">
        <v>118</v>
      </c>
      <c r="H91" s="485" t="str">
        <f t="shared" ref="H91" si="61">$D$18</f>
        <v>BLACK</v>
      </c>
      <c r="I91" s="484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80" t="s">
        <v>132</v>
      </c>
      <c r="C92" s="481"/>
      <c r="D92" s="481"/>
      <c r="E92" s="481"/>
      <c r="F92" s="488"/>
      <c r="G92" s="491"/>
      <c r="H92" s="485" t="str">
        <f t="shared" ref="H92" si="66">$D$23</f>
        <v>GREY HEATHER</v>
      </c>
      <c r="I92" s="484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80" t="s">
        <v>132</v>
      </c>
      <c r="C93" s="481"/>
      <c r="D93" s="481"/>
      <c r="E93" s="481"/>
      <c r="F93" s="488"/>
      <c r="G93" s="491"/>
      <c r="H93" s="485" t="str">
        <f t="shared" ref="H93" si="68">$D$28</f>
        <v>WASHED BURGUNDY</v>
      </c>
      <c r="I93" s="484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80" t="s">
        <v>132</v>
      </c>
      <c r="C94" s="481"/>
      <c r="D94" s="481"/>
      <c r="E94" s="481"/>
      <c r="F94" s="489"/>
      <c r="G94" s="492"/>
      <c r="H94" s="485" t="str">
        <f t="shared" ref="H94" si="70">$D$33</f>
        <v>LIME</v>
      </c>
      <c r="I94" s="484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57" t="s">
        <v>133</v>
      </c>
      <c r="C95" s="486"/>
      <c r="D95" s="486"/>
      <c r="E95" s="458"/>
      <c r="F95" s="487" t="s">
        <v>89</v>
      </c>
      <c r="G95" s="490" t="s">
        <v>118</v>
      </c>
      <c r="H95" s="485" t="str">
        <f t="shared" ref="H95:H123" si="72">$D$18</f>
        <v>BLACK</v>
      </c>
      <c r="I95" s="484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57" t="s">
        <v>133</v>
      </c>
      <c r="C96" s="486"/>
      <c r="D96" s="486"/>
      <c r="E96" s="458"/>
      <c r="F96" s="488"/>
      <c r="G96" s="491"/>
      <c r="H96" s="485" t="str">
        <f t="shared" ref="H96:H124" si="73">$D$23</f>
        <v>GREY HEATHER</v>
      </c>
      <c r="I96" s="484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57" t="s">
        <v>133</v>
      </c>
      <c r="C97" s="486"/>
      <c r="D97" s="486"/>
      <c r="E97" s="458"/>
      <c r="F97" s="488"/>
      <c r="G97" s="491"/>
      <c r="H97" s="485" t="str">
        <f t="shared" ref="H97:H121" si="74">$D$28</f>
        <v>WASHED BURGUNDY</v>
      </c>
      <c r="I97" s="484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57" t="s">
        <v>133</v>
      </c>
      <c r="C98" s="486"/>
      <c r="D98" s="486"/>
      <c r="E98" s="458"/>
      <c r="F98" s="489"/>
      <c r="G98" s="492"/>
      <c r="H98" s="485" t="str">
        <f t="shared" ref="H98:H122" si="76">$D$33</f>
        <v>LIME</v>
      </c>
      <c r="I98" s="484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57" t="s">
        <v>153</v>
      </c>
      <c r="C99" s="486"/>
      <c r="D99" s="486"/>
      <c r="E99" s="458"/>
      <c r="F99" s="487" t="s">
        <v>91</v>
      </c>
      <c r="G99" s="490" t="s">
        <v>174</v>
      </c>
      <c r="H99" s="485" t="str">
        <f t="shared" si="72"/>
        <v>BLACK</v>
      </c>
      <c r="I99" s="484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57" t="s">
        <v>153</v>
      </c>
      <c r="C100" s="486"/>
      <c r="D100" s="486"/>
      <c r="E100" s="458"/>
      <c r="F100" s="488"/>
      <c r="G100" s="491"/>
      <c r="H100" s="485" t="str">
        <f t="shared" si="73"/>
        <v>GREY HEATHER</v>
      </c>
      <c r="I100" s="484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57" t="s">
        <v>153</v>
      </c>
      <c r="C101" s="486"/>
      <c r="D101" s="486"/>
      <c r="E101" s="458"/>
      <c r="F101" s="488"/>
      <c r="G101" s="491"/>
      <c r="H101" s="485" t="str">
        <f t="shared" si="74"/>
        <v>WASHED BURGUNDY</v>
      </c>
      <c r="I101" s="484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57" t="s">
        <v>153</v>
      </c>
      <c r="C102" s="486"/>
      <c r="D102" s="486"/>
      <c r="E102" s="458"/>
      <c r="F102" s="489"/>
      <c r="G102" s="492"/>
      <c r="H102" s="485" t="str">
        <f t="shared" si="76"/>
        <v>LIME</v>
      </c>
      <c r="I102" s="484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57" t="s">
        <v>116</v>
      </c>
      <c r="C103" s="486"/>
      <c r="D103" s="486"/>
      <c r="E103" s="458"/>
      <c r="F103" s="82" t="s">
        <v>92</v>
      </c>
      <c r="G103" s="82"/>
      <c r="H103" s="485" t="str">
        <f t="shared" si="72"/>
        <v>BLACK</v>
      </c>
      <c r="I103" s="484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57" t="s">
        <v>116</v>
      </c>
      <c r="C104" s="486"/>
      <c r="D104" s="486"/>
      <c r="E104" s="458"/>
      <c r="F104" s="82" t="s">
        <v>92</v>
      </c>
      <c r="G104" s="82"/>
      <c r="H104" s="485" t="str">
        <f t="shared" si="73"/>
        <v>GREY HEATHER</v>
      </c>
      <c r="I104" s="484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57" t="s">
        <v>116</v>
      </c>
      <c r="C105" s="486"/>
      <c r="D105" s="486"/>
      <c r="E105" s="458"/>
      <c r="F105" s="82" t="s">
        <v>92</v>
      </c>
      <c r="G105" s="82"/>
      <c r="H105" s="485" t="str">
        <f t="shared" si="74"/>
        <v>WASHED BURGUNDY</v>
      </c>
      <c r="I105" s="484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57" t="s">
        <v>116</v>
      </c>
      <c r="C106" s="486"/>
      <c r="D106" s="486"/>
      <c r="E106" s="458"/>
      <c r="F106" s="82" t="s">
        <v>92</v>
      </c>
      <c r="G106" s="82"/>
      <c r="H106" s="485" t="str">
        <f t="shared" si="76"/>
        <v>LIME</v>
      </c>
      <c r="I106" s="484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80" t="s">
        <v>93</v>
      </c>
      <c r="C107" s="481"/>
      <c r="D107" s="481"/>
      <c r="E107" s="481"/>
      <c r="F107" s="82" t="s">
        <v>55</v>
      </c>
      <c r="G107" s="82"/>
      <c r="H107" s="485" t="str">
        <f t="shared" si="72"/>
        <v>BLACK</v>
      </c>
      <c r="I107" s="484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80" t="s">
        <v>93</v>
      </c>
      <c r="C108" s="481"/>
      <c r="D108" s="481"/>
      <c r="E108" s="481"/>
      <c r="F108" s="82" t="s">
        <v>55</v>
      </c>
      <c r="G108" s="82"/>
      <c r="H108" s="485" t="str">
        <f t="shared" si="73"/>
        <v>GREY HEATHER</v>
      </c>
      <c r="I108" s="484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80" t="s">
        <v>93</v>
      </c>
      <c r="C109" s="481"/>
      <c r="D109" s="481"/>
      <c r="E109" s="481"/>
      <c r="F109" s="82" t="s">
        <v>55</v>
      </c>
      <c r="G109" s="82"/>
      <c r="H109" s="485" t="str">
        <f t="shared" si="74"/>
        <v>WASHED BURGUNDY</v>
      </c>
      <c r="I109" s="484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80" t="s">
        <v>93</v>
      </c>
      <c r="C110" s="481"/>
      <c r="D110" s="481"/>
      <c r="E110" s="481"/>
      <c r="F110" s="82" t="s">
        <v>55</v>
      </c>
      <c r="G110" s="82"/>
      <c r="H110" s="485" t="str">
        <f t="shared" si="76"/>
        <v>LIME</v>
      </c>
      <c r="I110" s="484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80" t="s">
        <v>94</v>
      </c>
      <c r="C111" s="481"/>
      <c r="D111" s="481"/>
      <c r="E111" s="481"/>
      <c r="F111" s="82" t="s">
        <v>55</v>
      </c>
      <c r="G111" s="82"/>
      <c r="H111" s="485" t="str">
        <f t="shared" si="72"/>
        <v>BLACK</v>
      </c>
      <c r="I111" s="484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80" t="s">
        <v>94</v>
      </c>
      <c r="C112" s="481"/>
      <c r="D112" s="481"/>
      <c r="E112" s="481"/>
      <c r="F112" s="82" t="s">
        <v>55</v>
      </c>
      <c r="G112" s="82"/>
      <c r="H112" s="485" t="str">
        <f t="shared" si="73"/>
        <v>GREY HEATHER</v>
      </c>
      <c r="I112" s="484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80" t="s">
        <v>94</v>
      </c>
      <c r="C113" s="481"/>
      <c r="D113" s="481"/>
      <c r="E113" s="481"/>
      <c r="F113" s="82" t="s">
        <v>55</v>
      </c>
      <c r="G113" s="82"/>
      <c r="H113" s="485" t="str">
        <f t="shared" si="74"/>
        <v>WASHED BURGUNDY</v>
      </c>
      <c r="I113" s="484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80" t="s">
        <v>94</v>
      </c>
      <c r="C114" s="481"/>
      <c r="D114" s="481"/>
      <c r="E114" s="481"/>
      <c r="F114" s="82" t="s">
        <v>55</v>
      </c>
      <c r="G114" s="82"/>
      <c r="H114" s="485" t="str">
        <f t="shared" si="76"/>
        <v>LIME</v>
      </c>
      <c r="I114" s="484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80" t="s">
        <v>95</v>
      </c>
      <c r="C115" s="481"/>
      <c r="D115" s="481"/>
      <c r="E115" s="481"/>
      <c r="F115" s="82" t="s">
        <v>92</v>
      </c>
      <c r="G115" s="82"/>
      <c r="H115" s="485" t="str">
        <f t="shared" si="72"/>
        <v>BLACK</v>
      </c>
      <c r="I115" s="484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80" t="s">
        <v>95</v>
      </c>
      <c r="C116" s="481"/>
      <c r="D116" s="481"/>
      <c r="E116" s="481"/>
      <c r="F116" s="82" t="s">
        <v>92</v>
      </c>
      <c r="G116" s="82"/>
      <c r="H116" s="485" t="str">
        <f t="shared" si="73"/>
        <v>GREY HEATHER</v>
      </c>
      <c r="I116" s="484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80" t="s">
        <v>95</v>
      </c>
      <c r="C117" s="481"/>
      <c r="D117" s="481"/>
      <c r="E117" s="481"/>
      <c r="F117" s="82" t="s">
        <v>92</v>
      </c>
      <c r="G117" s="82"/>
      <c r="H117" s="485" t="str">
        <f t="shared" si="74"/>
        <v>WASHED BURGUNDY</v>
      </c>
      <c r="I117" s="484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80" t="s">
        <v>95</v>
      </c>
      <c r="C118" s="481"/>
      <c r="D118" s="481"/>
      <c r="E118" s="481"/>
      <c r="F118" s="82" t="s">
        <v>92</v>
      </c>
      <c r="G118" s="82"/>
      <c r="H118" s="485" t="str">
        <f t="shared" si="76"/>
        <v>LIME</v>
      </c>
      <c r="I118" s="484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57" t="s">
        <v>96</v>
      </c>
      <c r="C119" s="486"/>
      <c r="D119" s="486"/>
      <c r="E119" s="458"/>
      <c r="F119" s="82" t="s">
        <v>38</v>
      </c>
      <c r="G119" s="82"/>
      <c r="H119" s="485" t="str">
        <f t="shared" si="72"/>
        <v>BLACK</v>
      </c>
      <c r="I119" s="484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80" t="s">
        <v>96</v>
      </c>
      <c r="C120" s="481"/>
      <c r="D120" s="481"/>
      <c r="E120" s="481"/>
      <c r="F120" s="82" t="s">
        <v>38</v>
      </c>
      <c r="G120" s="82"/>
      <c r="H120" s="485" t="str">
        <f t="shared" si="73"/>
        <v>GREY HEATHER</v>
      </c>
      <c r="I120" s="484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80" t="s">
        <v>96</v>
      </c>
      <c r="C121" s="481"/>
      <c r="D121" s="481"/>
      <c r="E121" s="481"/>
      <c r="F121" s="82" t="s">
        <v>38</v>
      </c>
      <c r="G121" s="82"/>
      <c r="H121" s="485" t="str">
        <f t="shared" si="74"/>
        <v>WASHED BURGUNDY</v>
      </c>
      <c r="I121" s="484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80" t="s">
        <v>96</v>
      </c>
      <c r="C122" s="481"/>
      <c r="D122" s="481"/>
      <c r="E122" s="481"/>
      <c r="F122" s="82" t="s">
        <v>38</v>
      </c>
      <c r="G122" s="82"/>
      <c r="H122" s="485" t="str">
        <f t="shared" si="76"/>
        <v>LIME</v>
      </c>
      <c r="I122" s="484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80" t="s">
        <v>97</v>
      </c>
      <c r="C123" s="481"/>
      <c r="D123" s="481"/>
      <c r="E123" s="481"/>
      <c r="F123" s="82" t="s">
        <v>92</v>
      </c>
      <c r="G123" s="82"/>
      <c r="H123" s="485" t="str">
        <f t="shared" si="72"/>
        <v>BLACK</v>
      </c>
      <c r="I123" s="484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57" t="s">
        <v>97</v>
      </c>
      <c r="C124" s="486"/>
      <c r="D124" s="486"/>
      <c r="E124" s="458"/>
      <c r="F124" s="82" t="s">
        <v>92</v>
      </c>
      <c r="G124" s="82"/>
      <c r="H124" s="485" t="str">
        <f t="shared" si="73"/>
        <v>GREY HEATHER</v>
      </c>
      <c r="I124" s="484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57" t="s">
        <v>97</v>
      </c>
      <c r="C125" s="486"/>
      <c r="D125" s="486"/>
      <c r="E125" s="458"/>
      <c r="F125" s="82" t="s">
        <v>92</v>
      </c>
      <c r="G125" s="82"/>
      <c r="H125" s="485" t="str">
        <f>$D$28</f>
        <v>WASHED BURGUNDY</v>
      </c>
      <c r="I125" s="484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57" t="s">
        <v>97</v>
      </c>
      <c r="C126" s="486"/>
      <c r="D126" s="486"/>
      <c r="E126" s="458"/>
      <c r="F126" s="82" t="s">
        <v>92</v>
      </c>
      <c r="G126" s="82"/>
      <c r="H126" s="485" t="str">
        <f>$D$33</f>
        <v>LIME</v>
      </c>
      <c r="I126" s="484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80" t="s">
        <v>110</v>
      </c>
      <c r="C127" s="481"/>
      <c r="D127" s="481"/>
      <c r="E127" s="481"/>
      <c r="F127" s="482" t="s">
        <v>111</v>
      </c>
      <c r="G127" s="82"/>
      <c r="H127" s="483" t="s">
        <v>134</v>
      </c>
      <c r="I127" s="484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80" t="s">
        <v>110</v>
      </c>
      <c r="C128" s="481"/>
      <c r="D128" s="481"/>
      <c r="E128" s="481"/>
      <c r="F128" s="482"/>
      <c r="G128" s="82"/>
      <c r="H128" s="483" t="s">
        <v>135</v>
      </c>
      <c r="I128" s="484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80" t="s">
        <v>110</v>
      </c>
      <c r="C129" s="481"/>
      <c r="D129" s="481"/>
      <c r="E129" s="481"/>
      <c r="F129" s="482"/>
      <c r="G129" s="82"/>
      <c r="H129" s="483" t="s">
        <v>136</v>
      </c>
      <c r="I129" s="484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80" t="s">
        <v>110</v>
      </c>
      <c r="C130" s="481"/>
      <c r="D130" s="481"/>
      <c r="E130" s="481"/>
      <c r="F130" s="482"/>
      <c r="G130" s="82"/>
      <c r="H130" s="483">
        <v>41</v>
      </c>
      <c r="I130" s="484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80" t="s">
        <v>110</v>
      </c>
      <c r="C131" s="481"/>
      <c r="D131" s="481"/>
      <c r="E131" s="481"/>
      <c r="F131" s="482"/>
      <c r="G131" s="82"/>
      <c r="H131" s="485">
        <v>42</v>
      </c>
      <c r="I131" s="484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65" t="s">
        <v>31</v>
      </c>
      <c r="K133" s="365"/>
      <c r="L133" s="365"/>
      <c r="M133" s="365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66" t="s">
        <v>49</v>
      </c>
      <c r="C135" s="467"/>
      <c r="D135" s="467"/>
      <c r="E135" s="467"/>
      <c r="F135" s="467"/>
      <c r="G135" s="467"/>
      <c r="H135" s="467"/>
      <c r="I135" s="473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74" t="s">
        <v>99</v>
      </c>
      <c r="E136" s="474"/>
      <c r="F136" s="474" t="s">
        <v>54</v>
      </c>
      <c r="G136" s="474"/>
      <c r="H136" s="474"/>
      <c r="I136" s="474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75" t="s">
        <v>122</v>
      </c>
      <c r="D137" s="477" t="s">
        <v>124</v>
      </c>
      <c r="E137" s="478"/>
      <c r="F137" s="479" t="s">
        <v>137</v>
      </c>
      <c r="G137" s="479"/>
      <c r="H137" s="479"/>
      <c r="I137" s="479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76"/>
      <c r="D138" s="443" t="s">
        <v>125</v>
      </c>
      <c r="E138" s="445"/>
      <c r="F138" s="479" t="s">
        <v>138</v>
      </c>
      <c r="G138" s="479"/>
      <c r="H138" s="479"/>
      <c r="I138" s="479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66"/>
      <c r="C140" s="467"/>
      <c r="D140" s="368"/>
      <c r="E140" s="368"/>
      <c r="F140" s="368"/>
      <c r="G140" s="368"/>
      <c r="H140" s="368"/>
      <c r="I140" s="369"/>
      <c r="J140" s="44"/>
      <c r="K140" s="44"/>
    </row>
    <row r="141" spans="1:16" s="12" customFormat="1" ht="28" hidden="1">
      <c r="A141" s="88"/>
      <c r="B141" s="457"/>
      <c r="C141" s="458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68" t="s">
        <v>119</v>
      </c>
      <c r="C142" s="468"/>
      <c r="D142" s="100"/>
      <c r="E142" s="100">
        <v>2.2000000000000002</v>
      </c>
      <c r="F142" s="469">
        <v>3</v>
      </c>
      <c r="G142" s="470"/>
      <c r="H142" s="470"/>
      <c r="I142" s="471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72" t="s">
        <v>155</v>
      </c>
      <c r="D144" s="472"/>
      <c r="E144" s="472"/>
      <c r="F144" s="472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66" t="s">
        <v>49</v>
      </c>
      <c r="C145" s="467"/>
      <c r="D145" s="467"/>
      <c r="E145" s="467"/>
      <c r="F145" s="467"/>
      <c r="G145" s="467"/>
      <c r="H145" s="467"/>
      <c r="I145" s="473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74" t="s">
        <v>69</v>
      </c>
      <c r="F146" s="375"/>
      <c r="G146" s="375"/>
      <c r="H146" s="375"/>
      <c r="I146" s="376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77" t="s">
        <v>161</v>
      </c>
      <c r="F147" s="378"/>
      <c r="G147" s="378"/>
      <c r="H147" s="378"/>
      <c r="I147" s="379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77" t="s">
        <v>171</v>
      </c>
      <c r="F148" s="378"/>
      <c r="G148" s="378"/>
      <c r="H148" s="378"/>
      <c r="I148" s="379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77" t="s">
        <v>161</v>
      </c>
      <c r="F149" s="378"/>
      <c r="G149" s="378"/>
      <c r="H149" s="378"/>
      <c r="I149" s="379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77" t="s">
        <v>161</v>
      </c>
      <c r="F150" s="378"/>
      <c r="G150" s="378"/>
      <c r="H150" s="378"/>
      <c r="I150" s="379"/>
      <c r="J150" s="44"/>
      <c r="K150" s="44"/>
      <c r="L150" s="44"/>
      <c r="M150" s="44"/>
      <c r="N150" s="44"/>
    </row>
    <row r="151" spans="1:16" s="12" customFormat="1" ht="28">
      <c r="A151" s="88"/>
      <c r="B151" s="466" t="s">
        <v>70</v>
      </c>
      <c r="C151" s="467"/>
      <c r="D151" s="368"/>
      <c r="E151" s="368"/>
      <c r="F151" s="368"/>
      <c r="G151" s="368"/>
      <c r="H151" s="368"/>
      <c r="I151" s="369"/>
      <c r="J151" s="44"/>
      <c r="K151" s="44"/>
    </row>
    <row r="152" spans="1:16" s="12" customFormat="1" ht="56.25" customHeight="1">
      <c r="A152" s="88"/>
      <c r="B152" s="457"/>
      <c r="C152" s="458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59" t="s">
        <v>162</v>
      </c>
      <c r="C153" s="460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61" t="s">
        <v>163</v>
      </c>
      <c r="C154" s="462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63" t="s">
        <v>71</v>
      </c>
      <c r="D157" s="464"/>
      <c r="E157" s="464"/>
      <c r="F157" s="464"/>
      <c r="G157" s="464"/>
      <c r="H157" s="464"/>
      <c r="I157" s="465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43" t="s">
        <v>164</v>
      </c>
      <c r="D158" s="444"/>
      <c r="E158" s="444"/>
      <c r="F158" s="444"/>
      <c r="G158" s="444"/>
      <c r="H158" s="444"/>
      <c r="I158" s="445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43" t="s">
        <v>165</v>
      </c>
      <c r="D159" s="444"/>
      <c r="E159" s="444"/>
      <c r="F159" s="444"/>
      <c r="G159" s="444"/>
      <c r="H159" s="444"/>
      <c r="I159" s="445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46" t="s">
        <v>164</v>
      </c>
      <c r="D160" s="447"/>
      <c r="E160" s="447"/>
      <c r="F160" s="447"/>
      <c r="G160" s="447"/>
      <c r="H160" s="447"/>
      <c r="I160" s="448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49"/>
      <c r="D161" s="450"/>
      <c r="E161" s="450"/>
      <c r="F161" s="450"/>
      <c r="G161" s="450"/>
      <c r="H161" s="450"/>
      <c r="I161" s="451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52"/>
      <c r="D162" s="453"/>
      <c r="E162" s="453"/>
      <c r="F162" s="453"/>
      <c r="G162" s="453"/>
      <c r="H162" s="453"/>
      <c r="I162" s="454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65" t="s">
        <v>78</v>
      </c>
      <c r="C164" s="365"/>
      <c r="D164" s="365"/>
      <c r="E164" s="365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55"/>
      <c r="B170" s="456"/>
      <c r="C170" s="456"/>
      <c r="D170" s="456"/>
      <c r="E170" s="456"/>
      <c r="F170" s="456"/>
      <c r="G170" s="456"/>
      <c r="H170" s="456"/>
      <c r="I170" s="456"/>
      <c r="J170" s="456"/>
      <c r="K170" s="456"/>
      <c r="L170" s="456"/>
      <c r="M170" s="456"/>
      <c r="N170" s="456"/>
      <c r="O170" s="456"/>
      <c r="P170" s="456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H06-ST125W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POSTCARD TEE WOMEN’S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 xml:space="preserve">BLACK 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61" t="str">
        <f>'1. CUTTING DOCKET'!M11</f>
        <v>SINGLE JERSEY 20'S 100% COTTON 190GSM- SOFT HAND FEEL</v>
      </c>
      <c r="C7" s="562"/>
      <c r="D7" s="562"/>
      <c r="E7" s="563"/>
    </row>
    <row r="8" spans="1:12" s="62" customFormat="1" ht="409.6" customHeight="1">
      <c r="A8" s="64" t="e">
        <f>'1. CUTTING DOCKET'!#REF!</f>
        <v>#REF!</v>
      </c>
      <c r="B8" s="564"/>
      <c r="C8" s="565"/>
      <c r="D8" s="566"/>
      <c r="E8" s="567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68" t="e">
        <f>'1. CUTTING DOCKET'!#REF!</f>
        <v>#REF!</v>
      </c>
      <c r="C13" s="562"/>
      <c r="D13" s="569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64"/>
      <c r="C14" s="565"/>
      <c r="D14" s="566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70" t="e">
        <f>'1. CUTTING DOCKET'!#REF!</f>
        <v>#REF!</v>
      </c>
      <c r="C17" s="571"/>
      <c r="D17" s="572"/>
      <c r="E17" s="573"/>
    </row>
    <row r="18" spans="1:5" s="62" customFormat="1" ht="90" customHeight="1">
      <c r="A18" s="61" t="e">
        <f>'1. CUTTING DOCKET'!#REF!</f>
        <v>#REF!</v>
      </c>
      <c r="B18" s="546" t="e">
        <f>'1. CUTTING DOCKET'!#REF!</f>
        <v>#REF!</v>
      </c>
      <c r="C18" s="541"/>
      <c r="D18" s="541"/>
      <c r="E18" s="547"/>
    </row>
    <row r="19" spans="1:5" s="62" customFormat="1" ht="409.6" customHeight="1">
      <c r="A19" s="166" t="s">
        <v>166</v>
      </c>
      <c r="B19" s="543"/>
      <c r="C19" s="544"/>
      <c r="D19" s="545"/>
      <c r="E19" s="545"/>
    </row>
    <row r="20" spans="1:5" s="62" customFormat="1" ht="79.5" customHeight="1">
      <c r="A20" s="61" t="e">
        <f>'1. CUTTING DOCKET'!#REF!</f>
        <v>#REF!</v>
      </c>
      <c r="B20" s="546" t="e">
        <f>'1. CUTTING DOCKET'!#REF!</f>
        <v>#REF!</v>
      </c>
      <c r="C20" s="541"/>
      <c r="D20" s="541"/>
      <c r="E20" s="547"/>
    </row>
    <row r="21" spans="1:5" s="62" customFormat="1" ht="346.5" customHeight="1">
      <c r="A21" s="64" t="s">
        <v>117</v>
      </c>
      <c r="B21" s="548"/>
      <c r="C21" s="549"/>
      <c r="D21" s="550"/>
      <c r="E21" s="551"/>
    </row>
    <row r="22" spans="1:5" s="62" customFormat="1" ht="35">
      <c r="A22" s="61">
        <f>'1. CUTTING DOCKET'!B36</f>
        <v>0</v>
      </c>
      <c r="B22" s="540" t="str">
        <f>'1. CUTTING DOCKET'!F36</f>
        <v>MÀU PHỤ LIỆU</v>
      </c>
      <c r="C22" s="541"/>
      <c r="D22" s="542"/>
      <c r="E22" s="101"/>
    </row>
    <row r="23" spans="1:5" s="62" customFormat="1" ht="299.25" customHeight="1">
      <c r="A23" s="66" t="s">
        <v>100</v>
      </c>
      <c r="B23" s="552"/>
      <c r="C23" s="553"/>
      <c r="D23" s="554"/>
      <c r="E23" s="554"/>
    </row>
    <row r="24" spans="1:5" s="62" customFormat="1" ht="101.5" customHeight="1">
      <c r="A24" s="61" t="str">
        <f>'1. CUTTING DOCKET'!B35</f>
        <v>PHẦN C : PHỤ LIỆU ĐÓNG GÓI</v>
      </c>
      <c r="B24" s="540">
        <f>'1. CUTTING DOCKET'!F35</f>
        <v>0</v>
      </c>
      <c r="C24" s="541"/>
      <c r="D24" s="542"/>
      <c r="E24" s="101"/>
    </row>
    <row r="25" spans="1:5" s="62" customFormat="1" ht="362.25" customHeight="1">
      <c r="A25" s="66" t="s">
        <v>172</v>
      </c>
      <c r="B25" s="555" t="s">
        <v>173</v>
      </c>
      <c r="C25" s="556"/>
      <c r="D25" s="557"/>
      <c r="E25" s="113"/>
    </row>
    <row r="26" spans="1:5" s="62" customFormat="1" ht="109.5" customHeight="1">
      <c r="A26" s="61" t="s">
        <v>101</v>
      </c>
      <c r="B26" s="540" t="e">
        <f>'1. CUTTING DOCKET'!#REF!</f>
        <v>#REF!</v>
      </c>
      <c r="C26" s="541"/>
      <c r="D26" s="542"/>
      <c r="E26" s="102"/>
    </row>
    <row r="27" spans="1:5" s="62" customFormat="1" ht="282" customHeight="1">
      <c r="A27" s="66" t="s">
        <v>102</v>
      </c>
      <c r="B27" s="558" t="s">
        <v>167</v>
      </c>
      <c r="C27" s="559"/>
      <c r="D27" s="560"/>
      <c r="E27" s="560"/>
    </row>
    <row r="28" spans="1:5" s="62" customFormat="1" ht="93.65" customHeight="1">
      <c r="A28" s="61" t="e">
        <f>'1. CUTTING DOCKET'!#REF!</f>
        <v>#REF!</v>
      </c>
      <c r="B28" s="540" t="e">
        <f>'1. CUTTING DOCKET'!#REF!</f>
        <v>#REF!</v>
      </c>
      <c r="C28" s="541"/>
      <c r="D28" s="542"/>
      <c r="E28" s="102"/>
    </row>
    <row r="29" spans="1:5" s="62" customFormat="1" ht="273" customHeight="1">
      <c r="A29" s="64" t="s">
        <v>103</v>
      </c>
      <c r="B29" s="532"/>
      <c r="C29" s="533"/>
      <c r="D29" s="534"/>
      <c r="E29" s="534"/>
    </row>
    <row r="30" spans="1:5" s="62" customFormat="1" ht="95.25" customHeight="1">
      <c r="A30" s="61" t="str">
        <f>'1. CUTTING DOCKET'!B43</f>
        <v>POLY BAG THÙNG</v>
      </c>
      <c r="B30" s="540" t="str">
        <f>'1. CUTTING DOCKET'!F43</f>
        <v>CLEAR</v>
      </c>
      <c r="C30" s="541"/>
      <c r="D30" s="542"/>
      <c r="E30" s="102"/>
    </row>
    <row r="31" spans="1:5" s="62" customFormat="1" ht="324.75" customHeight="1">
      <c r="A31" s="64"/>
      <c r="B31" s="532"/>
      <c r="C31" s="533"/>
      <c r="D31" s="534"/>
      <c r="E31" s="534"/>
    </row>
    <row r="32" spans="1:5" s="62" customFormat="1" ht="119.5" customHeight="1">
      <c r="A32" s="61" t="s">
        <v>105</v>
      </c>
      <c r="B32" s="540" t="e">
        <f>'1. CUTTING DOCKET'!#REF!</f>
        <v>#REF!</v>
      </c>
      <c r="C32" s="541"/>
      <c r="D32" s="542"/>
      <c r="E32" s="102"/>
    </row>
    <row r="33" spans="1:9" s="62" customFormat="1" ht="287.25" customHeight="1">
      <c r="A33" s="64" t="s">
        <v>106</v>
      </c>
      <c r="B33" s="532"/>
      <c r="C33" s="533"/>
      <c r="D33" s="534"/>
      <c r="E33" s="534"/>
    </row>
    <row r="34" spans="1:9" s="62" customFormat="1" ht="71.5" customHeight="1">
      <c r="A34" s="61" t="s">
        <v>96</v>
      </c>
      <c r="B34" s="540" t="s">
        <v>38</v>
      </c>
      <c r="C34" s="541"/>
      <c r="D34" s="542"/>
      <c r="E34" s="102"/>
    </row>
    <row r="35" spans="1:9" s="62" customFormat="1" ht="87" customHeight="1">
      <c r="A35" s="64" t="s">
        <v>104</v>
      </c>
      <c r="B35" s="532"/>
      <c r="C35" s="533"/>
      <c r="D35" s="534"/>
      <c r="E35" s="534"/>
    </row>
    <row r="36" spans="1:9" s="62" customFormat="1" ht="63.65" customHeight="1">
      <c r="A36" s="61" t="s">
        <v>97</v>
      </c>
      <c r="B36" s="540" t="s">
        <v>92</v>
      </c>
      <c r="C36" s="541"/>
      <c r="D36" s="542"/>
      <c r="E36" s="102"/>
    </row>
    <row r="37" spans="1:9" s="62" customFormat="1" ht="97.5" customHeight="1">
      <c r="A37" s="64" t="s">
        <v>104</v>
      </c>
      <c r="B37" s="532"/>
      <c r="C37" s="533"/>
      <c r="D37" s="534"/>
      <c r="E37" s="534"/>
    </row>
    <row r="38" spans="1:9" s="62" customFormat="1" ht="97.5" customHeight="1">
      <c r="A38" s="98" t="e">
        <f>'1. CUTTING DOCKET'!#REF!</f>
        <v>#REF!</v>
      </c>
      <c r="B38" s="535" t="e">
        <f>'1. CUTTING DOCKET'!#REF!</f>
        <v>#REF!</v>
      </c>
      <c r="C38" s="536"/>
      <c r="D38" s="537"/>
      <c r="E38" s="103"/>
    </row>
    <row r="39" spans="1:9" s="62" customFormat="1" ht="221.5" customHeight="1">
      <c r="A39" s="64"/>
      <c r="B39" s="538"/>
      <c r="C39" s="539"/>
      <c r="D39" s="538"/>
      <c r="E39" s="538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B46"/>
  <sheetViews>
    <sheetView view="pageBreakPreview" topLeftCell="A17" zoomScale="40" zoomScaleNormal="40" zoomScaleSheetLayoutView="40" zoomScalePageLayoutView="25" workbookViewId="0">
      <selection activeCell="J18" sqref="J18"/>
    </sheetView>
  </sheetViews>
  <sheetFormatPr defaultColWidth="9.1796875" defaultRowHeight="20"/>
  <cols>
    <col min="1" max="1" width="103.1796875" style="67" customWidth="1"/>
    <col min="2" max="2" width="181.632812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</row>
    <row r="3" spans="1:2" s="58" customFormat="1" ht="37.5" customHeight="1">
      <c r="A3" s="59" t="str">
        <f>'[11]1. CUTTING DOCKET'!B7</f>
        <v xml:space="preserve">STYLE NUMBER: </v>
      </c>
      <c r="B3" s="59" t="str">
        <f>'1. CUTTING DOCKET'!$D$7</f>
        <v>H06-ST125W</v>
      </c>
    </row>
    <row r="4" spans="1:2" s="58" customFormat="1" ht="37.5" customHeight="1">
      <c r="A4" s="59" t="str">
        <f>'[11]1. CUTTING DOCKET'!B8</f>
        <v xml:space="preserve">STYLE NAME : </v>
      </c>
      <c r="B4" s="59" t="str">
        <f>'1. CUTTING DOCKET'!$D$8</f>
        <v>POSTCARD TEE WOMEN’S</v>
      </c>
    </row>
    <row r="5" spans="1:2" s="58" customFormat="1" ht="76" customHeight="1">
      <c r="A5" s="199"/>
      <c r="B5" s="159" t="str">
        <f>'1. CUTTING DOCKET'!$D$18</f>
        <v xml:space="preserve">BLACK </v>
      </c>
    </row>
    <row r="6" spans="1:2" s="62" customFormat="1" ht="69.75" customHeight="1">
      <c r="A6" s="161" t="s">
        <v>32</v>
      </c>
      <c r="B6" s="161" t="str">
        <f>'1. CUTTING DOCKET'!$E$27</f>
        <v xml:space="preserve">BLACK </v>
      </c>
    </row>
    <row r="7" spans="1:2" s="62" customFormat="1" ht="93" customHeight="1">
      <c r="A7" s="200" t="s">
        <v>33</v>
      </c>
      <c r="B7" s="275" t="str">
        <f>'1. CUTTING DOCKET'!$M$11</f>
        <v>SINGLE JERSEY 20'S 100% COTTON 190GSM- SOFT HAND FEEL</v>
      </c>
    </row>
    <row r="8" spans="1:2" s="62" customFormat="1" ht="230.5" customHeight="1">
      <c r="A8" s="162" t="s">
        <v>32</v>
      </c>
      <c r="B8" s="277"/>
    </row>
    <row r="9" spans="1:2" s="62" customFormat="1" ht="79.5" customHeight="1">
      <c r="A9" s="161" t="str">
        <f>'1. CUTTING DOCKET'!$B$28</f>
        <v>100% COTTON 1x1RIB_ 260GSM</v>
      </c>
      <c r="B9" s="161" t="str">
        <f>B6</f>
        <v xml:space="preserve">BLACK </v>
      </c>
    </row>
    <row r="10" spans="1:2" s="62" customFormat="1" ht="230.5" customHeight="1">
      <c r="A10" s="162" t="s">
        <v>195</v>
      </c>
      <c r="B10" s="277"/>
    </row>
    <row r="11" spans="1:2" s="62" customFormat="1" ht="132" hidden="1" customHeight="1">
      <c r="A11" s="161" t="e">
        <f>'[11]1. CUTTING DOCKET'!#REF!</f>
        <v>#REF!</v>
      </c>
      <c r="B11" s="161"/>
    </row>
    <row r="12" spans="1:2" s="62" customFormat="1" ht="409.6" hidden="1" customHeight="1">
      <c r="A12" s="162" t="e">
        <f>'[11]1. CUTTING DOCKET'!#REF!</f>
        <v>#REF!</v>
      </c>
      <c r="B12" s="162"/>
    </row>
    <row r="13" spans="1:2" s="62" customFormat="1" ht="135" hidden="1" customHeight="1">
      <c r="A13" s="161" t="e">
        <f>'[11]1. CUTTING DOCKET'!#REF!</f>
        <v>#REF!</v>
      </c>
      <c r="B13" s="161"/>
    </row>
    <row r="14" spans="1:2" s="62" customFormat="1" ht="66.5" hidden="1" customHeight="1">
      <c r="A14" s="162" t="e">
        <f>'[11]1. CUTTING DOCKET'!#REF!</f>
        <v>#REF!</v>
      </c>
      <c r="B14" s="162"/>
    </row>
    <row r="15" spans="1:2" s="62" customFormat="1" ht="74.25" customHeight="1">
      <c r="A15" s="161" t="str">
        <f>'[11]1. CUTTING DOCKET'!B31</f>
        <v>CHỈ 40/2 MAY CHÍNH</v>
      </c>
      <c r="B15" s="165" t="str">
        <f>B5</f>
        <v xml:space="preserve">BLACK </v>
      </c>
    </row>
    <row r="16" spans="1:2" s="62" customFormat="1" ht="56.5" customHeight="1">
      <c r="A16" s="261"/>
      <c r="B16" s="278"/>
    </row>
    <row r="17" spans="1:2" s="62" customFormat="1" ht="143" customHeight="1">
      <c r="A17" s="272" t="str">
        <f>'1. CUTTING DOCKET'!B32</f>
        <v>NHÃN DỆT BẰNG VẢI 38MM*71MM 
(NHÃN CHÍNH-PHÂN THEO TỪNG SIZE)
CODE: HSC-ML-0075(WOMENS)</v>
      </c>
      <c r="B17" s="274" t="str">
        <f>'1. CUTTING DOCKET'!F32</f>
        <v>NỀN ĐEN CHỮ TRẮNG</v>
      </c>
    </row>
    <row r="18" spans="1:2" s="62" customFormat="1" ht="194" customHeight="1">
      <c r="A18" s="273" t="s">
        <v>203</v>
      </c>
      <c r="B18" s="276"/>
    </row>
    <row r="19" spans="1:2" s="62" customFormat="1" ht="122" customHeight="1">
      <c r="A19" s="272" t="str">
        <f>'1. CUTTING DOCKET'!$B$33</f>
        <v>NHÃN THÀNH PHẦN 100% COTTON
KÍCH THƯỚC: 82.2 *20 MM
CODE: CC-041</v>
      </c>
      <c r="B19" s="274" t="s">
        <v>241</v>
      </c>
    </row>
    <row r="20" spans="1:2" s="62" customFormat="1" ht="323" customHeight="1">
      <c r="A20" s="574" t="s">
        <v>219</v>
      </c>
      <c r="B20" s="576"/>
    </row>
    <row r="21" spans="1:2" s="62" customFormat="1" ht="136.5" hidden="1" customHeight="1">
      <c r="A21" s="575"/>
      <c r="B21" s="577"/>
    </row>
    <row r="22" spans="1:2" s="62" customFormat="1" ht="92" customHeight="1">
      <c r="A22" s="272" t="str">
        <f>'[11]1. CUTTING DOCKET'!$B$34</f>
        <v>NHÃN HSCO SATIN
CODE: HSC-ML-0002</v>
      </c>
      <c r="B22" s="274" t="s">
        <v>241</v>
      </c>
    </row>
    <row r="23" spans="1:2" s="62" customFormat="1" ht="209.5" customHeight="1">
      <c r="A23" s="273" t="s">
        <v>204</v>
      </c>
      <c r="B23" s="276"/>
    </row>
    <row r="24" spans="1:2" s="62" customFormat="1" ht="53" customHeight="1">
      <c r="A24" s="578" t="str">
        <f>'[12]1. CUTTING DOCKET'!B38</f>
        <v>THẺ BÀI + SIZE STICKER</v>
      </c>
      <c r="B24" s="274" t="s">
        <v>89</v>
      </c>
    </row>
    <row r="25" spans="1:2" s="62" customFormat="1" ht="58" customHeight="1">
      <c r="A25" s="579"/>
      <c r="B25" s="161" t="s">
        <v>246</v>
      </c>
    </row>
    <row r="26" spans="1:2" s="62" customFormat="1" ht="262" customHeight="1">
      <c r="A26" s="279" t="s">
        <v>247</v>
      </c>
      <c r="B26" s="280"/>
    </row>
    <row r="27" spans="1:2" s="62" customFormat="1" ht="52" customHeight="1">
      <c r="A27" s="272" t="str">
        <f>'[12]1. CUTTING DOCKET'!B39</f>
        <v>ĐẠN BẮN TREO THẺ BÀI</v>
      </c>
      <c r="B27" s="274" t="s">
        <v>39</v>
      </c>
    </row>
    <row r="28" spans="1:2" s="62" customFormat="1" ht="202.5" customHeight="1">
      <c r="A28" s="279" t="s">
        <v>248</v>
      </c>
      <c r="B28" s="281"/>
    </row>
    <row r="29" spans="1:2" s="62" customFormat="1" ht="90" customHeight="1">
      <c r="A29" s="272" t="str">
        <f>'[12]1. CUTTING DOCKET'!B40</f>
        <v>STICKER BARCODE TẠI THẺ BÀI
KÍCH THƯỚC: 20CMX30CM</v>
      </c>
      <c r="B29" s="274" t="s">
        <v>89</v>
      </c>
    </row>
    <row r="30" spans="1:2" s="62" customFormat="1" ht="185.5" customHeight="1">
      <c r="A30" s="279" t="s">
        <v>249</v>
      </c>
      <c r="B30" s="281"/>
    </row>
    <row r="31" spans="1:2" s="62" customFormat="1" ht="88" customHeight="1">
      <c r="A31" s="272" t="str">
        <f>'[12]1. CUTTING DOCKET'!B41</f>
        <v>STICKER BARCODE TẠI POLY BAG
KÍCH THƯỚC: 35CMX55CM</v>
      </c>
      <c r="B31" s="274" t="str">
        <f>B29</f>
        <v>NỀN TRẮNG CHỮ ĐEN</v>
      </c>
    </row>
    <row r="32" spans="1:2" s="62" customFormat="1" ht="169" customHeight="1">
      <c r="A32" s="279" t="s">
        <v>250</v>
      </c>
      <c r="B32" s="281"/>
    </row>
    <row r="33" spans="1:2" s="62" customFormat="1" ht="80" customHeight="1">
      <c r="A33" s="272" t="str">
        <f>'[12]1. CUTTING DOCKET'!B42</f>
        <v>STICKER CARTON CHI TIẾT TỪNG CỬA HÀNG</v>
      </c>
      <c r="B33" s="274" t="str">
        <f>B31</f>
        <v>NỀN TRẮNG CHỮ ĐEN</v>
      </c>
    </row>
    <row r="34" spans="1:2" s="62" customFormat="1" ht="173.5" customHeight="1">
      <c r="A34" s="279" t="s">
        <v>251</v>
      </c>
      <c r="B34" s="281"/>
    </row>
    <row r="35" spans="1:2" s="62" customFormat="1" ht="51" customHeight="1">
      <c r="A35" s="272" t="str">
        <f>'[12]1. CUTTING DOCKET'!B43</f>
        <v>POLY BAG LỚN</v>
      </c>
      <c r="B35" s="274" t="s">
        <v>92</v>
      </c>
    </row>
    <row r="36" spans="1:2" s="62" customFormat="1" ht="96" customHeight="1">
      <c r="A36" s="279" t="s">
        <v>252</v>
      </c>
      <c r="B36" s="281"/>
    </row>
    <row r="37" spans="1:2" s="62" customFormat="1" ht="35">
      <c r="A37" s="272" t="str">
        <f>'[12]1. CUTTING DOCKET'!B44</f>
        <v>POLY BAG THÙNG</v>
      </c>
      <c r="B37" s="274" t="s">
        <v>92</v>
      </c>
    </row>
    <row r="38" spans="1:2" s="62" customFormat="1" ht="72.5" customHeight="1">
      <c r="A38" s="279" t="s">
        <v>253</v>
      </c>
      <c r="B38" s="281"/>
    </row>
    <row r="39" spans="1:2" s="62" customFormat="1" ht="54" customHeight="1">
      <c r="A39" s="272" t="s">
        <v>215</v>
      </c>
      <c r="B39" s="274" t="s">
        <v>92</v>
      </c>
    </row>
    <row r="40" spans="1:2" s="62" customFormat="1" ht="167.5" customHeight="1">
      <c r="A40" s="279" t="s">
        <v>254</v>
      </c>
      <c r="B40" s="280"/>
    </row>
    <row r="41" spans="1:2" s="62" customFormat="1" ht="55" customHeight="1">
      <c r="A41" s="272" t="s">
        <v>216</v>
      </c>
      <c r="B41" s="274" t="s">
        <v>92</v>
      </c>
    </row>
    <row r="42" spans="1:2" s="62" customFormat="1" ht="104.5" customHeight="1">
      <c r="A42" s="279" t="s">
        <v>254</v>
      </c>
      <c r="B42" s="280"/>
    </row>
    <row r="43" spans="1:2" s="62" customFormat="1" ht="51.5" customHeight="1">
      <c r="A43" s="272" t="s">
        <v>217</v>
      </c>
      <c r="B43" s="274" t="s">
        <v>55</v>
      </c>
    </row>
    <row r="44" spans="1:2" s="62" customFormat="1" ht="104.5" customHeight="1">
      <c r="A44" s="279" t="s">
        <v>255</v>
      </c>
      <c r="B44" s="280"/>
    </row>
    <row r="45" spans="1:2" s="62" customFormat="1" ht="46" customHeight="1">
      <c r="A45" s="272" t="s">
        <v>187</v>
      </c>
      <c r="B45" s="274" t="str">
        <f>B43</f>
        <v>NATURAL</v>
      </c>
    </row>
    <row r="46" spans="1:2" s="62" customFormat="1" ht="104.5" customHeight="1">
      <c r="A46" s="279" t="s">
        <v>253</v>
      </c>
      <c r="B46" s="281"/>
    </row>
  </sheetData>
  <mergeCells count="3">
    <mergeCell ref="A20:A21"/>
    <mergeCell ref="B20:B21"/>
    <mergeCell ref="A24:A25"/>
  </mergeCells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32" max="1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C4156-D421-4013-97BC-362E8FE2B68C}">
  <sheetPr>
    <pageSetUpPr fitToPage="1"/>
  </sheetPr>
  <dimension ref="A1:O41"/>
  <sheetViews>
    <sheetView view="pageBreakPreview" topLeftCell="A3" zoomScale="40" zoomScaleNormal="40" zoomScaleSheetLayoutView="40" workbookViewId="0">
      <selection activeCell="E5" sqref="E5"/>
    </sheetView>
  </sheetViews>
  <sheetFormatPr defaultColWidth="7.54296875" defaultRowHeight="27.5"/>
  <cols>
    <col min="1" max="1" width="13.453125" style="282" customWidth="1"/>
    <col min="2" max="2" width="30.54296875" style="282" customWidth="1"/>
    <col min="3" max="3" width="38.26953125" style="282" bestFit="1" customWidth="1"/>
    <col min="4" max="4" width="109.7265625" style="282" bestFit="1" customWidth="1"/>
    <col min="5" max="5" width="35" style="353" customWidth="1"/>
    <col min="6" max="6" width="35" style="353" hidden="1" customWidth="1"/>
    <col min="7" max="7" width="27" style="353" customWidth="1"/>
    <col min="8" max="8" width="27" style="353" hidden="1" customWidth="1"/>
    <col min="9" max="9" width="26.453125" style="353" customWidth="1"/>
    <col min="10" max="10" width="26.81640625" style="353" customWidth="1"/>
    <col min="11" max="11" width="24.54296875" style="353" customWidth="1"/>
    <col min="12" max="12" width="28.1796875" style="353" customWidth="1"/>
    <col min="13" max="13" width="27.453125" style="353" customWidth="1"/>
    <col min="14" max="14" width="68" style="282" customWidth="1"/>
    <col min="15" max="15" width="152.453125" style="282" customWidth="1"/>
    <col min="16" max="16384" width="7.54296875" style="282"/>
  </cols>
  <sheetData>
    <row r="1" spans="1:13" ht="36" customHeight="1">
      <c r="A1" s="580" t="s">
        <v>278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2"/>
    </row>
    <row r="2" spans="1:13" ht="36" customHeight="1">
      <c r="A2" s="580" t="s">
        <v>279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2"/>
    </row>
    <row r="3" spans="1:13" s="290" customFormat="1" ht="51" customHeight="1">
      <c r="A3" s="283"/>
      <c r="B3" s="284" t="s">
        <v>280</v>
      </c>
      <c r="C3" s="285"/>
      <c r="D3" s="286" t="s">
        <v>281</v>
      </c>
      <c r="E3" s="287"/>
      <c r="F3" s="287"/>
      <c r="G3" s="287"/>
      <c r="H3" s="287"/>
      <c r="I3" s="287" t="s">
        <v>282</v>
      </c>
      <c r="J3" s="287" t="s">
        <v>60</v>
      </c>
      <c r="K3" s="288"/>
      <c r="L3" s="289" t="s">
        <v>283</v>
      </c>
      <c r="M3" s="288"/>
    </row>
    <row r="4" spans="1:13" s="290" customFormat="1" ht="33" customHeight="1">
      <c r="A4" s="291"/>
      <c r="B4" s="292" t="s">
        <v>284</v>
      </c>
      <c r="C4" s="285"/>
      <c r="D4" s="293"/>
      <c r="E4" s="294"/>
      <c r="F4" s="294"/>
      <c r="G4" s="294"/>
      <c r="H4" s="294"/>
      <c r="I4" s="294" t="s">
        <v>285</v>
      </c>
      <c r="J4" s="294" t="s">
        <v>286</v>
      </c>
      <c r="K4" s="294"/>
      <c r="L4" s="294" t="s">
        <v>287</v>
      </c>
      <c r="M4" s="295"/>
    </row>
    <row r="5" spans="1:13" s="290" customFormat="1">
      <c r="A5" s="296"/>
      <c r="B5" s="297" t="s">
        <v>288</v>
      </c>
      <c r="C5" s="285"/>
      <c r="D5" s="298" t="s">
        <v>229</v>
      </c>
      <c r="E5" s="299"/>
      <c r="F5" s="299"/>
      <c r="G5" s="299"/>
      <c r="H5" s="299"/>
      <c r="I5" s="299" t="s">
        <v>289</v>
      </c>
      <c r="J5" s="299" t="s">
        <v>290</v>
      </c>
      <c r="K5" s="300"/>
      <c r="L5" s="299" t="s">
        <v>291</v>
      </c>
      <c r="M5" s="301"/>
    </row>
    <row r="6" spans="1:13" ht="72.75" customHeight="1">
      <c r="A6" s="302"/>
      <c r="B6" s="302"/>
      <c r="C6" s="302"/>
      <c r="D6" s="302"/>
      <c r="E6" s="583" t="s">
        <v>256</v>
      </c>
      <c r="F6" s="584"/>
      <c r="G6" s="584"/>
      <c r="H6" s="584"/>
      <c r="I6" s="584"/>
      <c r="J6" s="584"/>
      <c r="K6" s="584"/>
      <c r="L6" s="584"/>
      <c r="M6" s="584"/>
    </row>
    <row r="7" spans="1:13" s="311" customFormat="1" ht="71.25" customHeight="1">
      <c r="A7" s="303" t="s">
        <v>292</v>
      </c>
      <c r="B7" s="304" t="s">
        <v>293</v>
      </c>
      <c r="C7" s="305" t="s">
        <v>294</v>
      </c>
      <c r="D7" s="306" t="s">
        <v>294</v>
      </c>
      <c r="E7" s="307" t="s">
        <v>295</v>
      </c>
      <c r="F7" s="307" t="s">
        <v>296</v>
      </c>
      <c r="G7" s="307" t="s">
        <v>182</v>
      </c>
      <c r="H7" s="308" t="s">
        <v>297</v>
      </c>
      <c r="I7" s="309" t="s">
        <v>298</v>
      </c>
      <c r="J7" s="310" t="s">
        <v>10</v>
      </c>
      <c r="K7" s="308" t="s">
        <v>57</v>
      </c>
      <c r="L7" s="308" t="s">
        <v>58</v>
      </c>
      <c r="M7" s="308" t="s">
        <v>299</v>
      </c>
    </row>
    <row r="8" spans="1:13" ht="63" customHeight="1">
      <c r="A8" s="312" t="s">
        <v>300</v>
      </c>
      <c r="B8" s="313" t="s">
        <v>301</v>
      </c>
      <c r="C8" s="314"/>
      <c r="D8" s="312" t="s">
        <v>302</v>
      </c>
      <c r="E8" s="315" t="s">
        <v>222</v>
      </c>
      <c r="F8" s="316" t="s">
        <v>222</v>
      </c>
      <c r="G8" s="317">
        <f>I8-M8</f>
        <v>7.5</v>
      </c>
      <c r="H8" s="316" t="s">
        <v>303</v>
      </c>
      <c r="I8" s="318">
        <v>7.75</v>
      </c>
      <c r="J8" s="317">
        <f>I8+M8</f>
        <v>8</v>
      </c>
      <c r="K8" s="317">
        <f t="shared" ref="K8:K23" si="0">J8+M8</f>
        <v>8.25</v>
      </c>
      <c r="L8" s="319">
        <f t="shared" ref="L8:L23" si="1">K8+M8</f>
        <v>8.5</v>
      </c>
      <c r="M8" s="319">
        <v>0.25</v>
      </c>
    </row>
    <row r="9" spans="1:13" ht="63" customHeight="1">
      <c r="A9" s="312" t="s">
        <v>304</v>
      </c>
      <c r="B9" s="313" t="s">
        <v>230</v>
      </c>
      <c r="C9" s="314"/>
      <c r="D9" s="312" t="s">
        <v>305</v>
      </c>
      <c r="E9" s="315" t="s">
        <v>223</v>
      </c>
      <c r="F9" s="320">
        <v>0.25</v>
      </c>
      <c r="G9" s="317">
        <f>I9-M9</f>
        <v>4</v>
      </c>
      <c r="H9" s="321">
        <v>4</v>
      </c>
      <c r="I9" s="322">
        <v>4.125</v>
      </c>
      <c r="J9" s="317">
        <f>I9+M9</f>
        <v>4.25</v>
      </c>
      <c r="K9" s="317">
        <f t="shared" si="0"/>
        <v>4.375</v>
      </c>
      <c r="L9" s="319">
        <f t="shared" si="1"/>
        <v>4.5</v>
      </c>
      <c r="M9" s="319">
        <v>0.125</v>
      </c>
    </row>
    <row r="10" spans="1:13" ht="63" customHeight="1">
      <c r="A10" s="312" t="s">
        <v>306</v>
      </c>
      <c r="B10" s="313" t="s">
        <v>231</v>
      </c>
      <c r="C10" s="314"/>
      <c r="D10" s="312" t="s">
        <v>307</v>
      </c>
      <c r="E10" s="315" t="s">
        <v>223</v>
      </c>
      <c r="F10" s="316" t="s">
        <v>223</v>
      </c>
      <c r="G10" s="317">
        <f>I10-M10</f>
        <v>1.25</v>
      </c>
      <c r="H10" s="316" t="s">
        <v>308</v>
      </c>
      <c r="I10" s="318" t="s">
        <v>308</v>
      </c>
      <c r="J10" s="317">
        <f>I10+M10</f>
        <v>1.25</v>
      </c>
      <c r="K10" s="317">
        <f t="shared" si="0"/>
        <v>1.25</v>
      </c>
      <c r="L10" s="319">
        <f t="shared" si="1"/>
        <v>1.25</v>
      </c>
      <c r="M10" s="319">
        <v>0</v>
      </c>
    </row>
    <row r="11" spans="1:13" ht="63" customHeight="1">
      <c r="A11" s="312" t="s">
        <v>309</v>
      </c>
      <c r="B11" s="313" t="s">
        <v>232</v>
      </c>
      <c r="C11" s="314"/>
      <c r="D11" s="312" t="s">
        <v>310</v>
      </c>
      <c r="E11" s="315" t="s">
        <v>223</v>
      </c>
      <c r="F11" s="316" t="s">
        <v>223</v>
      </c>
      <c r="G11" s="317">
        <v>0.875</v>
      </c>
      <c r="H11" s="316" t="s">
        <v>311</v>
      </c>
      <c r="I11" s="318" t="s">
        <v>311</v>
      </c>
      <c r="J11" s="317">
        <v>0.875</v>
      </c>
      <c r="K11" s="317">
        <f t="shared" si="0"/>
        <v>0.875</v>
      </c>
      <c r="L11" s="319">
        <f t="shared" si="1"/>
        <v>0.875</v>
      </c>
      <c r="M11" s="319">
        <v>0</v>
      </c>
    </row>
    <row r="12" spans="1:13" ht="57" customHeight="1">
      <c r="A12" s="312" t="s">
        <v>312</v>
      </c>
      <c r="B12" s="313" t="s">
        <v>233</v>
      </c>
      <c r="C12" s="314"/>
      <c r="D12" s="312" t="s">
        <v>313</v>
      </c>
      <c r="E12" s="315" t="s">
        <v>314</v>
      </c>
      <c r="F12" s="316" t="s">
        <v>314</v>
      </c>
      <c r="G12" s="317">
        <f>I12-M12</f>
        <v>17.5</v>
      </c>
      <c r="H12" s="316" t="s">
        <v>257</v>
      </c>
      <c r="I12" s="318">
        <v>18</v>
      </c>
      <c r="J12" s="317">
        <f>I12+M12</f>
        <v>18.5</v>
      </c>
      <c r="K12" s="317">
        <f t="shared" si="0"/>
        <v>19</v>
      </c>
      <c r="L12" s="319">
        <f t="shared" si="1"/>
        <v>19.5</v>
      </c>
      <c r="M12" s="319">
        <v>0.5</v>
      </c>
    </row>
    <row r="13" spans="1:13" ht="63" customHeight="1">
      <c r="A13" s="312" t="s">
        <v>315</v>
      </c>
      <c r="B13" s="313" t="s">
        <v>234</v>
      </c>
      <c r="C13" s="314"/>
      <c r="D13" s="312" t="s">
        <v>316</v>
      </c>
      <c r="E13" s="315" t="s">
        <v>314</v>
      </c>
      <c r="F13" s="316" t="s">
        <v>314</v>
      </c>
      <c r="G13" s="317">
        <f>I13-M13</f>
        <v>16</v>
      </c>
      <c r="H13" s="321">
        <v>16</v>
      </c>
      <c r="I13" s="322">
        <v>16.5</v>
      </c>
      <c r="J13" s="317">
        <f>I13+M13</f>
        <v>17</v>
      </c>
      <c r="K13" s="317">
        <f t="shared" si="0"/>
        <v>17.5</v>
      </c>
      <c r="L13" s="319">
        <f t="shared" si="1"/>
        <v>18</v>
      </c>
      <c r="M13" s="319">
        <v>0.5</v>
      </c>
    </row>
    <row r="14" spans="1:13" ht="63" customHeight="1">
      <c r="A14" s="312" t="s">
        <v>317</v>
      </c>
      <c r="B14" s="313" t="s">
        <v>235</v>
      </c>
      <c r="C14" s="314"/>
      <c r="D14" s="312" t="s">
        <v>318</v>
      </c>
      <c r="E14" s="315" t="s">
        <v>314</v>
      </c>
      <c r="F14" s="316" t="s">
        <v>314</v>
      </c>
      <c r="G14" s="317">
        <f>I14-M14</f>
        <v>16.5</v>
      </c>
      <c r="H14" s="316" t="s">
        <v>319</v>
      </c>
      <c r="I14" s="318">
        <v>17</v>
      </c>
      <c r="J14" s="317">
        <f>I14+M14</f>
        <v>17.5</v>
      </c>
      <c r="K14" s="317">
        <f t="shared" si="0"/>
        <v>18</v>
      </c>
      <c r="L14" s="319">
        <f t="shared" si="1"/>
        <v>18.5</v>
      </c>
      <c r="M14" s="319">
        <v>0.5</v>
      </c>
    </row>
    <row r="15" spans="1:13" ht="63" customHeight="1">
      <c r="A15" s="312" t="s">
        <v>320</v>
      </c>
      <c r="B15" s="313" t="s">
        <v>236</v>
      </c>
      <c r="C15" s="314"/>
      <c r="D15" s="312" t="s">
        <v>321</v>
      </c>
      <c r="E15" s="315" t="s">
        <v>222</v>
      </c>
      <c r="F15" s="320">
        <v>0.375</v>
      </c>
      <c r="G15" s="317">
        <f>I15-M15</f>
        <v>9.125</v>
      </c>
      <c r="H15" s="321">
        <v>9</v>
      </c>
      <c r="I15" s="322">
        <v>9.375</v>
      </c>
      <c r="J15" s="317">
        <f>I15+M15</f>
        <v>9.625</v>
      </c>
      <c r="K15" s="317">
        <f t="shared" si="0"/>
        <v>9.875</v>
      </c>
      <c r="L15" s="319">
        <f t="shared" si="1"/>
        <v>10.125</v>
      </c>
      <c r="M15" s="319">
        <v>0.25</v>
      </c>
    </row>
    <row r="16" spans="1:13" ht="63" customHeight="1">
      <c r="A16" s="312" t="s">
        <v>322</v>
      </c>
      <c r="B16" s="313" t="s">
        <v>237</v>
      </c>
      <c r="C16" s="314"/>
      <c r="D16" s="312" t="s">
        <v>323</v>
      </c>
      <c r="E16" s="315" t="s">
        <v>324</v>
      </c>
      <c r="F16" s="320">
        <v>0.125</v>
      </c>
      <c r="G16" s="317">
        <f>I16-M16</f>
        <v>1</v>
      </c>
      <c r="H16" s="321">
        <v>1</v>
      </c>
      <c r="I16" s="322">
        <v>1</v>
      </c>
      <c r="J16" s="317">
        <f>I16+M16</f>
        <v>1</v>
      </c>
      <c r="K16" s="317">
        <f t="shared" si="0"/>
        <v>1</v>
      </c>
      <c r="L16" s="319">
        <f t="shared" si="1"/>
        <v>1</v>
      </c>
      <c r="M16" s="319">
        <v>0</v>
      </c>
    </row>
    <row r="17" spans="1:15" ht="63" customHeight="1">
      <c r="A17" s="312" t="s">
        <v>57</v>
      </c>
      <c r="B17" s="313" t="s">
        <v>325</v>
      </c>
      <c r="C17" s="314"/>
      <c r="D17" s="312" t="s">
        <v>326</v>
      </c>
      <c r="E17" s="315" t="s">
        <v>324</v>
      </c>
      <c r="F17" s="320">
        <v>0.125</v>
      </c>
      <c r="G17" s="317">
        <v>0.375</v>
      </c>
      <c r="H17" s="316" t="s">
        <v>314</v>
      </c>
      <c r="I17" s="318" t="s">
        <v>314</v>
      </c>
      <c r="J17" s="317">
        <v>0.375</v>
      </c>
      <c r="K17" s="317">
        <f t="shared" si="0"/>
        <v>0.375</v>
      </c>
      <c r="L17" s="319">
        <f t="shared" si="1"/>
        <v>0.375</v>
      </c>
      <c r="M17" s="319">
        <v>0</v>
      </c>
    </row>
    <row r="18" spans="1:15" ht="63" customHeight="1">
      <c r="A18" s="312" t="s">
        <v>10</v>
      </c>
      <c r="B18" s="313" t="s">
        <v>327</v>
      </c>
      <c r="C18" s="314"/>
      <c r="D18" s="312" t="s">
        <v>328</v>
      </c>
      <c r="E18" s="323">
        <v>1</v>
      </c>
      <c r="F18" s="321">
        <v>1</v>
      </c>
      <c r="G18" s="317">
        <f t="shared" ref="G18:G23" si="2">I18-M18</f>
        <v>36.125</v>
      </c>
      <c r="H18" s="321">
        <v>37</v>
      </c>
      <c r="I18" s="322">
        <v>38.125</v>
      </c>
      <c r="J18" s="317">
        <f t="shared" ref="J18:J23" si="3">I18+M18</f>
        <v>40.125</v>
      </c>
      <c r="K18" s="317">
        <f t="shared" si="0"/>
        <v>42.125</v>
      </c>
      <c r="L18" s="319">
        <f t="shared" si="1"/>
        <v>44.125</v>
      </c>
      <c r="M18" s="319">
        <v>2</v>
      </c>
    </row>
    <row r="19" spans="1:15" ht="67.5" customHeight="1">
      <c r="A19" s="312" t="s">
        <v>329</v>
      </c>
      <c r="B19" s="313" t="s">
        <v>238</v>
      </c>
      <c r="C19" s="314"/>
      <c r="D19" s="312" t="s">
        <v>330</v>
      </c>
      <c r="E19" s="323">
        <v>1</v>
      </c>
      <c r="F19" s="321">
        <v>1</v>
      </c>
      <c r="G19" s="317">
        <f t="shared" si="2"/>
        <v>36.625</v>
      </c>
      <c r="H19" s="316" t="s">
        <v>331</v>
      </c>
      <c r="I19" s="318">
        <v>38.625</v>
      </c>
      <c r="J19" s="317">
        <f t="shared" si="3"/>
        <v>40.625</v>
      </c>
      <c r="K19" s="317">
        <f t="shared" si="0"/>
        <v>42.625</v>
      </c>
      <c r="L19" s="319">
        <f t="shared" si="1"/>
        <v>44.625</v>
      </c>
      <c r="M19" s="319">
        <v>2</v>
      </c>
    </row>
    <row r="20" spans="1:15" ht="62.25" customHeight="1">
      <c r="A20" s="312" t="s">
        <v>332</v>
      </c>
      <c r="B20" s="313" t="s">
        <v>333</v>
      </c>
      <c r="C20" s="314"/>
      <c r="D20" s="312" t="s">
        <v>334</v>
      </c>
      <c r="E20" s="315" t="s">
        <v>314</v>
      </c>
      <c r="F20" s="320">
        <v>0.5</v>
      </c>
      <c r="G20" s="317">
        <f t="shared" si="2"/>
        <v>24.5</v>
      </c>
      <c r="H20" s="321">
        <v>24</v>
      </c>
      <c r="I20" s="322">
        <v>25</v>
      </c>
      <c r="J20" s="317">
        <f t="shared" si="3"/>
        <v>25.5</v>
      </c>
      <c r="K20" s="317">
        <f t="shared" si="0"/>
        <v>26</v>
      </c>
      <c r="L20" s="319">
        <f t="shared" si="1"/>
        <v>26.5</v>
      </c>
      <c r="M20" s="319">
        <v>0.5</v>
      </c>
    </row>
    <row r="21" spans="1:15" ht="54" customHeight="1">
      <c r="A21" s="312" t="s">
        <v>335</v>
      </c>
      <c r="B21" s="313" t="s">
        <v>239</v>
      </c>
      <c r="C21" s="314"/>
      <c r="D21" s="312" t="s">
        <v>336</v>
      </c>
      <c r="E21" s="315" t="s">
        <v>314</v>
      </c>
      <c r="F21" s="320">
        <v>0.5</v>
      </c>
      <c r="G21" s="317">
        <f t="shared" si="2"/>
        <v>16.625</v>
      </c>
      <c r="H21" s="316" t="s">
        <v>319</v>
      </c>
      <c r="I21" s="318">
        <v>17.125</v>
      </c>
      <c r="J21" s="317">
        <f t="shared" si="3"/>
        <v>17.625</v>
      </c>
      <c r="K21" s="317">
        <f t="shared" si="0"/>
        <v>18.125</v>
      </c>
      <c r="L21" s="319">
        <f t="shared" si="1"/>
        <v>18.625</v>
      </c>
      <c r="M21" s="319">
        <v>0.5</v>
      </c>
    </row>
    <row r="22" spans="1:15" ht="49.5" customHeight="1">
      <c r="A22" s="312" t="s">
        <v>60</v>
      </c>
      <c r="B22" s="313" t="s">
        <v>337</v>
      </c>
      <c r="C22" s="314"/>
      <c r="D22" s="312" t="s">
        <v>338</v>
      </c>
      <c r="E22" s="315" t="s">
        <v>314</v>
      </c>
      <c r="F22" s="320">
        <v>0.5</v>
      </c>
      <c r="G22" s="317">
        <f t="shared" si="2"/>
        <v>15</v>
      </c>
      <c r="H22" s="321">
        <v>15</v>
      </c>
      <c r="I22" s="322">
        <v>15.5</v>
      </c>
      <c r="J22" s="317">
        <f t="shared" si="3"/>
        <v>16</v>
      </c>
      <c r="K22" s="317">
        <f t="shared" si="0"/>
        <v>16.5</v>
      </c>
      <c r="L22" s="319">
        <f t="shared" si="1"/>
        <v>17</v>
      </c>
      <c r="M22" s="319">
        <v>0.5</v>
      </c>
    </row>
    <row r="23" spans="1:15" ht="71.25" customHeight="1">
      <c r="A23" s="312" t="s">
        <v>339</v>
      </c>
      <c r="B23" s="313" t="s">
        <v>340</v>
      </c>
      <c r="C23" s="314"/>
      <c r="D23" s="312" t="s">
        <v>341</v>
      </c>
      <c r="E23" s="315" t="s">
        <v>314</v>
      </c>
      <c r="F23" s="324">
        <v>0.5</v>
      </c>
      <c r="G23" s="325">
        <f t="shared" si="2"/>
        <v>13.5</v>
      </c>
      <c r="H23" s="326" t="s">
        <v>342</v>
      </c>
      <c r="I23" s="327">
        <v>14</v>
      </c>
      <c r="J23" s="325">
        <f t="shared" si="3"/>
        <v>14.5</v>
      </c>
      <c r="K23" s="325">
        <f t="shared" si="0"/>
        <v>15</v>
      </c>
      <c r="L23" s="328">
        <f t="shared" si="1"/>
        <v>15.5</v>
      </c>
      <c r="M23" s="319">
        <v>0.5</v>
      </c>
    </row>
    <row r="24" spans="1:15" s="332" customFormat="1" ht="51.75" hidden="1" customHeight="1">
      <c r="A24" s="329"/>
      <c r="B24" s="330"/>
      <c r="C24" s="330"/>
      <c r="D24" s="330"/>
      <c r="E24" s="331"/>
      <c r="F24" s="585" t="s">
        <v>258</v>
      </c>
      <c r="G24" s="585"/>
      <c r="H24" s="585"/>
      <c r="I24" s="585"/>
      <c r="J24" s="585"/>
      <c r="K24" s="585"/>
      <c r="L24" s="585"/>
      <c r="M24" s="331"/>
    </row>
    <row r="25" spans="1:15" s="332" customFormat="1" ht="31.5" customHeight="1">
      <c r="A25" s="333"/>
      <c r="B25" s="334"/>
      <c r="C25" s="334"/>
      <c r="D25" s="335"/>
      <c r="E25" s="336"/>
      <c r="F25" s="336"/>
      <c r="G25" s="336"/>
      <c r="H25" s="336"/>
      <c r="I25" s="336"/>
      <c r="J25" s="336"/>
      <c r="K25" s="336"/>
      <c r="L25" s="336"/>
      <c r="M25" s="336"/>
    </row>
    <row r="26" spans="1:15" s="332" customFormat="1" ht="63.65" hidden="1" customHeight="1">
      <c r="A26" s="337"/>
      <c r="B26" s="338"/>
      <c r="C26" s="338"/>
      <c r="D26" s="338"/>
      <c r="E26" s="336"/>
      <c r="F26" s="336"/>
      <c r="G26" s="336"/>
      <c r="H26" s="336"/>
      <c r="I26" s="336"/>
      <c r="J26" s="336"/>
      <c r="K26" s="336"/>
      <c r="L26" s="336"/>
      <c r="M26" s="336"/>
      <c r="N26" s="338"/>
    </row>
    <row r="27" spans="1:15" s="332" customFormat="1" ht="20.149999999999999" hidden="1" customHeight="1">
      <c r="A27" s="337"/>
      <c r="B27" s="338"/>
      <c r="C27" s="338"/>
      <c r="E27" s="336"/>
      <c r="F27" s="336"/>
      <c r="G27" s="336"/>
      <c r="H27" s="336"/>
      <c r="I27" s="336"/>
      <c r="J27" s="336"/>
      <c r="K27" s="336"/>
      <c r="L27" s="336"/>
      <c r="M27" s="336"/>
    </row>
    <row r="28" spans="1:15" s="332" customFormat="1" ht="63.65" hidden="1" customHeight="1">
      <c r="A28" s="337"/>
      <c r="B28" s="338"/>
      <c r="C28" s="338"/>
      <c r="E28" s="336"/>
      <c r="F28" s="336"/>
      <c r="G28" s="336"/>
      <c r="H28" s="336"/>
      <c r="I28" s="336"/>
      <c r="J28" s="336"/>
      <c r="K28" s="336"/>
      <c r="L28" s="336"/>
      <c r="M28" s="336"/>
    </row>
    <row r="29" spans="1:15" s="332" customFormat="1" ht="31.5" customHeight="1">
      <c r="A29" s="339"/>
      <c r="B29" s="340"/>
      <c r="C29" s="340"/>
      <c r="D29" s="340"/>
      <c r="E29" s="341"/>
      <c r="F29" s="341"/>
      <c r="G29" s="341"/>
      <c r="H29" s="341"/>
      <c r="I29" s="341"/>
      <c r="J29" s="341"/>
      <c r="K29" s="341"/>
      <c r="L29" s="341"/>
      <c r="M29" s="341"/>
      <c r="N29" s="340"/>
      <c r="O29" s="340"/>
    </row>
    <row r="30" spans="1:15" s="332" customFormat="1" ht="29.5">
      <c r="A30" s="342"/>
      <c r="B30" s="343"/>
      <c r="C30" s="344"/>
      <c r="D30" s="343"/>
      <c r="E30" s="345"/>
      <c r="F30" s="345"/>
      <c r="G30" s="345"/>
      <c r="H30" s="345"/>
      <c r="I30" s="345"/>
      <c r="J30" s="345"/>
      <c r="K30" s="345"/>
      <c r="L30" s="345"/>
      <c r="M30" s="345"/>
      <c r="N30" s="343"/>
      <c r="O30" s="343"/>
    </row>
    <row r="31" spans="1:15" s="332" customFormat="1" ht="31.5" customHeight="1">
      <c r="A31" s="340"/>
      <c r="B31" s="340"/>
      <c r="C31" s="340"/>
      <c r="D31" s="340"/>
      <c r="E31" s="341"/>
      <c r="F31" s="341"/>
      <c r="G31" s="341"/>
      <c r="H31" s="341"/>
      <c r="I31" s="341"/>
      <c r="J31" s="341"/>
      <c r="K31" s="341"/>
      <c r="L31" s="341"/>
      <c r="M31" s="341"/>
      <c r="N31" s="340"/>
      <c r="O31" s="340"/>
    </row>
    <row r="32" spans="1:15" s="332" customFormat="1" ht="31.5" customHeight="1">
      <c r="A32" s="346"/>
      <c r="B32" s="343"/>
      <c r="C32" s="343"/>
      <c r="D32" s="343"/>
      <c r="E32" s="345"/>
      <c r="F32" s="345"/>
      <c r="G32" s="345"/>
      <c r="H32" s="345"/>
      <c r="I32" s="345"/>
      <c r="J32" s="345"/>
      <c r="K32" s="345"/>
      <c r="L32" s="345"/>
      <c r="M32" s="345"/>
      <c r="N32" s="343"/>
      <c r="O32" s="338"/>
    </row>
    <row r="33" spans="1:14" s="349" customFormat="1" ht="35.25" customHeight="1">
      <c r="A33" s="347"/>
      <c r="B33" s="348"/>
      <c r="E33" s="350"/>
      <c r="F33" s="350"/>
      <c r="G33" s="350"/>
      <c r="H33" s="350"/>
      <c r="I33" s="350"/>
      <c r="J33" s="350"/>
      <c r="K33" s="350"/>
      <c r="L33" s="350"/>
      <c r="M33" s="350"/>
    </row>
    <row r="34" spans="1:14" s="349" customFormat="1" ht="36.75" customHeight="1">
      <c r="A34" s="347"/>
      <c r="B34" s="348"/>
      <c r="E34" s="350"/>
      <c r="F34" s="350"/>
      <c r="G34" s="350"/>
      <c r="H34" s="350"/>
      <c r="I34" s="350"/>
      <c r="J34" s="350"/>
      <c r="K34" s="350"/>
      <c r="L34" s="350"/>
      <c r="M34" s="350"/>
    </row>
    <row r="35" spans="1:14" s="332" customFormat="1" ht="31.5" customHeight="1">
      <c r="A35" s="351"/>
      <c r="B35" s="338"/>
      <c r="C35" s="338"/>
      <c r="D35" s="338"/>
      <c r="E35" s="336"/>
      <c r="F35" s="336"/>
      <c r="G35" s="336"/>
      <c r="H35" s="336"/>
      <c r="I35" s="336"/>
      <c r="J35" s="336"/>
      <c r="K35" s="336"/>
      <c r="L35" s="336"/>
      <c r="M35" s="336"/>
      <c r="N35" s="338"/>
    </row>
    <row r="36" spans="1:14" s="332" customFormat="1" ht="51.75" customHeight="1">
      <c r="A36" s="344"/>
      <c r="C36" s="338"/>
      <c r="D36" s="352"/>
      <c r="E36" s="336"/>
      <c r="F36" s="336"/>
      <c r="G36" s="336"/>
      <c r="H36" s="336"/>
      <c r="I36" s="336"/>
      <c r="J36" s="336"/>
      <c r="K36" s="336"/>
      <c r="L36" s="336"/>
      <c r="M36" s="336"/>
    </row>
    <row r="37" spans="1:14" s="332" customFormat="1" ht="202" customHeight="1">
      <c r="E37" s="336"/>
      <c r="F37" s="336"/>
      <c r="G37" s="336"/>
      <c r="H37" s="336"/>
      <c r="I37" s="336"/>
      <c r="J37" s="336"/>
      <c r="K37" s="336"/>
      <c r="L37" s="336"/>
      <c r="M37" s="336"/>
    </row>
    <row r="38" spans="1:14" s="332" customFormat="1" ht="203.15" customHeight="1">
      <c r="E38" s="336"/>
      <c r="F38" s="336"/>
      <c r="G38" s="336"/>
      <c r="H38" s="336"/>
      <c r="I38" s="336"/>
      <c r="J38" s="336"/>
      <c r="K38" s="336"/>
      <c r="L38" s="336"/>
      <c r="M38" s="336"/>
    </row>
    <row r="39" spans="1:14" s="332" customFormat="1" ht="203.15" customHeight="1">
      <c r="E39" s="336"/>
      <c r="F39" s="336"/>
      <c r="G39" s="336"/>
      <c r="H39" s="336"/>
      <c r="I39" s="336"/>
      <c r="J39" s="336"/>
      <c r="K39" s="336"/>
      <c r="L39" s="336"/>
      <c r="M39" s="336"/>
    </row>
    <row r="40" spans="1:14" s="332" customFormat="1" ht="203.15" customHeight="1">
      <c r="E40" s="336"/>
      <c r="F40" s="336"/>
      <c r="G40" s="336"/>
      <c r="H40" s="336"/>
      <c r="I40" s="336"/>
      <c r="J40" s="336"/>
      <c r="K40" s="336"/>
      <c r="L40" s="336"/>
      <c r="M40" s="336"/>
    </row>
    <row r="41" spans="1:14" ht="201" customHeight="1"/>
  </sheetData>
  <mergeCells count="4">
    <mergeCell ref="A1:M1"/>
    <mergeCell ref="A2:M2"/>
    <mergeCell ref="E6:M6"/>
    <mergeCell ref="F24:L24"/>
  </mergeCells>
  <pageMargins left="0.25" right="0.25" top="0.75" bottom="0.75" header="0.3" footer="0.3"/>
  <pageSetup paperSize="9" scale="36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5FD891-E05B-4F9D-9136-26F8B024DB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1052988-C744-4879-80DD-5FCF517A983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1. CUTTING DOCKET</vt:lpstr>
      <vt:lpstr>GREY</vt:lpstr>
      <vt:lpstr>2. TRIM CARD (GREY)</vt:lpstr>
      <vt:lpstr>3. ĐỊNH VỊ HÌNH IN.THÊU</vt:lpstr>
      <vt:lpstr>2. TRIM CARD </vt:lpstr>
      <vt:lpstr>L=4%,W=3%</vt:lpstr>
      <vt:lpstr>'1. CUTTING DOCKET'!Print_Area</vt:lpstr>
      <vt:lpstr>'2. TRIM CARD '!Print_Area</vt:lpstr>
      <vt:lpstr>'2. TRIM CARD (GREY)'!Print_Area</vt:lpstr>
      <vt:lpstr>GREY!Print_Area</vt:lpstr>
      <vt:lpstr>'1. CUTTING DOCKET'!Print_Titles</vt:lpstr>
      <vt:lpstr>'2. TRIM CARD 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2024-06-25T09:24:42Z</cp:lastPrinted>
  <dcterms:created xsi:type="dcterms:W3CDTF">2016-05-06T01:47:29Z</dcterms:created>
  <dcterms:modified xsi:type="dcterms:W3CDTF">2024-06-25T09:27:32Z</dcterms:modified>
</cp:coreProperties>
</file>