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4-SS26/1-SAMPLE/4-INTERNAL-PURCHASE-ORDER/4-2-TRIM-ORDER/TRIM-PO/DRAFT-PO/"/>
    </mc:Choice>
  </mc:AlternateContent>
  <xr:revisionPtr revIDLastSave="575" documentId="13_ncr:1_{6BF6F315-A58B-4CA9-8C5D-D64F9CB69E17}" xr6:coauthVersionLast="47" xr6:coauthVersionMax="47" xr10:uidLastSave="{30BD2353-2888-4D08-AC07-52176753B565}"/>
  <bookViews>
    <workbookView xWindow="-110" yWindow="-110" windowWidth="19420" windowHeight="10300" xr2:uid="{00000000-000D-0000-FFFF-FFFF00000000}"/>
  </bookViews>
  <sheets>
    <sheet name="PO" sheetId="2" r:id="rId1"/>
    <sheet name="STICKER HANGTAG+POLYBAG - SMS" sheetId="12" r:id="rId2"/>
    <sheet name="LAYOUT HANG TAG + POLY BAG-SMS " sheetId="7" r:id="rId3"/>
  </sheets>
  <externalReferences>
    <externalReference r:id="rId4"/>
  </externalReferences>
  <definedNames>
    <definedName name="_xlnm._FilterDatabase" localSheetId="1" hidden="1">'STICKER HANGTAG+POLYBAG - SMS'!$A$6:$J$40</definedName>
    <definedName name="_xlnm.Print_Area" localSheetId="0">PO!$A$1:$N$22</definedName>
    <definedName name="_xlnm.Print_Titles" localSheetId="0">PO!$4:$10</definedName>
    <definedName name="_xlnm.Print_Titles" localSheetId="1">'STICKER HANGTAG+POLYBAG - SMS'!$3:$5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2" l="1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7" i="12"/>
  <c r="H7" i="12"/>
  <c r="H34" i="12"/>
  <c r="H39" i="12"/>
  <c r="H24" i="12"/>
  <c r="H38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3" i="12"/>
  <c r="H25" i="12"/>
  <c r="H26" i="12"/>
  <c r="H27" i="12"/>
  <c r="H28" i="12"/>
  <c r="H29" i="12"/>
  <c r="H30" i="12"/>
  <c r="H31" i="12"/>
  <c r="H32" i="12"/>
  <c r="H33" i="12"/>
  <c r="H35" i="12"/>
  <c r="H36" i="12"/>
  <c r="H37" i="12"/>
  <c r="H40" i="12" l="1"/>
  <c r="F40" i="12"/>
  <c r="G40" i="12" l="1"/>
  <c r="I11" i="2"/>
  <c r="I15" i="2" s="1"/>
  <c r="K11" i="2" l="1"/>
  <c r="K15" i="2" s="1"/>
  <c r="M11" i="2" l="1"/>
  <c r="M15" i="2" s="1"/>
</calcChain>
</file>

<file path=xl/sharedStrings.xml><?xml version="1.0" encoding="utf-8"?>
<sst xmlns="http://schemas.openxmlformats.org/spreadsheetml/2006/main" count="154" uniqueCount="123">
  <si>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</si>
  <si>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</si>
  <si>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</si>
  <si>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</si>
  <si>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</si>
  <si>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</si>
  <si>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</si>
  <si>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</si>
  <si>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</si>
  <si>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</si>
  <si>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</si>
  <si>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</si>
  <si>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</si>
  <si>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</si>
  <si>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</si>
  <si>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</si>
  <si>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</si>
  <si>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</si>
  <si>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</si>
  <si>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</si>
  <si>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</si>
  <si>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</si>
  <si>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</si>
  <si>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</si>
  <si>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</si>
  <si>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</si>
  <si>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</si>
  <si>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</si>
  <si>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</si>
  <si>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</si>
  <si>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</si>
  <si>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</si>
  <si>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</si>
  <si>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</si>
  <si>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</si>
  <si>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HERSCHEL</t>
  </si>
  <si>
    <t>ALL STYLE</t>
  </si>
  <si>
    <t>PCS</t>
  </si>
  <si>
    <t>WHITE/BLACK</t>
  </si>
  <si>
    <t>AS QUALITY BRAINDEAD</t>
  </si>
  <si>
    <t>DÒNG 1- STYLE NAME</t>
  </si>
  <si>
    <t>DÒNG 2- COLOR</t>
  </si>
  <si>
    <t>QUANTITY NEED ORDER</t>
  </si>
  <si>
    <t>Heather Light Grey</t>
  </si>
  <si>
    <t>H06  SS25  S2604</t>
  </si>
  <si>
    <t>Pocket Tee Men's</t>
  </si>
  <si>
    <t>quantity</t>
  </si>
  <si>
    <t>extra</t>
  </si>
  <si>
    <t>LÀI/ TIÊN</t>
  </si>
  <si>
    <t>ITEM NUMBER</t>
  </si>
  <si>
    <t>Vintage White</t>
  </si>
  <si>
    <t>Black</t>
  </si>
  <si>
    <t>Faculty 2-Tone Tee Men's</t>
  </si>
  <si>
    <t>Black Oyster</t>
  </si>
  <si>
    <t>Faculty 2-Tone Hoodie Men's</t>
  </si>
  <si>
    <t>Faculty 2-Tone Crew Women's</t>
  </si>
  <si>
    <t>Detail UPC sticker hangtag + POLYBAG</t>
  </si>
  <si>
    <t>34x24mm</t>
  </si>
  <si>
    <t>White</t>
  </si>
  <si>
    <t>LAYOUT SMS</t>
  </si>
  <si>
    <r>
      <t xml:space="preserve">UPC STCIKER FOR HANGTAG + POLYBAG - </t>
    </r>
    <r>
      <rPr>
        <b/>
        <sz val="16"/>
        <color rgb="FFFF0000"/>
        <rFont val="Muli"/>
      </rPr>
      <t>SMS</t>
    </r>
  </si>
  <si>
    <t>SS25 - S4</t>
  </si>
  <si>
    <t>50614-06113-M-SMS</t>
  </si>
  <si>
    <t>50619-06850-S-SMS</t>
  </si>
  <si>
    <t>Basic Crew Men's</t>
  </si>
  <si>
    <t>Basic Long Sleeve Women's</t>
  </si>
  <si>
    <t>Classic Hoodie Women's</t>
  </si>
  <si>
    <t xml:space="preserve">	SS2C002700027</t>
  </si>
  <si>
    <t>KÍCH THƯỚC + FORM CHỮ GIỐNG HÀNG SX PO H06-0471</t>
  </si>
  <si>
    <t>50586-06726-M-SMS</t>
  </si>
  <si>
    <t>50548-06942-M-SMS</t>
  </si>
  <si>
    <t>50587-01588-M-SMS</t>
  </si>
  <si>
    <t>50283-07149-M-SMS</t>
  </si>
  <si>
    <t>50606-07457-M-SMS</t>
  </si>
  <si>
    <t>50727-07149-M-SMS</t>
  </si>
  <si>
    <t>50729-00001-M-SMS</t>
  </si>
  <si>
    <t>50724-01588-M-SMS</t>
  </si>
  <si>
    <t>50725-07149-M-SMS</t>
  </si>
  <si>
    <t>50287-07149-M-SMS</t>
  </si>
  <si>
    <t>50723-07149-M-SMS</t>
  </si>
  <si>
    <t>50614-06850-M-SMS</t>
  </si>
  <si>
    <t>50728-00001-M-SMS</t>
  </si>
  <si>
    <t>50619-07336-S-SMS</t>
  </si>
  <si>
    <t>50724-06578-S-SMS</t>
  </si>
  <si>
    <t>50732-01588-S-SMS</t>
  </si>
  <si>
    <t>50313-06578-S-SMS</t>
  </si>
  <si>
    <t>50297-06578-S-SMS</t>
  </si>
  <si>
    <t>50623-07336-S-SMS</t>
  </si>
  <si>
    <t>50730-06726-S-SMS</t>
  </si>
  <si>
    <t>50310-02077-S-SMS</t>
  </si>
  <si>
    <t>50310-06578-S-SMS</t>
  </si>
  <si>
    <t>50606-06531-M-SMS</t>
  </si>
  <si>
    <t>50727-07150-M-SMS</t>
  </si>
  <si>
    <t>50729-06531-M-SMS</t>
  </si>
  <si>
    <t>50724-07150-M-SMS</t>
  </si>
  <si>
    <t>50614-07344-M-SMS</t>
  </si>
  <si>
    <t>50726-07150-M-SMS</t>
  </si>
  <si>
    <t>50724-02077-S-SMS</t>
  </si>
  <si>
    <t>50732-06578-S-SMS</t>
  </si>
  <si>
    <t>50741-06578-S-SMS</t>
  </si>
  <si>
    <t xml:space="preserve">Thomas Campbell Hoodie Men's </t>
  </si>
  <si>
    <t>Thomas Campbell Logo Tee Men's</t>
  </si>
  <si>
    <t xml:space="preserve">Thomas Campbell Artwork Tee Men's </t>
  </si>
  <si>
    <t>Station Tee Men's</t>
  </si>
  <si>
    <t>Yachting Tee Men's</t>
  </si>
  <si>
    <t>Cafe Tee Men's</t>
  </si>
  <si>
    <t>Faculty 2-Tone Long Sleeve Men's</t>
  </si>
  <si>
    <t>Cafe Crew Men's</t>
  </si>
  <si>
    <t>Yachting Hoodie Men's</t>
  </si>
  <si>
    <t>Faculty 2-Tone Tee Women's</t>
  </si>
  <si>
    <t>Cafe Tee Women's</t>
  </si>
  <si>
    <t>Flora Tee Women's</t>
  </si>
  <si>
    <t>Classic Crew Women's</t>
  </si>
  <si>
    <t>Cafe Crew Women's</t>
  </si>
  <si>
    <t>Flora Crew Women's</t>
  </si>
  <si>
    <t>Clearwater</t>
  </si>
  <si>
    <t>Trellis</t>
  </si>
  <si>
    <t>Heather Light Grey/ Bitter chocolate/ Vintage White</t>
  </si>
  <si>
    <t>Heather Light Grey/ Skyway/ Vintage White</t>
  </si>
  <si>
    <t>Skyway</t>
  </si>
  <si>
    <t>Ash Rose</t>
  </si>
  <si>
    <t>Burnt Brick</t>
  </si>
  <si>
    <t>Vintage White Black/ First 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</si>
</sst>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([$VND]\ * #,##0_);_([$VND]\ * \(#,##0\);_([$VND]\ * &quot;-&quot;??_);_(@_)"/>
  </numFmts>
  <fonts count="28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color theme="1"/>
      <name val="Muli"/>
    </font>
    <font>
      <b/>
      <sz val="14"/>
      <color theme="1"/>
      <name val="Muli"/>
    </font>
    <font>
      <sz val="14"/>
      <name val="Muli"/>
    </font>
    <font>
      <b/>
      <sz val="14"/>
      <color indexed="62"/>
      <name val="Muli"/>
    </font>
    <font>
      <b/>
      <sz val="14"/>
      <name val="Muli"/>
    </font>
    <font>
      <i/>
      <sz val="14"/>
      <name val="Muli"/>
    </font>
    <font>
      <b/>
      <i/>
      <sz val="14"/>
      <name val="Muli"/>
    </font>
    <font>
      <sz val="16"/>
      <color theme="1"/>
      <name val="Muli"/>
    </font>
    <font>
      <b/>
      <sz val="16"/>
      <color rgb="FFFF0000"/>
      <name val="Muli"/>
    </font>
    <font>
      <sz val="16"/>
      <name val="Muli"/>
    </font>
    <font>
      <u/>
      <sz val="14"/>
      <color indexed="12"/>
      <name val="Muli"/>
    </font>
    <font>
      <b/>
      <sz val="16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8"/>
      <color theme="1"/>
      <name val="Muli"/>
    </font>
    <font>
      <sz val="10"/>
      <color theme="1"/>
      <name val="Calibri"/>
      <family val="2"/>
      <scheme val="minor"/>
    </font>
    <font>
      <b/>
      <sz val="14"/>
      <color theme="5" tint="-0.249977111117893"/>
      <name val="Muli"/>
    </font>
    <font>
      <sz val="14"/>
      <color rgb="FF000000"/>
      <name val="Muli"/>
    </font>
    <font>
      <b/>
      <sz val="24"/>
      <color theme="1"/>
      <name val="Calibri"/>
      <family val="2"/>
      <scheme val="minor"/>
    </font>
    <font>
      <b/>
      <sz val="22"/>
      <color theme="1"/>
      <name val="Muli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23" fillId="0" borderId="0"/>
  </cellStyleXfs>
  <cellXfs count="132">
    <xf numFmtId="0" fontId="0" fillId="0" borderId="0" xfId="0"/>
    <xf numFmtId="0" fontId="5" fillId="0" borderId="0" xfId="0" applyFont="1" applyAlignment="1">
      <alignment horizontal="left"/>
    </xf>
    <xf numFmtId="0" fontId="12" fillId="3" borderId="1" xfId="2" applyFont="1" applyFill="1" applyBorder="1" applyAlignment="1">
      <alignment vertical="center" wrapText="1"/>
    </xf>
    <xf numFmtId="0" fontId="12" fillId="3" borderId="1" xfId="6" applyFont="1" applyFill="1" applyBorder="1" applyAlignment="1">
      <alignment horizontal="center" vertical="center" wrapText="1"/>
    </xf>
    <xf numFmtId="3" fontId="12" fillId="0" borderId="1" xfId="3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15" fontId="7" fillId="4" borderId="1" xfId="2" applyNumberFormat="1" applyFont="1" applyFill="1" applyBorder="1" applyAlignment="1">
      <alignment horizontal="center" vertical="center"/>
    </xf>
    <xf numFmtId="0" fontId="13" fillId="3" borderId="1" xfId="6" applyFont="1" applyFill="1" applyBorder="1" applyAlignment="1">
      <alignment horizontal="center" vertical="center" wrapText="1"/>
    </xf>
    <xf numFmtId="0" fontId="5" fillId="3" borderId="1" xfId="6" applyFont="1" applyFill="1" applyBorder="1" applyAlignment="1">
      <alignment vertical="center" wrapText="1"/>
    </xf>
    <xf numFmtId="0" fontId="7" fillId="0" borderId="6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horizontal="left" vertical="center"/>
      <protection locked="0"/>
    </xf>
    <xf numFmtId="0" fontId="9" fillId="0" borderId="6" xfId="1" applyFont="1" applyBorder="1" applyAlignment="1" applyProtection="1">
      <alignment vertical="center" wrapText="1"/>
      <protection locked="0"/>
    </xf>
    <xf numFmtId="167" fontId="7" fillId="0" borderId="8" xfId="9" applyNumberFormat="1" applyFont="1" applyBorder="1" applyAlignment="1" applyProtection="1">
      <alignment vertical="center"/>
      <protection locked="0"/>
    </xf>
    <xf numFmtId="167" fontId="6" fillId="2" borderId="1" xfId="9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0" fontId="7" fillId="0" borderId="7" xfId="1" applyFont="1" applyBorder="1" applyAlignment="1" applyProtection="1">
      <alignment vertical="center"/>
      <protection locked="0"/>
    </xf>
    <xf numFmtId="0" fontId="7" fillId="0" borderId="7" xfId="1" applyFont="1" applyBorder="1" applyAlignment="1" applyProtection="1">
      <alignment horizontal="left" vertical="center"/>
      <protection locked="0"/>
    </xf>
    <xf numFmtId="0" fontId="9" fillId="0" borderId="7" xfId="1" applyFont="1" applyBorder="1" applyAlignment="1" applyProtection="1">
      <alignment vertical="center" wrapText="1"/>
      <protection locked="0"/>
    </xf>
    <xf numFmtId="167" fontId="7" fillId="0" borderId="11" xfId="9" applyNumberFormat="1" applyFont="1" applyBorder="1" applyAlignment="1" applyProtection="1">
      <alignment vertical="center"/>
      <protection locked="0"/>
    </xf>
    <xf numFmtId="16" fontId="5" fillId="0" borderId="1" xfId="0" quotePrefix="1" applyNumberFormat="1" applyFont="1" applyBorder="1" applyAlignment="1">
      <alignment horizontal="center"/>
    </xf>
    <xf numFmtId="167" fontId="7" fillId="0" borderId="6" xfId="9" applyNumberFormat="1" applyFont="1" applyBorder="1" applyAlignment="1" applyProtection="1">
      <alignment vertical="center"/>
      <protection locked="0"/>
    </xf>
    <xf numFmtId="167" fontId="5" fillId="0" borderId="9" xfId="9" applyNumberFormat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9" fillId="4" borderId="2" xfId="6" applyFont="1" applyFill="1" applyBorder="1" applyAlignment="1">
      <alignment horizontal="left" vertical="center"/>
    </xf>
    <xf numFmtId="0" fontId="8" fillId="4" borderId="2" xfId="0" applyFont="1" applyFill="1" applyBorder="1" applyAlignment="1">
      <alignment vertical="top"/>
    </xf>
    <xf numFmtId="0" fontId="7" fillId="4" borderId="0" xfId="6" applyFont="1" applyFill="1" applyAlignment="1">
      <alignment vertical="top"/>
    </xf>
    <xf numFmtId="0" fontId="7" fillId="4" borderId="0" xfId="6" applyFont="1" applyFill="1" applyAlignment="1">
      <alignment horizontal="center" vertical="center"/>
    </xf>
    <xf numFmtId="167" fontId="7" fillId="4" borderId="8" xfId="9" quotePrefix="1" applyNumberFormat="1" applyFont="1" applyFill="1" applyBorder="1" applyAlignment="1">
      <alignment horizontal="center" vertical="center"/>
    </xf>
    <xf numFmtId="167" fontId="9" fillId="4" borderId="1" xfId="9" quotePrefix="1" applyNumberFormat="1" applyFont="1" applyFill="1" applyBorder="1" applyAlignment="1">
      <alignment horizontal="center" vertical="center"/>
    </xf>
    <xf numFmtId="0" fontId="9" fillId="4" borderId="3" xfId="6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top"/>
    </xf>
    <xf numFmtId="0" fontId="7" fillId="4" borderId="3" xfId="0" applyFont="1" applyFill="1" applyBorder="1" applyAlignment="1">
      <alignment vertical="top"/>
    </xf>
    <xf numFmtId="0" fontId="15" fillId="4" borderId="2" xfId="8" applyFont="1" applyFill="1" applyBorder="1" applyAlignment="1" applyProtection="1">
      <alignment vertical="top"/>
    </xf>
    <xf numFmtId="0" fontId="9" fillId="4" borderId="10" xfId="6" applyFont="1" applyFill="1" applyBorder="1" applyAlignment="1">
      <alignment horizontal="left" vertical="center"/>
    </xf>
    <xf numFmtId="0" fontId="15" fillId="4" borderId="10" xfId="8" applyFont="1" applyFill="1" applyBorder="1" applyAlignment="1" applyProtection="1">
      <alignment vertical="top"/>
    </xf>
    <xf numFmtId="164" fontId="7" fillId="4" borderId="0" xfId="6" applyNumberFormat="1" applyFont="1" applyFill="1" applyAlignment="1">
      <alignment horizontal="center" vertical="center"/>
    </xf>
    <xf numFmtId="0" fontId="7" fillId="4" borderId="1" xfId="2" applyFont="1" applyFill="1" applyBorder="1" applyAlignment="1">
      <alignment horizontal="center" vertical="center"/>
    </xf>
    <xf numFmtId="0" fontId="7" fillId="0" borderId="9" xfId="1" applyFont="1" applyBorder="1" applyAlignment="1" applyProtection="1">
      <alignment vertical="center"/>
      <protection locked="0"/>
    </xf>
    <xf numFmtId="0" fontId="7" fillId="0" borderId="9" xfId="1" applyFont="1" applyBorder="1" applyAlignment="1" applyProtection="1">
      <alignment horizontal="left" vertical="center"/>
      <protection locked="0"/>
    </xf>
    <xf numFmtId="0" fontId="9" fillId="0" borderId="9" xfId="1" applyFont="1" applyBorder="1" applyAlignment="1" applyProtection="1">
      <alignment vertical="center" wrapText="1"/>
      <protection locked="0"/>
    </xf>
    <xf numFmtId="167" fontId="7" fillId="0" borderId="7" xfId="9" applyNumberFormat="1" applyFont="1" applyBorder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11" fillId="0" borderId="0" xfId="1" applyFont="1" applyAlignment="1" applyProtection="1">
      <alignment vertical="center" wrapText="1"/>
      <protection locked="0"/>
    </xf>
    <xf numFmtId="0" fontId="7" fillId="0" borderId="0" xfId="1" applyFont="1" applyAlignment="1" applyProtection="1">
      <alignment vertical="center"/>
      <protection locked="0"/>
    </xf>
    <xf numFmtId="167" fontId="5" fillId="0" borderId="0" xfId="9" applyNumberFormat="1" applyFont="1" applyAlignment="1">
      <alignment horizontal="left"/>
    </xf>
    <xf numFmtId="0" fontId="10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>
      <alignment vertical="center" wrapText="1"/>
    </xf>
    <xf numFmtId="0" fontId="7" fillId="0" borderId="0" xfId="1" applyFont="1" applyAlignment="1">
      <alignment vertical="center"/>
    </xf>
    <xf numFmtId="15" fontId="7" fillId="0" borderId="0" xfId="1" applyNumberFormat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center" wrapText="1"/>
      <protection locked="0"/>
    </xf>
    <xf numFmtId="15" fontId="7" fillId="0" borderId="0" xfId="1" applyNumberFormat="1" applyFont="1" applyAlignment="1" applyProtection="1">
      <alignment vertical="center"/>
      <protection locked="0"/>
    </xf>
    <xf numFmtId="0" fontId="6" fillId="0" borderId="0" xfId="0" applyFont="1" applyAlignment="1">
      <alignment horizontal="left" wrapText="1"/>
    </xf>
    <xf numFmtId="0" fontId="16" fillId="5" borderId="1" xfId="6" applyFont="1" applyFill="1" applyBorder="1" applyAlignment="1">
      <alignment horizontal="center" vertical="center" wrapText="1"/>
    </xf>
    <xf numFmtId="0" fontId="16" fillId="5" borderId="1" xfId="6" applyFont="1" applyFill="1" applyBorder="1" applyAlignment="1">
      <alignment horizontal="left" vertical="center" wrapText="1"/>
    </xf>
    <xf numFmtId="0" fontId="16" fillId="5" borderId="1" xfId="6" applyFont="1" applyFill="1" applyBorder="1" applyAlignment="1">
      <alignment horizontal="center" vertical="center"/>
    </xf>
    <xf numFmtId="0" fontId="16" fillId="7" borderId="1" xfId="6" applyFont="1" applyFill="1" applyBorder="1" applyAlignment="1">
      <alignment horizontal="center" vertical="center" wrapText="1"/>
    </xf>
    <xf numFmtId="167" fontId="16" fillId="5" borderId="1" xfId="9" applyNumberFormat="1" applyFont="1" applyFill="1" applyBorder="1" applyAlignment="1">
      <alignment horizontal="center" vertical="center"/>
    </xf>
    <xf numFmtId="1" fontId="12" fillId="3" borderId="1" xfId="7" applyNumberFormat="1" applyFont="1" applyFill="1" applyBorder="1" applyAlignment="1">
      <alignment horizontal="center" vertical="center" wrapText="1"/>
    </xf>
    <xf numFmtId="0" fontId="12" fillId="4" borderId="1" xfId="6" applyFont="1" applyFill="1" applyBorder="1" applyAlignment="1">
      <alignment horizontal="center" vertical="center"/>
    </xf>
    <xf numFmtId="0" fontId="14" fillId="6" borderId="1" xfId="2" applyFont="1" applyFill="1" applyBorder="1" applyAlignment="1">
      <alignment horizontal="center" vertical="center"/>
    </xf>
    <xf numFmtId="0" fontId="14" fillId="6" borderId="1" xfId="2" applyFont="1" applyFill="1" applyBorder="1" applyAlignment="1">
      <alignment horizontal="left" vertical="center" wrapText="1"/>
    </xf>
    <xf numFmtId="0" fontId="14" fillId="6" borderId="1" xfId="2" applyFont="1" applyFill="1" applyBorder="1" applyAlignment="1">
      <alignment horizontal="center" vertical="center" wrapText="1"/>
    </xf>
    <xf numFmtId="0" fontId="13" fillId="6" borderId="1" xfId="2" applyFont="1" applyFill="1" applyBorder="1" applyAlignment="1">
      <alignment horizontal="center" vertical="center"/>
    </xf>
    <xf numFmtId="1" fontId="17" fillId="6" borderId="1" xfId="3" applyNumberFormat="1" applyFont="1" applyFill="1" applyBorder="1" applyAlignment="1">
      <alignment horizontal="center" vertical="center" wrapText="1"/>
    </xf>
    <xf numFmtId="3" fontId="17" fillId="6" borderId="1" xfId="3" applyNumberFormat="1" applyFont="1" applyFill="1" applyBorder="1" applyAlignment="1">
      <alignment horizontal="center" vertical="center"/>
    </xf>
    <xf numFmtId="166" fontId="14" fillId="6" borderId="1" xfId="5" applyNumberFormat="1" applyFont="1" applyFill="1" applyBorder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14" fontId="20" fillId="4" borderId="0" xfId="2" quotePrefix="1" applyNumberFormat="1" applyFont="1" applyFill="1" applyAlignment="1">
      <alignment horizontal="left" vertical="center"/>
    </xf>
    <xf numFmtId="14" fontId="20" fillId="4" borderId="0" xfId="2" quotePrefix="1" applyNumberFormat="1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 wrapText="1"/>
    </xf>
    <xf numFmtId="167" fontId="14" fillId="4" borderId="0" xfId="9" applyNumberFormat="1" applyFont="1" applyFill="1" applyAlignment="1">
      <alignment horizontal="center" vertical="center"/>
    </xf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21" fillId="4" borderId="0" xfId="2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2" fillId="3" borderId="1" xfId="6" applyFont="1" applyFill="1" applyBorder="1" applyAlignment="1">
      <alignment vertical="center" wrapText="1"/>
    </xf>
    <xf numFmtId="168" fontId="14" fillId="3" borderId="1" xfId="11" applyNumberFormat="1" applyFont="1" applyFill="1" applyBorder="1" applyAlignment="1">
      <alignment horizontal="center" vertical="center"/>
    </xf>
    <xf numFmtId="168" fontId="12" fillId="3" borderId="1" xfId="11" applyNumberFormat="1" applyFont="1" applyFill="1" applyBorder="1" applyAlignment="1">
      <alignment horizontal="center" vertical="center" wrapText="1"/>
    </xf>
    <xf numFmtId="168" fontId="14" fillId="6" borderId="1" xfId="9" applyNumberFormat="1" applyFont="1" applyFill="1" applyBorder="1" applyAlignment="1">
      <alignment horizontal="center" vertical="center"/>
    </xf>
    <xf numFmtId="168" fontId="14" fillId="6" borderId="1" xfId="9" applyNumberFormat="1" applyFont="1" applyFill="1" applyBorder="1" applyAlignment="1">
      <alignment horizontal="center" vertical="center" wrapText="1"/>
    </xf>
    <xf numFmtId="0" fontId="5" fillId="0" borderId="0" xfId="0" applyFont="1"/>
    <xf numFmtId="0" fontId="9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9" fillId="8" borderId="15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5" fillId="0" borderId="16" xfId="0" applyFont="1" applyBorder="1"/>
    <xf numFmtId="1" fontId="14" fillId="0" borderId="1" xfId="10" applyNumberFormat="1" applyFont="1" applyBorder="1" applyAlignment="1">
      <alignment horizontal="center" vertical="center" wrapText="1"/>
    </xf>
    <xf numFmtId="166" fontId="12" fillId="3" borderId="12" xfId="5" applyNumberFormat="1" applyFont="1" applyFill="1" applyBorder="1" applyAlignment="1">
      <alignment vertical="center" wrapText="1"/>
    </xf>
    <xf numFmtId="0" fontId="12" fillId="3" borderId="1" xfId="6" applyFont="1" applyFill="1" applyBorder="1" applyAlignment="1">
      <alignment vertical="top" wrapText="1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26" fillId="0" borderId="0" xfId="0" applyFont="1"/>
    <xf numFmtId="0" fontId="12" fillId="3" borderId="1" xfId="6" applyFont="1" applyFill="1" applyBorder="1" applyAlignment="1">
      <alignment horizontal="left" vertical="center" wrapText="1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left" vertical="center" wrapText="1"/>
    </xf>
    <xf numFmtId="3" fontId="16" fillId="0" borderId="1" xfId="2" applyNumberFormat="1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top"/>
    </xf>
    <xf numFmtId="0" fontId="24" fillId="0" borderId="0" xfId="0" applyFont="1"/>
    <xf numFmtId="0" fontId="27" fillId="0" borderId="0" xfId="0" applyFont="1" applyAlignment="1">
      <alignment vertical="center"/>
    </xf>
    <xf numFmtId="0" fontId="6" fillId="0" borderId="17" xfId="0" applyFont="1" applyBorder="1" applyAlignment="1">
      <alignment horizontal="center"/>
    </xf>
    <xf numFmtId="167" fontId="18" fillId="4" borderId="0" xfId="9" applyNumberFormat="1" applyFont="1" applyFill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9" fillId="4" borderId="4" xfId="6" applyFont="1" applyFill="1" applyBorder="1" applyAlignment="1">
      <alignment horizontal="left" vertical="center" wrapText="1"/>
    </xf>
    <xf numFmtId="0" fontId="9" fillId="4" borderId="5" xfId="6" applyFont="1" applyFill="1" applyBorder="1" applyAlignment="1">
      <alignment horizontal="left" vertical="center" wrapText="1"/>
    </xf>
    <xf numFmtId="0" fontId="9" fillId="4" borderId="4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top"/>
    </xf>
    <xf numFmtId="164" fontId="7" fillId="4" borderId="4" xfId="6" applyNumberFormat="1" applyFont="1" applyFill="1" applyBorder="1" applyAlignment="1">
      <alignment horizontal="center" vertical="center"/>
    </xf>
    <xf numFmtId="164" fontId="7" fillId="4" borderId="5" xfId="6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top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</cellXfs>
  <cellStyles count="13">
    <cellStyle name="Comma" xfId="11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 2 2 4" xfId="10" xr:uid="{176E12F9-6BE4-4C1E-852D-37F70196128F}"/>
    <cellStyle name="Normal 2 5 2" xfId="12" xr:uid="{0AE146D5-D2E2-4DEC-997B-6AF155D2F18A}"/>
    <cellStyle name="Normal_Forms" xfId="1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402167</xdr:colOff>
      <xdr:row>10</xdr:row>
      <xdr:rowOff>2899833</xdr:rowOff>
    </xdr:from>
    <xdr:ext cx="5213255" cy="2804761"/>
    <xdr:pic>
      <xdr:nvPicPr>
        <xdr:cNvPr id="3" name="Picture 2">
          <a:extLst>
            <a:ext uri="{FF2B5EF4-FFF2-40B4-BE49-F238E27FC236}">
              <a16:creationId xmlns:a16="http://schemas.microsoft.com/office/drawing/2014/main" id="{12366199-14C8-4957-82A8-352E0AA85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0834" y="6297083"/>
          <a:ext cx="5213255" cy="280476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12701</xdr:colOff>
      <xdr:row>2</xdr:row>
      <xdr:rowOff>78758</xdr:rowOff>
    </xdr:from>
    <xdr:to>
      <xdr:col>8</xdr:col>
      <xdr:colOff>0</xdr:colOff>
      <xdr:row>14</xdr:row>
      <xdr:rowOff>157904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3EC5F2-8DD9-A5BF-2703-0E89C6E32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301" y="656608"/>
          <a:ext cx="4254499" cy="22889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HERSCHEL/4-SS26/1-SAMPLE/1-CUSTOMER-ORDER/SMS%20ORDER/2026%20S1%20SMS%20ORDER%20-%20UNAVLB.xlsx" TargetMode="External"/><Relationship Id="rId1" Type="http://schemas.openxmlformats.org/officeDocument/2006/relationships/externalLinkPath" Target="/sites/COMMERCIAL/Shared%20Documents/General/2-CUSTOMER-FOLDER/HERSCHEL/4-SS26/1-SAMPLE/1-CUSTOMER-ORDER/SMS%20ORDER/2026%20S1%20SMS%20ORDER%20-%20UNAVL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"/>
      <sheetName val="ALL (2)"/>
      <sheetName val="Sheet2"/>
      <sheetName val="Sheet1"/>
    </sheetNames>
    <sheetDataSet>
      <sheetData sheetId="0"/>
      <sheetData sheetId="1">
        <row r="1">
          <cell r="B1" t="str">
            <v>Item Number</v>
          </cell>
        </row>
        <row r="2">
          <cell r="B2" t="str">
            <v>50586-06726-M-SMS</v>
          </cell>
          <cell r="C2" t="str">
            <v>C0027-HOD094</v>
          </cell>
        </row>
        <row r="3">
          <cell r="B3" t="str">
            <v>50548-06942-M-SMS</v>
          </cell>
          <cell r="C3" t="str">
            <v>C0027-SST263</v>
          </cell>
        </row>
        <row r="4">
          <cell r="B4" t="str">
            <v>50587-01588-M-SMS</v>
          </cell>
          <cell r="C4" t="str">
            <v>C0027-SST264</v>
          </cell>
        </row>
        <row r="5">
          <cell r="B5" t="str">
            <v>50283-07149-M-SMS</v>
          </cell>
          <cell r="C5" t="str">
            <v>C0027-SST213</v>
          </cell>
        </row>
        <row r="6">
          <cell r="B6" t="str">
            <v>50606-07457-M-SMS</v>
          </cell>
          <cell r="C6" t="str">
            <v>C0027-SST214</v>
          </cell>
        </row>
        <row r="7">
          <cell r="B7" t="str">
            <v>50727-07149-M-SMS</v>
          </cell>
          <cell r="C7" t="str">
            <v>C0027-SST216</v>
          </cell>
        </row>
        <row r="8">
          <cell r="B8" t="str">
            <v>50729-00001-M-SMS</v>
          </cell>
          <cell r="C8" t="str">
            <v>C0027-SST218</v>
          </cell>
        </row>
        <row r="9">
          <cell r="B9" t="str">
            <v>50724-01588-M-SMS</v>
          </cell>
          <cell r="C9" t="str">
            <v>C0027-SST220</v>
          </cell>
        </row>
        <row r="10">
          <cell r="B10" t="str">
            <v>50725-07149-M-SMS</v>
          </cell>
          <cell r="C10" t="str">
            <v>C0027-LST027</v>
          </cell>
        </row>
        <row r="11">
          <cell r="B11" t="str">
            <v>50287-07149-M-SMS</v>
          </cell>
          <cell r="C11" t="str">
            <v>C0027-CRW102</v>
          </cell>
        </row>
        <row r="12">
          <cell r="B12" t="str">
            <v>50723-07149-M-SMS</v>
          </cell>
          <cell r="C12" t="str">
            <v>C0027-CRW103</v>
          </cell>
        </row>
        <row r="13">
          <cell r="B13" t="str">
            <v>50614-06850-M-SMS</v>
          </cell>
          <cell r="C13" t="str">
            <v>C0027-HOD096</v>
          </cell>
        </row>
        <row r="14">
          <cell r="B14" t="str">
            <v>50614-06113-M-SMS</v>
          </cell>
          <cell r="C14" t="str">
            <v>C0027-HOD057</v>
          </cell>
        </row>
        <row r="15">
          <cell r="B15" t="str">
            <v>50728-00001-M-SMS</v>
          </cell>
          <cell r="C15" t="str">
            <v>C0027-HOD086</v>
          </cell>
        </row>
        <row r="16">
          <cell r="B16" t="str">
            <v>50619-06850-S-SMS</v>
          </cell>
          <cell r="C16" t="str">
            <v>C0027-SST147</v>
          </cell>
        </row>
        <row r="17">
          <cell r="B17" t="str">
            <v>50619-07336-S-SMS</v>
          </cell>
          <cell r="C17" t="str">
            <v>C0027-SST230</v>
          </cell>
        </row>
        <row r="18">
          <cell r="B18" t="str">
            <v>50724-06578-S-SMS</v>
          </cell>
          <cell r="C18" t="str">
            <v>C0027-SST231</v>
          </cell>
        </row>
        <row r="19">
          <cell r="B19" t="str">
            <v>50732-01588-S-SMS</v>
          </cell>
          <cell r="C19" t="str">
            <v>C0027-SST233</v>
          </cell>
        </row>
        <row r="20">
          <cell r="B20" t="str">
            <v>50313-06578-S-SMS</v>
          </cell>
          <cell r="C20" t="str">
            <v>C0027-LST028</v>
          </cell>
        </row>
        <row r="21">
          <cell r="B21" t="str">
            <v>50297-06578-S-SMS</v>
          </cell>
          <cell r="C21" t="str">
            <v>C0027-CRW104</v>
          </cell>
        </row>
        <row r="22">
          <cell r="B22" t="str">
            <v>50623-07336-S-SMS</v>
          </cell>
          <cell r="C22" t="str">
            <v>C0027-CRW105</v>
          </cell>
        </row>
        <row r="23">
          <cell r="B23" t="str">
            <v>50730-06726-S-SMS</v>
          </cell>
          <cell r="C23" t="str">
            <v>C0027-CRW106</v>
          </cell>
        </row>
        <row r="24">
          <cell r="B24" t="str">
            <v>50310-02077-S-SMS</v>
          </cell>
          <cell r="C24" t="str">
            <v>C0027-HOD082</v>
          </cell>
        </row>
        <row r="25">
          <cell r="B25" t="str">
            <v>50310-06578-S-SMS</v>
          </cell>
          <cell r="C25" t="str">
            <v>C0027-HOD082</v>
          </cell>
        </row>
        <row r="27">
          <cell r="B27" t="str">
            <v>50606-06531-M-SMS</v>
          </cell>
          <cell r="C27" t="str">
            <v>C0027-SST215</v>
          </cell>
        </row>
        <row r="28">
          <cell r="B28" t="str">
            <v>50727-07150-M-SMS</v>
          </cell>
          <cell r="C28" t="str">
            <v>C0027-SST217</v>
          </cell>
        </row>
        <row r="29">
          <cell r="B29" t="str">
            <v>50729-06531-M-SMS</v>
          </cell>
          <cell r="C29" t="str">
            <v>C0027-SST219</v>
          </cell>
        </row>
        <row r="30">
          <cell r="B30" t="str">
            <v>50724-07150-M-SMS</v>
          </cell>
          <cell r="C30" t="str">
            <v>C0027-SST221</v>
          </cell>
        </row>
        <row r="31">
          <cell r="B31" t="str">
            <v>50614-07344-M-SMS</v>
          </cell>
          <cell r="C31" t="str">
            <v>C0027-HOD087</v>
          </cell>
        </row>
        <row r="32">
          <cell r="B32" t="str">
            <v>50726-07150-M-SMS</v>
          </cell>
          <cell r="C32" t="str">
            <v>C0027-HOD086</v>
          </cell>
        </row>
        <row r="33">
          <cell r="B33" t="str">
            <v>50724-02077-S-SMS</v>
          </cell>
          <cell r="C33" t="str">
            <v>C0027-SST232</v>
          </cell>
        </row>
        <row r="34">
          <cell r="B34" t="str">
            <v>50732-06578-S-SMS</v>
          </cell>
          <cell r="C34" t="str">
            <v>C0027-SST241</v>
          </cell>
        </row>
        <row r="35">
          <cell r="B35" t="str">
            <v>50741-06578-S-SMS</v>
          </cell>
          <cell r="C35" t="str">
            <v>C0027-CRW107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2"/>
  <sheetViews>
    <sheetView tabSelected="1" view="pageBreakPreview" topLeftCell="A10" zoomScale="50" zoomScaleNormal="70" zoomScaleSheetLayoutView="50" zoomScalePageLayoutView="55" workbookViewId="0">
      <selection activeCell="N12" sqref="N12"/>
    </sheetView>
  </sheetViews>
  <sheetFormatPr defaultColWidth="9.1796875" defaultRowHeight="18"/>
  <cols>
    <col min="1" max="1" width="12.7265625" style="1" customWidth="1"/>
    <col min="2" max="2" width="10.26953125" style="1" customWidth="1"/>
    <col min="3" max="3" width="17.81640625" style="1" customWidth="1"/>
    <col min="4" max="4" width="18.26953125" style="1" customWidth="1"/>
    <col min="5" max="5" width="17.81640625" style="1" customWidth="1"/>
    <col min="6" max="6" width="14.1796875" style="1" customWidth="1"/>
    <col min="7" max="7" width="14.26953125" style="55" customWidth="1"/>
    <col min="8" max="8" width="9.1796875" style="1"/>
    <col min="9" max="9" width="18.08984375" style="1" customWidth="1"/>
    <col min="10" max="11" width="12.26953125" style="1" customWidth="1"/>
    <col min="12" max="12" width="21.26953125" style="47" bestFit="1" customWidth="1"/>
    <col min="13" max="13" width="29.81640625" style="47" bestFit="1" customWidth="1"/>
    <col min="14" max="14" width="23.7265625" style="1" customWidth="1"/>
    <col min="15" max="16384" width="9.1796875" style="1"/>
  </cols>
  <sheetData>
    <row r="1" spans="1:20" ht="25" customHeight="1">
      <c r="A1" s="9"/>
      <c r="B1" s="9"/>
      <c r="C1" s="10"/>
      <c r="D1" s="9"/>
      <c r="E1" s="9"/>
      <c r="F1" s="9"/>
      <c r="G1" s="11"/>
      <c r="H1" s="9"/>
      <c r="I1" s="9"/>
      <c r="J1" s="9"/>
      <c r="K1" s="9"/>
      <c r="L1" s="12"/>
      <c r="M1" s="13" t="s">
        <v>0</v>
      </c>
      <c r="N1" s="14" t="s">
        <v>34</v>
      </c>
    </row>
    <row r="2" spans="1:20" ht="21.65" customHeight="1">
      <c r="A2" s="9"/>
      <c r="B2" s="9"/>
      <c r="C2" s="10"/>
      <c r="D2" s="9"/>
      <c r="E2" s="9"/>
      <c r="F2" s="9"/>
      <c r="G2" s="11"/>
      <c r="H2" s="9"/>
      <c r="I2" s="9"/>
      <c r="J2" s="9"/>
      <c r="K2" s="9"/>
      <c r="L2" s="12"/>
      <c r="M2" s="13" t="s">
        <v>1</v>
      </c>
      <c r="N2" s="15" t="s">
        <v>2</v>
      </c>
    </row>
    <row r="3" spans="1:20" ht="21.65" customHeight="1">
      <c r="A3" s="16"/>
      <c r="B3" s="16"/>
      <c r="C3" s="17"/>
      <c r="D3" s="16"/>
      <c r="E3" s="16"/>
      <c r="F3" s="16"/>
      <c r="G3" s="18"/>
      <c r="H3" s="16"/>
      <c r="I3" s="16"/>
      <c r="J3" s="16"/>
      <c r="K3" s="16"/>
      <c r="L3" s="19"/>
      <c r="M3" s="13" t="s">
        <v>4</v>
      </c>
      <c r="N3" s="20">
        <v>1</v>
      </c>
    </row>
    <row r="4" spans="1:20" ht="10" customHeight="1">
      <c r="A4" s="9"/>
      <c r="B4" s="9"/>
      <c r="C4" s="10"/>
      <c r="D4" s="9"/>
      <c r="E4" s="9"/>
      <c r="F4" s="16"/>
      <c r="G4" s="18"/>
      <c r="H4" s="16"/>
      <c r="I4" s="16"/>
      <c r="J4" s="9"/>
      <c r="K4" s="9"/>
      <c r="L4" s="21"/>
      <c r="M4" s="22"/>
      <c r="N4" s="23"/>
    </row>
    <row r="5" spans="1:20">
      <c r="A5" s="24" t="s">
        <v>5</v>
      </c>
      <c r="C5" s="114"/>
      <c r="D5" s="25"/>
      <c r="E5" s="26"/>
      <c r="F5" s="121" t="s">
        <v>6</v>
      </c>
      <c r="G5" s="122"/>
      <c r="H5" s="123" t="s">
        <v>35</v>
      </c>
      <c r="I5" s="124"/>
      <c r="J5" s="27"/>
      <c r="K5" s="27"/>
      <c r="L5" s="28"/>
      <c r="M5" s="29" t="s">
        <v>7</v>
      </c>
      <c r="N5" s="6"/>
    </row>
    <row r="6" spans="1:20" ht="21.75" customHeight="1">
      <c r="A6" s="30" t="s">
        <v>8</v>
      </c>
      <c r="B6" s="31"/>
      <c r="D6" s="32"/>
      <c r="E6" s="26"/>
      <c r="F6" s="121" t="s">
        <v>9</v>
      </c>
      <c r="G6" s="122"/>
      <c r="H6" s="123" t="s">
        <v>61</v>
      </c>
      <c r="I6" s="124"/>
      <c r="J6" s="27"/>
      <c r="K6" s="27"/>
      <c r="L6" s="28"/>
      <c r="M6" s="29" t="s">
        <v>10</v>
      </c>
      <c r="N6" s="6" t="s">
        <v>67</v>
      </c>
    </row>
    <row r="7" spans="1:20" ht="21.75" customHeight="1">
      <c r="A7" s="30" t="s">
        <v>11</v>
      </c>
      <c r="B7" s="128"/>
      <c r="C7" s="128"/>
      <c r="D7" s="33"/>
      <c r="E7" s="26"/>
      <c r="F7" s="121" t="s">
        <v>12</v>
      </c>
      <c r="G7" s="122"/>
      <c r="H7" s="126"/>
      <c r="I7" s="127"/>
      <c r="J7" s="27"/>
      <c r="K7" s="27"/>
      <c r="L7" s="28"/>
      <c r="M7" s="29" t="s">
        <v>13</v>
      </c>
      <c r="N7" s="102" t="s">
        <v>44</v>
      </c>
    </row>
    <row r="8" spans="1:20" ht="42" customHeight="1">
      <c r="A8" s="34" t="s">
        <v>14</v>
      </c>
      <c r="B8" s="125"/>
      <c r="C8" s="125"/>
      <c r="D8" s="35"/>
      <c r="E8" s="26"/>
      <c r="F8" s="121" t="s">
        <v>15</v>
      </c>
      <c r="G8" s="122"/>
      <c r="H8" s="126"/>
      <c r="I8" s="127"/>
      <c r="J8" s="36"/>
      <c r="K8" s="36"/>
      <c r="L8" s="28"/>
      <c r="M8" s="29" t="s">
        <v>16</v>
      </c>
      <c r="N8" s="37" t="s">
        <v>48</v>
      </c>
    </row>
    <row r="9" spans="1:20" ht="5.5" customHeight="1">
      <c r="A9" s="38"/>
      <c r="B9" s="38"/>
      <c r="C9" s="39"/>
      <c r="D9" s="38"/>
      <c r="E9" s="16"/>
      <c r="F9" s="38"/>
      <c r="G9" s="40"/>
      <c r="H9" s="38"/>
      <c r="I9" s="38"/>
      <c r="J9" s="16"/>
      <c r="K9" s="16"/>
      <c r="L9" s="41"/>
      <c r="M9" s="22"/>
      <c r="N9" s="23"/>
    </row>
    <row r="10" spans="1:20" s="5" customFormat="1" ht="80">
      <c r="A10" s="56" t="s">
        <v>17</v>
      </c>
      <c r="B10" s="56" t="s">
        <v>18</v>
      </c>
      <c r="C10" s="57" t="s">
        <v>19</v>
      </c>
      <c r="D10" s="56" t="s">
        <v>20</v>
      </c>
      <c r="E10" s="56" t="s">
        <v>21</v>
      </c>
      <c r="F10" s="58" t="s">
        <v>22</v>
      </c>
      <c r="G10" s="56" t="s">
        <v>23</v>
      </c>
      <c r="H10" s="58" t="s">
        <v>24</v>
      </c>
      <c r="I10" s="59" t="s">
        <v>25</v>
      </c>
      <c r="J10" s="59" t="s">
        <v>26</v>
      </c>
      <c r="K10" s="59" t="s">
        <v>27</v>
      </c>
      <c r="L10" s="60" t="s">
        <v>28</v>
      </c>
      <c r="M10" s="60" t="s">
        <v>29</v>
      </c>
      <c r="N10" s="58" t="s">
        <v>3</v>
      </c>
    </row>
    <row r="11" spans="1:20" s="5" customFormat="1" ht="325.5" customHeight="1">
      <c r="A11" s="2" t="s">
        <v>36</v>
      </c>
      <c r="B11" s="3"/>
      <c r="C11" s="110" t="s">
        <v>60</v>
      </c>
      <c r="D11" s="80" t="s">
        <v>57</v>
      </c>
      <c r="E11" s="8" t="s">
        <v>39</v>
      </c>
      <c r="F11" s="7"/>
      <c r="G11" s="61" t="s">
        <v>38</v>
      </c>
      <c r="H11" s="62" t="s">
        <v>37</v>
      </c>
      <c r="I11" s="104">
        <f>'STICKER HANGTAG+POLYBAG - SMS'!H40</f>
        <v>1349</v>
      </c>
      <c r="J11" s="4">
        <v>0</v>
      </c>
      <c r="K11" s="4">
        <f>I11</f>
        <v>1349</v>
      </c>
      <c r="L11" s="81">
        <v>0</v>
      </c>
      <c r="M11" s="82">
        <f>L11*K11</f>
        <v>0</v>
      </c>
      <c r="N11" s="105"/>
      <c r="T11" s="5">
        <v>19</v>
      </c>
    </row>
    <row r="12" spans="1:20" s="5" customFormat="1" ht="128.5" customHeight="1">
      <c r="A12" s="2"/>
      <c r="B12" s="3"/>
      <c r="C12" s="106"/>
      <c r="D12" s="80"/>
      <c r="E12" s="8"/>
      <c r="F12" s="7"/>
      <c r="G12" s="61"/>
      <c r="H12" s="62"/>
      <c r="I12" s="104"/>
      <c r="J12" s="4"/>
      <c r="K12" s="4"/>
      <c r="L12" s="81"/>
      <c r="M12" s="82"/>
      <c r="N12" s="105"/>
    </row>
    <row r="13" spans="1:20" s="5" customFormat="1" ht="162" customHeight="1">
      <c r="A13" s="2"/>
      <c r="B13" s="3"/>
      <c r="C13" s="106"/>
      <c r="D13" s="80"/>
      <c r="E13" s="8"/>
      <c r="F13" s="7"/>
      <c r="G13" s="61"/>
      <c r="H13" s="62"/>
      <c r="I13" s="104"/>
      <c r="J13" s="4"/>
      <c r="K13" s="4"/>
      <c r="L13" s="81"/>
      <c r="M13" s="82"/>
      <c r="N13" s="105"/>
    </row>
    <row r="14" spans="1:20" s="5" customFormat="1" ht="20">
      <c r="A14" s="63"/>
      <c r="B14" s="63"/>
      <c r="C14" s="64"/>
      <c r="D14" s="65"/>
      <c r="E14" s="65"/>
      <c r="F14" s="66"/>
      <c r="G14" s="67"/>
      <c r="H14" s="63"/>
      <c r="I14" s="68"/>
      <c r="J14" s="68"/>
      <c r="K14" s="68"/>
      <c r="L14" s="83"/>
      <c r="M14" s="84"/>
      <c r="N14" s="69"/>
    </row>
    <row r="15" spans="1:20" s="5" customFormat="1" ht="41.15" customHeight="1">
      <c r="A15" s="111"/>
      <c r="B15" s="111"/>
      <c r="C15" s="112"/>
      <c r="D15" s="111"/>
      <c r="E15" s="111"/>
      <c r="F15" s="111"/>
      <c r="G15" s="107"/>
      <c r="H15" s="108" t="s">
        <v>30</v>
      </c>
      <c r="I15" s="113">
        <f>I11</f>
        <v>1349</v>
      </c>
      <c r="J15" s="113"/>
      <c r="K15" s="113">
        <f t="shared" ref="K15:M15" si="0">K11</f>
        <v>1349</v>
      </c>
      <c r="L15" s="79"/>
      <c r="M15" s="113">
        <f t="shared" si="0"/>
        <v>0</v>
      </c>
      <c r="N15" s="79"/>
    </row>
    <row r="16" spans="1:20" s="5" customFormat="1" ht="20.5">
      <c r="A16" s="71"/>
      <c r="B16" s="71"/>
      <c r="C16" s="72"/>
      <c r="D16" s="73"/>
      <c r="E16" s="73"/>
      <c r="F16" s="73"/>
      <c r="G16" s="74"/>
      <c r="H16" s="70"/>
      <c r="I16" s="70"/>
      <c r="J16" s="70"/>
      <c r="K16" s="70"/>
      <c r="L16" s="75"/>
      <c r="M16" s="75"/>
      <c r="N16" s="70"/>
    </row>
    <row r="17" spans="1:14" s="5" customFormat="1" ht="20">
      <c r="A17" s="119" t="s">
        <v>31</v>
      </c>
      <c r="B17" s="119"/>
      <c r="C17" s="76"/>
      <c r="D17" s="77"/>
      <c r="E17" s="120" t="s">
        <v>32</v>
      </c>
      <c r="F17" s="120"/>
      <c r="G17" s="120"/>
      <c r="H17" s="78"/>
      <c r="I17" s="79"/>
      <c r="J17" s="79"/>
      <c r="K17" s="79"/>
      <c r="L17" s="118" t="s">
        <v>33</v>
      </c>
      <c r="M17" s="118"/>
      <c r="N17" s="70"/>
    </row>
    <row r="18" spans="1:14" ht="21.75" customHeight="1">
      <c r="A18" s="42"/>
      <c r="B18" s="43"/>
      <c r="C18" s="44"/>
      <c r="D18" s="42"/>
      <c r="E18" s="42"/>
      <c r="F18" s="42"/>
      <c r="G18" s="45"/>
      <c r="H18" s="46"/>
      <c r="I18" s="46"/>
      <c r="J18" s="46"/>
    </row>
    <row r="19" spans="1:14" ht="21.75" customHeight="1">
      <c r="A19" s="42"/>
      <c r="B19" s="43"/>
      <c r="C19" s="44"/>
      <c r="D19" s="42"/>
      <c r="E19" s="42"/>
      <c r="F19" s="42"/>
      <c r="G19" s="45"/>
      <c r="H19" s="46"/>
      <c r="I19" s="46"/>
      <c r="J19" s="46"/>
    </row>
    <row r="20" spans="1:14" ht="21.75" customHeight="1">
      <c r="A20" s="48"/>
      <c r="B20" s="44"/>
      <c r="C20" s="44"/>
      <c r="D20" s="42"/>
      <c r="E20" s="42"/>
      <c r="F20" s="42"/>
      <c r="G20" s="49"/>
      <c r="H20" s="50"/>
      <c r="I20" s="42"/>
      <c r="J20" s="46"/>
    </row>
    <row r="21" spans="1:14" ht="21.75" customHeight="1">
      <c r="A21" s="46"/>
      <c r="B21" s="51"/>
      <c r="C21" s="43"/>
      <c r="D21" s="46"/>
      <c r="E21" s="52"/>
      <c r="F21" s="52"/>
      <c r="G21" s="53"/>
      <c r="H21" s="54"/>
      <c r="I21" s="54"/>
      <c r="J21" s="46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25" customHeight="1"/>
    <row r="60" ht="23.25" customHeight="1"/>
    <row r="61" ht="23.25" customHeight="1"/>
    <row r="62" ht="23.25" customHeight="1"/>
  </sheetData>
  <mergeCells count="13">
    <mergeCell ref="L17:M17"/>
    <mergeCell ref="A17:B17"/>
    <mergeCell ref="E17:G17"/>
    <mergeCell ref="F5:G5"/>
    <mergeCell ref="H5:I5"/>
    <mergeCell ref="F6:G6"/>
    <mergeCell ref="H6:I6"/>
    <mergeCell ref="B8:C8"/>
    <mergeCell ref="F8:G8"/>
    <mergeCell ref="H8:I8"/>
    <mergeCell ref="B7:C7"/>
    <mergeCell ref="F7:G7"/>
    <mergeCell ref="H7:I7"/>
  </mergeCells>
  <printOptions horizontalCentered="1"/>
  <pageMargins left="0.25" right="0.25" top="1.0416666666666701" bottom="0.75" header="0.3" footer="0.3"/>
  <pageSetup paperSize="9" scale="4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A9DC1-7524-4335-BFCE-44A5E47FD5E8}">
  <dimension ref="A2:J40"/>
  <sheetViews>
    <sheetView view="pageBreakPreview" topLeftCell="B1" zoomScale="70" zoomScaleNormal="130" zoomScaleSheetLayoutView="70" workbookViewId="0">
      <selection activeCell="H5" sqref="H5"/>
    </sheetView>
  </sheetViews>
  <sheetFormatPr defaultColWidth="9.1796875" defaultRowHeight="17.5"/>
  <cols>
    <col min="1" max="1" width="6.81640625" style="85" customWidth="1"/>
    <col min="2" max="2" width="31.453125" style="94" customWidth="1"/>
    <col min="3" max="3" width="51.7265625" style="94" customWidth="1"/>
    <col min="4" max="4" width="37.36328125" style="94" customWidth="1"/>
    <col min="5" max="5" width="47.36328125" style="94" customWidth="1"/>
    <col min="6" max="6" width="11.54296875" style="85" customWidth="1"/>
    <col min="7" max="7" width="15.54296875" style="88" customWidth="1"/>
    <col min="8" max="8" width="20.08984375" style="95" customWidth="1"/>
    <col min="9" max="9" width="52.90625" style="85" bestFit="1" customWidth="1"/>
    <col min="10" max="10" width="35.26953125" style="85" customWidth="1"/>
    <col min="11" max="16384" width="9.1796875" style="85"/>
  </cols>
  <sheetData>
    <row r="2" spans="1:8" ht="43" customHeight="1">
      <c r="D2" s="116" t="s">
        <v>68</v>
      </c>
    </row>
    <row r="3" spans="1:8" ht="18">
      <c r="B3" s="115"/>
      <c r="C3" s="115" t="s">
        <v>56</v>
      </c>
      <c r="D3" s="115"/>
      <c r="E3" s="115"/>
      <c r="F3" s="115"/>
      <c r="G3" s="115"/>
      <c r="H3" s="115"/>
    </row>
    <row r="5" spans="1:8" s="88" customFormat="1" ht="40" customHeight="1">
      <c r="A5" s="14"/>
      <c r="B5" s="100" t="s">
        <v>49</v>
      </c>
      <c r="C5" s="86" t="s">
        <v>40</v>
      </c>
      <c r="D5" s="86"/>
      <c r="E5" s="86" t="s">
        <v>41</v>
      </c>
      <c r="F5" s="86" t="s">
        <v>46</v>
      </c>
      <c r="G5" s="86" t="s">
        <v>47</v>
      </c>
      <c r="H5" s="87" t="s">
        <v>42</v>
      </c>
    </row>
    <row r="6" spans="1:8" s="88" customFormat="1" ht="31.5" customHeight="1">
      <c r="A6" s="14"/>
      <c r="B6" s="86"/>
      <c r="C6" s="86"/>
      <c r="D6" s="86"/>
      <c r="E6" s="101"/>
      <c r="F6" s="86"/>
      <c r="G6" s="86"/>
      <c r="H6" s="87"/>
    </row>
    <row r="7" spans="1:8" s="94" customFormat="1">
      <c r="A7" s="91">
        <v>1</v>
      </c>
      <c r="B7" s="91" t="s">
        <v>69</v>
      </c>
      <c r="C7" s="90" t="s">
        <v>100</v>
      </c>
      <c r="D7" s="90" t="str">
        <f>VLOOKUP(B7,'[1]ALL (2)'!$B:$C,2,0)</f>
        <v>C0027-HOD094</v>
      </c>
      <c r="E7" s="96" t="s">
        <v>50</v>
      </c>
      <c r="F7" s="91">
        <v>30</v>
      </c>
      <c r="G7" s="14">
        <v>8</v>
      </c>
      <c r="H7" s="92">
        <f>(F7+2)*2+G7</f>
        <v>72</v>
      </c>
    </row>
    <row r="8" spans="1:8" s="94" customFormat="1" ht="35" customHeight="1">
      <c r="A8" s="91">
        <v>2</v>
      </c>
      <c r="B8" s="91" t="s">
        <v>70</v>
      </c>
      <c r="C8" s="90" t="s">
        <v>101</v>
      </c>
      <c r="D8" s="90" t="str">
        <f>VLOOKUP(B8,'[1]ALL (2)'!$B:$C,2,0)</f>
        <v>C0027-SST263</v>
      </c>
      <c r="E8" s="97" t="s">
        <v>115</v>
      </c>
      <c r="F8" s="91">
        <v>30</v>
      </c>
      <c r="G8" s="14">
        <v>8</v>
      </c>
      <c r="H8" s="92">
        <f t="shared" ref="H8:H37" si="0">(F8+2)*2+G8</f>
        <v>72</v>
      </c>
    </row>
    <row r="9" spans="1:8" s="94" customFormat="1" ht="35" customHeight="1">
      <c r="A9" s="91">
        <v>3</v>
      </c>
      <c r="B9" s="91" t="s">
        <v>71</v>
      </c>
      <c r="C9" s="90" t="s">
        <v>102</v>
      </c>
      <c r="D9" s="90" t="str">
        <f>VLOOKUP(B9,'[1]ALL (2)'!$B:$C,2,0)</f>
        <v>C0027-SST264</v>
      </c>
      <c r="E9" s="97" t="s">
        <v>58</v>
      </c>
      <c r="F9" s="91">
        <v>30</v>
      </c>
      <c r="G9" s="14">
        <v>8</v>
      </c>
      <c r="H9" s="92">
        <f t="shared" si="0"/>
        <v>72</v>
      </c>
    </row>
    <row r="10" spans="1:8" s="94" customFormat="1" ht="35" customHeight="1">
      <c r="A10" s="91">
        <v>4</v>
      </c>
      <c r="B10" s="91" t="s">
        <v>72</v>
      </c>
      <c r="C10" s="90" t="s">
        <v>45</v>
      </c>
      <c r="D10" s="90" t="str">
        <f>VLOOKUP(B10,'[1]ALL (2)'!$B:$C,2,0)</f>
        <v>C0027-SST213</v>
      </c>
      <c r="E10" s="96" t="s">
        <v>116</v>
      </c>
      <c r="F10" s="91">
        <v>8</v>
      </c>
      <c r="G10" s="14">
        <v>5</v>
      </c>
      <c r="H10" s="92">
        <f t="shared" si="0"/>
        <v>25</v>
      </c>
    </row>
    <row r="11" spans="1:8" s="94" customFormat="1" ht="35" customHeight="1">
      <c r="A11" s="91">
        <v>5</v>
      </c>
      <c r="B11" s="91" t="s">
        <v>73</v>
      </c>
      <c r="C11" s="90" t="s">
        <v>52</v>
      </c>
      <c r="D11" s="90" t="str">
        <f>VLOOKUP(B11,'[1]ALL (2)'!$B:$C,2,0)</f>
        <v>C0027-SST214</v>
      </c>
      <c r="E11" s="129" t="s">
        <v>117</v>
      </c>
      <c r="F11" s="91">
        <v>8</v>
      </c>
      <c r="G11" s="14">
        <v>5</v>
      </c>
      <c r="H11" s="92">
        <f t="shared" si="0"/>
        <v>25</v>
      </c>
    </row>
    <row r="12" spans="1:8" s="94" customFormat="1" ht="35" customHeight="1">
      <c r="A12" s="91">
        <v>6</v>
      </c>
      <c r="B12" s="91" t="s">
        <v>74</v>
      </c>
      <c r="C12" s="90" t="s">
        <v>103</v>
      </c>
      <c r="D12" s="90" t="str">
        <f>VLOOKUP(B12,'[1]ALL (2)'!$B:$C,2,0)</f>
        <v>C0027-SST216</v>
      </c>
      <c r="E12" s="97" t="s">
        <v>116</v>
      </c>
      <c r="F12" s="91">
        <v>17</v>
      </c>
      <c r="G12" s="14">
        <v>10</v>
      </c>
      <c r="H12" s="92">
        <f t="shared" si="0"/>
        <v>48</v>
      </c>
    </row>
    <row r="13" spans="1:8" s="94" customFormat="1" ht="35" customHeight="1">
      <c r="A13" s="91">
        <v>7</v>
      </c>
      <c r="B13" s="91" t="s">
        <v>75</v>
      </c>
      <c r="C13" s="90" t="s">
        <v>104</v>
      </c>
      <c r="D13" s="90" t="str">
        <f>VLOOKUP(B13,'[1]ALL (2)'!$B:$C,2,0)</f>
        <v>C0027-SST218</v>
      </c>
      <c r="E13" s="97" t="s">
        <v>51</v>
      </c>
      <c r="F13" s="91">
        <v>17</v>
      </c>
      <c r="G13" s="14">
        <v>10</v>
      </c>
      <c r="H13" s="92">
        <f t="shared" si="0"/>
        <v>48</v>
      </c>
    </row>
    <row r="14" spans="1:8" s="94" customFormat="1" ht="35" customHeight="1">
      <c r="A14" s="91">
        <v>8</v>
      </c>
      <c r="B14" s="91" t="s">
        <v>76</v>
      </c>
      <c r="C14" s="90" t="s">
        <v>105</v>
      </c>
      <c r="D14" s="90" t="str">
        <f>VLOOKUP(B14,'[1]ALL (2)'!$B:$C,2,0)</f>
        <v>C0027-SST220</v>
      </c>
      <c r="E14" s="97" t="s">
        <v>58</v>
      </c>
      <c r="F14" s="91">
        <v>8</v>
      </c>
      <c r="G14" s="14">
        <v>5</v>
      </c>
      <c r="H14" s="92">
        <f t="shared" si="0"/>
        <v>25</v>
      </c>
    </row>
    <row r="15" spans="1:8" s="94" customFormat="1" ht="35" customHeight="1">
      <c r="A15" s="91">
        <v>9</v>
      </c>
      <c r="B15" s="91" t="s">
        <v>77</v>
      </c>
      <c r="C15" s="90" t="s">
        <v>106</v>
      </c>
      <c r="D15" s="90" t="str">
        <f>VLOOKUP(B15,'[1]ALL (2)'!$B:$C,2,0)</f>
        <v>C0027-LST027</v>
      </c>
      <c r="E15" s="97" t="s">
        <v>116</v>
      </c>
      <c r="F15" s="91">
        <v>17</v>
      </c>
      <c r="G15" s="14">
        <v>5</v>
      </c>
      <c r="H15" s="92">
        <f t="shared" si="0"/>
        <v>43</v>
      </c>
    </row>
    <row r="16" spans="1:8" s="94" customFormat="1" ht="35" customHeight="1">
      <c r="A16" s="91">
        <v>10</v>
      </c>
      <c r="B16" s="91" t="s">
        <v>78</v>
      </c>
      <c r="C16" s="90" t="s">
        <v>64</v>
      </c>
      <c r="D16" s="90" t="str">
        <f>VLOOKUP(B16,'[1]ALL (2)'!$B:$C,2,0)</f>
        <v>C0027-CRW102</v>
      </c>
      <c r="E16" s="97" t="s">
        <v>116</v>
      </c>
      <c r="F16" s="91">
        <v>8</v>
      </c>
      <c r="G16" s="14">
        <v>5</v>
      </c>
      <c r="H16" s="92">
        <f t="shared" si="0"/>
        <v>25</v>
      </c>
    </row>
    <row r="17" spans="1:8" s="94" customFormat="1" ht="35" customHeight="1">
      <c r="A17" s="91">
        <v>11</v>
      </c>
      <c r="B17" s="91" t="s">
        <v>79</v>
      </c>
      <c r="C17" s="90" t="s">
        <v>107</v>
      </c>
      <c r="D17" s="90" t="str">
        <f>VLOOKUP(B17,'[1]ALL (2)'!$B:$C,2,0)</f>
        <v>C0027-CRW103</v>
      </c>
      <c r="E17" s="96" t="s">
        <v>116</v>
      </c>
      <c r="F17" s="91">
        <v>17</v>
      </c>
      <c r="G17" s="14">
        <v>10</v>
      </c>
      <c r="H17" s="92">
        <f t="shared" si="0"/>
        <v>48</v>
      </c>
    </row>
    <row r="18" spans="1:8" s="94" customFormat="1" ht="35" customHeight="1">
      <c r="A18" s="91">
        <v>12</v>
      </c>
      <c r="B18" s="91" t="s">
        <v>80</v>
      </c>
      <c r="C18" s="90" t="s">
        <v>54</v>
      </c>
      <c r="D18" s="90" t="str">
        <f>VLOOKUP(B18,'[1]ALL (2)'!$B:$C,2,0)</f>
        <v>C0027-HOD096</v>
      </c>
      <c r="E18" s="97" t="s">
        <v>53</v>
      </c>
      <c r="F18" s="91">
        <v>17</v>
      </c>
      <c r="G18" s="14">
        <v>10</v>
      </c>
      <c r="H18" s="92">
        <f t="shared" si="0"/>
        <v>48</v>
      </c>
    </row>
    <row r="19" spans="1:8" s="94" customFormat="1" ht="35" customHeight="1">
      <c r="A19" s="91">
        <v>13</v>
      </c>
      <c r="B19" s="91" t="s">
        <v>62</v>
      </c>
      <c r="C19" s="90" t="s">
        <v>54</v>
      </c>
      <c r="D19" s="90" t="str">
        <f>VLOOKUP(B19,'[1]ALL (2)'!$B:$C,2,0)</f>
        <v>C0027-HOD057</v>
      </c>
      <c r="E19" s="97" t="s">
        <v>43</v>
      </c>
      <c r="F19" s="91">
        <v>17</v>
      </c>
      <c r="G19" s="14">
        <v>10</v>
      </c>
      <c r="H19" s="92">
        <f t="shared" si="0"/>
        <v>48</v>
      </c>
    </row>
    <row r="20" spans="1:8" s="94" customFormat="1" ht="35" customHeight="1">
      <c r="A20" s="91">
        <v>14</v>
      </c>
      <c r="B20" s="91" t="s">
        <v>81</v>
      </c>
      <c r="C20" s="90" t="s">
        <v>108</v>
      </c>
      <c r="D20" s="90" t="str">
        <f>VLOOKUP(B20,'[1]ALL (2)'!$B:$C,2,0)</f>
        <v>C0027-HOD086</v>
      </c>
      <c r="E20" s="98" t="s">
        <v>51</v>
      </c>
      <c r="F20" s="91">
        <v>17</v>
      </c>
      <c r="G20" s="14">
        <v>10</v>
      </c>
      <c r="H20" s="92">
        <f t="shared" si="0"/>
        <v>48</v>
      </c>
    </row>
    <row r="21" spans="1:8" s="94" customFormat="1" ht="35" customHeight="1">
      <c r="A21" s="91">
        <v>15</v>
      </c>
      <c r="B21" s="91" t="s">
        <v>63</v>
      </c>
      <c r="C21" s="90" t="s">
        <v>109</v>
      </c>
      <c r="D21" s="90" t="str">
        <f>VLOOKUP(B21,'[1]ALL (2)'!$B:$C,2,0)</f>
        <v>C0027-SST147</v>
      </c>
      <c r="E21" s="98" t="s">
        <v>53</v>
      </c>
      <c r="F21" s="91">
        <v>8</v>
      </c>
      <c r="G21" s="14">
        <v>5</v>
      </c>
      <c r="H21" s="92">
        <f t="shared" si="0"/>
        <v>25</v>
      </c>
    </row>
    <row r="22" spans="1:8" s="94" customFormat="1" ht="35" customHeight="1">
      <c r="A22" s="91">
        <v>16</v>
      </c>
      <c r="B22" s="91" t="s">
        <v>82</v>
      </c>
      <c r="C22" s="90" t="s">
        <v>109</v>
      </c>
      <c r="D22" s="90" t="str">
        <f>VLOOKUP(B22,'[1]ALL (2)'!$B:$C,2,0)</f>
        <v>C0027-SST230</v>
      </c>
      <c r="E22" s="130" t="s">
        <v>118</v>
      </c>
      <c r="F22" s="91">
        <v>17</v>
      </c>
      <c r="G22" s="14">
        <v>10</v>
      </c>
      <c r="H22" s="92">
        <f>(F22+2)*2+G22</f>
        <v>48</v>
      </c>
    </row>
    <row r="23" spans="1:8" s="94" customFormat="1" ht="35" customHeight="1">
      <c r="A23" s="91">
        <v>17</v>
      </c>
      <c r="B23" s="91" t="s">
        <v>83</v>
      </c>
      <c r="C23" s="90" t="s">
        <v>110</v>
      </c>
      <c r="D23" s="90" t="str">
        <f>VLOOKUP(B23,'[1]ALL (2)'!$B:$C,2,0)</f>
        <v>C0027-SST231</v>
      </c>
      <c r="E23" s="99" t="s">
        <v>119</v>
      </c>
      <c r="F23" s="91">
        <v>17</v>
      </c>
      <c r="G23" s="14">
        <v>10</v>
      </c>
      <c r="H23" s="92">
        <f t="shared" si="0"/>
        <v>48</v>
      </c>
    </row>
    <row r="24" spans="1:8" s="94" customFormat="1" ht="35" customHeight="1">
      <c r="A24" s="91">
        <v>18</v>
      </c>
      <c r="B24" s="91" t="s">
        <v>84</v>
      </c>
      <c r="C24" s="90" t="s">
        <v>111</v>
      </c>
      <c r="D24" s="90" t="str">
        <f>VLOOKUP(B24,'[1]ALL (2)'!$B:$C,2,0)</f>
        <v>C0027-SST233</v>
      </c>
      <c r="E24" s="98" t="s">
        <v>58</v>
      </c>
      <c r="F24" s="91">
        <v>17</v>
      </c>
      <c r="G24" s="14">
        <v>10</v>
      </c>
      <c r="H24" s="92">
        <f>(F24+3)*2+G24</f>
        <v>50</v>
      </c>
    </row>
    <row r="25" spans="1:8" s="94" customFormat="1" ht="35" customHeight="1">
      <c r="A25" s="91">
        <v>19</v>
      </c>
      <c r="B25" s="91" t="s">
        <v>85</v>
      </c>
      <c r="C25" s="90" t="s">
        <v>65</v>
      </c>
      <c r="D25" s="90" t="str">
        <f>VLOOKUP(B25,'[1]ALL (2)'!$B:$C,2,0)</f>
        <v>C0027-LST028</v>
      </c>
      <c r="E25" s="98" t="s">
        <v>119</v>
      </c>
      <c r="F25" s="91">
        <v>8</v>
      </c>
      <c r="G25" s="14">
        <v>5</v>
      </c>
      <c r="H25" s="92">
        <f t="shared" si="0"/>
        <v>25</v>
      </c>
    </row>
    <row r="26" spans="1:8" s="94" customFormat="1" ht="35" customHeight="1">
      <c r="A26" s="91">
        <v>20</v>
      </c>
      <c r="B26" s="91" t="s">
        <v>86</v>
      </c>
      <c r="C26" s="90" t="s">
        <v>112</v>
      </c>
      <c r="D26" s="90" t="str">
        <f>VLOOKUP(B26,'[1]ALL (2)'!$B:$C,2,0)</f>
        <v>C0027-CRW104</v>
      </c>
      <c r="E26" s="99" t="s">
        <v>119</v>
      </c>
      <c r="F26" s="91">
        <v>17</v>
      </c>
      <c r="G26" s="14">
        <v>10</v>
      </c>
      <c r="H26" s="92">
        <f t="shared" si="0"/>
        <v>48</v>
      </c>
    </row>
    <row r="27" spans="1:8" s="94" customFormat="1" ht="35" customHeight="1">
      <c r="A27" s="91">
        <v>21</v>
      </c>
      <c r="B27" s="91" t="s">
        <v>87</v>
      </c>
      <c r="C27" s="90" t="s">
        <v>55</v>
      </c>
      <c r="D27" s="90" t="str">
        <f>VLOOKUP(B27,'[1]ALL (2)'!$B:$C,2,0)</f>
        <v>C0027-CRW105</v>
      </c>
      <c r="E27" s="131" t="s">
        <v>118</v>
      </c>
      <c r="F27" s="91">
        <v>8</v>
      </c>
      <c r="G27" s="14">
        <v>5</v>
      </c>
      <c r="H27" s="92">
        <f t="shared" si="0"/>
        <v>25</v>
      </c>
    </row>
    <row r="28" spans="1:8" s="94" customFormat="1" ht="35" customHeight="1">
      <c r="A28" s="91">
        <v>22</v>
      </c>
      <c r="B28" s="91" t="s">
        <v>88</v>
      </c>
      <c r="C28" s="90" t="s">
        <v>113</v>
      </c>
      <c r="D28" s="90" t="str">
        <f>VLOOKUP(B28,'[1]ALL (2)'!$B:$C,2,0)</f>
        <v>C0027-CRW106</v>
      </c>
      <c r="E28" s="98" t="s">
        <v>50</v>
      </c>
      <c r="F28" s="91">
        <v>17</v>
      </c>
      <c r="G28" s="14">
        <v>10</v>
      </c>
      <c r="H28" s="92">
        <f t="shared" si="0"/>
        <v>48</v>
      </c>
    </row>
    <row r="29" spans="1:8" s="94" customFormat="1" ht="35" customHeight="1">
      <c r="A29" s="91">
        <v>23</v>
      </c>
      <c r="B29" s="91" t="s">
        <v>89</v>
      </c>
      <c r="C29" s="90" t="s">
        <v>66</v>
      </c>
      <c r="D29" s="90" t="str">
        <f>VLOOKUP(B29,'[1]ALL (2)'!$B:$C,2,0)</f>
        <v>C0027-HOD082</v>
      </c>
      <c r="E29" s="98" t="s">
        <v>120</v>
      </c>
      <c r="F29" s="91">
        <v>17</v>
      </c>
      <c r="G29" s="14">
        <v>10</v>
      </c>
      <c r="H29" s="92">
        <f t="shared" si="0"/>
        <v>48</v>
      </c>
    </row>
    <row r="30" spans="1:8" s="94" customFormat="1" ht="35" customHeight="1">
      <c r="A30" s="91">
        <v>24</v>
      </c>
      <c r="B30" s="91" t="s">
        <v>90</v>
      </c>
      <c r="C30" s="90" t="s">
        <v>66</v>
      </c>
      <c r="D30" s="90" t="str">
        <f>VLOOKUP(B30,'[1]ALL (2)'!$B:$C,2,0)</f>
        <v>C0027-HOD082</v>
      </c>
      <c r="E30" s="98" t="s">
        <v>119</v>
      </c>
      <c r="F30" s="91">
        <v>8</v>
      </c>
      <c r="G30" s="14">
        <v>5</v>
      </c>
      <c r="H30" s="92">
        <f t="shared" si="0"/>
        <v>25</v>
      </c>
    </row>
    <row r="31" spans="1:8" s="94" customFormat="1" ht="35" customHeight="1">
      <c r="A31" s="91">
        <v>25</v>
      </c>
      <c r="B31" s="91" t="s">
        <v>91</v>
      </c>
      <c r="C31" s="90" t="s">
        <v>52</v>
      </c>
      <c r="D31" s="90" t="str">
        <f>VLOOKUP(B31,'[1]ALL (2)'!$B:$C,2,0)</f>
        <v>C0027-SST215</v>
      </c>
      <c r="E31" s="98" t="s">
        <v>58</v>
      </c>
      <c r="F31" s="91">
        <v>7</v>
      </c>
      <c r="G31" s="14">
        <v>5</v>
      </c>
      <c r="H31" s="92">
        <f t="shared" si="0"/>
        <v>23</v>
      </c>
    </row>
    <row r="32" spans="1:8" s="94" customFormat="1" ht="35" customHeight="1">
      <c r="A32" s="91">
        <v>26</v>
      </c>
      <c r="B32" s="91" t="s">
        <v>92</v>
      </c>
      <c r="C32" s="90" t="s">
        <v>103</v>
      </c>
      <c r="D32" s="90" t="str">
        <f>VLOOKUP(B32,'[1]ALL (2)'!$B:$C,2,0)</f>
        <v>C0027-SST217</v>
      </c>
      <c r="E32" s="98" t="s">
        <v>121</v>
      </c>
      <c r="F32" s="91">
        <v>15</v>
      </c>
      <c r="G32" s="14">
        <v>10</v>
      </c>
      <c r="H32" s="92">
        <f t="shared" si="0"/>
        <v>44</v>
      </c>
    </row>
    <row r="33" spans="1:10" s="94" customFormat="1" ht="35" customHeight="1">
      <c r="A33" s="91">
        <v>27</v>
      </c>
      <c r="B33" s="91" t="s">
        <v>93</v>
      </c>
      <c r="C33" s="90" t="s">
        <v>104</v>
      </c>
      <c r="D33" s="90" t="str">
        <f>VLOOKUP(B33,'[1]ALL (2)'!$B:$C,2,0)</f>
        <v>C0027-SST219</v>
      </c>
      <c r="E33" s="98" t="s">
        <v>58</v>
      </c>
      <c r="F33" s="91">
        <v>15</v>
      </c>
      <c r="G33" s="14">
        <v>10</v>
      </c>
      <c r="H33" s="92">
        <f t="shared" si="0"/>
        <v>44</v>
      </c>
    </row>
    <row r="34" spans="1:10" s="94" customFormat="1" ht="35" customHeight="1">
      <c r="A34" s="91">
        <v>28</v>
      </c>
      <c r="B34" s="91" t="s">
        <v>94</v>
      </c>
      <c r="C34" s="90" t="s">
        <v>105</v>
      </c>
      <c r="D34" s="90" t="str">
        <f>VLOOKUP(B34,'[1]ALL (2)'!$B:$C,2,0)</f>
        <v>C0027-SST221</v>
      </c>
      <c r="E34" s="98" t="s">
        <v>121</v>
      </c>
      <c r="F34" s="91">
        <v>7</v>
      </c>
      <c r="G34" s="14">
        <v>5</v>
      </c>
      <c r="H34" s="92">
        <f>(F34+4)*2+G34</f>
        <v>27</v>
      </c>
    </row>
    <row r="35" spans="1:10" s="94" customFormat="1" ht="35" customHeight="1">
      <c r="A35" s="91">
        <v>29</v>
      </c>
      <c r="B35" s="91" t="s">
        <v>95</v>
      </c>
      <c r="C35" s="90" t="s">
        <v>54</v>
      </c>
      <c r="D35" s="90" t="str">
        <f>VLOOKUP(B35,'[1]ALL (2)'!$B:$C,2,0)</f>
        <v>C0027-HOD087</v>
      </c>
      <c r="E35" s="99" t="s">
        <v>122</v>
      </c>
      <c r="F35" s="91">
        <v>7</v>
      </c>
      <c r="G35" s="14">
        <v>5</v>
      </c>
      <c r="H35" s="92">
        <f t="shared" si="0"/>
        <v>23</v>
      </c>
    </row>
    <row r="36" spans="1:10" s="94" customFormat="1" ht="35" customHeight="1">
      <c r="A36" s="91">
        <v>30</v>
      </c>
      <c r="B36" s="91" t="s">
        <v>96</v>
      </c>
      <c r="C36" s="90" t="s">
        <v>108</v>
      </c>
      <c r="D36" s="90" t="str">
        <f>VLOOKUP(B36,'[1]ALL (2)'!$B:$C,2,0)</f>
        <v>C0027-HOD086</v>
      </c>
      <c r="E36" s="98" t="s">
        <v>121</v>
      </c>
      <c r="F36" s="91">
        <v>15</v>
      </c>
      <c r="G36" s="14">
        <v>8</v>
      </c>
      <c r="H36" s="92">
        <f t="shared" si="0"/>
        <v>42</v>
      </c>
    </row>
    <row r="37" spans="1:10" s="94" customFormat="1" ht="35" customHeight="1">
      <c r="A37" s="91">
        <v>31</v>
      </c>
      <c r="B37" s="91" t="s">
        <v>97</v>
      </c>
      <c r="C37" s="90" t="s">
        <v>110</v>
      </c>
      <c r="D37" s="90" t="str">
        <f>VLOOKUP(B37,'[1]ALL (2)'!$B:$C,2,0)</f>
        <v>C0027-SST232</v>
      </c>
      <c r="E37" s="98" t="s">
        <v>120</v>
      </c>
      <c r="F37" s="91">
        <v>15</v>
      </c>
      <c r="G37" s="14">
        <v>10</v>
      </c>
      <c r="H37" s="92">
        <f t="shared" si="0"/>
        <v>44</v>
      </c>
    </row>
    <row r="38" spans="1:10" s="94" customFormat="1" ht="35" customHeight="1">
      <c r="A38" s="91">
        <v>32</v>
      </c>
      <c r="B38" s="91" t="s">
        <v>98</v>
      </c>
      <c r="C38" s="90" t="s">
        <v>111</v>
      </c>
      <c r="D38" s="90" t="str">
        <f>VLOOKUP(B38,'[1]ALL (2)'!$B:$C,2,0)</f>
        <v>C0027-SST241</v>
      </c>
      <c r="E38" s="99" t="s">
        <v>119</v>
      </c>
      <c r="F38" s="91">
        <v>7</v>
      </c>
      <c r="G38" s="14">
        <v>5</v>
      </c>
      <c r="H38" s="92">
        <f>(F38+3)*2+G38</f>
        <v>25</v>
      </c>
    </row>
    <row r="39" spans="1:10" s="94" customFormat="1" ht="35" customHeight="1">
      <c r="A39" s="91">
        <v>33</v>
      </c>
      <c r="B39" s="91" t="s">
        <v>99</v>
      </c>
      <c r="C39" s="90" t="s">
        <v>114</v>
      </c>
      <c r="D39" s="90" t="str">
        <f>VLOOKUP(B39,'[1]ALL (2)'!$B:$C,2,0)</f>
        <v>C0027-CRW107</v>
      </c>
      <c r="E39" s="99" t="s">
        <v>119</v>
      </c>
      <c r="F39" s="91">
        <v>15</v>
      </c>
      <c r="G39" s="14">
        <v>8</v>
      </c>
      <c r="H39" s="92">
        <f>(F39+1)*2+G39</f>
        <v>40</v>
      </c>
    </row>
    <row r="40" spans="1:10" ht="18">
      <c r="A40" s="89"/>
      <c r="B40" s="103"/>
      <c r="C40" s="103"/>
      <c r="D40" s="103"/>
      <c r="E40" s="117"/>
      <c r="F40" s="91">
        <f>SUM(F7:F39)</f>
        <v>478</v>
      </c>
      <c r="G40" s="91">
        <f>SUM(G7:G39)</f>
        <v>255</v>
      </c>
      <c r="H40" s="93">
        <f>SUM(H7:H39)</f>
        <v>1349</v>
      </c>
      <c r="J40" s="94"/>
    </row>
  </sheetData>
  <autoFilter ref="A6:J40" xr:uid="{E67A9DC1-7524-4335-BFCE-44A5E47FD5E8}"/>
  <conditionalFormatting sqref="B7:B39">
    <cfRule type="duplicateValues" dxfId="0" priority="5"/>
  </conditionalFormatting>
  <pageMargins left="0" right="0" top="0" bottom="0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E5A7C-42CB-451D-B308-DC5B7423C456}">
  <dimension ref="C2"/>
  <sheetViews>
    <sheetView workbookViewId="0">
      <selection activeCell="L10" sqref="L10"/>
    </sheetView>
  </sheetViews>
  <sheetFormatPr defaultRowHeight="14.5"/>
  <sheetData>
    <row r="2" spans="3:3" ht="31">
      <c r="C2" s="109" t="s">
        <v>59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C39B5-5CBD-47B1-B3F2-0E5F2075B2F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C87868AA-682A-45FC-8041-B6C087F182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6D5CF8-9B27-4764-BC88-53C5CA90BF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PO</vt:lpstr>
      <vt:lpstr>STICKER HANGTAG+POLYBAG - SMS</vt:lpstr>
      <vt:lpstr>LAYOUT HANG TAG + POLY BAG-SMS </vt:lpstr>
      <vt:lpstr>PO!Print_Area</vt:lpstr>
      <vt:lpstr>PO!Print_Titles</vt:lpstr>
      <vt:lpstr>'STICKER HANGTAG+POLYBAG - SMS'!Print_Titles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Lai Vu Thi</cp:lastModifiedBy>
  <cp:lastPrinted>2024-08-22T08:09:07Z</cp:lastPrinted>
  <dcterms:created xsi:type="dcterms:W3CDTF">2020-11-11T02:21:38Z</dcterms:created>
  <dcterms:modified xsi:type="dcterms:W3CDTF">2025-01-02T07:20:52Z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