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OYALIST/3-FW24/1-SAMPLE/2-STYLE-FILE/CUTTING DOCKET/MOTOCROSS/"/>
    </mc:Choice>
  </mc:AlternateContent>
  <xr:revisionPtr revIDLastSave="575" documentId="13_ncr:1_{08C31365-E7D3-485D-B5C6-426CC14E8BDE}" xr6:coauthVersionLast="47" xr6:coauthVersionMax="47" xr10:uidLastSave="{4023719F-53E6-4D62-A1FD-49566DFDF5DF}"/>
  <bookViews>
    <workbookView xWindow="-120" yWindow="-120" windowWidth="20730" windowHeight="11040" tabRatio="895" activeTab="5" xr2:uid="{00000000-000D-0000-FFFF-FFFF00000000}"/>
  </bookViews>
  <sheets>
    <sheet name="1. CUTTING DOCKET" sheetId="12" r:id="rId1"/>
    <sheet name="2. TRIM CARD" sheetId="13" r:id="rId2"/>
    <sheet name="QUY CÁCH MAY" sheetId="26" r:id="rId3"/>
    <sheet name="SPEC" sheetId="28" r:id="rId4"/>
    <sheet name="BULK SPEC" sheetId="29" r:id="rId5"/>
    <sheet name="FULL SIZE" sheetId="30" r:id="rId6"/>
    <sheet name="PP MEETING" sheetId="22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1CAP002" localSheetId="6">[1]MTP!#REF!</definedName>
    <definedName name="_1CAP002">[1]MTP!#REF!</definedName>
    <definedName name="_2STREO7" localSheetId="6">[2]MTP!#REF!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6" hidden="1">#REF!</definedName>
    <definedName name="_Fill" hidden="1">#REF!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bnmghkjhl">[9]QMCT!#REF!</definedName>
    <definedName name="Caáp_Baäc">[8]QT!$D$7:$M$42</definedName>
    <definedName name="Caáp_Baät">#REF!</definedName>
    <definedName name="cap">#REF!</definedName>
    <definedName name="cap0.7">#REF!</definedName>
    <definedName name="cbfbfdhjtyjk">#REF!</definedName>
    <definedName name="CCNK">[9]QMCT!#REF!</definedName>
    <definedName name="CL">#REF!</definedName>
    <definedName name="CLTMP">[9]QMCT!#REF!</definedName>
    <definedName name="ctdn9697">#REF!</definedName>
    <definedName name="cvfbnghmj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frrtyu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Egrhk">[9]QMCT!#REF!</definedName>
    <definedName name="fgjjyt">[7]HS!#REF!</definedName>
    <definedName name="FHAQY5">#REF!</definedName>
    <definedName name="FHT">#REF!</definedName>
    <definedName name="Full">[9]QMCT!#REF!</definedName>
    <definedName name="FYUJK" localSheetId="4">[10]!K_1</definedName>
    <definedName name="FYUJK" localSheetId="5">[10]!K_1</definedName>
    <definedName name="FYUJK">[10]!K_1</definedName>
    <definedName name="ggggg" localSheetId="4">[10]!K_1</definedName>
    <definedName name="ggggg" localSheetId="5">[10]!K_1</definedName>
    <definedName name="ggggg">[10]!K_1</definedName>
    <definedName name="GHGH">#REF!</definedName>
    <definedName name="GHGHD">[2]MTP1!#REF!</definedName>
    <definedName name="giaca">'[11]dg-VTu'!$C$6:$F$55</definedName>
    <definedName name="GIUYU">[2]MTP1!#REF!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HUFHLIL">[2]MTP1!#REF!</definedName>
    <definedName name="HUKH">[2]MTP1!#REF!</definedName>
    <definedName name="JHJ">[7]HS!#REF!</definedName>
    <definedName name="JHLJHJHJ">[9]QMCT!#REF!</definedName>
    <definedName name="jjhio">#REF!</definedName>
    <definedName name="JUU">#REF!</definedName>
    <definedName name="K">#REF!</definedName>
    <definedName name="K_1" localSheetId="4">[10]!K_1</definedName>
    <definedName name="K_1" localSheetId="5">[10]!K_1</definedName>
    <definedName name="K_1">[10]!K_1</definedName>
    <definedName name="K_2" localSheetId="4">[10]!K_2</definedName>
    <definedName name="K_2" localSheetId="5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mbmghhui">[9]QMCT!#REF!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NMKJJKKK">[2]MTP1!#REF!</definedName>
    <definedName name="ÑMTB">#REF!</definedName>
    <definedName name="nnlpiyyuo">[7]HS!#REF!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4">[15]!NToS</definedName>
    <definedName name="NToS" localSheetId="5">[15]!NToS</definedName>
    <definedName name="NToS">[15]!NToS</definedName>
    <definedName name="PRICE">#REF!</definedName>
    <definedName name="_xlnm.Print_Area" localSheetId="0">'1. CUTTING DOCKET'!$A$1:$P$94</definedName>
    <definedName name="_xlnm.Print_Area" localSheetId="1">'2. TRIM CARD'!$A$1:$B$20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4">'BULK SPEC'!$A$1:$K$23</definedName>
    <definedName name="_xlnm.Print_Area" localSheetId="5">'FULL SIZE'!$A$1:$M$18</definedName>
    <definedName name="_xlnm.Print_Area" localSheetId="6">'PP MEETING'!$A$1:$H$23</definedName>
    <definedName name="_xlnm.Print_Area" localSheetId="2">'QUY CÁCH MAY'!$A$1:$O$67</definedName>
    <definedName name="_xlnm.Print_Area" localSheetId="3">SPEC!$A$1:$I$23</definedName>
    <definedName name="Print_erea">[8]QT!$A$1:$U$54</definedName>
    <definedName name="_xlnm.Print_Titles" localSheetId="0">'1. CUTTING DOCKET'!$1:$15</definedName>
    <definedName name="_xlnm.Print_Titles" localSheetId="1">'2. TRIM CARD'!$1:$5</definedName>
    <definedName name="_xlnm.Print_Titles" localSheetId="2">'QUY CÁCH MAY'!$1:$1</definedName>
    <definedName name="Quyõ_TG_SX" localSheetId="6">#REF!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rrtytui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UYRO9P9" hidden="1">#REF!</definedName>
    <definedName name="vc3.">'[4]CT  PL'!$B$125:$H$125</definedName>
    <definedName name="vca">'[4]CT  PL'!$B$25:$H$25</definedName>
    <definedName name="vccot" localSheetId="6">#REF!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30" l="1"/>
  <c r="A1" i="30"/>
  <c r="D1" i="26" l="1"/>
  <c r="B69" i="12" l="1"/>
  <c r="L48" i="12"/>
  <c r="I21" i="12"/>
  <c r="H21" i="12"/>
  <c r="G21" i="12"/>
  <c r="P20" i="12"/>
  <c r="B15" i="13"/>
  <c r="A15" i="13"/>
  <c r="A13" i="13"/>
  <c r="L49" i="12"/>
  <c r="J21" i="12" l="1"/>
  <c r="K21" i="12"/>
  <c r="F21" i="12"/>
  <c r="A8" i="13" l="1"/>
  <c r="B4" i="13" l="1"/>
  <c r="B3" i="13"/>
  <c r="P22" i="12" l="1"/>
  <c r="B25" i="13"/>
  <c r="A25" i="13"/>
  <c r="C25" i="13"/>
  <c r="I25" i="12"/>
  <c r="H25" i="12"/>
  <c r="A12" i="13"/>
  <c r="D6" i="22"/>
  <c r="C29" i="13"/>
  <c r="C27" i="13"/>
  <c r="C23" i="13"/>
  <c r="C21" i="13"/>
  <c r="C19" i="13"/>
  <c r="C17" i="13"/>
  <c r="C11" i="13"/>
  <c r="C9" i="13"/>
  <c r="C7" i="13"/>
  <c r="B11" i="13" l="1"/>
  <c r="G6" i="22" l="1"/>
  <c r="C19" i="22"/>
  <c r="C18" i="22"/>
  <c r="D42" i="12" l="1"/>
  <c r="B42" i="12" l="1"/>
  <c r="B19" i="13"/>
  <c r="B17" i="13"/>
  <c r="A19" i="13"/>
  <c r="A17" i="13"/>
  <c r="C17" i="22"/>
  <c r="L60" i="12" l="1"/>
  <c r="L63" i="12" s="1"/>
  <c r="L59" i="12"/>
  <c r="G8" i="22"/>
  <c r="D4" i="22"/>
  <c r="D8" i="22"/>
  <c r="I30" i="12" l="1"/>
  <c r="H30" i="12"/>
  <c r="G30" i="12"/>
  <c r="F30" i="12"/>
  <c r="G25" i="12"/>
  <c r="F25" i="12"/>
  <c r="B29" i="13" l="1"/>
  <c r="A29" i="13"/>
  <c r="B27" i="13"/>
  <c r="A27" i="13"/>
  <c r="B21" i="13"/>
  <c r="A21" i="13"/>
  <c r="B23" i="13"/>
  <c r="A23" i="13"/>
  <c r="B6" i="13"/>
  <c r="B40" i="12" l="1"/>
  <c r="E45" i="12"/>
  <c r="E42" i="12"/>
  <c r="B37" i="12"/>
  <c r="K30" i="12"/>
  <c r="K31" i="12" s="1"/>
  <c r="J30" i="12"/>
  <c r="J31" i="12" s="1"/>
  <c r="I31" i="12"/>
  <c r="H31" i="12"/>
  <c r="G31" i="12"/>
  <c r="D30" i="12"/>
  <c r="D31" i="12" s="1"/>
  <c r="P29" i="12"/>
  <c r="K25" i="12"/>
  <c r="K26" i="12" s="1"/>
  <c r="J25" i="12"/>
  <c r="J26" i="12" s="1"/>
  <c r="I26" i="12"/>
  <c r="H26" i="12"/>
  <c r="G26" i="12"/>
  <c r="D25" i="12"/>
  <c r="D26" i="12" s="1"/>
  <c r="P24" i="12"/>
  <c r="A11" i="13"/>
  <c r="H61" i="12" l="1"/>
  <c r="B79" i="12"/>
  <c r="C5" i="13"/>
  <c r="B87" i="12"/>
  <c r="H63" i="12"/>
  <c r="H60" i="12"/>
  <c r="H55" i="12"/>
  <c r="H57" i="12"/>
  <c r="B70" i="12"/>
  <c r="H33" i="12"/>
  <c r="E93" i="12" s="1"/>
  <c r="G33" i="12"/>
  <c r="D93" i="12" s="1"/>
  <c r="J33" i="12"/>
  <c r="G93" i="12" s="1"/>
  <c r="I33" i="12"/>
  <c r="F93" i="12" s="1"/>
  <c r="K33" i="12"/>
  <c r="H93" i="12" s="1"/>
  <c r="P25" i="12"/>
  <c r="P26" i="12" s="1"/>
  <c r="P30" i="12"/>
  <c r="P31" i="12" s="1"/>
  <c r="F31" i="12"/>
  <c r="F26" i="12"/>
  <c r="K61" i="12" l="1"/>
  <c r="M61" i="12" s="1"/>
  <c r="O61" i="12" s="1"/>
  <c r="K63" i="12"/>
  <c r="K57" i="12"/>
  <c r="K55" i="12"/>
  <c r="K60" i="12"/>
  <c r="G41" i="12"/>
  <c r="G42" i="12" s="1"/>
  <c r="I42" i="12" s="1"/>
  <c r="F33" i="12"/>
  <c r="C93" i="12" s="1"/>
  <c r="J93" i="12" s="1"/>
  <c r="G44" i="12"/>
  <c r="I44" i="12" s="1"/>
  <c r="J44" i="12" s="1"/>
  <c r="L44" i="12" s="1"/>
  <c r="G45" i="12"/>
  <c r="I45" i="12" s="1"/>
  <c r="J45" i="12" s="1"/>
  <c r="L45" i="12" s="1"/>
  <c r="A10" i="13"/>
  <c r="J42" i="12" l="1"/>
  <c r="M42" i="12" s="1"/>
  <c r="I41" i="12"/>
  <c r="J41" i="12" l="1"/>
  <c r="M41" i="12" s="1"/>
  <c r="L62" i="12"/>
  <c r="B38" i="12" l="1"/>
  <c r="B41" i="12" s="1"/>
  <c r="B44" i="12" s="1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A9" i="13"/>
  <c r="B7" i="13"/>
  <c r="B2" i="13"/>
  <c r="A4" i="13"/>
  <c r="A3" i="13"/>
  <c r="A2" i="13"/>
  <c r="D19" i="12"/>
  <c r="D20" i="12" s="1"/>
  <c r="P18" i="12"/>
  <c r="D21" i="12" l="1"/>
  <c r="P19" i="12"/>
  <c r="P21" i="12" s="1"/>
  <c r="H49" i="12" l="1"/>
  <c r="B13" i="13" s="1"/>
  <c r="B78" i="12"/>
  <c r="H58" i="12"/>
  <c r="B5" i="13"/>
  <c r="H62" i="12"/>
  <c r="H59" i="12"/>
  <c r="M60" i="12"/>
  <c r="O60" i="12" s="1"/>
  <c r="M63" i="12"/>
  <c r="O63" i="12" s="1"/>
  <c r="H54" i="12"/>
  <c r="H56" i="12"/>
  <c r="M55" i="12"/>
  <c r="O55" i="12" s="1"/>
  <c r="M57" i="12"/>
  <c r="O57" i="12" s="1"/>
  <c r="H50" i="12"/>
  <c r="H51" i="12"/>
  <c r="H48" i="12"/>
  <c r="F48" i="12" s="1"/>
  <c r="B86" i="12"/>
  <c r="K49" i="12" l="1"/>
  <c r="M49" i="12" s="1"/>
  <c r="O49" i="12" s="1"/>
  <c r="K58" i="12"/>
  <c r="M58" i="12" s="1"/>
  <c r="O58" i="12" s="1"/>
  <c r="K54" i="12"/>
  <c r="M54" i="12" s="1"/>
  <c r="O54" i="12" s="1"/>
  <c r="K56" i="12"/>
  <c r="M56" i="12" s="1"/>
  <c r="O56" i="12" s="1"/>
  <c r="K62" i="12"/>
  <c r="M62" i="12" s="1"/>
  <c r="O62" i="12" s="1"/>
  <c r="K51" i="12"/>
  <c r="M51" i="12" s="1"/>
  <c r="O51" i="12" s="1"/>
  <c r="K48" i="12"/>
  <c r="M48" i="12" s="1"/>
  <c r="G39" i="12"/>
  <c r="I39" i="12" s="1"/>
  <c r="K50" i="12"/>
  <c r="M50" i="12" s="1"/>
  <c r="O50" i="12" s="1"/>
  <c r="G38" i="12"/>
  <c r="I38" i="12" s="1"/>
  <c r="P33" i="12"/>
  <c r="K59" i="12"/>
  <c r="M59" i="12" s="1"/>
  <c r="O59" i="12" s="1"/>
  <c r="B9" i="13"/>
  <c r="M38" i="12" l="1"/>
  <c r="M39" i="12"/>
  <c r="F2" i="6"/>
</calcChain>
</file>

<file path=xl/sharedStrings.xml><?xml version="1.0" encoding="utf-8"?>
<sst xmlns="http://schemas.openxmlformats.org/spreadsheetml/2006/main" count="822" uniqueCount="434">
  <si>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</si>
  <si>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</si>
  <si>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</si>
  <si>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</si>
  <si>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</si>
  <si>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</si>
  <si>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</si>
  <si>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</si>
  <si>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</si>
  <si>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</si>
  <si>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</si>
  <si>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SS24</t>
  </si>
  <si>
    <t>TÊN HÀNG:</t>
  </si>
  <si>
    <t>LS TEE</t>
  </si>
  <si>
    <t>DROP:</t>
  </si>
  <si>
    <t>NGÀY CẤP:</t>
  </si>
  <si>
    <t>VẢI CHÍNH:</t>
  </si>
  <si>
    <t>NGÀY GIAO HÀNG:</t>
  </si>
  <si>
    <t xml:space="preserve">THÀNH PHẦN VẢI: </t>
  </si>
  <si>
    <t xml:space="preserve">100% COTTON </t>
  </si>
  <si>
    <t>KHỔ VẢI:</t>
  </si>
  <si>
    <t>177CM</t>
  </si>
  <si>
    <t xml:space="preserve">Xí nghiệp: </t>
  </si>
  <si>
    <t>UN-AVAILABLE</t>
  </si>
  <si>
    <t>KHÁCH HÀNG:</t>
  </si>
  <si>
    <t>LOYALIST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</si>
  <si>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</si>
  <si>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</si>
  <si>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</si>
  <si>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</si>
  <si>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</si>
  <si>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</si>
  <si>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</si>
  <si>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</si>
  <si>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</si>
  <si>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</si>
  <si>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</si>
  <si>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</si>
  <si>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</si>
  <si>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SHIPPING SAMPLE</t>
  </si>
  <si>
    <t>TOTAL :</t>
  </si>
  <si>
    <t>GRAND TOTAL:</t>
  </si>
  <si>
    <t>PHẦN A: VẢI</t>
  </si>
  <si>
    <t>NCC THUẬN TIẾN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</si>
  <si>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</si>
  <si>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</si>
  <si>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</si>
  <si>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</si>
  <si>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</si>
  <si>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</si>
  <si>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</si>
  <si>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</si>
  <si>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</si>
  <si>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</si>
  <si>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</si>
  <si>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</si>
  <si>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</si>
  <si>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PFD</t>
  </si>
  <si>
    <t>THEO PHIẾU CÁP TỪ MER</t>
  </si>
  <si>
    <t>1. CUTTING DOCKET'!A42</t>
  </si>
  <si>
    <t>RIB 1x1 430GSM</t>
  </si>
  <si>
    <t>BO TAY/ LAI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</si>
  <si>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</si>
  <si>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</si>
  <si>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</si>
  <si>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</si>
  <si>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</si>
  <si>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</si>
  <si>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</si>
  <si>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</si>
  <si>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</si>
  <si>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</si>
  <si>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</si>
  <si>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</si>
  <si>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</si>
  <si>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WHITE</t>
  </si>
  <si>
    <t>CHỈ 40/2 MAY NHÃN</t>
  </si>
  <si>
    <t>K1500</t>
  </si>
  <si>
    <t>NHÃN CHÍNH ENCHANTE</t>
  </si>
  <si>
    <t>WHITE/BLACK</t>
  </si>
  <si>
    <t>PCS</t>
  </si>
  <si>
    <t>NHÃN THÀNH PHẦN 100%  COTTON</t>
  </si>
  <si>
    <t>WHITE/ BLACK</t>
  </si>
  <si>
    <t>PHẦN C : PHỤ LIỆU ĐÓNG GÓI</t>
  </si>
  <si>
    <t>BARCODE STICKER
2" (W) X 1" (L)</t>
  </si>
  <si>
    <t xml:space="preserve">PCS </t>
  </si>
  <si>
    <t>POLYBAG 0.06mmX343X381+25mm</t>
  </si>
  <si>
    <t>CLEAR</t>
  </si>
  <si>
    <t>GÓI CHỐNG ẨM</t>
  </si>
  <si>
    <t>THÙNG CARTON 60CM (L) *40CM (W)* 30CM (H)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</si>
  <si>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</si>
  <si>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</si>
  <si>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</si>
  <si>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</si>
  <si>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</si>
  <si>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CHẤT LƯỢNG VÀ KÍCH THƯỚC</t>
  </si>
  <si>
    <t>DUYỆT HÌNH IN THEO</t>
  </si>
  <si>
    <t>THÔNG TIN SAU</t>
  </si>
  <si>
    <t>THÔNG TIN ĐỊNH VỊ HÌNH IN</t>
  </si>
  <si>
    <r>
      <t>THÊU :</t>
    </r>
    <r>
      <rPr>
        <b/>
        <sz val="22"/>
        <rFont val="Muli"/>
      </rPr>
      <t xml:space="preserve"> </t>
    </r>
  </si>
  <si>
    <t>KHÔNG THÊU</t>
  </si>
  <si>
    <t>DUYỆT HÌNH THÊU THEO</t>
  </si>
  <si>
    <t>THEO ĐỊNH VỊ HÌNH IN</t>
  </si>
  <si>
    <t>THÔNG TIN ĐỊNH VỊ HÌNH THÊU</t>
  </si>
  <si>
    <t>Hình thêu thân trước</t>
  </si>
  <si>
    <t xml:space="preserve">Hình thêu thân sau: </t>
  </si>
  <si>
    <r>
      <t>WASH:</t>
    </r>
    <r>
      <rPr>
        <sz val="22"/>
        <rFont val="Muli"/>
      </rPr>
      <t xml:space="preserve"> </t>
    </r>
  </si>
  <si>
    <t>CHẤT LƯỢNG, HIỆU ỨNG  DUYỆT THEO</t>
  </si>
  <si>
    <t>THEO ÁO MẪU</t>
  </si>
  <si>
    <t>THEO S/O DUYỆT MÀU BEIGE CHUYỂN 1/03/2023</t>
  </si>
  <si>
    <t xml:space="preserve">PHẦN F: LƯU Ý </t>
  </si>
  <si>
    <t>- CÁCH MAY NHƯ ÁO MẪU CHUYỂN CÙNG TÁC NGHIỆP</t>
  </si>
  <si>
    <t>- CÁCH GẮN NHÃN PHẢI NHƯ TÀI LIỆU YÊU CẦU</t>
  </si>
  <si>
    <t>- NHÃN SIZE - SỐ LƯỢNG MỖI SIZE NHƯ SAU:</t>
  </si>
  <si>
    <t>SIZE</t>
  </si>
  <si>
    <t>SỐ LƯỢNG</t>
  </si>
  <si>
    <t>CHÚ Ý:</t>
  </si>
  <si>
    <t xml:space="preserve">VẢI CHÍNH </t>
  </si>
  <si>
    <t>THÀNH PHẦN</t>
  </si>
  <si>
    <t>SỬA HÀNG SAU NHUỘM</t>
  </si>
  <si>
    <t>ĐÍNH NHÃN CHÍNH</t>
  </si>
  <si>
    <t>Vị trí dán: góc phải của túi polybag, cách mỗi cạnh 3,5cm ( Layout barcode tham khảo)</t>
  </si>
  <si>
    <t>Vị trí dán: góc phải của túi polybag, cách mỗi cạnh 3cm 
PO. L16-0011</t>
  </si>
  <si>
    <t>PO. L16-0011</t>
  </si>
  <si>
    <t>BÊN TRONG POLYBAG</t>
  </si>
  <si>
    <t>BÊN TRONG THÙNG</t>
  </si>
  <si>
    <t>QUY CÁCH MAY</t>
  </si>
  <si>
    <t>No.</t>
  </si>
  <si>
    <t>POM Name</t>
  </si>
  <si>
    <t>How to Measure</t>
  </si>
  <si>
    <t>Critical</t>
  </si>
  <si>
    <t>Type</t>
  </si>
  <si>
    <t>Tol +/-</t>
  </si>
  <si>
    <t>FRONT LENGTH FROM HPS</t>
  </si>
  <si>
    <t>DÀI THÂN TRƯỚC ĐO TỪ ĐỈNH VAI</t>
  </si>
  <si>
    <t>full</t>
  </si>
  <si>
    <t>TO BẢN BO CỔ</t>
  </si>
  <si>
    <t>NECK WIDTH (SEAM TO SEAM)</t>
  </si>
  <si>
    <t>RỘNG NGANG CỔ</t>
  </si>
  <si>
    <t>FRONT NECK DROP (HPS TO EDGE OF BAND)</t>
  </si>
  <si>
    <t>HẠ CỔ TRƯỚC (ĐO TỪ ĐỈNH VAI ĐẾN BO CỔ)</t>
  </si>
  <si>
    <t>BACK NECK DROP (HPS TO EDGE OF BAND)</t>
  </si>
  <si>
    <t>HẠ CỔ SAU (ĐO TỪ ĐỈNH VAI ĐẾN BO CỔ)</t>
  </si>
  <si>
    <t>ACROSS SHOULDER (SEAM TO SEAM)</t>
  </si>
  <si>
    <t>ACROSS CHEST (1" DOWN FROM UNDERARM)</t>
  </si>
  <si>
    <t>NGANG NGỰC ĐO TỪ NÁCH XUỐNG 1''</t>
  </si>
  <si>
    <t>BOTTOM OPENING</t>
  </si>
  <si>
    <t>half</t>
  </si>
  <si>
    <t>ARMHOLE STRAIGHT</t>
  </si>
  <si>
    <t>NÁCH ĐO THẲNG</t>
  </si>
  <si>
    <t>BICEP (1" DOWN FROM UNDERARM)</t>
  </si>
  <si>
    <t>BẮP TAY DƯỚI NÁCH 1"</t>
  </si>
  <si>
    <t>SLEEVE LENGTH FROM SHOULDER SEAM</t>
  </si>
  <si>
    <t>DÀI TAY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</si>
  <si>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</si>
  <si>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</si>
  <si>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</si>
  <si>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</si>
  <si>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</si>
  <si>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</si>
  <si>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</si>
  <si>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</si>
  <si>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</si>
  <si>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</si>
  <si>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</si>
  <si>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</si>
  <si>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</si>
  <si>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</si>
  <si>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</si>
  <si>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</si>
  <si>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</si>
  <si>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</si>
  <si>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</si>
  <si>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 xml:space="preserve">-MAY THEO MẪU SIZE SET ĐÃ DUYỆT 
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</si>
  <si>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</si>
  <si>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</si>
  <si>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</si>
  <si>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</si>
  <si>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</si>
  <si>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</si>
  <si>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</si>
  <si>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CUSTOMER :</t>
  </si>
  <si>
    <t>BRAIN DEAD</t>
  </si>
  <si>
    <t>STYLE NUMBER:</t>
  </si>
  <si>
    <t>Ngày cập nhật: 29/6/2021</t>
  </si>
  <si>
    <t>MEASUREMENT BY INCH</t>
  </si>
  <si>
    <t>XXS</t>
  </si>
  <si>
    <t>NECK BAND WIDTH</t>
  </si>
  <si>
    <t>7 3/4</t>
  </si>
  <si>
    <t>3 3/4</t>
  </si>
  <si>
    <t>RỘNG VAI ( TỪ ĐƯỜNG MAY ĐẾN ĐƯỜNG MAY)</t>
  </si>
  <si>
    <t>24 3/4</t>
  </si>
  <si>
    <t>26 3/4</t>
  </si>
  <si>
    <t>20 1/2</t>
  </si>
  <si>
    <t>22 1/2</t>
  </si>
  <si>
    <t>24 1/2</t>
  </si>
  <si>
    <t>26 1/2</t>
  </si>
  <si>
    <t>28 1/2</t>
  </si>
  <si>
    <t>RỘNG LAI- ĐO THẲNG</t>
  </si>
  <si>
    <t>9 1/2</t>
  </si>
  <si>
    <t>10 1/2</t>
  </si>
  <si>
    <t>11 1/2</t>
  </si>
  <si>
    <t>7 5/8</t>
  </si>
  <si>
    <t>8 3/8</t>
  </si>
  <si>
    <t>8 3/4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</si>
  <si>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</si>
  <si>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</si>
  <si>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</si>
  <si>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</si>
  <si>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</si>
  <si>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</si>
  <si>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</si>
  <si>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</si>
  <si>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</si>
  <si>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Comments</t>
  </si>
  <si>
    <t xml:space="preserve">STYLE </t>
  </si>
  <si>
    <t>KNIT</t>
  </si>
  <si>
    <t>Issue</t>
  </si>
  <si>
    <t>Responsible</t>
  </si>
  <si>
    <t>Complition Date</t>
  </si>
  <si>
    <t>Fabric</t>
  </si>
  <si>
    <t>-CÓ</t>
  </si>
  <si>
    <t>-CUNG CẤP RẬP THÂN TRƯỚC + THÂN SAU NGƯỜI MẶC ĐỦ SIZE</t>
  </si>
  <si>
    <t>-CÁCH MAY THEO ÁO MẪU PP B15-TS157 , MÀU WHITE  ĐÃ DUYỆT</t>
  </si>
  <si>
    <t>- POLY BAG NHỎ SẼ ĐÓNG THÙNG RIÊNG XUẤT CHUNG VỚI LÔ HÀNG SẢN XUẤT CHO KHÁCH.
- ĐÓNG HÀNG ĐÚNG QUI CÁCH GẤP HÀNG NHƯ BÌNH THƯỜNG ĐỂ VÀO BAO POLY BAG LỚN VÀ CHO VÀO THÙNG.</t>
  </si>
  <si>
    <t>Printing</t>
  </si>
  <si>
    <t xml:space="preserve">STYLE(S)# </t>
  </si>
  <si>
    <t>Completion Date</t>
  </si>
  <si>
    <t>-CÁCH MAY THEO ÁO MẪU PP B15-TS157 , MÀU WHITE  ĐÃ DUYỆT
-CHỈNH MÁY ĐỂ ĐƯỜNG MAY TRÁNH MO LAI SAU WASH</t>
  </si>
  <si>
    <t>CUTTING</t>
  </si>
  <si>
    <t>TECHNICAL</t>
  </si>
  <si>
    <t>PRINTING</t>
  </si>
  <si>
    <t>OUTSOURCE</t>
  </si>
  <si>
    <t>DYING</t>
  </si>
  <si>
    <t>QC/QA</t>
  </si>
  <si>
    <t>PACKING</t>
  </si>
  <si>
    <t>MOTOCROSS</t>
  </si>
  <si>
    <t>MER -NGUYÊN: 206</t>
  </si>
  <si>
    <t>CREAM</t>
  </si>
  <si>
    <t>CF FROM HPS TO HEM</t>
  </si>
  <si>
    <t>CB FROM CBN SEAM TO HEM</t>
  </si>
  <si>
    <t>NECK BAND HEIGHT</t>
  </si>
  <si>
    <t>FRONT NECK DROP (HPS TO SEAM)</t>
  </si>
  <si>
    <t>BACK NECK DROP (HPS TO SEAM)</t>
  </si>
  <si>
    <t>CHEST (1" BELOW ARMHOLE)</t>
  </si>
  <si>
    <t>BICEP (1" BELOW ARMHOLE)</t>
  </si>
  <si>
    <t>SLEEVE OPENING (AT CUFF SEAM) RELAXED</t>
  </si>
  <si>
    <t>SLEEVE CUFF OPENING (RELAXED)</t>
  </si>
  <si>
    <t>SLEEVE CUFF HEIGHT</t>
  </si>
  <si>
    <t>1/2</t>
  </si>
  <si>
    <t>1/8</t>
  </si>
  <si>
    <t>1/4</t>
  </si>
  <si>
    <t>3/8</t>
  </si>
  <si>
    <t>26 1/8</t>
  </si>
  <si>
    <t>27 1/2</t>
  </si>
  <si>
    <t>7/8</t>
  </si>
  <si>
    <t>8 1/4</t>
  </si>
  <si>
    <t>4 1/4</t>
  </si>
  <si>
    <t>1 1/8</t>
  </si>
  <si>
    <t>7 1/8</t>
  </si>
  <si>
    <t>3 5/8</t>
  </si>
  <si>
    <t>2 3/4</t>
  </si>
  <si>
    <t>DÀI ÁO THÂN TRƯỚC TỪ CAO VAI ĐẾN LAI</t>
  </si>
  <si>
    <t>DÀI ÁO THÂN SAU TỪ GIỮA CỔ SAU ĐẾN LAI</t>
  </si>
  <si>
    <t>CAO VIỀN CỔ SAU</t>
  </si>
  <si>
    <t>NGANG CỔ ( TỪ ĐM ĐẾN ĐM)</t>
  </si>
  <si>
    <t>HẠ CỔ TRƯỚC ( TỪ CAO VAI ĐẾN ĐM)</t>
  </si>
  <si>
    <t>HẠ CỔ SAU ( TỪ CAO VAI ĐẾN ĐM)</t>
  </si>
  <si>
    <t>NGANG VAI ( TỪ ĐM ĐẾN ĐM)</t>
  </si>
  <si>
    <t>NGANG NGỰC - DƯỚI NÁCH 1"</t>
  </si>
  <si>
    <t>NGANG LAI</t>
  </si>
  <si>
    <t>DÀI TAY TỪ ĐM SƯỜN</t>
  </si>
  <si>
    <t>NGANG BẮP TAY DƯỚI NÁCH 1"</t>
  </si>
  <si>
    <t>CỬA TAY ( TẠI ĐM BO TAY) - ĐO THƯỜNG</t>
  </si>
  <si>
    <t>CỬA TAY ( TẠI MÉP) - ĐO THƯỜNG</t>
  </si>
  <si>
    <t>CAO BO TAY</t>
  </si>
  <si>
    <t>HÌNH IN THÂN TRƯỚC</t>
  </si>
  <si>
    <t>HÌNH IN TAY TRÁI NGƯỜI MẶC</t>
  </si>
  <si>
    <t>IN Ở BTP THÂN TRƯỚC VÀ TAY TRÁI NGƯỜI MẶC</t>
  </si>
  <si>
    <t>KHÔNG WASH</t>
  </si>
  <si>
    <t>L16  SS25   S2740</t>
  </si>
  <si>
    <t>SELF: COTTON PIQUE  ART. HXJA23524-2 - 100% COTTON</t>
  </si>
  <si>
    <t>RIB 1X1 320GSM ART#RIB 1X1_100% COTTON_SD_320</t>
  </si>
  <si>
    <t>GIỮA CỔ SAU, DƯỚI MÉP VIỀN CỔ1/2", MAY 2 CẠNH BÊN HÔNG BẰNG CHỈ TIỆP MÀU NHÃN</t>
  </si>
  <si>
    <t>Ở SƯỜN TRÁI NGƯỜI MẶC, TRÊN MÉP LAI  2.5"</t>
  </si>
  <si>
    <t>BO CỔ/BO TAY</t>
  </si>
  <si>
    <t>TẤT CẢ ĐƯỜNG MAY, VẮT SỔ</t>
  </si>
  <si>
    <t>FORM ÁO THEO HÌNH BÊN DƯỚI</t>
  </si>
  <si>
    <t>LYLTS254</t>
  </si>
  <si>
    <r>
      <t xml:space="preserve">CÁCH ĐẦU VAI 3", CANH GIỮA SÓNG TAY
</t>
    </r>
    <r>
      <rPr>
        <b/>
        <sz val="24"/>
        <rFont val="Muli"/>
      </rPr>
      <t>KÍCH THƯỚC: H 19"</t>
    </r>
  </si>
  <si>
    <r>
      <t xml:space="preserve">DƯỚI CAO VAI 4 1/4", CANH GIỮA THÂN TRƯỚC
</t>
    </r>
    <r>
      <rPr>
        <b/>
        <sz val="24"/>
        <rFont val="Muli"/>
      </rPr>
      <t>KÍCH THƯỚC: W 6 1/2" X H 7 7/8"</t>
    </r>
  </si>
  <si>
    <r>
      <rPr>
        <b/>
        <sz val="7"/>
        <rFont val="Arial"/>
        <family val="2"/>
      </rPr>
      <t>STYLE #</t>
    </r>
  </si>
  <si>
    <r>
      <rPr>
        <sz val="7"/>
        <rFont val="Arial"/>
        <family val="2"/>
      </rPr>
      <t>EN1124MT2</t>
    </r>
  </si>
  <si>
    <r>
      <rPr>
        <b/>
        <sz val="7"/>
        <rFont val="Arial"/>
        <family val="2"/>
      </rPr>
      <t>STYLE NAME</t>
    </r>
  </si>
  <si>
    <r>
      <rPr>
        <sz val="7"/>
        <rFont val="Arial"/>
        <family val="2"/>
      </rPr>
      <t>PIQUE E LONG SLEEVE</t>
    </r>
  </si>
  <si>
    <r>
      <rPr>
        <b/>
        <sz val="7"/>
        <rFont val="Arial"/>
        <family val="2"/>
      </rPr>
      <t>CATEGORY</t>
    </r>
  </si>
  <si>
    <r>
      <rPr>
        <sz val="6"/>
        <rFont val="Arial"/>
        <family val="2"/>
      </rPr>
      <t>TOP</t>
    </r>
  </si>
  <si>
    <r>
      <rPr>
        <b/>
        <sz val="6"/>
        <rFont val="Arial"/>
        <family val="2"/>
      </rPr>
      <t>SKETCH</t>
    </r>
  </si>
  <si>
    <r>
      <rPr>
        <b/>
        <sz val="7"/>
        <rFont val="Arial"/>
        <family val="2"/>
      </rPr>
      <t>SEASON</t>
    </r>
  </si>
  <si>
    <r>
      <rPr>
        <sz val="7"/>
        <rFont val="Arial"/>
        <family val="2"/>
      </rPr>
      <t>MOTOCROSS 2024</t>
    </r>
  </si>
  <si>
    <r>
      <rPr>
        <b/>
        <sz val="7"/>
        <rFont val="Arial"/>
        <family val="2"/>
      </rPr>
      <t>XF</t>
    </r>
  </si>
  <si>
    <r>
      <rPr>
        <sz val="7"/>
        <rFont val="Arial"/>
        <family val="2"/>
      </rPr>
      <t>TBC</t>
    </r>
  </si>
  <si>
    <r>
      <rPr>
        <b/>
        <sz val="7"/>
        <rFont val="Arial"/>
        <family val="2"/>
      </rPr>
      <t>FABRIC DESCRIPTION</t>
    </r>
  </si>
  <si>
    <r>
      <rPr>
        <sz val="6"/>
        <rFont val="Arial"/>
        <family val="2"/>
      </rPr>
      <t>COTTON PIQUE</t>
    </r>
  </si>
  <si>
    <r>
      <rPr>
        <b/>
        <sz val="7"/>
        <rFont val="Arial"/>
        <family val="2"/>
      </rPr>
      <t>FACTORY</t>
    </r>
  </si>
  <si>
    <r>
      <rPr>
        <sz val="7"/>
        <rFont val="Arial"/>
        <family val="2"/>
      </rPr>
      <t>UA</t>
    </r>
  </si>
  <si>
    <r>
      <rPr>
        <b/>
        <sz val="7"/>
        <rFont val="Arial"/>
        <family val="2"/>
      </rPr>
      <t>STAGE</t>
    </r>
  </si>
  <si>
    <r>
      <rPr>
        <sz val="7"/>
        <rFont val="Arial"/>
        <family val="2"/>
      </rPr>
      <t>PROTO</t>
    </r>
  </si>
  <si>
    <r>
      <rPr>
        <b/>
        <sz val="7"/>
        <rFont val="Arial"/>
        <family val="2"/>
      </rPr>
      <t>FABRIC CONTENT</t>
    </r>
  </si>
  <si>
    <r>
      <rPr>
        <sz val="6"/>
        <rFont val="Arial"/>
        <family val="2"/>
      </rPr>
      <t>100% COTTON</t>
    </r>
  </si>
  <si>
    <r>
      <rPr>
        <b/>
        <sz val="7"/>
        <rFont val="Arial"/>
        <family val="2"/>
      </rPr>
      <t>SIZE RANGE</t>
    </r>
  </si>
  <si>
    <r>
      <rPr>
        <sz val="7"/>
        <rFont val="Arial"/>
        <family val="2"/>
      </rPr>
      <t>XS-XXL</t>
    </r>
  </si>
  <si>
    <r>
      <rPr>
        <b/>
        <sz val="7"/>
        <rFont val="Arial"/>
        <family val="2"/>
      </rPr>
      <t>SAMPLE SIZE</t>
    </r>
  </si>
  <si>
    <r>
      <rPr>
        <sz val="7"/>
        <rFont val="Arial"/>
        <family val="2"/>
      </rPr>
      <t>MEDIUM</t>
    </r>
  </si>
  <si>
    <r>
      <rPr>
        <b/>
        <sz val="7"/>
        <rFont val="Arial"/>
        <family val="2"/>
      </rPr>
      <t>TP BY:</t>
    </r>
  </si>
  <si>
    <r>
      <rPr>
        <sz val="6"/>
        <rFont val="Arial"/>
        <family val="2"/>
      </rPr>
      <t>ET</t>
    </r>
  </si>
  <si>
    <r>
      <rPr>
        <b/>
        <sz val="8"/>
        <rFont val="Arial"/>
        <family val="2"/>
      </rPr>
      <t xml:space="preserve">STAGE
</t>
    </r>
    <r>
      <rPr>
        <b/>
        <sz val="8"/>
        <rFont val="Arial"/>
        <family val="2"/>
      </rPr>
      <t>DATE</t>
    </r>
  </si>
  <si>
    <r>
      <rPr>
        <b/>
        <sz val="8"/>
        <rFont val="Arial"/>
        <family val="2"/>
      </rPr>
      <t>POM</t>
    </r>
  </si>
  <si>
    <r>
      <rPr>
        <b/>
        <sz val="8"/>
        <rFont val="Arial"/>
        <family val="2"/>
      </rPr>
      <t>DESCRIPTION</t>
    </r>
  </si>
  <si>
    <r>
      <rPr>
        <b/>
        <sz val="9"/>
        <rFont val="Arial"/>
        <family val="2"/>
      </rPr>
      <t>TOL +/-</t>
    </r>
  </si>
  <si>
    <r>
      <rPr>
        <b/>
        <sz val="7"/>
        <rFont val="Arial"/>
        <family val="2"/>
      </rPr>
      <t>REQUEST</t>
    </r>
  </si>
  <si>
    <t>RED</t>
  </si>
  <si>
    <t>KHÔNG CÓ ÁO MẪU</t>
  </si>
  <si>
    <t>THÔNG SỐ ÁO MẪU</t>
  </si>
  <si>
    <r>
      <rPr>
        <sz val="8"/>
        <color rgb="FFFF0000"/>
        <rFont val="Arial"/>
        <family val="2"/>
      </rPr>
      <t>27 1/8</t>
    </r>
  </si>
  <si>
    <r>
      <rPr>
        <sz val="8"/>
        <color rgb="FFFF0000"/>
        <rFont val="Arial"/>
        <family val="2"/>
      </rPr>
      <t>28 1/2</t>
    </r>
  </si>
  <si>
    <r>
      <rPr>
        <sz val="8"/>
        <rFont val="Arial"/>
        <family val="2"/>
      </rPr>
      <t>7/8</t>
    </r>
  </si>
  <si>
    <r>
      <rPr>
        <sz val="8"/>
        <rFont val="Arial"/>
        <family val="2"/>
      </rPr>
      <t>8 1/4</t>
    </r>
  </si>
  <si>
    <r>
      <rPr>
        <sz val="8"/>
        <rFont val="Arial"/>
        <family val="2"/>
      </rPr>
      <t>4 1/4</t>
    </r>
  </si>
  <si>
    <r>
      <rPr>
        <sz val="8"/>
        <rFont val="Arial"/>
        <family val="2"/>
      </rPr>
      <t>1 1/8</t>
    </r>
  </si>
  <si>
    <r>
      <rPr>
        <sz val="8"/>
        <rFont val="Arial"/>
        <family val="2"/>
      </rPr>
      <t>9 1/2</t>
    </r>
  </si>
  <si>
    <r>
      <rPr>
        <sz val="8"/>
        <color rgb="FFFF0000"/>
        <rFont val="Arial"/>
        <family val="2"/>
      </rPr>
      <t>7 3/4</t>
    </r>
  </si>
  <si>
    <t>REQUEST 07/06/2024</t>
  </si>
  <si>
    <r>
      <rPr>
        <sz val="8"/>
        <rFont val="Arial"/>
        <family val="2"/>
      </rPr>
      <t>1/2</t>
    </r>
  </si>
  <si>
    <r>
      <rPr>
        <sz val="8"/>
        <rFont val="Arial"/>
        <family val="2"/>
      </rPr>
      <t>1/8</t>
    </r>
  </si>
  <si>
    <r>
      <rPr>
        <sz val="8"/>
        <rFont val="Arial"/>
        <family val="2"/>
      </rPr>
      <t>1/4</t>
    </r>
  </si>
  <si>
    <r>
      <rPr>
        <sz val="8"/>
        <rFont val="Arial"/>
        <family val="2"/>
      </rPr>
      <t>3/8</t>
    </r>
  </si>
  <si>
    <r>
      <rPr>
        <b/>
        <sz val="7"/>
        <rFont val="Arial"/>
        <family val="2"/>
      </rPr>
      <t>SAMPLE</t>
    </r>
  </si>
  <si>
    <r>
      <rPr>
        <sz val="8"/>
        <rFont val="Arial"/>
        <family val="2"/>
      </rPr>
      <t>25 1/2</t>
    </r>
  </si>
  <si>
    <r>
      <rPr>
        <sz val="8"/>
        <rFont val="Arial"/>
        <family val="2"/>
      </rPr>
      <t>26 3/4</t>
    </r>
  </si>
  <si>
    <r>
      <rPr>
        <sz val="8"/>
        <rFont val="Arial"/>
        <family val="2"/>
      </rPr>
      <t>8 1/8</t>
    </r>
  </si>
  <si>
    <r>
      <rPr>
        <sz val="8"/>
        <rFont val="Arial"/>
        <family val="2"/>
      </rPr>
      <t>19 1/4</t>
    </r>
  </si>
  <si>
    <r>
      <rPr>
        <sz val="8"/>
        <rFont val="Arial"/>
        <family val="2"/>
      </rPr>
      <t>21 5/8</t>
    </r>
  </si>
  <si>
    <r>
      <rPr>
        <sz val="8"/>
        <rFont val="Arial"/>
        <family val="2"/>
      </rPr>
      <t>21 3/4</t>
    </r>
  </si>
  <si>
    <r>
      <rPr>
        <sz val="8"/>
        <rFont val="Arial"/>
        <family val="2"/>
      </rPr>
      <t>25 5/8</t>
    </r>
  </si>
  <si>
    <r>
      <rPr>
        <sz val="8"/>
        <rFont val="Arial"/>
        <family val="2"/>
      </rPr>
      <t>3 1/2</t>
    </r>
  </si>
  <si>
    <r>
      <rPr>
        <sz val="8"/>
        <rFont val="Arial"/>
        <family val="2"/>
      </rPr>
      <t>2 3/4</t>
    </r>
  </si>
  <si>
    <r>
      <rPr>
        <sz val="7"/>
        <rFont val="Arial"/>
        <family val="2"/>
      </rPr>
      <t>TOP</t>
    </r>
  </si>
  <si>
    <r>
      <rPr>
        <sz val="8"/>
        <color rgb="FFFF0000"/>
        <rFont val="Arial"/>
        <family val="2"/>
      </rPr>
      <t>28 1/4</t>
    </r>
  </si>
  <si>
    <r>
      <rPr>
        <sz val="8"/>
        <color rgb="FFFF0000"/>
        <rFont val="Arial"/>
        <family val="2"/>
      </rPr>
      <t>22 1/8</t>
    </r>
  </si>
  <si>
    <r>
      <rPr>
        <sz val="8"/>
        <color rgb="FFFF0000"/>
        <rFont val="Arial"/>
        <family val="2"/>
      </rPr>
      <t>22 1/4</t>
    </r>
  </si>
  <si>
    <r>
      <rPr>
        <sz val="8"/>
        <color rgb="FFFF0000"/>
        <rFont val="Arial"/>
        <family val="2"/>
      </rPr>
      <t>10 1/2</t>
    </r>
  </si>
  <si>
    <r>
      <rPr>
        <sz val="8"/>
        <color rgb="FFFF0000"/>
        <rFont val="Arial"/>
        <family val="2"/>
      </rPr>
      <t>8 5/8</t>
    </r>
  </si>
  <si>
    <r>
      <rPr>
        <sz val="8"/>
        <color rgb="FFFF0000"/>
        <rFont val="Arial"/>
        <family val="2"/>
      </rPr>
      <t>4 7/8</t>
    </r>
  </si>
  <si>
    <r>
      <rPr>
        <sz val="8"/>
        <color rgb="FFFF0000"/>
        <rFont val="Arial"/>
        <family val="2"/>
      </rPr>
      <t>3 3/4</t>
    </r>
  </si>
  <si>
    <t>VẮT SỔ LAI ÁO KHÔNG CẦN GẤP LAI ( LAI THÔ)
DIỄU 1K XUNG QUANH CỔ 1/8"</t>
  </si>
  <si>
    <t>FRONT BODY LENGTH</t>
  </si>
  <si>
    <t>CB LENGTH FROM BACK NECK SEAM TO HEM EDGE</t>
  </si>
  <si>
    <t>NECK TRIM DEPTH</t>
  </si>
  <si>
    <t>NECK WIDTH HPS SEAM TO SEAM</t>
  </si>
  <si>
    <t>FRONT NECK DROP (FROM HPS TO EDFE)</t>
  </si>
  <si>
    <t>BACK NECK DROP (FROM HPS TO EDGE)</t>
  </si>
  <si>
    <t>SHOULDER TO SHOULDER</t>
  </si>
  <si>
    <t>CHEST 1" BLW UNDERARM</t>
  </si>
  <si>
    <t>Bottom opening width - at edge</t>
  </si>
  <si>
    <t>ARMHOLE (STRAIGHT)</t>
  </si>
  <si>
    <t>SLEEVE LENGTH FROM SHOULDER (SHORT SLEEVE)</t>
  </si>
  <si>
    <t>BICEP  CIRCUMFERENCE 1" FROM UNDERARM</t>
  </si>
  <si>
    <t>Cuff circumference at joining seam</t>
  </si>
  <si>
    <t>CUFF WIDTH RELAXED</t>
  </si>
  <si>
    <t>CUFF HEIGHT</t>
  </si>
  <si>
    <t>Grading</t>
  </si>
  <si>
    <t>2XL</t>
  </si>
  <si>
    <t>3/4</t>
  </si>
  <si>
    <t>25 1/2</t>
  </si>
  <si>
    <t>26 1/4</t>
  </si>
  <si>
    <t>27</t>
  </si>
  <si>
    <t>27 3/4</t>
  </si>
  <si>
    <t>29 1/4</t>
  </si>
  <si>
    <t>28 1/4</t>
  </si>
  <si>
    <t>29</t>
  </si>
  <si>
    <t>29 3/4</t>
  </si>
  <si>
    <t>30 1/2</t>
  </si>
  <si>
    <t>0</t>
  </si>
  <si>
    <t>7 7/8</t>
  </si>
  <si>
    <t>8 1/8</t>
  </si>
  <si>
    <t>8 5/8</t>
  </si>
  <si>
    <t>8 7/8</t>
  </si>
  <si>
    <t>4</t>
  </si>
  <si>
    <t>4 1/2</t>
  </si>
  <si>
    <t>4 3/4</t>
  </si>
  <si>
    <t>5</t>
  </si>
  <si>
    <t>1</t>
  </si>
  <si>
    <t>17 3/4</t>
  </si>
  <si>
    <t>18 1/2</t>
  </si>
  <si>
    <t>19 1/4</t>
  </si>
  <si>
    <t>20</t>
  </si>
  <si>
    <t>20 3/4</t>
  </si>
  <si>
    <t>21 1/2</t>
  </si>
  <si>
    <t>1 1/2</t>
  </si>
  <si>
    <t>19 1/8</t>
  </si>
  <si>
    <t>20 5/8</t>
  </si>
  <si>
    <t>22 1/8</t>
  </si>
  <si>
    <t>23 5/8</t>
  </si>
  <si>
    <t>25 1/8</t>
  </si>
  <si>
    <t>26 5/8</t>
  </si>
  <si>
    <t>22 1/4</t>
  </si>
  <si>
    <t>23 3/4</t>
  </si>
  <si>
    <t>25 1/4</t>
  </si>
  <si>
    <t>10 1/8</t>
  </si>
  <si>
    <t>10 7/8</t>
  </si>
  <si>
    <t>11 1/4</t>
  </si>
  <si>
    <t>11 5/8</t>
  </si>
  <si>
    <t>25 5/8</t>
  </si>
  <si>
    <t>26</t>
  </si>
  <si>
    <t>26 3/8</t>
  </si>
  <si>
    <t>27 1/8</t>
  </si>
  <si>
    <t>9</t>
  </si>
  <si>
    <t>9 3/8</t>
  </si>
  <si>
    <t>4 3/8</t>
  </si>
  <si>
    <t>4 5/8</t>
  </si>
  <si>
    <t>4 7/8</t>
  </si>
  <si>
    <t>5 1/8</t>
  </si>
  <si>
    <t>5 3/8</t>
  </si>
  <si>
    <t>5 5/8</t>
  </si>
  <si>
    <t>3 1/4</t>
  </si>
  <si>
    <t>3 1/2</t>
  </si>
  <si>
    <t>2</t>
  </si>
  <si>
    <t>UA ENG</t>
  </si>
  <si>
    <t>WAFFLE É LS</t>
  </si>
  <si>
    <t>BULK SPEC</t>
  </si>
  <si>
    <t>POM</t>
  </si>
  <si>
    <t>DESCRIPTION</t>
  </si>
  <si>
    <t>CAO BO CỔ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</si>
</sst>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m/d"/>
    <numFmt numFmtId="174" formatCode="[$-409]d\-mmm\-yy;@"/>
    <numFmt numFmtId="175" formatCode="0.000"/>
    <numFmt numFmtId="176" formatCode="&quot;$&quot;#,##0;\-&quot;$&quot;#,##0"/>
    <numFmt numFmtId="177" formatCode="&quot;$&quot;#,##0;[Red]\-&quot;$&quot;#,##0"/>
    <numFmt numFmtId="178" formatCode="_-&quot;$&quot;* #,##0_-;\-&quot;$&quot;* #,##0_-;_-&quot;$&quot;* &quot;-&quot;_-;_-@_-"/>
    <numFmt numFmtId="179" formatCode="_-* #,##0_-;\-* #,##0_-;_-* &quot;-&quot;_-;_-@_-"/>
    <numFmt numFmtId="180" formatCode="_-&quot;$&quot;* #,##0.00_-;\-&quot;$&quot;* #,##0.00_-;_-&quot;$&quot;* &quot;-&quot;??_-;_-@_-"/>
    <numFmt numFmtId="181" formatCode="_-* #,##0.00_-;\-* #,##0.00_-;_-* &quot;-&quot;??_-;_-@_-"/>
    <numFmt numFmtId="182" formatCode="_-* #,##0.00\ &quot;₫&quot;_-;\-* #,##0.00\ &quot;₫&quot;_-;_-* &quot;-&quot;??\ &quot;₫&quot;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  <numFmt numFmtId="215" formatCode="mm\.dd\.yy;@"/>
    <numFmt numFmtId="216" formatCode="###0;###0"/>
    <numFmt numFmtId="217" formatCode="###0;[Red]###0"/>
    <numFmt numFmtId="218" formatCode="yy\.mm\.dd;@"/>
  </numFmts>
  <fonts count="2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0"/>
      <color rgb="FFFF0000"/>
      <name val="Muli"/>
    </font>
    <font>
      <sz val="28"/>
      <color rgb="FFFF0000"/>
      <name val="Muli"/>
    </font>
    <font>
      <b/>
      <sz val="22"/>
      <color rgb="FFFF0000"/>
      <name val="Muli"/>
    </font>
    <font>
      <u/>
      <sz val="11"/>
      <color theme="10"/>
      <name val="Calibri"/>
      <family val="2"/>
      <scheme val="minor"/>
    </font>
    <font>
      <sz val="22"/>
      <color theme="1"/>
      <name val="Muli"/>
    </font>
    <font>
      <b/>
      <u/>
      <sz val="22"/>
      <name val="Muli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rgb="FF000000"/>
      <name val="Euclid Circular A"/>
      <family val="2"/>
    </font>
    <font>
      <b/>
      <sz val="26"/>
      <color theme="9" tint="-0.249977111117893"/>
      <name val="Muli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7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7"/>
      <color rgb="FF000000"/>
      <name val="Arial"/>
      <family val="2"/>
    </font>
    <font>
      <b/>
      <sz val="9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rgb="FF000000"/>
      <name val="Times New Roman"/>
      <family val="1"/>
    </font>
    <font>
      <b/>
      <sz val="48"/>
      <name val="Muli"/>
    </font>
    <font>
      <sz val="16"/>
      <color theme="1"/>
      <name val="Calibri"/>
      <family val="2"/>
      <scheme val="minor"/>
    </font>
    <font>
      <b/>
      <sz val="14"/>
      <color rgb="FF000000"/>
      <name val="Times New Roman"/>
      <family val="1"/>
    </font>
    <font>
      <sz val="8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b/>
      <sz val="9"/>
      <name val="Arial"/>
    </font>
    <font>
      <sz val="8"/>
      <name val="Arial"/>
    </font>
    <font>
      <sz val="7"/>
      <name val="Arial"/>
    </font>
    <font>
      <b/>
      <sz val="7"/>
      <name val="Arial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7D7D7"/>
      </patternFill>
    </fill>
    <fill>
      <patternFill patternType="solid">
        <fgColor rgb="FFDDEBF7"/>
      </patternFill>
    </fill>
    <fill>
      <patternFill patternType="solid">
        <fgColor rgb="FFDEEAF6"/>
      </patternFill>
    </fill>
    <fill>
      <patternFill patternType="solid">
        <fgColor rgb="FFFFFF00"/>
      </patternFill>
    </fill>
    <fill>
      <patternFill patternType="solid">
        <fgColor rgb="FF39CCCC"/>
      </patternFill>
    </fill>
    <fill>
      <patternFill patternType="solid">
        <fgColor rgb="FFF4B084"/>
      </patternFill>
    </fill>
  </fills>
  <borders count="9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554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68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5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" fillId="0" borderId="0"/>
    <xf numFmtId="0" fontId="70" fillId="0" borderId="0"/>
    <xf numFmtId="0" fontId="72" fillId="21" borderId="0" applyNumberFormat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3" fontId="74" fillId="0" borderId="54" applyFont="0" applyBorder="0"/>
    <xf numFmtId="183" fontId="74" fillId="0" borderId="54" applyFont="0" applyBorder="0"/>
    <xf numFmtId="170" fontId="4" fillId="0" borderId="0" applyFont="0" applyFill="0" applyBorder="0" applyAlignment="0" applyProtection="0"/>
    <xf numFmtId="0" fontId="7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5" fillId="0" borderId="0" applyFont="0" applyFill="0" applyBorder="0" applyAlignment="0" applyProtection="0"/>
    <xf numFmtId="38" fontId="75" fillId="0" borderId="0" applyFont="0" applyFill="0" applyBorder="0" applyAlignment="0" applyProtection="0"/>
    <xf numFmtId="179" fontId="76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8" fillId="0" borderId="0"/>
    <xf numFmtId="0" fontId="79" fillId="0" borderId="0"/>
    <xf numFmtId="0" fontId="80" fillId="0" borderId="0"/>
    <xf numFmtId="0" fontId="80" fillId="0" borderId="0"/>
    <xf numFmtId="186" fontId="79" fillId="0" borderId="0"/>
    <xf numFmtId="186" fontId="79" fillId="0" borderId="0"/>
    <xf numFmtId="186" fontId="79" fillId="0" borderId="0"/>
    <xf numFmtId="0" fontId="81" fillId="0" borderId="0"/>
    <xf numFmtId="0" fontId="80" fillId="0" borderId="0"/>
    <xf numFmtId="0" fontId="80" fillId="0" borderId="0"/>
    <xf numFmtId="186" fontId="81" fillId="0" borderId="0"/>
    <xf numFmtId="186" fontId="81" fillId="0" borderId="0"/>
    <xf numFmtId="186" fontId="8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2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84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8" fontId="86" fillId="0" borderId="0" applyFont="0" applyFill="0" applyBorder="0" applyAlignment="0" applyProtection="0"/>
    <xf numFmtId="178" fontId="87" fillId="0" borderId="0" applyFont="0" applyFill="0" applyBorder="0" applyAlignment="0" applyProtection="0"/>
    <xf numFmtId="178" fontId="87" fillId="0" borderId="0" applyFont="0" applyFill="0" applyBorder="0" applyAlignment="0" applyProtection="0"/>
    <xf numFmtId="178" fontId="86" fillId="0" borderId="0" applyFont="0" applyFill="0" applyBorder="0" applyAlignment="0" applyProtection="0"/>
    <xf numFmtId="0" fontId="88" fillId="0" borderId="0"/>
    <xf numFmtId="0" fontId="89" fillId="0" borderId="0"/>
    <xf numFmtId="0" fontId="89" fillId="0" borderId="0"/>
    <xf numFmtId="186" fontId="88" fillId="0" borderId="0"/>
    <xf numFmtId="186" fontId="88" fillId="0" borderId="0"/>
    <xf numFmtId="186" fontId="88" fillId="0" borderId="0"/>
    <xf numFmtId="0" fontId="89" fillId="0" borderId="0"/>
    <xf numFmtId="0" fontId="89" fillId="0" borderId="0"/>
    <xf numFmtId="179" fontId="86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6" fillId="0" borderId="0" applyFont="0" applyFill="0" applyBorder="0" applyAlignment="0" applyProtection="0"/>
    <xf numFmtId="40" fontId="82" fillId="0" borderId="0" applyFont="0" applyFill="0" applyBorder="0" applyAlignment="0" applyProtection="0"/>
    <xf numFmtId="40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2" fillId="0" borderId="0" applyFont="0" applyFill="0" applyBorder="0" applyAlignment="0" applyProtection="0"/>
    <xf numFmtId="38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7" fillId="0" borderId="0" applyFont="0" applyFill="0" applyBorder="0" applyAlignment="0" applyProtection="0"/>
    <xf numFmtId="181" fontId="87" fillId="0" borderId="0" applyFont="0" applyFill="0" applyBorder="0" applyAlignment="0" applyProtection="0"/>
    <xf numFmtId="181" fontId="8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2" fontId="84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72" fontId="84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0" fontId="86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180" fontId="86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86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2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4" fillId="5" borderId="0"/>
    <xf numFmtId="186" fontId="94" fillId="5" borderId="0"/>
    <xf numFmtId="186" fontId="94" fillId="5" borderId="0"/>
    <xf numFmtId="186" fontId="94" fillId="5" borderId="0"/>
    <xf numFmtId="9" fontId="95" fillId="0" borderId="0" applyFont="0" applyFill="0" applyBorder="0" applyAlignment="0" applyProtection="0"/>
    <xf numFmtId="0" fontId="96" fillId="5" borderId="0"/>
    <xf numFmtId="186" fontId="96" fillId="5" borderId="0"/>
    <xf numFmtId="186" fontId="96" fillId="5" borderId="0"/>
    <xf numFmtId="186" fontId="96" fillId="5" borderId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5" borderId="0" applyNumberFormat="0" applyBorder="0" applyAlignment="0" applyProtection="0"/>
    <xf numFmtId="0" fontId="97" fillId="25" borderId="0" applyNumberFormat="0" applyBorder="0" applyAlignment="0" applyProtection="0"/>
    <xf numFmtId="0" fontId="97" fillId="25" borderId="0" applyNumberFormat="0" applyBorder="0" applyAlignment="0" applyProtection="0"/>
    <xf numFmtId="0" fontId="97" fillId="25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6" borderId="0" applyNumberFormat="0" applyBorder="0" applyAlignment="0" applyProtection="0"/>
    <xf numFmtId="0" fontId="97" fillId="27" borderId="0" applyNumberFormat="0" applyBorder="0" applyAlignment="0" applyProtection="0"/>
    <xf numFmtId="0" fontId="97" fillId="28" borderId="0" applyNumberFormat="0" applyBorder="0" applyAlignment="0" applyProtection="0"/>
    <xf numFmtId="0" fontId="97" fillId="29" borderId="0" applyNumberFormat="0" applyBorder="0" applyAlignment="0" applyProtection="0"/>
    <xf numFmtId="0" fontId="97" fillId="25" borderId="0" applyNumberFormat="0" applyBorder="0" applyAlignment="0" applyProtection="0"/>
    <xf numFmtId="0" fontId="97" fillId="23" borderId="0" applyNumberFormat="0" applyBorder="0" applyAlignment="0" applyProtection="0"/>
    <xf numFmtId="0" fontId="98" fillId="26" borderId="0" applyNumberFormat="0" applyBorder="0" applyAlignment="0" applyProtection="0">
      <alignment vertical="center"/>
    </xf>
    <xf numFmtId="0" fontId="99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0" fontId="98" fillId="27" borderId="0" applyNumberFormat="0" applyBorder="0" applyAlignment="0" applyProtection="0">
      <alignment vertical="center"/>
    </xf>
    <xf numFmtId="0" fontId="99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0" fontId="98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0" fontId="98" fillId="29" borderId="0" applyNumberFormat="0" applyBorder="0" applyAlignment="0" applyProtection="0">
      <alignment vertical="center"/>
    </xf>
    <xf numFmtId="0" fontId="99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0" fontId="98" fillId="25" borderId="0" applyNumberFormat="0" applyBorder="0" applyAlignment="0" applyProtection="0">
      <alignment vertical="center"/>
    </xf>
    <xf numFmtId="0" fontId="99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0" fontId="98" fillId="23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186" fontId="98" fillId="23" borderId="0" applyNumberFormat="0" applyBorder="0" applyAlignment="0" applyProtection="0">
      <alignment vertical="center"/>
    </xf>
    <xf numFmtId="186" fontId="98" fillId="23" borderId="0" applyNumberFormat="0" applyBorder="0" applyAlignment="0" applyProtection="0">
      <alignment vertical="center"/>
    </xf>
    <xf numFmtId="186" fontId="98" fillId="23" borderId="0" applyNumberFormat="0" applyBorder="0" applyAlignment="0" applyProtection="0">
      <alignment vertical="center"/>
    </xf>
    <xf numFmtId="0" fontId="100" fillId="5" borderId="0"/>
    <xf numFmtId="186" fontId="100" fillId="5" borderId="0"/>
    <xf numFmtId="186" fontId="100" fillId="5" borderId="0"/>
    <xf numFmtId="186" fontId="100" fillId="5" borderId="0"/>
    <xf numFmtId="0" fontId="101" fillId="0" borderId="0">
      <alignment wrapText="1"/>
    </xf>
    <xf numFmtId="186" fontId="101" fillId="0" borderId="0">
      <alignment wrapText="1"/>
    </xf>
    <xf numFmtId="186" fontId="101" fillId="0" borderId="0">
      <alignment wrapText="1"/>
    </xf>
    <xf numFmtId="186" fontId="101" fillId="0" borderId="0">
      <alignment wrapText="1"/>
    </xf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33" borderId="0" applyNumberFormat="0" applyBorder="0" applyAlignment="0" applyProtection="0"/>
    <xf numFmtId="0" fontId="97" fillId="31" borderId="0" applyNumberFormat="0" applyBorder="0" applyAlignment="0" applyProtection="0"/>
    <xf numFmtId="0" fontId="97" fillId="34" borderId="0" applyNumberFormat="0" applyBorder="0" applyAlignment="0" applyProtection="0"/>
    <xf numFmtId="0" fontId="97" fillId="29" borderId="0" applyNumberFormat="0" applyBorder="0" applyAlignment="0" applyProtection="0"/>
    <xf numFmtId="0" fontId="97" fillId="33" borderId="0" applyNumberFormat="0" applyBorder="0" applyAlignment="0" applyProtection="0"/>
    <xf numFmtId="0" fontId="97" fillId="35" borderId="0" applyNumberFormat="0" applyBorder="0" applyAlignment="0" applyProtection="0"/>
    <xf numFmtId="0" fontId="98" fillId="33" borderId="0" applyNumberFormat="0" applyBorder="0" applyAlignment="0" applyProtection="0">
      <alignment vertical="center"/>
    </xf>
    <xf numFmtId="0" fontId="99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0" fontId="98" fillId="31" borderId="0" applyNumberFormat="0" applyBorder="0" applyAlignment="0" applyProtection="0">
      <alignment vertical="center"/>
    </xf>
    <xf numFmtId="0" fontId="99" fillId="31" borderId="0" applyNumberFormat="0" applyBorder="0" applyAlignment="0" applyProtection="0">
      <alignment vertical="center"/>
    </xf>
    <xf numFmtId="186" fontId="98" fillId="31" borderId="0" applyNumberFormat="0" applyBorder="0" applyAlignment="0" applyProtection="0">
      <alignment vertical="center"/>
    </xf>
    <xf numFmtId="186" fontId="98" fillId="31" borderId="0" applyNumberFormat="0" applyBorder="0" applyAlignment="0" applyProtection="0">
      <alignment vertical="center"/>
    </xf>
    <xf numFmtId="186" fontId="98" fillId="31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9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0" fontId="98" fillId="29" borderId="0" applyNumberFormat="0" applyBorder="0" applyAlignment="0" applyProtection="0">
      <alignment vertical="center"/>
    </xf>
    <xf numFmtId="0" fontId="99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186" fontId="98" fillId="29" borderId="0" applyNumberFormat="0" applyBorder="0" applyAlignment="0" applyProtection="0">
      <alignment vertical="center"/>
    </xf>
    <xf numFmtId="0" fontId="98" fillId="33" borderId="0" applyNumberFormat="0" applyBorder="0" applyAlignment="0" applyProtection="0">
      <alignment vertical="center"/>
    </xf>
    <xf numFmtId="0" fontId="99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0" fontId="98" fillId="35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186" fontId="98" fillId="35" borderId="0" applyNumberFormat="0" applyBorder="0" applyAlignment="0" applyProtection="0">
      <alignment vertical="center"/>
    </xf>
    <xf numFmtId="186" fontId="98" fillId="35" borderId="0" applyNumberFormat="0" applyBorder="0" applyAlignment="0" applyProtection="0">
      <alignment vertical="center"/>
    </xf>
    <xf numFmtId="186" fontId="98" fillId="35" borderId="0" applyNumberFormat="0" applyBorder="0" applyAlignment="0" applyProtection="0">
      <alignment vertical="center"/>
    </xf>
    <xf numFmtId="0" fontId="102" fillId="36" borderId="0" applyNumberFormat="0" applyBorder="0" applyAlignment="0" applyProtection="0"/>
    <xf numFmtId="0" fontId="102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102" fillId="36" borderId="0" applyNumberFormat="0" applyBorder="0" applyAlignment="0" applyProtection="0"/>
    <xf numFmtId="0" fontId="102" fillId="23" borderId="0" applyNumberFormat="0" applyBorder="0" applyAlignment="0" applyProtection="0"/>
    <xf numFmtId="0" fontId="102" fillId="37" borderId="0" applyNumberFormat="0" applyBorder="0" applyAlignment="0" applyProtection="0"/>
    <xf numFmtId="0" fontId="102" fillId="31" borderId="0" applyNumberFormat="0" applyBorder="0" applyAlignment="0" applyProtection="0"/>
    <xf numFmtId="0" fontId="102" fillId="34" borderId="0" applyNumberFormat="0" applyBorder="0" applyAlignment="0" applyProtection="0"/>
    <xf numFmtId="0" fontId="102" fillId="38" borderId="0" applyNumberFormat="0" applyBorder="0" applyAlignment="0" applyProtection="0"/>
    <xf numFmtId="0" fontId="102" fillId="36" borderId="0" applyNumberFormat="0" applyBorder="0" applyAlignment="0" applyProtection="0"/>
    <xf numFmtId="0" fontId="102" fillId="39" borderId="0" applyNumberFormat="0" applyBorder="0" applyAlignment="0" applyProtection="0"/>
    <xf numFmtId="0" fontId="103" fillId="37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0" fontId="103" fillId="31" borderId="0" applyNumberFormat="0" applyBorder="0" applyAlignment="0" applyProtection="0">
      <alignment vertical="center"/>
    </xf>
    <xf numFmtId="0" fontId="104" fillId="31" borderId="0" applyNumberFormat="0" applyBorder="0" applyAlignment="0" applyProtection="0">
      <alignment vertical="center"/>
    </xf>
    <xf numFmtId="186" fontId="103" fillId="31" borderId="0" applyNumberFormat="0" applyBorder="0" applyAlignment="0" applyProtection="0">
      <alignment vertical="center"/>
    </xf>
    <xf numFmtId="186" fontId="103" fillId="31" borderId="0" applyNumberFormat="0" applyBorder="0" applyAlignment="0" applyProtection="0">
      <alignment vertical="center"/>
    </xf>
    <xf numFmtId="186" fontId="103" fillId="31" borderId="0" applyNumberFormat="0" applyBorder="0" applyAlignment="0" applyProtection="0">
      <alignment vertical="center"/>
    </xf>
    <xf numFmtId="0" fontId="103" fillId="34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186" fontId="103" fillId="34" borderId="0" applyNumberFormat="0" applyBorder="0" applyAlignment="0" applyProtection="0">
      <alignment vertical="center"/>
    </xf>
    <xf numFmtId="186" fontId="103" fillId="34" borderId="0" applyNumberFormat="0" applyBorder="0" applyAlignment="0" applyProtection="0">
      <alignment vertical="center"/>
    </xf>
    <xf numFmtId="186" fontId="103" fillId="34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0" fontId="103" fillId="36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0" fontId="103" fillId="39" borderId="0" applyNumberFormat="0" applyBorder="0" applyAlignment="0" applyProtection="0">
      <alignment vertical="center"/>
    </xf>
    <xf numFmtId="0" fontId="104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102" fillId="38" borderId="0" applyNumberFormat="0" applyBorder="0" applyAlignment="0" applyProtection="0"/>
    <xf numFmtId="0" fontId="102" fillId="36" borderId="0" applyNumberFormat="0" applyBorder="0" applyAlignment="0" applyProtection="0"/>
    <xf numFmtId="0" fontId="102" fillId="43" borderId="0" applyNumberFormat="0" applyBorder="0" applyAlignment="0" applyProtection="0"/>
    <xf numFmtId="189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6" fillId="0" borderId="0" applyFont="0" applyFill="0" applyBorder="0" applyAlignment="0" applyProtection="0"/>
    <xf numFmtId="19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4" fontId="95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108" fillId="27" borderId="0" applyNumberFormat="0" applyBorder="0" applyAlignment="0" applyProtection="0"/>
    <xf numFmtId="195" fontId="109" fillId="0" borderId="0" applyAlignment="0" applyProtection="0"/>
    <xf numFmtId="0" fontId="105" fillId="0" borderId="0"/>
    <xf numFmtId="0" fontId="110" fillId="0" borderId="0"/>
    <xf numFmtId="0" fontId="106" fillId="0" borderId="0"/>
    <xf numFmtId="0" fontId="111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97" fontId="112" fillId="0" borderId="0" applyFill="0" applyBorder="0" applyAlignment="0"/>
    <xf numFmtId="197" fontId="113" fillId="0" borderId="0" applyFill="0" applyBorder="0" applyAlignment="0"/>
    <xf numFmtId="197" fontId="112" fillId="0" borderId="0" applyFill="0" applyBorder="0" applyAlignment="0"/>
    <xf numFmtId="198" fontId="112" fillId="0" borderId="0" applyFill="0" applyBorder="0" applyAlignment="0"/>
    <xf numFmtId="198" fontId="113" fillId="0" borderId="0" applyFill="0" applyBorder="0" applyAlignment="0"/>
    <xf numFmtId="198" fontId="112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14" fillId="22" borderId="55" applyNumberFormat="0" applyAlignment="0" applyProtection="0"/>
    <xf numFmtId="0" fontId="114" fillId="30" borderId="55" applyNumberFormat="0" applyAlignment="0" applyProtection="0"/>
    <xf numFmtId="0" fontId="115" fillId="0" borderId="0"/>
    <xf numFmtId="0" fontId="116" fillId="0" borderId="0"/>
    <xf numFmtId="186" fontId="115" fillId="0" borderId="0"/>
    <xf numFmtId="186" fontId="115" fillId="0" borderId="0"/>
    <xf numFmtId="0" fontId="115" fillId="0" borderId="0"/>
    <xf numFmtId="0" fontId="117" fillId="0" borderId="56" applyNumberFormat="0" applyFill="0" applyAlignment="0" applyProtection="0"/>
    <xf numFmtId="0" fontId="118" fillId="44" borderId="57" applyNumberFormat="0" applyAlignment="0" applyProtection="0"/>
    <xf numFmtId="1" fontId="119" fillId="0" borderId="10" applyBorder="0"/>
    <xf numFmtId="1" fontId="120" fillId="0" borderId="10" applyBorder="0"/>
    <xf numFmtId="1" fontId="119" fillId="0" borderId="10" applyBorder="0"/>
    <xf numFmtId="0" fontId="121" fillId="0" borderId="0" applyNumberFormat="0" applyFill="0" applyBorder="0" applyAlignment="0" applyProtection="0"/>
    <xf numFmtId="180" fontId="112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12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214" fillId="0" borderId="0" applyFont="0" applyFill="0" applyBorder="0" applyAlignment="0" applyProtection="0"/>
    <xf numFmtId="201" fontId="4" fillId="0" borderId="0" quotePrefix="1">
      <protection locked="0"/>
    </xf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4" borderId="58" applyNumberFormat="0" applyFont="0" applyAlignment="0" applyProtection="0"/>
    <xf numFmtId="196" fontId="112" fillId="0" borderId="0" applyFont="0" applyFill="0" applyBorder="0" applyAlignment="0" applyProtection="0"/>
    <xf numFmtId="196" fontId="113" fillId="0" borderId="0" applyFont="0" applyFill="0" applyBorder="0" applyAlignment="0" applyProtection="0"/>
    <xf numFmtId="196" fontId="112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2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214" fillId="0" borderId="0" applyFont="0" applyFill="0" applyBorder="0" applyAlignment="0" applyProtection="0"/>
    <xf numFmtId="180" fontId="214" fillId="0" borderId="0" applyFont="0" applyFill="0" applyBorder="0" applyAlignment="0" applyProtection="0"/>
    <xf numFmtId="180" fontId="215" fillId="0" borderId="0" applyFont="0" applyFill="0" applyBorder="0" applyAlignment="0" applyProtection="0"/>
    <xf numFmtId="182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2" fillId="0" borderId="0"/>
    <xf numFmtId="0" fontId="7" fillId="0" borderId="0"/>
    <xf numFmtId="186" fontId="92" fillId="0" borderId="0"/>
    <xf numFmtId="186" fontId="92" fillId="0" borderId="0"/>
    <xf numFmtId="0" fontId="92" fillId="0" borderId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23" fillId="23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81" fontId="4" fillId="0" borderId="0" applyBorder="0" applyAlignment="0" applyProtection="0"/>
    <xf numFmtId="0" fontId="12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5" fillId="28" borderId="0" applyNumberFormat="0" applyBorder="0" applyAlignment="0" applyProtection="0"/>
    <xf numFmtId="38" fontId="8" fillId="5" borderId="0" applyNumberFormat="0" applyBorder="0" applyAlignment="0" applyProtection="0"/>
    <xf numFmtId="38" fontId="212" fillId="5" borderId="0" applyNumberFormat="0" applyBorder="0" applyAlignment="0" applyProtection="0"/>
    <xf numFmtId="0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0" fontId="127" fillId="0" borderId="0">
      <alignment horizontal="left"/>
    </xf>
    <xf numFmtId="0" fontId="128" fillId="0" borderId="0">
      <alignment horizontal="left"/>
    </xf>
    <xf numFmtId="186" fontId="127" fillId="0" borderId="0">
      <alignment horizontal="left"/>
    </xf>
    <xf numFmtId="186" fontId="127" fillId="0" borderId="0">
      <alignment horizontal="left"/>
    </xf>
    <xf numFmtId="0" fontId="127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29" fillId="0" borderId="59" applyNumberFormat="0" applyFill="0" applyAlignment="0" applyProtection="0"/>
    <xf numFmtId="0" fontId="130" fillId="0" borderId="60" applyNumberFormat="0" applyFill="0" applyAlignment="0" applyProtection="0"/>
    <xf numFmtId="0" fontId="131" fillId="0" borderId="61" applyNumberFormat="0" applyFill="0" applyAlignment="0" applyProtection="0"/>
    <xf numFmtId="0" fontId="131" fillId="0" borderId="0" applyNumberFormat="0" applyFill="0" applyBorder="0" applyAlignment="0" applyProtection="0"/>
    <xf numFmtId="49" fontId="132" fillId="0" borderId="14">
      <alignment vertical="center"/>
    </xf>
    <xf numFmtId="49" fontId="132" fillId="0" borderId="14">
      <alignment vertical="center"/>
    </xf>
    <xf numFmtId="49" fontId="132" fillId="0" borderId="14">
      <alignment vertical="center"/>
    </xf>
    <xf numFmtId="49" fontId="132" fillId="0" borderId="14">
      <alignment vertical="center"/>
    </xf>
    <xf numFmtId="186" fontId="133" fillId="0" borderId="0" applyNumberFormat="0" applyFill="0" applyBorder="0" applyAlignment="0" applyProtection="0">
      <alignment vertical="top"/>
      <protection locked="0"/>
    </xf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3" fillId="23" borderId="55" applyNumberFormat="0" applyAlignment="0" applyProtection="0"/>
    <xf numFmtId="0" fontId="123" fillId="23" borderId="55" applyNumberFormat="0" applyAlignment="0" applyProtection="0"/>
    <xf numFmtId="0" fontId="123" fillId="23" borderId="55" applyNumberFormat="0" applyAlignment="0" applyProtection="0"/>
    <xf numFmtId="0" fontId="123" fillId="23" borderId="55" applyNumberFormat="0" applyAlignment="0" applyProtection="0"/>
    <xf numFmtId="0" fontId="134" fillId="27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17" fillId="0" borderId="56" applyNumberFormat="0" applyFill="0" applyAlignment="0" applyProtection="0"/>
    <xf numFmtId="17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35" fillId="0" borderId="29"/>
    <xf numFmtId="0" fontId="136" fillId="0" borderId="29"/>
    <xf numFmtId="186" fontId="135" fillId="0" borderId="29"/>
    <xf numFmtId="186" fontId="135" fillId="0" borderId="29"/>
    <xf numFmtId="0" fontId="135" fillId="0" borderId="29"/>
    <xf numFmtId="204" fontId="137" fillId="0" borderId="62"/>
    <xf numFmtId="204" fontId="137" fillId="0" borderId="62"/>
    <xf numFmtId="204" fontId="137" fillId="0" borderId="62"/>
    <xf numFmtId="204" fontId="137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1" fillId="0" borderId="0" applyNumberFormat="0" applyFont="0" applyFill="0" applyAlignment="0"/>
    <xf numFmtId="186" fontId="71" fillId="0" borderId="0" applyNumberFormat="0" applyFont="0" applyFill="0" applyAlignment="0"/>
    <xf numFmtId="186" fontId="71" fillId="0" borderId="0" applyNumberFormat="0" applyFont="0" applyFill="0" applyAlignment="0"/>
    <xf numFmtId="186" fontId="71" fillId="0" borderId="0" applyNumberFormat="0" applyFont="0" applyFill="0" applyAlignment="0"/>
    <xf numFmtId="0" fontId="138" fillId="32" borderId="0" applyNumberFormat="0" applyBorder="0" applyAlignment="0" applyProtection="0"/>
    <xf numFmtId="0" fontId="138" fillId="32" borderId="0" applyNumberFormat="0" applyBorder="0" applyAlignment="0" applyProtection="0"/>
    <xf numFmtId="0" fontId="139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0" fontId="140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186" fontId="139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186" fontId="139" fillId="0" borderId="14" applyNumberFormat="0" applyFont="0" applyFill="0" applyBorder="0" applyAlignment="0">
      <alignment horizontal="center"/>
    </xf>
    <xf numFmtId="0" fontId="140" fillId="0" borderId="14" applyNumberFormat="0" applyFont="0" applyFill="0" applyBorder="0" applyAlignment="0">
      <alignment horizontal="center"/>
    </xf>
    <xf numFmtId="168" fontId="141" fillId="0" borderId="0"/>
    <xf numFmtId="0" fontId="142" fillId="0" borderId="0"/>
    <xf numFmtId="0" fontId="143" fillId="0" borderId="0"/>
    <xf numFmtId="0" fontId="143" fillId="0" borderId="0"/>
    <xf numFmtId="186" fontId="142" fillId="0" borderId="0"/>
    <xf numFmtId="186" fontId="142" fillId="0" borderId="0"/>
    <xf numFmtId="0" fontId="142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4" fillId="0" borderId="0"/>
    <xf numFmtId="0" fontId="214" fillId="0" borderId="0"/>
    <xf numFmtId="0" fontId="214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4" fillId="0" borderId="0"/>
    <xf numFmtId="0" fontId="214" fillId="0" borderId="0"/>
    <xf numFmtId="0" fontId="214" fillId="0" borderId="0"/>
    <xf numFmtId="0" fontId="214" fillId="0" borderId="0"/>
    <xf numFmtId="0" fontId="216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145" fillId="0" borderId="0"/>
    <xf numFmtId="186" fontId="4" fillId="0" borderId="0"/>
    <xf numFmtId="186" fontId="4" fillId="0" borderId="0"/>
    <xf numFmtId="0" fontId="145" fillId="0" borderId="0"/>
    <xf numFmtId="0" fontId="4" fillId="0" borderId="0"/>
    <xf numFmtId="186" fontId="4" fillId="0" borderId="0"/>
    <xf numFmtId="0" fontId="144" fillId="0" borderId="0"/>
    <xf numFmtId="186" fontId="4" fillId="0" borderId="0"/>
    <xf numFmtId="0" fontId="217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6" fillId="0" borderId="0">
      <alignment vertical="center"/>
    </xf>
    <xf numFmtId="0" fontId="4" fillId="0" borderId="0" applyProtection="0"/>
    <xf numFmtId="0" fontId="144" fillId="0" borderId="0"/>
    <xf numFmtId="0" fontId="4" fillId="0" borderId="0"/>
    <xf numFmtId="174" fontId="4" fillId="0" borderId="0"/>
    <xf numFmtId="186" fontId="4" fillId="0" borderId="0"/>
    <xf numFmtId="186" fontId="4" fillId="0" borderId="0"/>
    <xf numFmtId="174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6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18" fillId="0" borderId="0"/>
    <xf numFmtId="0" fontId="218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19" fillId="0" borderId="0"/>
    <xf numFmtId="0" fontId="14" fillId="0" borderId="0"/>
    <xf numFmtId="0" fontId="219" fillId="0" borderId="0"/>
    <xf numFmtId="0" fontId="219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4" fillId="0" borderId="0"/>
    <xf numFmtId="0" fontId="4" fillId="0" borderId="0"/>
    <xf numFmtId="0" fontId="1" fillId="0" borderId="0"/>
    <xf numFmtId="0" fontId="145" fillId="0" borderId="0"/>
    <xf numFmtId="0" fontId="146" fillId="0" borderId="0"/>
    <xf numFmtId="0" fontId="145" fillId="0" borderId="0"/>
    <xf numFmtId="186" fontId="1" fillId="0" borderId="0"/>
    <xf numFmtId="186" fontId="1" fillId="0" borderId="0"/>
    <xf numFmtId="0" fontId="220" fillId="0" borderId="0"/>
    <xf numFmtId="0" fontId="220" fillId="0" borderId="0"/>
    <xf numFmtId="0" fontId="2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1" fillId="0" borderId="0"/>
    <xf numFmtId="0" fontId="4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4" fillId="0" borderId="0"/>
    <xf numFmtId="0" fontId="144" fillId="0" borderId="0"/>
    <xf numFmtId="0" fontId="219" fillId="0" borderId="0"/>
    <xf numFmtId="0" fontId="219" fillId="0" borderId="0"/>
    <xf numFmtId="0" fontId="4" fillId="0" borderId="0"/>
    <xf numFmtId="0" fontId="217" fillId="0" borderId="0"/>
    <xf numFmtId="0" fontId="4" fillId="0" borderId="0"/>
    <xf numFmtId="0" fontId="4" fillId="0" borderId="0"/>
    <xf numFmtId="0" fontId="14" fillId="0" borderId="0"/>
    <xf numFmtId="0" fontId="214" fillId="0" borderId="0"/>
    <xf numFmtId="0" fontId="2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1" fillId="0" borderId="0"/>
    <xf numFmtId="0" fontId="144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1" fillId="0" borderId="0"/>
    <xf numFmtId="0" fontId="144" fillId="0" borderId="0"/>
    <xf numFmtId="0" fontId="1" fillId="0" borderId="0"/>
    <xf numFmtId="0" fontId="4" fillId="0" borderId="0"/>
    <xf numFmtId="186" fontId="146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4" fillId="0" borderId="0"/>
    <xf numFmtId="0" fontId="14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186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0" fontId="4" fillId="24" borderId="58" applyNumberFormat="0" applyFont="0" applyAlignment="0" applyProtection="0"/>
    <xf numFmtId="3" fontId="14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148" fillId="30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49" fillId="0" borderId="0"/>
    <xf numFmtId="0" fontId="150" fillId="0" borderId="0"/>
    <xf numFmtId="186" fontId="149" fillId="0" borderId="0"/>
    <xf numFmtId="186" fontId="149" fillId="0" borderId="0"/>
    <xf numFmtId="0" fontId="149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1" fillId="0" borderId="29">
      <alignment horizontal="center"/>
    </xf>
    <xf numFmtId="186" fontId="151" fillId="0" borderId="29">
      <alignment horizontal="center"/>
    </xf>
    <xf numFmtId="186" fontId="151" fillId="0" borderId="29">
      <alignment horizontal="center"/>
    </xf>
    <xf numFmtId="186" fontId="151" fillId="0" borderId="29">
      <alignment horizontal="center"/>
    </xf>
    <xf numFmtId="0" fontId="152" fillId="0" borderId="0" applyNumberForma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5" fillId="28" borderId="0" applyNumberFormat="0" applyBorder="0" applyAlignment="0" applyProtection="0"/>
    <xf numFmtId="0" fontId="148" fillId="22" borderId="21" applyNumberFormat="0" applyAlignment="0" applyProtection="0"/>
    <xf numFmtId="0" fontId="4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0" fontId="135" fillId="0" borderId="0"/>
    <xf numFmtId="0" fontId="136" fillId="0" borderId="0"/>
    <xf numFmtId="186" fontId="135" fillId="0" borderId="0"/>
    <xf numFmtId="186" fontId="135" fillId="0" borderId="0"/>
    <xf numFmtId="0" fontId="135" fillId="0" borderId="0"/>
    <xf numFmtId="208" fontId="153" fillId="0" borderId="15">
      <alignment horizontal="right" vertical="center"/>
    </xf>
    <xf numFmtId="208" fontId="153" fillId="0" borderId="15">
      <alignment horizontal="right" vertical="center"/>
    </xf>
    <xf numFmtId="208" fontId="153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4" fillId="0" borderId="0" applyNumberFormat="0" applyFill="0" applyBorder="0" applyAlignment="0" applyProtection="0"/>
    <xf numFmtId="211" fontId="153" fillId="0" borderId="15">
      <alignment horizontal="center"/>
    </xf>
    <xf numFmtId="0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0" fontId="154" fillId="0" borderId="63"/>
    <xf numFmtId="0" fontId="155" fillId="0" borderId="63"/>
    <xf numFmtId="0" fontId="154" fillId="0" borderId="63"/>
    <xf numFmtId="186" fontId="155" fillId="0" borderId="63"/>
    <xf numFmtId="186" fontId="155" fillId="0" borderId="63"/>
    <xf numFmtId="0" fontId="155" fillId="0" borderId="63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40" fontId="16" fillId="0" borderId="0"/>
    <xf numFmtId="40" fontId="213" fillId="0" borderId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64" applyNumberFormat="0" applyFill="0" applyAlignment="0" applyProtection="0"/>
    <xf numFmtId="0" fontId="159" fillId="0" borderId="60" applyNumberFormat="0" applyFill="0" applyAlignment="0" applyProtection="0"/>
    <xf numFmtId="0" fontId="160" fillId="0" borderId="65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66" applyNumberFormat="0" applyFill="0" applyAlignment="0" applyProtection="0"/>
    <xf numFmtId="0" fontId="137" fillId="0" borderId="67" applyNumberFormat="0" applyAlignment="0">
      <alignment horizontal="center"/>
    </xf>
    <xf numFmtId="186" fontId="137" fillId="0" borderId="67" applyNumberFormat="0" applyAlignment="0">
      <alignment horizontal="center"/>
    </xf>
    <xf numFmtId="186" fontId="137" fillId="0" borderId="67" applyNumberFormat="0" applyAlignment="0">
      <alignment horizontal="center"/>
    </xf>
    <xf numFmtId="186" fontId="137" fillId="0" borderId="67" applyNumberFormat="0" applyAlignment="0">
      <alignment horizontal="center"/>
    </xf>
    <xf numFmtId="0" fontId="162" fillId="0" borderId="0">
      <alignment horizontal="centerContinuous"/>
    </xf>
    <xf numFmtId="0" fontId="163" fillId="0" borderId="0">
      <alignment horizontal="centerContinuous"/>
    </xf>
    <xf numFmtId="186" fontId="162" fillId="0" borderId="0">
      <alignment horizontal="centerContinuous"/>
    </xf>
    <xf numFmtId="186" fontId="162" fillId="0" borderId="0">
      <alignment horizontal="centerContinuous"/>
    </xf>
    <xf numFmtId="0" fontId="162" fillId="0" borderId="0">
      <alignment horizontal="centerContinuous"/>
    </xf>
    <xf numFmtId="0" fontId="164" fillId="0" borderId="0">
      <alignment horizontal="centerContinuous"/>
    </xf>
    <xf numFmtId="0" fontId="165" fillId="0" borderId="0">
      <alignment horizontal="centerContinuous"/>
    </xf>
    <xf numFmtId="186" fontId="164" fillId="0" borderId="0">
      <alignment horizontal="centerContinuous"/>
    </xf>
    <xf numFmtId="186" fontId="164" fillId="0" borderId="0">
      <alignment horizontal="centerContinuous"/>
    </xf>
    <xf numFmtId="0" fontId="164" fillId="0" borderId="0">
      <alignment horizontal="centerContinuous"/>
    </xf>
    <xf numFmtId="0" fontId="166" fillId="0" borderId="0"/>
    <xf numFmtId="0" fontId="167" fillId="0" borderId="0"/>
    <xf numFmtId="186" fontId="166" fillId="0" borderId="0"/>
    <xf numFmtId="186" fontId="166" fillId="0" borderId="0"/>
    <xf numFmtId="0" fontId="166" fillId="0" borderId="0"/>
    <xf numFmtId="0" fontId="118" fillId="44" borderId="57" applyNumberFormat="0" applyAlignment="0" applyProtection="0"/>
    <xf numFmtId="210" fontId="153" fillId="0" borderId="0"/>
    <xf numFmtId="212" fontId="153" fillId="0" borderId="14"/>
    <xf numFmtId="212" fontId="153" fillId="0" borderId="14"/>
    <xf numFmtId="212" fontId="153" fillId="0" borderId="14"/>
    <xf numFmtId="212" fontId="153" fillId="0" borderId="14"/>
    <xf numFmtId="0" fontId="168" fillId="0" borderId="0"/>
    <xf numFmtId="186" fontId="168" fillId="0" borderId="0"/>
    <xf numFmtId="186" fontId="168" fillId="0" borderId="0"/>
    <xf numFmtId="186" fontId="168" fillId="0" borderId="0"/>
    <xf numFmtId="0" fontId="168" fillId="0" borderId="0"/>
    <xf numFmtId="186" fontId="168" fillId="0" borderId="0"/>
    <xf numFmtId="186" fontId="168" fillId="0" borderId="0"/>
    <xf numFmtId="186" fontId="168" fillId="0" borderId="0"/>
    <xf numFmtId="0" fontId="169" fillId="45" borderId="14">
      <alignment horizontal="left" vertical="center"/>
    </xf>
    <xf numFmtId="0" fontId="169" fillId="45" borderId="14">
      <alignment horizontal="left" vertical="center"/>
    </xf>
    <xf numFmtId="186" fontId="169" fillId="45" borderId="14">
      <alignment horizontal="left" vertical="center"/>
    </xf>
    <xf numFmtId="0" fontId="169" fillId="45" borderId="14">
      <alignment horizontal="left" vertical="center"/>
    </xf>
    <xf numFmtId="186" fontId="169" fillId="45" borderId="14">
      <alignment horizontal="left" vertical="center"/>
    </xf>
    <xf numFmtId="0" fontId="169" fillId="45" borderId="14">
      <alignment horizontal="left" vertical="center"/>
    </xf>
    <xf numFmtId="186" fontId="169" fillId="45" borderId="14">
      <alignment horizontal="left" vertical="center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1" fillId="0" borderId="53">
      <alignment horizontal="left" vertical="top"/>
    </xf>
    <xf numFmtId="176" fontId="171" fillId="0" borderId="53">
      <alignment horizontal="left" vertical="top"/>
    </xf>
    <xf numFmtId="176" fontId="171" fillId="0" borderId="53">
      <alignment horizontal="left" vertical="top"/>
    </xf>
    <xf numFmtId="0" fontId="172" fillId="0" borderId="53">
      <alignment horizontal="left" vertical="center"/>
    </xf>
    <xf numFmtId="186" fontId="172" fillId="0" borderId="53">
      <alignment horizontal="left" vertical="center"/>
    </xf>
    <xf numFmtId="186" fontId="172" fillId="0" borderId="53">
      <alignment horizontal="left" vertical="center"/>
    </xf>
    <xf numFmtId="186" fontId="172" fillId="0" borderId="53">
      <alignment horizontal="left" vertical="center"/>
    </xf>
    <xf numFmtId="0" fontId="107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0" fontId="174" fillId="0" borderId="0" applyFont="0" applyFill="0" applyBorder="0" applyAlignment="0" applyProtection="0"/>
    <xf numFmtId="0" fontId="174" fillId="0" borderId="0" applyFont="0" applyFill="0" applyBorder="0" applyAlignment="0" applyProtection="0"/>
    <xf numFmtId="0" fontId="12" fillId="0" borderId="0">
      <alignment vertical="center"/>
    </xf>
    <xf numFmtId="9" fontId="175" fillId="0" borderId="0" applyFont="0" applyFill="0" applyBorder="0" applyAlignment="0" applyProtection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179" fontId="176" fillId="0" borderId="0" applyFont="0" applyFill="0" applyBorder="0" applyAlignment="0" applyProtection="0"/>
    <xf numFmtId="181" fontId="176" fillId="0" borderId="0" applyFont="0" applyFill="0" applyBorder="0" applyAlignment="0" applyProtection="0"/>
    <xf numFmtId="213" fontId="142" fillId="0" borderId="0" applyFont="0" applyFill="0" applyBorder="0" applyAlignment="0" applyProtection="0"/>
    <xf numFmtId="214" fontId="142" fillId="0" borderId="0" applyFont="0" applyFill="0" applyBorder="0" applyAlignment="0" applyProtection="0"/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0" fontId="71" fillId="0" borderId="0"/>
    <xf numFmtId="0" fontId="179" fillId="32" borderId="0" applyNumberFormat="0" applyBorder="0" applyAlignment="0" applyProtection="0">
      <alignment vertical="center"/>
    </xf>
    <xf numFmtId="0" fontId="180" fillId="32" borderId="0" applyNumberFormat="0" applyBorder="0" applyAlignment="0" applyProtection="0">
      <alignment vertical="center"/>
    </xf>
    <xf numFmtId="186" fontId="179" fillId="32" borderId="0" applyNumberFormat="0" applyBorder="0" applyAlignment="0" applyProtection="0">
      <alignment vertical="center"/>
    </xf>
    <xf numFmtId="186" fontId="179" fillId="32" borderId="0" applyNumberFormat="0" applyBorder="0" applyAlignment="0" applyProtection="0">
      <alignment vertical="center"/>
    </xf>
    <xf numFmtId="186" fontId="179" fillId="32" borderId="0" applyNumberFormat="0" applyBorder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186" fontId="4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186" fontId="4" fillId="24" borderId="58" applyNumberFormat="0" applyFont="0" applyAlignment="0" applyProtection="0">
      <alignment vertical="center"/>
    </xf>
    <xf numFmtId="0" fontId="4" fillId="24" borderId="58" applyNumberFormat="0" applyFont="0" applyAlignment="0" applyProtection="0">
      <alignment vertical="center"/>
    </xf>
    <xf numFmtId="186" fontId="4" fillId="24" borderId="58" applyNumberFormat="0" applyFont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186" fontId="98" fillId="24" borderId="58" applyNumberFormat="0" applyFont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186" fontId="98" fillId="24" borderId="58" applyNumberFormat="0" applyFont="0" applyAlignment="0" applyProtection="0">
      <alignment vertical="center"/>
    </xf>
    <xf numFmtId="0" fontId="98" fillId="24" borderId="58" applyNumberFormat="0" applyFont="0" applyAlignment="0" applyProtection="0">
      <alignment vertical="center"/>
    </xf>
    <xf numFmtId="186" fontId="98" fillId="24" borderId="58" applyNumberFormat="0" applyFont="0" applyAlignment="0" applyProtection="0">
      <alignment vertical="center"/>
    </xf>
    <xf numFmtId="179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0" fontId="181" fillId="0" borderId="66" applyNumberFormat="0" applyFill="0" applyAlignment="0" applyProtection="0">
      <alignment vertical="center"/>
    </xf>
    <xf numFmtId="0" fontId="181" fillId="0" borderId="66" applyNumberFormat="0" applyFill="0" applyAlignment="0" applyProtection="0">
      <alignment vertical="center"/>
    </xf>
    <xf numFmtId="0" fontId="181" fillId="0" borderId="66" applyNumberFormat="0" applyFill="0" applyAlignment="0" applyProtection="0">
      <alignment vertical="center"/>
    </xf>
    <xf numFmtId="186" fontId="181" fillId="0" borderId="66" applyNumberFormat="0" applyFill="0" applyAlignment="0" applyProtection="0">
      <alignment vertical="center"/>
    </xf>
    <xf numFmtId="0" fontId="181" fillId="0" borderId="66" applyNumberFormat="0" applyFill="0" applyAlignment="0" applyProtection="0">
      <alignment vertical="center"/>
    </xf>
    <xf numFmtId="186" fontId="181" fillId="0" borderId="66" applyNumberFormat="0" applyFill="0" applyAlignment="0" applyProtection="0">
      <alignment vertical="center"/>
    </xf>
    <xf numFmtId="0" fontId="182" fillId="0" borderId="66" applyNumberFormat="0" applyFill="0" applyAlignment="0" applyProtection="0">
      <alignment vertical="center"/>
    </xf>
    <xf numFmtId="186" fontId="181" fillId="0" borderId="66" applyNumberFormat="0" applyFill="0" applyAlignment="0" applyProtection="0">
      <alignment vertical="center"/>
    </xf>
    <xf numFmtId="0" fontId="183" fillId="27" borderId="0" applyNumberFormat="0" applyBorder="0" applyAlignment="0" applyProtection="0">
      <alignment vertical="center"/>
    </xf>
    <xf numFmtId="0" fontId="184" fillId="27" borderId="0" applyNumberFormat="0" applyBorder="0" applyAlignment="0" applyProtection="0">
      <alignment vertical="center"/>
    </xf>
    <xf numFmtId="186" fontId="183" fillId="27" borderId="0" applyNumberFormat="0" applyBorder="0" applyAlignment="0" applyProtection="0">
      <alignment vertical="center"/>
    </xf>
    <xf numFmtId="186" fontId="183" fillId="27" borderId="0" applyNumberFormat="0" applyBorder="0" applyAlignment="0" applyProtection="0">
      <alignment vertical="center"/>
    </xf>
    <xf numFmtId="186" fontId="183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08" fillId="27" borderId="0" applyNumberFormat="0" applyBorder="0" applyAlignment="0" applyProtection="0"/>
    <xf numFmtId="186" fontId="108" fillId="27" borderId="0" applyNumberFormat="0" applyBorder="0" applyAlignment="0" applyProtection="0"/>
    <xf numFmtId="186" fontId="108" fillId="27" borderId="0" applyNumberFormat="0" applyBorder="0" applyAlignment="0" applyProtection="0"/>
    <xf numFmtId="186" fontId="108" fillId="27" borderId="0" applyNumberFormat="0" applyBorder="0" applyAlignment="0" applyProtection="0"/>
    <xf numFmtId="0" fontId="186" fillId="28" borderId="0" applyNumberFormat="0" applyBorder="0" applyAlignment="0" applyProtection="0">
      <alignment vertical="center"/>
    </xf>
    <xf numFmtId="0" fontId="187" fillId="28" borderId="0" applyNumberFormat="0" applyBorder="0" applyAlignment="0" applyProtection="0">
      <alignment vertical="center"/>
    </xf>
    <xf numFmtId="186" fontId="186" fillId="28" borderId="0" applyNumberFormat="0" applyBorder="0" applyAlignment="0" applyProtection="0">
      <alignment vertical="center"/>
    </xf>
    <xf numFmtId="186" fontId="186" fillId="28" borderId="0" applyNumberFormat="0" applyBorder="0" applyAlignment="0" applyProtection="0">
      <alignment vertical="center"/>
    </xf>
    <xf numFmtId="186" fontId="186" fillId="28" borderId="0" applyNumberFormat="0" applyBorder="0" applyAlignment="0" applyProtection="0">
      <alignment vertical="center"/>
    </xf>
    <xf numFmtId="0" fontId="125" fillId="28" borderId="0" applyNumberFormat="0" applyBorder="0" applyAlignment="0" applyProtection="0"/>
    <xf numFmtId="186" fontId="125" fillId="28" borderId="0" applyNumberFormat="0" applyBorder="0" applyAlignment="0" applyProtection="0"/>
    <xf numFmtId="186" fontId="125" fillId="28" borderId="0" applyNumberFormat="0" applyBorder="0" applyAlignment="0" applyProtection="0"/>
    <xf numFmtId="186" fontId="125" fillId="28" borderId="0" applyNumberFormat="0" applyBorder="0" applyAlignment="0" applyProtection="0"/>
    <xf numFmtId="0" fontId="146" fillId="0" borderId="0">
      <alignment vertical="center"/>
    </xf>
    <xf numFmtId="0" fontId="146" fillId="0" borderId="0">
      <alignment vertical="center"/>
    </xf>
    <xf numFmtId="0" fontId="146" fillId="0" borderId="0"/>
    <xf numFmtId="179" fontId="4" fillId="0" borderId="0" applyFont="0" applyFill="0" applyBorder="0" applyAlignment="0" applyProtection="0"/>
    <xf numFmtId="0" fontId="4" fillId="0" borderId="0"/>
    <xf numFmtId="0" fontId="188" fillId="0" borderId="0" applyNumberFormat="0" applyFill="0" applyBorder="0" applyAlignment="0" applyProtection="0">
      <alignment vertical="center"/>
    </xf>
    <xf numFmtId="0" fontId="189" fillId="0" borderId="59" applyNumberFormat="0" applyFill="0" applyAlignment="0" applyProtection="0">
      <alignment vertical="center"/>
    </xf>
    <xf numFmtId="0" fontId="190" fillId="0" borderId="59" applyNumberFormat="0" applyFill="0" applyAlignment="0" applyProtection="0">
      <alignment vertical="center"/>
    </xf>
    <xf numFmtId="186" fontId="189" fillId="0" borderId="59" applyNumberFormat="0" applyFill="0" applyAlignment="0" applyProtection="0">
      <alignment vertical="center"/>
    </xf>
    <xf numFmtId="186" fontId="189" fillId="0" borderId="59" applyNumberFormat="0" applyFill="0" applyAlignment="0" applyProtection="0">
      <alignment vertical="center"/>
    </xf>
    <xf numFmtId="186" fontId="189" fillId="0" borderId="59" applyNumberFormat="0" applyFill="0" applyAlignment="0" applyProtection="0">
      <alignment vertical="center"/>
    </xf>
    <xf numFmtId="0" fontId="191" fillId="0" borderId="60" applyNumberFormat="0" applyFill="0" applyAlignment="0" applyProtection="0">
      <alignment vertical="center"/>
    </xf>
    <xf numFmtId="0" fontId="192" fillId="0" borderId="60" applyNumberFormat="0" applyFill="0" applyAlignment="0" applyProtection="0">
      <alignment vertical="center"/>
    </xf>
    <xf numFmtId="186" fontId="191" fillId="0" borderId="60" applyNumberFormat="0" applyFill="0" applyAlignment="0" applyProtection="0">
      <alignment vertical="center"/>
    </xf>
    <xf numFmtId="186" fontId="191" fillId="0" borderId="60" applyNumberFormat="0" applyFill="0" applyAlignment="0" applyProtection="0">
      <alignment vertical="center"/>
    </xf>
    <xf numFmtId="186" fontId="191" fillId="0" borderId="60" applyNumberFormat="0" applyFill="0" applyAlignment="0" applyProtection="0">
      <alignment vertical="center"/>
    </xf>
    <xf numFmtId="0" fontId="193" fillId="0" borderId="61" applyNumberFormat="0" applyFill="0" applyAlignment="0" applyProtection="0">
      <alignment vertical="center"/>
    </xf>
    <xf numFmtId="0" fontId="194" fillId="0" borderId="61" applyNumberFormat="0" applyFill="0" applyAlignment="0" applyProtection="0">
      <alignment vertical="center"/>
    </xf>
    <xf numFmtId="186" fontId="193" fillId="0" borderId="61" applyNumberFormat="0" applyFill="0" applyAlignment="0" applyProtection="0">
      <alignment vertical="center"/>
    </xf>
    <xf numFmtId="186" fontId="193" fillId="0" borderId="61" applyNumberFormat="0" applyFill="0" applyAlignment="0" applyProtection="0">
      <alignment vertical="center"/>
    </xf>
    <xf numFmtId="186" fontId="193" fillId="0" borderId="61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44" borderId="57" applyNumberFormat="0" applyAlignment="0" applyProtection="0">
      <alignment vertical="center"/>
    </xf>
    <xf numFmtId="0" fontId="198" fillId="44" borderId="57" applyNumberFormat="0" applyAlignment="0" applyProtection="0">
      <alignment vertical="center"/>
    </xf>
    <xf numFmtId="186" fontId="197" fillId="44" borderId="57" applyNumberFormat="0" applyAlignment="0" applyProtection="0">
      <alignment vertical="center"/>
    </xf>
    <xf numFmtId="186" fontId="197" fillId="44" borderId="57" applyNumberFormat="0" applyAlignment="0" applyProtection="0">
      <alignment vertical="center"/>
    </xf>
    <xf numFmtId="186" fontId="197" fillId="44" borderId="57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186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186" fontId="199" fillId="30" borderId="55" applyNumberFormat="0" applyAlignment="0" applyProtection="0">
      <alignment vertical="center"/>
    </xf>
    <xf numFmtId="0" fontId="199" fillId="30" borderId="55" applyNumberFormat="0" applyAlignment="0" applyProtection="0">
      <alignment vertical="center"/>
    </xf>
    <xf numFmtId="186" fontId="199" fillId="30" borderId="55" applyNumberFormat="0" applyAlignment="0" applyProtection="0">
      <alignment vertical="center"/>
    </xf>
    <xf numFmtId="0" fontId="200" fillId="30" borderId="55" applyNumberFormat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78" fontId="109" fillId="0" borderId="0" applyFont="0" applyFill="0" applyBorder="0" applyAlignment="0" applyProtection="0"/>
    <xf numFmtId="177" fontId="205" fillId="0" borderId="0" applyFont="0" applyFill="0" applyBorder="0" applyAlignment="0" applyProtection="0"/>
    <xf numFmtId="180" fontId="109" fillId="0" borderId="0" applyFont="0" applyFill="0" applyBorder="0" applyAlignment="0" applyProtection="0"/>
    <xf numFmtId="0" fontId="103" fillId="40" borderId="0" applyNumberFormat="0" applyBorder="0" applyAlignment="0" applyProtection="0">
      <alignment vertical="center"/>
    </xf>
    <xf numFmtId="0" fontId="104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0" fontId="103" fillId="41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0" fontId="103" fillId="36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0" fontId="103" fillId="43" borderId="0" applyNumberFormat="0" applyBorder="0" applyAlignment="0" applyProtection="0">
      <alignment vertical="center"/>
    </xf>
    <xf numFmtId="0" fontId="104" fillId="43" borderId="0" applyNumberFormat="0" applyBorder="0" applyAlignment="0" applyProtection="0">
      <alignment vertical="center"/>
    </xf>
    <xf numFmtId="186" fontId="103" fillId="43" borderId="0" applyNumberFormat="0" applyBorder="0" applyAlignment="0" applyProtection="0">
      <alignment vertical="center"/>
    </xf>
    <xf numFmtId="186" fontId="103" fillId="43" borderId="0" applyNumberFormat="0" applyBorder="0" applyAlignment="0" applyProtection="0">
      <alignment vertical="center"/>
    </xf>
    <xf numFmtId="186" fontId="103" fillId="43" borderId="0" applyNumberFormat="0" applyBorder="0" applyAlignment="0" applyProtection="0">
      <alignment vertical="center"/>
    </xf>
    <xf numFmtId="0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186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186" fontId="206" fillId="23" borderId="55" applyNumberFormat="0" applyAlignment="0" applyProtection="0">
      <alignment vertical="center"/>
    </xf>
    <xf numFmtId="0" fontId="206" fillId="23" borderId="55" applyNumberFormat="0" applyAlignment="0" applyProtection="0">
      <alignment vertical="center"/>
    </xf>
    <xf numFmtId="186" fontId="206" fillId="23" borderId="55" applyNumberFormat="0" applyAlignment="0" applyProtection="0">
      <alignment vertical="center"/>
    </xf>
    <xf numFmtId="0" fontId="207" fillId="23" borderId="55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186" fontId="208" fillId="30" borderId="21" applyNumberFormat="0" applyAlignment="0" applyProtection="0">
      <alignment vertical="center"/>
    </xf>
    <xf numFmtId="0" fontId="208" fillId="30" borderId="21" applyNumberFormat="0" applyAlignment="0" applyProtection="0">
      <alignment vertical="center"/>
    </xf>
    <xf numFmtId="186" fontId="208" fillId="30" borderId="21" applyNumberFormat="0" applyAlignment="0" applyProtection="0">
      <alignment vertical="center"/>
    </xf>
    <xf numFmtId="0" fontId="209" fillId="30" borderId="21" applyNumberFormat="0" applyAlignment="0" applyProtection="0">
      <alignment vertical="center"/>
    </xf>
    <xf numFmtId="186" fontId="208" fillId="30" borderId="21" applyNumberFormat="0" applyAlignment="0" applyProtection="0">
      <alignment vertical="center"/>
    </xf>
    <xf numFmtId="0" fontId="210" fillId="0" borderId="56" applyNumberFormat="0" applyFill="0" applyAlignment="0" applyProtection="0">
      <alignment vertical="center"/>
    </xf>
    <xf numFmtId="0" fontId="211" fillId="0" borderId="56" applyNumberFormat="0" applyFill="0" applyAlignment="0" applyProtection="0">
      <alignment vertical="center"/>
    </xf>
    <xf numFmtId="186" fontId="210" fillId="0" borderId="56" applyNumberFormat="0" applyFill="0" applyAlignment="0" applyProtection="0">
      <alignment vertical="center"/>
    </xf>
    <xf numFmtId="186" fontId="210" fillId="0" borderId="56" applyNumberFormat="0" applyFill="0" applyAlignment="0" applyProtection="0">
      <alignment vertical="center"/>
    </xf>
    <xf numFmtId="186" fontId="210" fillId="0" borderId="56" applyNumberFormat="0" applyFill="0" applyAlignment="0" applyProtection="0">
      <alignment vertical="center"/>
    </xf>
    <xf numFmtId="0" fontId="15" fillId="0" borderId="0"/>
    <xf numFmtId="41" fontId="97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  <xf numFmtId="0" fontId="233" fillId="0" borderId="0" applyNumberFormat="0" applyFill="0" applyBorder="0" applyAlignment="0" applyProtection="0"/>
    <xf numFmtId="0" fontId="242" fillId="0" borderId="0"/>
  </cellStyleXfs>
  <cellXfs count="572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1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3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3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4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5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5" fillId="0" borderId="14" xfId="0" applyFont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5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27" fillId="2" borderId="50" xfId="0" applyFont="1" applyFill="1" applyBorder="1" applyAlignment="1">
      <alignment vertical="center" wrapText="1"/>
    </xf>
    <xf numFmtId="0" fontId="30" fillId="2" borderId="51" xfId="0" applyFont="1" applyFill="1" applyBorder="1" applyAlignment="1">
      <alignment vertical="center"/>
    </xf>
    <xf numFmtId="0" fontId="48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49" fillId="2" borderId="0" xfId="0" applyFont="1" applyFill="1" applyAlignment="1">
      <alignment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horizontal="right" vertical="center"/>
    </xf>
    <xf numFmtId="3" fontId="50" fillId="2" borderId="4" xfId="0" applyNumberFormat="1" applyFont="1" applyFill="1" applyBorder="1" applyAlignment="1">
      <alignment horizontal="center" vertical="center"/>
    </xf>
    <xf numFmtId="0" fontId="51" fillId="2" borderId="4" xfId="0" applyFont="1" applyFill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center" vertical="center"/>
    </xf>
    <xf numFmtId="0" fontId="51" fillId="2" borderId="4" xfId="0" applyFont="1" applyFill="1" applyBorder="1" applyAlignment="1">
      <alignment horizontal="right" vertical="center"/>
    </xf>
    <xf numFmtId="3" fontId="50" fillId="2" borderId="4" xfId="0" applyNumberFormat="1" applyFont="1" applyFill="1" applyBorder="1" applyAlignment="1">
      <alignment vertical="center"/>
    </xf>
    <xf numFmtId="0" fontId="52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54" fillId="2" borderId="4" xfId="0" applyFont="1" applyFill="1" applyBorder="1" applyAlignment="1">
      <alignment vertical="center"/>
    </xf>
    <xf numFmtId="0" fontId="54" fillId="2" borderId="4" xfId="0" applyFont="1" applyFill="1" applyBorder="1" applyAlignment="1">
      <alignment vertical="center" wrapText="1"/>
    </xf>
    <xf numFmtId="0" fontId="54" fillId="2" borderId="4" xfId="0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 wrapText="1"/>
    </xf>
    <xf numFmtId="2" fontId="56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57" fillId="0" borderId="0" xfId="0" applyFont="1" applyAlignment="1">
      <alignment vertical="center"/>
    </xf>
    <xf numFmtId="0" fontId="57" fillId="0" borderId="0" xfId="0" applyFont="1" applyAlignment="1">
      <alignment vertical="center" wrapText="1"/>
    </xf>
    <xf numFmtId="0" fontId="53" fillId="0" borderId="23" xfId="54" applyFont="1" applyBorder="1" applyAlignment="1">
      <alignment vertical="center"/>
    </xf>
    <xf numFmtId="0" fontId="62" fillId="14" borderId="20" xfId="0" applyFont="1" applyFill="1" applyBorder="1" applyAlignment="1">
      <alignment vertical="center"/>
    </xf>
    <xf numFmtId="0" fontId="63" fillId="0" borderId="20" xfId="0" applyFont="1" applyBorder="1" applyAlignment="1">
      <alignment horizontal="center" vertical="center"/>
    </xf>
    <xf numFmtId="0" fontId="53" fillId="0" borderId="24" xfId="54" applyFont="1" applyBorder="1" applyAlignment="1">
      <alignment vertical="center"/>
    </xf>
    <xf numFmtId="0" fontId="53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3" fillId="0" borderId="0" xfId="54" applyFont="1" applyAlignment="1">
      <alignment vertical="center"/>
    </xf>
    <xf numFmtId="0" fontId="53" fillId="0" borderId="26" xfId="54" applyFont="1" applyBorder="1" applyAlignment="1">
      <alignment vertical="center"/>
    </xf>
    <xf numFmtId="0" fontId="62" fillId="14" borderId="14" xfId="0" applyFont="1" applyFill="1" applyBorder="1" applyAlignment="1">
      <alignment vertical="center"/>
    </xf>
    <xf numFmtId="0" fontId="63" fillId="0" borderId="14" xfId="0" quotePrefix="1" applyFont="1" applyBorder="1" applyAlignment="1">
      <alignment horizontal="center" vertical="center"/>
    </xf>
    <xf numFmtId="0" fontId="53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3" fillId="0" borderId="14" xfId="0" quotePrefix="1" applyNumberFormat="1" applyFont="1" applyBorder="1" applyAlignment="1">
      <alignment horizontal="center" vertical="center"/>
    </xf>
    <xf numFmtId="174" fontId="47" fillId="20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3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3" fillId="0" borderId="23" xfId="54" applyFont="1" applyBorder="1"/>
    <xf numFmtId="0" fontId="53" fillId="0" borderId="24" xfId="54" applyFont="1" applyBorder="1"/>
    <xf numFmtId="0" fontId="53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3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3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3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3" fillId="0" borderId="42" xfId="54" applyFont="1" applyBorder="1" applyAlignment="1">
      <alignment horizontal="left" vertical="center"/>
    </xf>
    <xf numFmtId="0" fontId="53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4" fillId="0" borderId="0" xfId="54" applyFont="1" applyAlignment="1">
      <alignment horizontal="center" vertical="center"/>
    </xf>
    <xf numFmtId="0" fontId="64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1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6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5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6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68" fillId="2" borderId="0" xfId="0" applyFont="1" applyFill="1" applyAlignment="1">
      <alignment horizontal="left" vertical="center"/>
    </xf>
    <xf numFmtId="0" fontId="68" fillId="2" borderId="0" xfId="0" applyFont="1" applyFill="1" applyAlignment="1">
      <alignment vertical="center"/>
    </xf>
    <xf numFmtId="166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6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horizontal="center" vertical="center" wrapText="1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57" fillId="4" borderId="0" xfId="0" applyFont="1" applyFill="1" applyAlignment="1">
      <alignment vertical="center" wrapText="1"/>
    </xf>
    <xf numFmtId="0" fontId="57" fillId="4" borderId="0" xfId="0" applyFont="1" applyFill="1" applyAlignment="1">
      <alignment vertical="center"/>
    </xf>
    <xf numFmtId="0" fontId="69" fillId="4" borderId="0" xfId="0" applyFont="1" applyFill="1" applyAlignment="1">
      <alignment vertical="center"/>
    </xf>
    <xf numFmtId="0" fontId="58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59" fillId="19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1" fillId="2" borderId="2" xfId="0" applyFont="1" applyFill="1" applyBorder="1" applyAlignment="1">
      <alignment horizontal="center" vertical="center"/>
    </xf>
    <xf numFmtId="0" fontId="222" fillId="4" borderId="0" xfId="0" applyFont="1" applyFill="1" applyAlignment="1">
      <alignment vertical="center"/>
    </xf>
    <xf numFmtId="0" fontId="223" fillId="5" borderId="2" xfId="0" quotePrefix="1" applyFont="1" applyFill="1" applyBorder="1" applyAlignment="1">
      <alignment horizontal="center" vertical="center"/>
    </xf>
    <xf numFmtId="0" fontId="222" fillId="2" borderId="2" xfId="0" applyFont="1" applyFill="1" applyBorder="1" applyAlignment="1">
      <alignment horizontal="center" vertical="center"/>
    </xf>
    <xf numFmtId="0" fontId="224" fillId="2" borderId="0" xfId="0" applyFont="1" applyFill="1" applyAlignment="1">
      <alignment vertical="center"/>
    </xf>
    <xf numFmtId="0" fontId="222" fillId="2" borderId="2" xfId="0" applyFont="1" applyFill="1" applyBorder="1" applyAlignment="1">
      <alignment horizontal="left" vertical="center"/>
    </xf>
    <xf numFmtId="0" fontId="221" fillId="2" borderId="2" xfId="0" applyFont="1" applyFill="1" applyBorder="1" applyAlignment="1">
      <alignment vertical="center" wrapText="1"/>
    </xf>
    <xf numFmtId="0" fontId="223" fillId="2" borderId="3" xfId="0" applyFont="1" applyFill="1" applyBorder="1" applyAlignment="1">
      <alignment horizontal="left" vertical="center"/>
    </xf>
    <xf numFmtId="0" fontId="223" fillId="2" borderId="3" xfId="0" applyFont="1" applyFill="1" applyBorder="1" applyAlignment="1">
      <alignment vertical="center"/>
    </xf>
    <xf numFmtId="0" fontId="223" fillId="2" borderId="3" xfId="0" applyFont="1" applyFill="1" applyBorder="1" applyAlignment="1">
      <alignment horizontal="center" vertical="center"/>
    </xf>
    <xf numFmtId="3" fontId="223" fillId="2" borderId="3" xfId="0" applyNumberFormat="1" applyFont="1" applyFill="1" applyBorder="1" applyAlignment="1">
      <alignment horizontal="center" vertical="center"/>
    </xf>
    <xf numFmtId="0" fontId="223" fillId="16" borderId="3" xfId="0" applyFont="1" applyFill="1" applyBorder="1" applyAlignment="1">
      <alignment horizontal="center" vertical="center"/>
    </xf>
    <xf numFmtId="0" fontId="223" fillId="16" borderId="3" xfId="0" applyFont="1" applyFill="1" applyBorder="1" applyAlignment="1">
      <alignment vertical="center" wrapText="1"/>
    </xf>
    <xf numFmtId="0" fontId="223" fillId="6" borderId="3" xfId="0" applyFont="1" applyFill="1" applyBorder="1" applyAlignment="1">
      <alignment vertical="center"/>
    </xf>
    <xf numFmtId="1" fontId="223" fillId="16" borderId="3" xfId="0" applyNumberFormat="1" applyFont="1" applyFill="1" applyBorder="1" applyAlignment="1">
      <alignment vertical="center"/>
    </xf>
    <xf numFmtId="1" fontId="223" fillId="16" borderId="3" xfId="0" applyNumberFormat="1" applyFont="1" applyFill="1" applyBorder="1" applyAlignment="1">
      <alignment horizontal="center" vertical="center"/>
    </xf>
    <xf numFmtId="0" fontId="223" fillId="2" borderId="0" xfId="0" applyFont="1" applyFill="1" applyAlignment="1">
      <alignment vertical="center"/>
    </xf>
    <xf numFmtId="0" fontId="225" fillId="2" borderId="0" xfId="0" applyFont="1" applyFill="1" applyAlignment="1">
      <alignment vertical="center"/>
    </xf>
    <xf numFmtId="0" fontId="225" fillId="17" borderId="0" xfId="0" applyFont="1" applyFill="1" applyAlignment="1">
      <alignment horizontal="left" vertical="center"/>
    </xf>
    <xf numFmtId="0" fontId="225" fillId="17" borderId="0" xfId="0" applyFont="1" applyFill="1" applyAlignment="1">
      <alignment horizontal="center" vertical="center"/>
    </xf>
    <xf numFmtId="1" fontId="225" fillId="17" borderId="0" xfId="0" applyNumberFormat="1" applyFont="1" applyFill="1" applyAlignment="1">
      <alignment horizontal="right" vertical="center"/>
    </xf>
    <xf numFmtId="1" fontId="225" fillId="17" borderId="0" xfId="0" applyNumberFormat="1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33" fillId="0" borderId="14" xfId="0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12" fontId="27" fillId="0" borderId="0" xfId="0" quotePrefix="1" applyNumberFormat="1" applyFont="1" applyAlignment="1">
      <alignment horizontal="left" vertical="center" wrapText="1"/>
    </xf>
    <xf numFmtId="0" fontId="226" fillId="14" borderId="14" xfId="0" applyFont="1" applyFill="1" applyBorder="1" applyAlignment="1">
      <alignment vertical="center"/>
    </xf>
    <xf numFmtId="0" fontId="57" fillId="0" borderId="14" xfId="0" applyFont="1" applyBorder="1" applyAlignment="1">
      <alignment horizontal="center"/>
    </xf>
    <xf numFmtId="0" fontId="57" fillId="0" borderId="14" xfId="0" quotePrefix="1" applyFont="1" applyBorder="1" applyAlignment="1">
      <alignment horizontal="center"/>
    </xf>
    <xf numFmtId="16" fontId="57" fillId="0" borderId="14" xfId="0" quotePrefix="1" applyNumberFormat="1" applyFont="1" applyBorder="1" applyAlignment="1">
      <alignment horizontal="center"/>
    </xf>
    <xf numFmtId="14" fontId="47" fillId="46" borderId="28" xfId="54" applyNumberFormat="1" applyFont="1" applyFill="1" applyBorder="1" applyAlignment="1">
      <alignment horizontal="center" vertical="center"/>
    </xf>
    <xf numFmtId="0" fontId="47" fillId="46" borderId="28" xfId="54" applyFont="1" applyFill="1" applyBorder="1" applyAlignment="1">
      <alignment horizontal="center" vertical="center"/>
    </xf>
    <xf numFmtId="0" fontId="47" fillId="46" borderId="28" xfId="54" applyFont="1" applyFill="1" applyBorder="1" applyAlignment="1">
      <alignment horizontal="left" vertical="center"/>
    </xf>
    <xf numFmtId="0" fontId="0" fillId="0" borderId="26" xfId="0" applyBorder="1"/>
    <xf numFmtId="0" fontId="53" fillId="0" borderId="29" xfId="54" applyFont="1" applyBorder="1"/>
    <xf numFmtId="0" fontId="54" fillId="6" borderId="28" xfId="54" applyFont="1" applyFill="1" applyBorder="1" applyAlignment="1">
      <alignment horizontal="center" vertical="center"/>
    </xf>
    <xf numFmtId="0" fontId="54" fillId="6" borderId="5" xfId="54" applyFont="1" applyFill="1" applyBorder="1" applyAlignment="1">
      <alignment horizontal="center" vertical="center"/>
    </xf>
    <xf numFmtId="0" fontId="54" fillId="6" borderId="28" xfId="54" applyFont="1" applyFill="1" applyBorder="1" applyAlignment="1">
      <alignment horizontal="center" vertical="center" wrapText="1"/>
    </xf>
    <xf numFmtId="0" fontId="54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8" borderId="26" xfId="0" applyFont="1" applyFill="1" applyBorder="1" applyAlignment="1">
      <alignment vertical="center"/>
    </xf>
    <xf numFmtId="0" fontId="44" fillId="18" borderId="0" xfId="0" applyFont="1" applyFill="1" applyAlignment="1">
      <alignment vertical="center"/>
    </xf>
    <xf numFmtId="0" fontId="44" fillId="18" borderId="73" xfId="0" applyFont="1" applyFill="1" applyBorder="1" applyAlignment="1">
      <alignment vertical="center"/>
    </xf>
    <xf numFmtId="0" fontId="30" fillId="2" borderId="74" xfId="0" applyFont="1" applyFill="1" applyBorder="1" applyAlignment="1">
      <alignment vertical="center"/>
    </xf>
    <xf numFmtId="0" fontId="30" fillId="2" borderId="75" xfId="0" applyFont="1" applyFill="1" applyBorder="1" applyAlignment="1">
      <alignment vertical="center"/>
    </xf>
    <xf numFmtId="0" fontId="231" fillId="0" borderId="14" xfId="2" applyFont="1" applyBorder="1" applyAlignment="1">
      <alignment horizontal="center" vertical="center" wrapText="1"/>
    </xf>
    <xf numFmtId="0" fontId="39" fillId="6" borderId="14" xfId="2" applyFont="1" applyFill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231" fillId="0" borderId="15" xfId="2" applyNumberFormat="1" applyFont="1" applyBorder="1" applyAlignment="1">
      <alignment horizontal="left" vertical="center" wrapText="1"/>
    </xf>
    <xf numFmtId="0" fontId="231" fillId="0" borderId="15" xfId="2" applyFont="1" applyBorder="1" applyAlignment="1">
      <alignment horizontal="left" vertical="center" wrapText="1"/>
    </xf>
    <xf numFmtId="1" fontId="232" fillId="0" borderId="14" xfId="0" applyNumberFormat="1" applyFont="1" applyBorder="1" applyAlignment="1">
      <alignment horizontal="center" vertical="center" wrapText="1"/>
    </xf>
    <xf numFmtId="43" fontId="230" fillId="0" borderId="15" xfId="3550" applyFont="1" applyBorder="1" applyAlignment="1">
      <alignment vertical="top" wrapText="1"/>
    </xf>
    <xf numFmtId="0" fontId="233" fillId="18" borderId="45" xfId="3552" applyFill="1" applyBorder="1" applyAlignment="1">
      <alignment vertical="center"/>
    </xf>
    <xf numFmtId="0" fontId="233" fillId="18" borderId="46" xfId="3552" applyFill="1" applyBorder="1" applyAlignment="1">
      <alignment vertical="center"/>
    </xf>
    <xf numFmtId="0" fontId="233" fillId="2" borderId="0" xfId="3552" applyFill="1" applyAlignment="1">
      <alignment vertical="center"/>
    </xf>
    <xf numFmtId="0" fontId="233" fillId="2" borderId="14" xfId="3552" applyFill="1" applyBorder="1" applyAlignment="1">
      <alignment horizontal="center" vertical="center"/>
    </xf>
    <xf numFmtId="0" fontId="233" fillId="2" borderId="14" xfId="3552" applyFill="1" applyBorder="1" applyAlignment="1">
      <alignment horizontal="center" vertical="center" wrapText="1"/>
    </xf>
    <xf numFmtId="1" fontId="233" fillId="2" borderId="14" xfId="3552" applyNumberFormat="1" applyFill="1" applyBorder="1" applyAlignment="1">
      <alignment horizontal="center" vertical="center" wrapText="1"/>
    </xf>
    <xf numFmtId="165" fontId="233" fillId="2" borderId="14" xfId="3552" applyNumberFormat="1" applyFill="1" applyBorder="1" applyAlignment="1">
      <alignment horizontal="center" vertical="center"/>
    </xf>
    <xf numFmtId="1" fontId="233" fillId="0" borderId="14" xfId="3552" applyNumberFormat="1" applyBorder="1" applyAlignment="1">
      <alignment horizontal="center" vertical="center" wrapText="1"/>
    </xf>
    <xf numFmtId="1" fontId="233" fillId="2" borderId="0" xfId="3552" applyNumberFormat="1" applyFill="1" applyAlignment="1">
      <alignment vertical="center"/>
    </xf>
    <xf numFmtId="0" fontId="233" fillId="18" borderId="68" xfId="3552" quotePrefix="1" applyFill="1" applyBorder="1" applyAlignment="1">
      <alignment vertical="center"/>
    </xf>
    <xf numFmtId="0" fontId="36" fillId="0" borderId="14" xfId="2" applyFont="1" applyBorder="1" applyAlignment="1">
      <alignment horizontal="center" vertical="center" wrapText="1"/>
    </xf>
    <xf numFmtId="0" fontId="58" fillId="0" borderId="14" xfId="2" applyFont="1" applyBorder="1" applyAlignment="1">
      <alignment horizontal="left" vertical="center" wrapText="1"/>
    </xf>
    <xf numFmtId="0" fontId="42" fillId="0" borderId="14" xfId="2" applyFont="1" applyBorder="1" applyAlignment="1">
      <alignment horizontal="center" vertical="center" wrapText="1"/>
    </xf>
    <xf numFmtId="165" fontId="61" fillId="0" borderId="14" xfId="0" applyNumberFormat="1" applyFont="1" applyBorder="1" applyAlignment="1">
      <alignment horizontal="center" vertical="center" wrapText="1"/>
    </xf>
    <xf numFmtId="0" fontId="235" fillId="2" borderId="0" xfId="0" applyFont="1" applyFill="1" applyAlignment="1">
      <alignment horizontal="left" vertical="center"/>
    </xf>
    <xf numFmtId="1" fontId="36" fillId="2" borderId="15" xfId="0" applyNumberFormat="1" applyFont="1" applyFill="1" applyBorder="1" applyAlignment="1">
      <alignment vertical="center" wrapText="1"/>
    </xf>
    <xf numFmtId="0" fontId="33" fillId="0" borderId="11" xfId="0" quotePrefix="1" applyFont="1" applyBorder="1" applyAlignment="1">
      <alignment horizontal="center" vertical="center"/>
    </xf>
    <xf numFmtId="0" fontId="36" fillId="2" borderId="14" xfId="0" applyFont="1" applyFill="1" applyBorder="1" applyAlignment="1">
      <alignment horizontal="left" vertical="center" wrapText="1"/>
    </xf>
    <xf numFmtId="0" fontId="27" fillId="4" borderId="27" xfId="0" applyFont="1" applyFill="1" applyBorder="1" applyAlignment="1">
      <alignment vertical="center" wrapText="1"/>
    </xf>
    <xf numFmtId="1" fontId="33" fillId="2" borderId="14" xfId="0" applyNumberFormat="1" applyFont="1" applyFill="1" applyBorder="1" applyAlignment="1">
      <alignment vertical="center" wrapText="1"/>
    </xf>
    <xf numFmtId="1" fontId="44" fillId="2" borderId="15" xfId="0" applyNumberFormat="1" applyFont="1" applyFill="1" applyBorder="1" applyAlignment="1">
      <alignment vertical="center" wrapText="1"/>
    </xf>
    <xf numFmtId="0" fontId="236" fillId="0" borderId="0" xfId="0" applyFont="1"/>
    <xf numFmtId="0" fontId="237" fillId="0" borderId="0" xfId="0" applyFont="1"/>
    <xf numFmtId="0" fontId="238" fillId="0" borderId="0" xfId="0" applyFont="1"/>
    <xf numFmtId="0" fontId="239" fillId="0" borderId="14" xfId="0" applyFont="1" applyBorder="1" applyAlignment="1">
      <alignment horizontal="center" vertical="center" wrapText="1"/>
    </xf>
    <xf numFmtId="0" fontId="44" fillId="0" borderId="14" xfId="2" applyFont="1" applyBorder="1" applyAlignment="1">
      <alignment horizontal="center" vertical="center" wrapText="1"/>
    </xf>
    <xf numFmtId="0" fontId="240" fillId="2" borderId="2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vertical="center"/>
    </xf>
    <xf numFmtId="0" fontId="40" fillId="6" borderId="3" xfId="0" applyFont="1" applyFill="1" applyBorder="1" applyAlignment="1">
      <alignment vertical="center"/>
    </xf>
    <xf numFmtId="0" fontId="244" fillId="0" borderId="82" xfId="3553" applyFont="1" applyBorder="1" applyAlignment="1">
      <alignment horizontal="left" vertical="top" wrapText="1"/>
    </xf>
    <xf numFmtId="0" fontId="243" fillId="0" borderId="82" xfId="3553" applyFont="1" applyBorder="1" applyAlignment="1">
      <alignment horizontal="left" vertical="top" wrapText="1"/>
    </xf>
    <xf numFmtId="0" fontId="245" fillId="0" borderId="82" xfId="3553" applyFont="1" applyBorder="1" applyAlignment="1">
      <alignment horizontal="center" vertical="top" wrapText="1"/>
    </xf>
    <xf numFmtId="0" fontId="246" fillId="0" borderId="82" xfId="3553" applyFont="1" applyBorder="1" applyAlignment="1">
      <alignment horizontal="center" vertical="top" wrapText="1"/>
    </xf>
    <xf numFmtId="0" fontId="242" fillId="0" borderId="0" xfId="3553" applyAlignment="1">
      <alignment horizontal="left" vertical="top"/>
    </xf>
    <xf numFmtId="0" fontId="243" fillId="0" borderId="82" xfId="3553" applyFont="1" applyBorder="1" applyAlignment="1">
      <alignment horizontal="center" vertical="top" wrapText="1"/>
    </xf>
    <xf numFmtId="0" fontId="244" fillId="0" borderId="82" xfId="3553" applyFont="1" applyBorder="1" applyAlignment="1">
      <alignment horizontal="center" vertical="top" wrapText="1"/>
    </xf>
    <xf numFmtId="0" fontId="245" fillId="0" borderId="82" xfId="3553" applyFont="1" applyBorder="1" applyAlignment="1">
      <alignment horizontal="left" vertical="top" wrapText="1"/>
    </xf>
    <xf numFmtId="0" fontId="242" fillId="0" borderId="88" xfId="3553" applyBorder="1" applyAlignment="1">
      <alignment horizontal="left" vertical="top" wrapText="1"/>
    </xf>
    <xf numFmtId="0" fontId="242" fillId="0" borderId="82" xfId="3553" applyBorder="1" applyAlignment="1">
      <alignment horizontal="left" vertical="top" wrapText="1"/>
    </xf>
    <xf numFmtId="215" fontId="247" fillId="0" borderId="82" xfId="3553" applyNumberFormat="1" applyFont="1" applyBorder="1" applyAlignment="1">
      <alignment horizontal="left" vertical="top" wrapText="1"/>
    </xf>
    <xf numFmtId="0" fontId="6" fillId="47" borderId="88" xfId="3553" applyFont="1" applyFill="1" applyBorder="1" applyAlignment="1">
      <alignment horizontal="left" vertical="top" wrapText="1"/>
    </xf>
    <xf numFmtId="0" fontId="6" fillId="47" borderId="82" xfId="3553" applyFont="1" applyFill="1" applyBorder="1" applyAlignment="1">
      <alignment vertical="top" wrapText="1"/>
    </xf>
    <xf numFmtId="0" fontId="6" fillId="47" borderId="83" xfId="3553" applyFont="1" applyFill="1" applyBorder="1" applyAlignment="1">
      <alignment vertical="top" wrapText="1"/>
    </xf>
    <xf numFmtId="0" fontId="243" fillId="47" borderId="82" xfId="3553" applyFont="1" applyFill="1" applyBorder="1" applyAlignment="1">
      <alignment horizontal="center" vertical="top" wrapText="1"/>
    </xf>
    <xf numFmtId="0" fontId="242" fillId="47" borderId="82" xfId="3553" applyFill="1" applyBorder="1" applyAlignment="1">
      <alignment horizontal="left" vertical="top" wrapText="1"/>
    </xf>
    <xf numFmtId="0" fontId="242" fillId="0" borderId="82" xfId="3553" applyBorder="1" applyAlignment="1">
      <alignment vertical="top" wrapText="1"/>
    </xf>
    <xf numFmtId="0" fontId="242" fillId="0" borderId="83" xfId="3553" applyBorder="1" applyAlignment="1">
      <alignment vertical="top" wrapText="1"/>
    </xf>
    <xf numFmtId="0" fontId="242" fillId="50" borderId="82" xfId="3553" applyFill="1" applyBorder="1" applyAlignment="1">
      <alignment horizontal="center" vertical="top" wrapText="1"/>
    </xf>
    <xf numFmtId="0" fontId="242" fillId="50" borderId="82" xfId="3553" applyFill="1" applyBorder="1" applyAlignment="1">
      <alignment horizontal="left" vertical="top" wrapText="1"/>
    </xf>
    <xf numFmtId="0" fontId="242" fillId="0" borderId="0" xfId="3553" applyAlignment="1">
      <alignment horizontal="center" vertical="top"/>
    </xf>
    <xf numFmtId="216" fontId="249" fillId="0" borderId="88" xfId="3553" applyNumberFormat="1" applyFont="1" applyBorder="1" applyAlignment="1">
      <alignment horizontal="center" vertical="top" wrapText="1"/>
    </xf>
    <xf numFmtId="0" fontId="250" fillId="0" borderId="82" xfId="3553" applyFont="1" applyBorder="1" applyAlignment="1">
      <alignment vertical="top" wrapText="1"/>
    </xf>
    <xf numFmtId="0" fontId="250" fillId="0" borderId="83" xfId="3553" applyFont="1" applyBorder="1" applyAlignment="1">
      <alignment vertical="top"/>
    </xf>
    <xf numFmtId="0" fontId="250" fillId="0" borderId="83" xfId="3553" applyFont="1" applyBorder="1" applyAlignment="1">
      <alignment vertical="top" wrapText="1"/>
    </xf>
    <xf numFmtId="0" fontId="250" fillId="50" borderId="82" xfId="3553" applyFont="1" applyFill="1" applyBorder="1" applyAlignment="1">
      <alignment horizontal="center" vertical="top" wrapText="1"/>
    </xf>
    <xf numFmtId="0" fontId="251" fillId="0" borderId="82" xfId="3553" applyFont="1" applyBorder="1" applyAlignment="1">
      <alignment horizontal="left" vertical="top" wrapText="1"/>
    </xf>
    <xf numFmtId="0" fontId="251" fillId="0" borderId="0" xfId="3553" applyFont="1" applyAlignment="1">
      <alignment horizontal="left" vertical="top"/>
    </xf>
    <xf numFmtId="216" fontId="249" fillId="50" borderId="82" xfId="3553" applyNumberFormat="1" applyFont="1" applyFill="1" applyBorder="1" applyAlignment="1">
      <alignment horizontal="center" vertical="top" wrapText="1"/>
    </xf>
    <xf numFmtId="0" fontId="248" fillId="48" borderId="82" xfId="3553" applyFont="1" applyFill="1" applyBorder="1" applyAlignment="1">
      <alignment horizontal="center" vertical="top" wrapText="1"/>
    </xf>
    <xf numFmtId="0" fontId="250" fillId="49" borderId="82" xfId="3553" applyFont="1" applyFill="1" applyBorder="1" applyAlignment="1">
      <alignment horizontal="center" vertical="top" wrapText="1"/>
    </xf>
    <xf numFmtId="0" fontId="242" fillId="49" borderId="82" xfId="3553" applyFill="1" applyBorder="1" applyAlignment="1">
      <alignment horizontal="center" vertical="top" wrapText="1"/>
    </xf>
    <xf numFmtId="0" fontId="253" fillId="0" borderId="0" xfId="0" applyFont="1"/>
    <xf numFmtId="0" fontId="255" fillId="50" borderId="82" xfId="0" applyFont="1" applyFill="1" applyBorder="1" applyAlignment="1">
      <alignment horizontal="center" vertical="top" wrapText="1"/>
    </xf>
    <xf numFmtId="216" fontId="257" fillId="50" borderId="82" xfId="0" applyNumberFormat="1" applyFont="1" applyFill="1" applyBorder="1" applyAlignment="1">
      <alignment horizontal="center" vertical="top" wrapText="1"/>
    </xf>
    <xf numFmtId="217" fontId="8" fillId="50" borderId="82" xfId="0" applyNumberFormat="1" applyFont="1" applyFill="1" applyBorder="1" applyAlignment="1">
      <alignment horizontal="center" vertical="top" wrapText="1"/>
    </xf>
    <xf numFmtId="0" fontId="255" fillId="0" borderId="90" xfId="0" applyFont="1" applyBorder="1" applyAlignment="1">
      <alignment vertical="top" wrapText="1"/>
    </xf>
    <xf numFmtId="216" fontId="257" fillId="0" borderId="90" xfId="0" applyNumberFormat="1" applyFont="1" applyBorder="1" applyAlignment="1">
      <alignment vertical="top" wrapText="1"/>
    </xf>
    <xf numFmtId="217" fontId="8" fillId="0" borderId="90" xfId="0" applyNumberFormat="1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260" fillId="0" borderId="82" xfId="0" applyFont="1" applyBorder="1" applyAlignment="1">
      <alignment horizontal="center" vertical="top" wrapText="1"/>
    </xf>
    <xf numFmtId="0" fontId="242" fillId="0" borderId="0" xfId="3553" applyAlignment="1">
      <alignment horizontal="left" vertical="top" wrapText="1"/>
    </xf>
    <xf numFmtId="0" fontId="242" fillId="0" borderId="85" xfId="3553" applyBorder="1" applyAlignment="1">
      <alignment vertical="top" wrapText="1"/>
    </xf>
    <xf numFmtId="0" fontId="242" fillId="0" borderId="0" xfId="3553" applyAlignment="1">
      <alignment vertical="top" wrapText="1"/>
    </xf>
    <xf numFmtId="0" fontId="242" fillId="0" borderId="86" xfId="3553" applyBorder="1" applyAlignment="1">
      <alignment vertical="top" wrapText="1"/>
    </xf>
    <xf numFmtId="0" fontId="242" fillId="0" borderId="89" xfId="3553" applyBorder="1" applyAlignment="1">
      <alignment vertical="top" wrapText="1"/>
    </xf>
    <xf numFmtId="0" fontId="242" fillId="0" borderId="91" xfId="3553" applyBorder="1" applyAlignment="1">
      <alignment horizontal="left" vertical="top" wrapText="1"/>
    </xf>
    <xf numFmtId="0" fontId="242" fillId="49" borderId="86" xfId="3553" applyFill="1" applyBorder="1" applyAlignment="1">
      <alignment horizontal="center" vertical="top" wrapText="1"/>
    </xf>
    <xf numFmtId="0" fontId="242" fillId="50" borderId="86" xfId="3553" applyFill="1" applyBorder="1" applyAlignment="1">
      <alignment horizontal="center" vertical="top" wrapText="1"/>
    </xf>
    <xf numFmtId="0" fontId="242" fillId="0" borderId="86" xfId="3553" applyBorder="1" applyAlignment="1">
      <alignment horizontal="left" vertical="top" wrapText="1"/>
    </xf>
    <xf numFmtId="218" fontId="247" fillId="0" borderId="84" xfId="0" applyNumberFormat="1" applyFont="1" applyBorder="1" applyAlignment="1">
      <alignment horizontal="center" vertical="top" wrapText="1"/>
    </xf>
    <xf numFmtId="215" fontId="247" fillId="0" borderId="84" xfId="0" applyNumberFormat="1" applyFont="1" applyBorder="1" applyAlignment="1">
      <alignment horizontal="center" vertical="top" wrapText="1"/>
    </xf>
    <xf numFmtId="0" fontId="6" fillId="47" borderId="14" xfId="3553" applyFont="1" applyFill="1" applyBorder="1" applyAlignment="1">
      <alignment horizontal="left" vertical="top" wrapText="1"/>
    </xf>
    <xf numFmtId="0" fontId="6" fillId="47" borderId="14" xfId="3553" applyFont="1" applyFill="1" applyBorder="1" applyAlignment="1">
      <alignment vertical="top" wrapText="1"/>
    </xf>
    <xf numFmtId="0" fontId="258" fillId="48" borderId="14" xfId="0" applyFont="1" applyFill="1" applyBorder="1" applyAlignment="1">
      <alignment vertical="top" wrapText="1"/>
    </xf>
    <xf numFmtId="0" fontId="261" fillId="47" borderId="14" xfId="0" applyFont="1" applyFill="1" applyBorder="1" applyAlignment="1">
      <alignment horizontal="center" vertical="top" wrapText="1"/>
    </xf>
    <xf numFmtId="216" fontId="249" fillId="0" borderId="14" xfId="3553" applyNumberFormat="1" applyFont="1" applyBorder="1" applyAlignment="1">
      <alignment horizontal="center" vertical="top" wrapText="1"/>
    </xf>
    <xf numFmtId="0" fontId="250" fillId="0" borderId="14" xfId="3553" applyFont="1" applyBorder="1" applyAlignment="1">
      <alignment vertical="top" wrapText="1"/>
    </xf>
    <xf numFmtId="0" fontId="259" fillId="49" borderId="14" xfId="0" applyFont="1" applyFill="1" applyBorder="1" applyAlignment="1">
      <alignment vertical="top" wrapText="1"/>
    </xf>
    <xf numFmtId="0" fontId="259" fillId="0" borderId="14" xfId="0" applyFont="1" applyBorder="1" applyAlignment="1">
      <alignment horizontal="center" vertical="top" wrapText="1"/>
    </xf>
    <xf numFmtId="217" fontId="8" fillId="50" borderId="14" xfId="0" applyNumberFormat="1" applyFont="1" applyFill="1" applyBorder="1" applyAlignment="1">
      <alignment horizontal="center" vertical="top" wrapText="1"/>
    </xf>
    <xf numFmtId="0" fontId="259" fillId="50" borderId="14" xfId="0" applyFont="1" applyFill="1" applyBorder="1" applyAlignment="1">
      <alignment horizontal="center" vertical="top" wrapText="1"/>
    </xf>
    <xf numFmtId="216" fontId="257" fillId="0" borderId="14" xfId="0" applyNumberFormat="1" applyFont="1" applyBorder="1" applyAlignment="1">
      <alignment horizontal="center" vertical="top" wrapText="1"/>
    </xf>
    <xf numFmtId="216" fontId="257" fillId="50" borderId="14" xfId="0" applyNumberFormat="1" applyFont="1" applyFill="1" applyBorder="1" applyAlignment="1">
      <alignment horizontal="center" vertical="top" wrapText="1"/>
    </xf>
    <xf numFmtId="217" fontId="8" fillId="0" borderId="14" xfId="0" applyNumberFormat="1" applyFont="1" applyBorder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262" fillId="51" borderId="14" xfId="0" applyFont="1" applyFill="1" applyBorder="1" applyAlignment="1">
      <alignment horizontal="center"/>
    </xf>
    <xf numFmtId="216" fontId="263" fillId="0" borderId="14" xfId="3553" applyNumberFormat="1" applyFont="1" applyBorder="1" applyAlignment="1">
      <alignment horizontal="center" vertical="top" wrapText="1"/>
    </xf>
    <xf numFmtId="0" fontId="264" fillId="0" borderId="14" xfId="3553" applyFont="1" applyBorder="1" applyAlignment="1">
      <alignment vertical="top" wrapText="1"/>
    </xf>
    <xf numFmtId="0" fontId="1" fillId="0" borderId="14" xfId="0" applyFont="1" applyBorder="1" applyAlignment="1">
      <alignment horizontal="center"/>
    </xf>
    <xf numFmtId="0" fontId="1" fillId="52" borderId="14" xfId="0" applyFont="1" applyFill="1" applyBorder="1" applyAlignment="1">
      <alignment horizontal="center"/>
    </xf>
    <xf numFmtId="0" fontId="263" fillId="0" borderId="0" xfId="3553" applyFont="1" applyAlignment="1">
      <alignment horizontal="left" vertical="top"/>
    </xf>
    <xf numFmtId="0" fontId="263" fillId="0" borderId="0" xfId="3553" applyFont="1" applyAlignment="1">
      <alignment vertical="top" wrapText="1"/>
    </xf>
    <xf numFmtId="218" fontId="263" fillId="0" borderId="0" xfId="0" applyNumberFormat="1" applyFont="1" applyAlignment="1">
      <alignment horizontal="center" vertical="top" wrapText="1"/>
    </xf>
    <xf numFmtId="215" fontId="263" fillId="0" borderId="0" xfId="0" applyNumberFormat="1" applyFont="1" applyAlignment="1">
      <alignment horizontal="center" vertical="top" wrapText="1"/>
    </xf>
    <xf numFmtId="0" fontId="262" fillId="47" borderId="10" xfId="3553" applyFont="1" applyFill="1" applyBorder="1" applyAlignment="1">
      <alignment horizontal="left" vertical="top" wrapText="1"/>
    </xf>
    <xf numFmtId="0" fontId="262" fillId="47" borderId="10" xfId="3553" applyFont="1" applyFill="1" applyBorder="1" applyAlignment="1">
      <alignment vertical="top" wrapText="1"/>
    </xf>
    <xf numFmtId="0" fontId="263" fillId="0" borderId="91" xfId="3553" applyFont="1" applyBorder="1" applyAlignment="1">
      <alignment horizontal="left" vertical="top" wrapText="1"/>
    </xf>
    <xf numFmtId="0" fontId="263" fillId="0" borderId="86" xfId="3553" applyFont="1" applyBorder="1" applyAlignment="1">
      <alignment vertical="top" wrapText="1"/>
    </xf>
    <xf numFmtId="0" fontId="263" fillId="0" borderId="89" xfId="3553" applyFont="1" applyBorder="1" applyAlignment="1">
      <alignment vertical="top" wrapText="1"/>
    </xf>
    <xf numFmtId="0" fontId="263" fillId="49" borderId="86" xfId="3553" applyFont="1" applyFill="1" applyBorder="1" applyAlignment="1">
      <alignment horizontal="center" vertical="top" wrapText="1"/>
    </xf>
    <xf numFmtId="0" fontId="263" fillId="50" borderId="86" xfId="3553" applyFont="1" applyFill="1" applyBorder="1" applyAlignment="1">
      <alignment horizontal="center" vertical="top" wrapText="1"/>
    </xf>
    <xf numFmtId="0" fontId="263" fillId="0" borderId="86" xfId="3553" applyFont="1" applyBorder="1" applyAlignment="1">
      <alignment horizontal="left" vertical="top" wrapText="1"/>
    </xf>
    <xf numFmtId="0" fontId="263" fillId="0" borderId="82" xfId="3553" applyFont="1" applyBorder="1" applyAlignment="1">
      <alignment horizontal="left" vertical="top" wrapText="1"/>
    </xf>
    <xf numFmtId="0" fontId="263" fillId="0" borderId="88" xfId="3553" applyFont="1" applyBorder="1" applyAlignment="1">
      <alignment horizontal="left" vertical="top" wrapText="1"/>
    </xf>
    <xf numFmtId="0" fontId="263" fillId="49" borderId="82" xfId="3553" applyFont="1" applyFill="1" applyBorder="1" applyAlignment="1">
      <alignment horizontal="center" vertical="top" wrapText="1"/>
    </xf>
    <xf numFmtId="0" fontId="263" fillId="50" borderId="82" xfId="3553" applyFont="1" applyFill="1" applyBorder="1" applyAlignment="1">
      <alignment horizontal="left" vertical="top" wrapText="1"/>
    </xf>
    <xf numFmtId="0" fontId="263" fillId="0" borderId="0" xfId="3553" applyFont="1" applyAlignment="1">
      <alignment horizontal="center" vertical="top"/>
    </xf>
    <xf numFmtId="0" fontId="265" fillId="0" borderId="0" xfId="3553" applyFont="1" applyAlignment="1">
      <alignment horizontal="left" vertical="top"/>
    </xf>
    <xf numFmtId="0" fontId="265" fillId="0" borderId="0" xfId="3553" applyFont="1" applyAlignment="1">
      <alignment vertical="top"/>
    </xf>
    <xf numFmtId="0" fontId="237" fillId="0" borderId="0" xfId="0" applyFont="1" applyAlignment="1">
      <alignment vertical="top"/>
    </xf>
    <xf numFmtId="0" fontId="266" fillId="0" borderId="0" xfId="0" applyFont="1" applyAlignment="1">
      <alignment horizontal="center" vertical="top"/>
    </xf>
    <xf numFmtId="0" fontId="42" fillId="2" borderId="15" xfId="0" quotePrefix="1" applyFont="1" applyFill="1" applyBorder="1" applyAlignment="1">
      <alignment horizontal="center" vertical="center" wrapText="1"/>
    </xf>
    <xf numFmtId="0" fontId="42" fillId="2" borderId="12" xfId="0" quotePrefix="1" applyFont="1" applyFill="1" applyBorder="1" applyAlignment="1">
      <alignment horizontal="center" vertical="center" wrapText="1"/>
    </xf>
    <xf numFmtId="0" fontId="42" fillId="2" borderId="13" xfId="0" quotePrefix="1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12" fontId="58" fillId="0" borderId="15" xfId="0" quotePrefix="1" applyNumberFormat="1" applyFont="1" applyBorder="1" applyAlignment="1">
      <alignment horizontal="center" vertical="center" wrapText="1"/>
    </xf>
    <xf numFmtId="12" fontId="58" fillId="0" borderId="12" xfId="0" quotePrefix="1" applyNumberFormat="1" applyFont="1" applyBorder="1" applyAlignment="1">
      <alignment horizontal="center" vertical="center" wrapText="1"/>
    </xf>
    <xf numFmtId="12" fontId="58" fillId="0" borderId="13" xfId="0" quotePrefix="1" applyNumberFormat="1" applyFont="1" applyBorder="1" applyAlignment="1">
      <alignment horizontal="center" vertical="center" wrapText="1"/>
    </xf>
    <xf numFmtId="0" fontId="36" fillId="10" borderId="15" xfId="0" applyFont="1" applyFill="1" applyBorder="1" applyAlignment="1">
      <alignment horizontal="center" vertical="center" wrapText="1"/>
    </xf>
    <xf numFmtId="0" fontId="36" fillId="10" borderId="13" xfId="0" applyFont="1" applyFill="1" applyBorder="1" applyAlignment="1">
      <alignment horizontal="center" vertical="center" wrapText="1"/>
    </xf>
    <xf numFmtId="12" fontId="36" fillId="0" borderId="15" xfId="0" quotePrefix="1" applyNumberFormat="1" applyFont="1" applyBorder="1" applyAlignment="1">
      <alignment horizontal="center" vertical="center" wrapText="1"/>
    </xf>
    <xf numFmtId="12" fontId="36" fillId="0" borderId="12" xfId="0" quotePrefix="1" applyNumberFormat="1" applyFont="1" applyBorder="1" applyAlignment="1">
      <alignment horizontal="center" vertical="center" wrapText="1"/>
    </xf>
    <xf numFmtId="12" fontId="36" fillId="0" borderId="13" xfId="0" quotePrefix="1" applyNumberFormat="1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33" fillId="4" borderId="15" xfId="0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center" vertical="center" wrapText="1"/>
    </xf>
    <xf numFmtId="0" fontId="33" fillId="4" borderId="13" xfId="0" applyFont="1" applyFill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3" fillId="4" borderId="45" xfId="0" applyFont="1" applyFill="1" applyBorder="1" applyAlignment="1">
      <alignment horizontal="center" vertical="center" wrapText="1"/>
    </xf>
    <xf numFmtId="0" fontId="33" fillId="4" borderId="46" xfId="0" applyFont="1" applyFill="1" applyBorder="1" applyAlignment="1">
      <alignment horizontal="center" vertical="center" wrapText="1"/>
    </xf>
    <xf numFmtId="0" fontId="36" fillId="0" borderId="70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80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81" xfId="0" applyFont="1" applyBorder="1" applyAlignment="1">
      <alignment horizontal="center" vertical="center"/>
    </xf>
    <xf numFmtId="0" fontId="28" fillId="6" borderId="7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1" fontId="234" fillId="0" borderId="15" xfId="0" applyNumberFormat="1" applyFont="1" applyBorder="1" applyAlignment="1">
      <alignment horizontal="left" vertical="center" wrapText="1"/>
    </xf>
    <xf numFmtId="1" fontId="234" fillId="0" borderId="12" xfId="0" applyNumberFormat="1" applyFont="1" applyBorder="1" applyAlignment="1">
      <alignment horizontal="left" vertical="center" wrapText="1"/>
    </xf>
    <xf numFmtId="1" fontId="234" fillId="0" borderId="79" xfId="0" applyNumberFormat="1" applyFont="1" applyBorder="1" applyAlignment="1">
      <alignment horizontal="left" vertical="center" wrapText="1"/>
    </xf>
    <xf numFmtId="0" fontId="59" fillId="18" borderId="0" xfId="0" applyFont="1" applyFill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36" fillId="2" borderId="15" xfId="0" applyFont="1" applyFill="1" applyBorder="1" applyAlignment="1">
      <alignment horizontal="left" vertical="center" wrapText="1"/>
    </xf>
    <xf numFmtId="0" fontId="36" fillId="2" borderId="13" xfId="0" applyFont="1" applyFill="1" applyBorder="1" applyAlignment="1">
      <alignment horizontal="left" vertical="center" wrapText="1"/>
    </xf>
    <xf numFmtId="0" fontId="233" fillId="18" borderId="24" xfId="3552" applyFill="1" applyBorder="1" applyAlignment="1">
      <alignment horizontal="center" vertical="center" wrapText="1"/>
    </xf>
    <xf numFmtId="0" fontId="28" fillId="14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252" fillId="0" borderId="23" xfId="0" applyFont="1" applyBorder="1" applyAlignment="1">
      <alignment horizontal="center" vertical="center" wrapText="1"/>
    </xf>
    <xf numFmtId="0" fontId="252" fillId="0" borderId="24" xfId="0" applyFont="1" applyBorder="1" applyAlignment="1">
      <alignment horizontal="center" vertical="center" wrapText="1"/>
    </xf>
    <xf numFmtId="0" fontId="252" fillId="0" borderId="25" xfId="0" applyFont="1" applyBorder="1" applyAlignment="1">
      <alignment horizontal="center" vertical="center" wrapText="1"/>
    </xf>
    <xf numFmtId="0" fontId="252" fillId="0" borderId="26" xfId="0" applyFont="1" applyBorder="1" applyAlignment="1">
      <alignment horizontal="center" vertical="center" wrapText="1"/>
    </xf>
    <xf numFmtId="0" fontId="252" fillId="0" borderId="0" xfId="0" applyFont="1" applyAlignment="1">
      <alignment horizontal="center" vertical="center" wrapText="1"/>
    </xf>
    <xf numFmtId="0" fontId="252" fillId="0" borderId="27" xfId="0" applyFont="1" applyBorder="1" applyAlignment="1">
      <alignment horizontal="center" vertical="center" wrapText="1"/>
    </xf>
    <xf numFmtId="0" fontId="252" fillId="0" borderId="76" xfId="0" applyFont="1" applyBorder="1" applyAlignment="1">
      <alignment horizontal="center" vertical="center" wrapText="1"/>
    </xf>
    <xf numFmtId="0" fontId="252" fillId="0" borderId="29" xfId="0" applyFont="1" applyBorder="1" applyAlignment="1">
      <alignment horizontal="center" vertical="center" wrapText="1"/>
    </xf>
    <xf numFmtId="0" fontId="252" fillId="0" borderId="77" xfId="0" applyFont="1" applyBorder="1" applyAlignment="1">
      <alignment horizontal="center" vertical="center" wrapText="1"/>
    </xf>
    <xf numFmtId="0" fontId="37" fillId="2" borderId="29" xfId="0" applyFont="1" applyFill="1" applyBorder="1" applyAlignment="1">
      <alignment horizontal="left" vertical="center"/>
    </xf>
    <xf numFmtId="1" fontId="61" fillId="0" borderId="15" xfId="0" applyNumberFormat="1" applyFont="1" applyBorder="1" applyAlignment="1">
      <alignment horizontal="center" vertical="center" wrapText="1"/>
    </xf>
    <xf numFmtId="1" fontId="61" fillId="0" borderId="12" xfId="0" applyNumberFormat="1" applyFont="1" applyBorder="1" applyAlignment="1">
      <alignment horizontal="center" vertical="center" wrapText="1"/>
    </xf>
    <xf numFmtId="1" fontId="61" fillId="0" borderId="79" xfId="0" applyNumberFormat="1" applyFont="1" applyBorder="1" applyAlignment="1">
      <alignment horizontal="center" vertical="center" wrapText="1"/>
    </xf>
    <xf numFmtId="0" fontId="233" fillId="2" borderId="14" xfId="3552" applyFill="1" applyBorder="1" applyAlignment="1">
      <alignment horizontal="center" vertical="center" wrapText="1"/>
    </xf>
    <xf numFmtId="1" fontId="233" fillId="0" borderId="14" xfId="3552" applyNumberFormat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left" vertical="center" wrapText="1"/>
    </xf>
    <xf numFmtId="43" fontId="230" fillId="0" borderId="15" xfId="3550" applyFont="1" applyBorder="1" applyAlignment="1">
      <alignment horizontal="left" vertical="top" wrapText="1"/>
    </xf>
    <xf numFmtId="43" fontId="230" fillId="0" borderId="12" xfId="3550" applyFont="1" applyBorder="1" applyAlignment="1">
      <alignment horizontal="left" vertical="top" wrapText="1"/>
    </xf>
    <xf numFmtId="0" fontId="40" fillId="6" borderId="15" xfId="2" applyFont="1" applyFill="1" applyBorder="1" applyAlignment="1">
      <alignment horizontal="center" vertical="center" wrapText="1"/>
    </xf>
    <xf numFmtId="0" fontId="40" fillId="6" borderId="12" xfId="2" applyFont="1" applyFill="1" applyBorder="1" applyAlignment="1">
      <alignment horizontal="center" vertical="center" wrapText="1"/>
    </xf>
    <xf numFmtId="0" fontId="39" fillId="6" borderId="15" xfId="2" applyFont="1" applyFill="1" applyBorder="1" applyAlignment="1">
      <alignment horizontal="center" vertical="center" wrapText="1"/>
    </xf>
    <xf numFmtId="0" fontId="39" fillId="6" borderId="12" xfId="2" applyFont="1" applyFill="1" applyBorder="1" applyAlignment="1">
      <alignment horizontal="center" vertical="center" wrapText="1"/>
    </xf>
    <xf numFmtId="0" fontId="60" fillId="0" borderId="15" xfId="2" applyFont="1" applyBorder="1" applyAlignment="1">
      <alignment horizontal="center" vertical="top" wrapText="1"/>
    </xf>
    <xf numFmtId="0" fontId="60" fillId="0" borderId="12" xfId="2" applyFont="1" applyBorder="1" applyAlignment="1">
      <alignment horizontal="center" vertical="top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241" fillId="0" borderId="0" xfId="0" applyFont="1" applyAlignment="1">
      <alignment horizontal="center" vertical="center" wrapText="1"/>
    </xf>
    <xf numFmtId="0" fontId="242" fillId="0" borderId="82" xfId="3553" applyBorder="1" applyAlignment="1">
      <alignment horizontal="left" vertical="top" wrapText="1"/>
    </xf>
    <xf numFmtId="0" fontId="242" fillId="0" borderId="83" xfId="3553" applyBorder="1" applyAlignment="1">
      <alignment horizontal="left" vertical="top" wrapText="1"/>
    </xf>
    <xf numFmtId="0" fontId="254" fillId="0" borderId="84" xfId="3553" applyFont="1" applyBorder="1" applyAlignment="1">
      <alignment horizontal="center" vertical="top" wrapText="1"/>
    </xf>
    <xf numFmtId="0" fontId="254" fillId="0" borderId="87" xfId="3553" applyFont="1" applyBorder="1" applyAlignment="1">
      <alignment horizontal="center" vertical="top" wrapText="1"/>
    </xf>
    <xf numFmtId="0" fontId="242" fillId="0" borderId="85" xfId="3553" applyBorder="1" applyAlignment="1">
      <alignment horizontal="right" vertical="top" wrapText="1"/>
    </xf>
    <xf numFmtId="0" fontId="242" fillId="0" borderId="0" xfId="3553" applyAlignment="1">
      <alignment horizontal="right" vertical="top" wrapText="1"/>
    </xf>
    <xf numFmtId="0" fontId="242" fillId="0" borderId="86" xfId="3553" applyBorder="1" applyAlignment="1">
      <alignment horizontal="right" vertical="top" wrapText="1"/>
    </xf>
    <xf numFmtId="0" fontId="242" fillId="0" borderId="89" xfId="3553" applyBorder="1" applyAlignment="1">
      <alignment horizontal="right" vertical="top" wrapText="1"/>
    </xf>
    <xf numFmtId="0" fontId="243" fillId="0" borderId="82" xfId="3553" applyFont="1" applyBorder="1" applyAlignment="1">
      <alignment horizontal="center" vertical="center" wrapText="1"/>
    </xf>
    <xf numFmtId="0" fontId="243" fillId="0" borderId="83" xfId="3553" applyFont="1" applyBorder="1" applyAlignment="1">
      <alignment horizontal="center" vertical="center" wrapText="1"/>
    </xf>
    <xf numFmtId="0" fontId="243" fillId="0" borderId="82" xfId="3553" applyFont="1" applyBorder="1" applyAlignment="1">
      <alignment horizontal="left" vertical="top" wrapText="1"/>
    </xf>
    <xf numFmtId="0" fontId="243" fillId="0" borderId="83" xfId="3553" applyFont="1" applyBorder="1" applyAlignment="1">
      <alignment horizontal="left" vertical="top" wrapText="1"/>
    </xf>
    <xf numFmtId="0" fontId="243" fillId="0" borderId="82" xfId="3553" applyFont="1" applyBorder="1" applyAlignment="1">
      <alignment horizontal="center" vertical="top" wrapText="1"/>
    </xf>
    <xf numFmtId="0" fontId="243" fillId="0" borderId="83" xfId="3553" applyFont="1" applyBorder="1" applyAlignment="1">
      <alignment horizontal="center" vertical="top" wrapText="1"/>
    </xf>
    <xf numFmtId="0" fontId="242" fillId="0" borderId="84" xfId="3553" applyBorder="1" applyAlignment="1">
      <alignment horizontal="left" vertical="center" wrapText="1"/>
    </xf>
    <xf numFmtId="0" fontId="242" fillId="0" borderId="85" xfId="3553" applyBorder="1" applyAlignment="1">
      <alignment horizontal="left" vertical="center" wrapText="1"/>
    </xf>
    <xf numFmtId="0" fontId="242" fillId="0" borderId="86" xfId="3553" applyBorder="1" applyAlignment="1">
      <alignment horizontal="left" vertical="center" wrapText="1"/>
    </xf>
    <xf numFmtId="0" fontId="263" fillId="0" borderId="82" xfId="3553" applyFont="1" applyBorder="1" applyAlignment="1">
      <alignment horizontal="left" vertical="top" wrapText="1"/>
    </xf>
    <xf numFmtId="0" fontId="263" fillId="0" borderId="83" xfId="3553" applyFont="1" applyBorder="1" applyAlignment="1">
      <alignment horizontal="left" vertical="top" wrapText="1"/>
    </xf>
    <xf numFmtId="0" fontId="47" fillId="0" borderId="0" xfId="54" applyFont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28" fillId="0" borderId="36" xfId="3551" quotePrefix="1" applyFont="1" applyBorder="1" applyAlignment="1">
      <alignment horizontal="left" vertical="center" wrapText="1"/>
    </xf>
    <xf numFmtId="0" fontId="228" fillId="0" borderId="37" xfId="3551" applyFont="1" applyBorder="1" applyAlignment="1">
      <alignment horizontal="left" vertical="center" wrapText="1"/>
    </xf>
    <xf numFmtId="0" fontId="228" fillId="0" borderId="38" xfId="3551" applyFont="1" applyBorder="1" applyAlignment="1">
      <alignment horizontal="left" vertical="center" wrapText="1"/>
    </xf>
    <xf numFmtId="0" fontId="228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1" xfId="54" applyFont="1" applyBorder="1" applyAlignment="1">
      <alignment horizontal="left" vertical="center" wrapText="1"/>
    </xf>
    <xf numFmtId="0" fontId="47" fillId="0" borderId="72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4" fillId="6" borderId="5" xfId="54" applyFont="1" applyFill="1" applyBorder="1" applyAlignment="1">
      <alignment horizontal="center" vertical="center"/>
    </xf>
    <xf numFmtId="0" fontId="54" fillId="6" borderId="6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2" borderId="5" xfId="29" applyNumberFormat="1" applyFont="1" applyFill="1" applyBorder="1" applyAlignment="1">
      <alignment horizontal="center" vertical="center"/>
    </xf>
    <xf numFmtId="0" fontId="22" fillId="12" borderId="7" xfId="29" applyFont="1" applyFill="1" applyBorder="1" applyAlignment="1">
      <alignment horizontal="center" vertical="center"/>
    </xf>
    <xf numFmtId="0" fontId="22" fillId="12" borderId="5" xfId="29" applyFont="1" applyFill="1" applyBorder="1" applyAlignment="1">
      <alignment horizontal="center" vertical="center"/>
    </xf>
    <xf numFmtId="17" fontId="22" fillId="12" borderId="5" xfId="29" applyNumberFormat="1" applyFont="1" applyFill="1" applyBorder="1" applyAlignment="1">
      <alignment horizontal="center" vertical="center"/>
    </xf>
    <xf numFmtId="0" fontId="22" fillId="12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20" borderId="5" xfId="54" applyFont="1" applyFill="1" applyBorder="1" applyAlignment="1">
      <alignment horizontal="center" vertical="center"/>
    </xf>
    <xf numFmtId="0" fontId="47" fillId="20" borderId="7" xfId="54" applyFont="1" applyFill="1" applyBorder="1" applyAlignment="1">
      <alignment horizontal="center" vertical="center"/>
    </xf>
    <xf numFmtId="0" fontId="47" fillId="20" borderId="5" xfId="54" quotePrefix="1" applyFont="1" applyFill="1" applyBorder="1" applyAlignment="1" applyProtection="1">
      <alignment horizontal="center" vertical="center" wrapText="1"/>
      <protection locked="0"/>
    </xf>
    <xf numFmtId="0" fontId="47" fillId="20" borderId="7" xfId="54" applyFont="1" applyFill="1" applyBorder="1" applyAlignment="1" applyProtection="1">
      <alignment horizontal="center" vertical="center" wrapText="1"/>
      <protection locked="0"/>
    </xf>
    <xf numFmtId="0" fontId="267" fillId="0" borderId="0" xfId="3553" applyFont="1" applyAlignment="1">
      <alignment vertical="top" wrapText="1"/>
    </xf>
    <xf numFmtId="0" fontId="262" fillId="0" borderId="14" xfId="3553" applyFont="1" applyBorder="1" applyAlignment="1">
      <alignment vertical="top" wrapText="1"/>
    </xf>
    <xf numFmtId="0" fontId="267" fillId="0" borderId="89" xfId="3553" applyFont="1" applyBorder="1" applyAlignment="1">
      <alignment vertical="top" wrapText="1"/>
    </xf>
    <xf numFmtId="0" fontId="267" fillId="0" borderId="0" xfId="3553" applyFont="1" applyAlignment="1">
      <alignment horizontal="left" vertical="top" wrapText="1"/>
    </xf>
  </cellXfs>
  <cellStyles count="3554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" xfId="3552" builtinId="8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3" xr:uid="{802A4F3C-F8D3-4192-AF31-8C237ACFDEA5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833437</xdr:colOff>
      <xdr:row>3</xdr:row>
      <xdr:rowOff>190499</xdr:rowOff>
    </xdr:from>
    <xdr:to>
      <xdr:col>15</xdr:col>
      <xdr:colOff>881062</xdr:colOff>
      <xdr:row>8</xdr:row>
      <xdr:rowOff>29856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38C4B-D1F7-48A0-958D-EE634E8C7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7437" y="1690687"/>
          <a:ext cx="2809875" cy="2053919"/>
        </a:xfrm>
        <a:prstGeom prst="rect">
          <a:avLst/>
        </a:prstGeom>
      </xdr:spPr>
    </xdr:pic>
    <xdr:clientData/>
  </xdr:twoCellAnchor>
  <xdr:twoCellAnchor editAs="oneCell">
    <xdr:from>
      <xdr:col>16</xdr:col>
      <xdr:colOff>595311</xdr:colOff>
      <xdr:row>67</xdr:row>
      <xdr:rowOff>500061</xdr:rowOff>
    </xdr:from>
    <xdr:to>
      <xdr:col>30</xdr:col>
      <xdr:colOff>-1</xdr:colOff>
      <xdr:row>87</xdr:row>
      <xdr:rowOff>90991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BC0AF3-8822-0594-3ABB-A38A77FE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69374" y="21812249"/>
          <a:ext cx="8453438" cy="6139367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65</xdr:row>
      <xdr:rowOff>23813</xdr:rowOff>
    </xdr:from>
    <xdr:to>
      <xdr:col>15</xdr:col>
      <xdr:colOff>981912</xdr:colOff>
      <xdr:row>88</xdr:row>
      <xdr:rowOff>404812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248361-DC8B-39DD-701A-85BD7ACA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01875" y="20216813"/>
          <a:ext cx="5506287" cy="8429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4126779</xdr:colOff>
      <xdr:row>21</xdr:row>
      <xdr:rowOff>200166</xdr:rowOff>
    </xdr:from>
    <xdr:to>
      <xdr:col>1</xdr:col>
      <xdr:colOff>6119091</xdr:colOff>
      <xdr:row>21</xdr:row>
      <xdr:rowOff>1584611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582770-3490-2394-1890-49B03381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97" y="21697802"/>
          <a:ext cx="1992312" cy="1384445"/>
        </a:xfrm>
        <a:prstGeom prst="rect">
          <a:avLst/>
        </a:prstGeom>
      </xdr:spPr>
    </xdr:pic>
    <xdr:clientData/>
  </xdr:twoCellAnchor>
  <xdr:twoCellAnchor editAs="oneCell">
    <xdr:from>
      <xdr:col>1</xdr:col>
      <xdr:colOff>5290704</xdr:colOff>
      <xdr:row>22</xdr:row>
      <xdr:rowOff>67108</xdr:rowOff>
    </xdr:from>
    <xdr:to>
      <xdr:col>1</xdr:col>
      <xdr:colOff>8167254</xdr:colOff>
      <xdr:row>23</xdr:row>
      <xdr:rowOff>686232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7F6B3F-F597-6F62-2D43-755B3299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5340" y="23082972"/>
          <a:ext cx="2876550" cy="1814079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3117273</xdr:colOff>
      <xdr:row>17</xdr:row>
      <xdr:rowOff>48525</xdr:rowOff>
    </xdr:from>
    <xdr:to>
      <xdr:col>1</xdr:col>
      <xdr:colOff>5663046</xdr:colOff>
      <xdr:row>17</xdr:row>
      <xdr:rowOff>988856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220244-A071-3485-DD80-754D58F86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1909" y="8811525"/>
          <a:ext cx="2545773" cy="940331"/>
        </a:xfrm>
        <a:prstGeom prst="rect">
          <a:avLst/>
        </a:prstGeom>
      </xdr:spPr>
    </xdr:pic>
    <xdr:clientData/>
  </xdr:twoCellAnchor>
  <xdr:twoCellAnchor editAs="oneCell">
    <xdr:from>
      <xdr:col>1</xdr:col>
      <xdr:colOff>5806463</xdr:colOff>
      <xdr:row>18</xdr:row>
      <xdr:rowOff>155864</xdr:rowOff>
    </xdr:from>
    <xdr:to>
      <xdr:col>1</xdr:col>
      <xdr:colOff>8208816</xdr:colOff>
      <xdr:row>19</xdr:row>
      <xdr:rowOff>491586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AFBC07-915D-0B7D-F8F4-3B74B90BF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7335"/>
        <a:stretch/>
      </xdr:blipFill>
      <xdr:spPr>
        <a:xfrm rot="5400000">
          <a:off x="10043642" y="10743048"/>
          <a:ext cx="1617268" cy="2402353"/>
        </a:xfrm>
        <a:prstGeom prst="rect">
          <a:avLst/>
        </a:prstGeom>
      </xdr:spPr>
    </xdr:pic>
    <xdr:clientData/>
  </xdr:twoCellAnchor>
  <xdr:twoCellAnchor>
    <xdr:from>
      <xdr:col>1</xdr:col>
      <xdr:colOff>6580909</xdr:colOff>
      <xdr:row>0</xdr:row>
      <xdr:rowOff>225136</xdr:rowOff>
    </xdr:from>
    <xdr:to>
      <xdr:col>1</xdr:col>
      <xdr:colOff>8174182</xdr:colOff>
      <xdr:row>3</xdr:row>
      <xdr:rowOff>142853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FB927E-ED85-48EE-A684-AD939098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25545" y="225136"/>
          <a:ext cx="1593273" cy="1164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134126</xdr:rowOff>
    </xdr:from>
    <xdr:to>
      <xdr:col>14</xdr:col>
      <xdr:colOff>392206</xdr:colOff>
      <xdr:row>59</xdr:row>
      <xdr:rowOff>74238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9F641-E88F-EEC2-EEAF-1D4AB56A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01508"/>
          <a:ext cx="8863853" cy="4893112"/>
        </a:xfrm>
        <a:prstGeom prst="rect">
          <a:avLst/>
        </a:prstGeom>
      </xdr:spPr>
    </xdr:pic>
    <xdr:clientData/>
  </xdr:twoCellAnchor>
  <xdr:twoCellAnchor editAs="oneCell">
    <xdr:from>
      <xdr:col>9</xdr:col>
      <xdr:colOff>145676</xdr:colOff>
      <xdr:row>18</xdr:row>
      <xdr:rowOff>504264</xdr:rowOff>
    </xdr:from>
    <xdr:to>
      <xdr:col>14</xdr:col>
      <xdr:colOff>317266</xdr:colOff>
      <xdr:row>30</xdr:row>
      <xdr:rowOff>117897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4C5CF7-2884-BEAA-2A79-7CE06DE32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1735" y="4527176"/>
          <a:ext cx="3197178" cy="2639221"/>
        </a:xfrm>
        <a:prstGeom prst="rect">
          <a:avLst/>
        </a:prstGeom>
      </xdr:spPr>
    </xdr:pic>
    <xdr:clientData/>
  </xdr:twoCellAnchor>
  <xdr:twoCellAnchor editAs="oneCell">
    <xdr:from>
      <xdr:col>9</xdr:col>
      <xdr:colOff>266737</xdr:colOff>
      <xdr:row>1</xdr:row>
      <xdr:rowOff>33618</xdr:rowOff>
    </xdr:from>
    <xdr:to>
      <xdr:col>15</xdr:col>
      <xdr:colOff>56088</xdr:colOff>
      <xdr:row>19</xdr:row>
      <xdr:rowOff>70814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DEB39A-F8C4-2216-32A9-F2925866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2796" y="369794"/>
          <a:ext cx="3420057" cy="4284226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3</xdr:row>
      <xdr:rowOff>134471</xdr:rowOff>
    </xdr:from>
    <xdr:to>
      <xdr:col>9</xdr:col>
      <xdr:colOff>67235</xdr:colOff>
      <xdr:row>18</xdr:row>
      <xdr:rowOff>195835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A3D606-1FBB-DE1C-895C-3EA36612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7736" y="851647"/>
          <a:ext cx="5255558" cy="32886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44824</xdr:colOff>
      <xdr:row>1</xdr:row>
      <xdr:rowOff>73767</xdr:rowOff>
    </xdr:from>
    <xdr:to>
      <xdr:col>9</xdr:col>
      <xdr:colOff>0</xdr:colOff>
      <xdr:row>3</xdr:row>
      <xdr:rowOff>162456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EA095-9F97-49E8-97EE-9BE9DAC4B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7824" y="309091"/>
          <a:ext cx="773205" cy="5593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44824</xdr:colOff>
      <xdr:row>1</xdr:row>
      <xdr:rowOff>73767</xdr:rowOff>
    </xdr:from>
    <xdr:to>
      <xdr:col>9</xdr:col>
      <xdr:colOff>0</xdr:colOff>
      <xdr:row>3</xdr:row>
      <xdr:rowOff>162456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ED277-5E79-4006-B5CC-5864102AC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7824" y="311892"/>
          <a:ext cx="774326" cy="5649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515471</xdr:colOff>
      <xdr:row>0</xdr:row>
      <xdr:rowOff>40083</xdr:rowOff>
    </xdr:from>
    <xdr:to>
      <xdr:col>11</xdr:col>
      <xdr:colOff>313763</xdr:colOff>
      <xdr:row>1</xdr:row>
      <xdr:rowOff>256777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FEB48-92AF-49D2-B17C-DDCABBB9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1236" y="40083"/>
          <a:ext cx="638733" cy="597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95"/>
  <sheetViews>
    <sheetView view="pageBreakPreview" zoomScale="40" zoomScaleNormal="40" zoomScaleSheetLayoutView="40" zoomScalePageLayoutView="24" workbookViewId="0">
      <selection activeCell="E14" sqref="E14"/>
    </sheetView>
  </sheetViews>
  <sheetFormatPr defaultColWidth="9.140625" defaultRowHeight="14.25"/>
  <cols>
    <col min="1" max="1" width="6.5703125" style="131" customWidth="1"/>
    <col min="2" max="2" width="24.5703125" style="131" customWidth="1"/>
    <col min="3" max="3" width="26" style="131" customWidth="1"/>
    <col min="4" max="4" width="36.42578125" style="131" customWidth="1"/>
    <col min="5" max="6" width="19.85546875" style="131" customWidth="1"/>
    <col min="7" max="7" width="19.85546875" style="132" customWidth="1"/>
    <col min="8" max="10" width="19.85546875" style="131" customWidth="1"/>
    <col min="11" max="11" width="19" style="131" customWidth="1"/>
    <col min="12" max="12" width="18.85546875" style="131" customWidth="1"/>
    <col min="13" max="13" width="14.140625" style="131" customWidth="1"/>
    <col min="14" max="15" width="13.42578125" style="131" customWidth="1"/>
    <col min="16" max="16" width="23.28515625" style="131" customWidth="1"/>
    <col min="17" max="17" width="14.85546875" style="131" bestFit="1" customWidth="1"/>
    <col min="18" max="16384" width="9.140625" style="131"/>
  </cols>
  <sheetData>
    <row r="1" spans="1:17" s="52" customFormat="1" ht="39.950000000000003" customHeight="1">
      <c r="A1" s="93"/>
      <c r="B1" s="93"/>
      <c r="C1" s="93"/>
      <c r="D1" s="94"/>
      <c r="E1" s="93"/>
      <c r="F1" s="93"/>
      <c r="G1" s="93"/>
      <c r="H1" s="93"/>
      <c r="I1" s="93"/>
      <c r="J1" s="93"/>
      <c r="K1" s="93"/>
      <c r="L1" s="95"/>
      <c r="M1" s="461" t="s">
        <v>0</v>
      </c>
      <c r="N1" s="461" t="s">
        <v>0</v>
      </c>
      <c r="O1" s="466" t="s">
        <v>1</v>
      </c>
      <c r="P1" s="466"/>
    </row>
    <row r="2" spans="1:17" s="52" customFormat="1" ht="39.950000000000003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5"/>
      <c r="M2" s="461" t="s">
        <v>2</v>
      </c>
      <c r="N2" s="461" t="s">
        <v>2</v>
      </c>
      <c r="O2" s="467" t="s">
        <v>3</v>
      </c>
      <c r="P2" s="467"/>
    </row>
    <row r="3" spans="1:17" s="52" customFormat="1" ht="39.950000000000003" customHeight="1" thickBot="1">
      <c r="A3" s="93"/>
      <c r="B3" s="93"/>
      <c r="C3" s="93"/>
      <c r="D3" s="93"/>
      <c r="E3" s="93"/>
      <c r="F3" s="93"/>
      <c r="G3" s="93"/>
      <c r="H3" s="275"/>
      <c r="I3" s="275"/>
      <c r="J3" s="275"/>
      <c r="K3" s="275"/>
      <c r="L3" s="276"/>
      <c r="M3" s="461" t="s">
        <v>4</v>
      </c>
      <c r="N3" s="461" t="s">
        <v>4</v>
      </c>
      <c r="O3" s="468" t="s">
        <v>5</v>
      </c>
      <c r="P3" s="466"/>
    </row>
    <row r="4" spans="1:17" s="54" customFormat="1" ht="33" customHeight="1">
      <c r="B4" s="53" t="s">
        <v>237</v>
      </c>
      <c r="G4" s="55"/>
      <c r="H4" s="469" t="s">
        <v>322</v>
      </c>
      <c r="I4" s="470"/>
      <c r="J4" s="470"/>
      <c r="K4" s="470"/>
      <c r="L4" s="471"/>
      <c r="Q4" s="309"/>
    </row>
    <row r="5" spans="1:17" s="54" customFormat="1" ht="33" customHeight="1">
      <c r="B5" s="56" t="s">
        <v>6</v>
      </c>
      <c r="C5" s="56"/>
      <c r="D5" s="53"/>
      <c r="F5" s="57"/>
      <c r="G5" s="196"/>
      <c r="H5" s="472"/>
      <c r="I5" s="473"/>
      <c r="J5" s="473"/>
      <c r="K5" s="473"/>
      <c r="L5" s="474"/>
    </row>
    <row r="6" spans="1:17" s="194" customFormat="1" ht="33" customHeight="1">
      <c r="B6" s="195" t="s">
        <v>7</v>
      </c>
      <c r="C6" s="195"/>
      <c r="D6" s="58" t="s">
        <v>280</v>
      </c>
      <c r="E6" s="191"/>
      <c r="F6" s="195"/>
      <c r="G6" s="196"/>
      <c r="H6" s="472"/>
      <c r="I6" s="473"/>
      <c r="J6" s="473"/>
      <c r="K6" s="473"/>
      <c r="L6" s="474"/>
      <c r="M6" s="196"/>
      <c r="N6" s="196"/>
      <c r="O6" s="196"/>
      <c r="P6" s="196"/>
    </row>
    <row r="7" spans="1:17" s="194" customFormat="1" ht="33" customHeight="1">
      <c r="B7" s="195" t="s">
        <v>8</v>
      </c>
      <c r="C7" s="195"/>
      <c r="D7" s="58" t="s">
        <v>288</v>
      </c>
      <c r="E7" s="58"/>
      <c r="F7" s="195"/>
      <c r="G7" s="196"/>
      <c r="H7" s="472"/>
      <c r="I7" s="473"/>
      <c r="J7" s="473"/>
      <c r="K7" s="473"/>
      <c r="L7" s="474"/>
      <c r="M7" s="196"/>
      <c r="N7"/>
      <c r="O7" s="309"/>
      <c r="P7" s="196"/>
    </row>
    <row r="8" spans="1:17" s="194" customFormat="1" ht="39" customHeight="1" thickBot="1">
      <c r="B8" s="195" t="s">
        <v>9</v>
      </c>
      <c r="C8" s="195"/>
      <c r="D8" s="195" t="s">
        <v>429</v>
      </c>
      <c r="E8" s="196"/>
      <c r="F8" s="196"/>
      <c r="G8" s="303"/>
      <c r="H8" s="475"/>
      <c r="I8" s="476"/>
      <c r="J8" s="476"/>
      <c r="K8" s="476"/>
      <c r="L8" s="477"/>
      <c r="M8" s="196"/>
      <c r="N8" s="196"/>
      <c r="O8" s="196"/>
      <c r="P8" s="196"/>
    </row>
    <row r="9" spans="1:17" s="69" customFormat="1" ht="27.75">
      <c r="B9" s="59" t="s">
        <v>10</v>
      </c>
      <c r="C9" s="59"/>
      <c r="D9" s="96" t="s">
        <v>11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7" s="69" customFormat="1" ht="27.75">
      <c r="B10" s="63" t="s">
        <v>12</v>
      </c>
      <c r="C10" s="63"/>
      <c r="D10" s="64" t="s">
        <v>13</v>
      </c>
      <c r="E10" s="64"/>
      <c r="F10" s="64"/>
      <c r="G10" s="65"/>
      <c r="H10" s="64"/>
      <c r="I10" s="66" t="s">
        <v>14</v>
      </c>
      <c r="J10" s="66"/>
      <c r="K10" s="66"/>
      <c r="L10" s="66" t="s">
        <v>236</v>
      </c>
      <c r="M10" s="67"/>
      <c r="N10" s="67"/>
      <c r="O10" s="67"/>
      <c r="P10" s="67"/>
    </row>
    <row r="11" spans="1:17" s="69" customFormat="1" ht="65.25" customHeight="1">
      <c r="B11" s="66" t="s">
        <v>15</v>
      </c>
      <c r="C11" s="66"/>
      <c r="D11" s="462">
        <v>45441</v>
      </c>
      <c r="E11" s="463"/>
      <c r="F11" s="463"/>
      <c r="G11" s="68"/>
      <c r="H11" s="192"/>
      <c r="I11" s="66" t="s">
        <v>16</v>
      </c>
      <c r="J11" s="66"/>
      <c r="K11" s="66"/>
      <c r="L11" s="464" t="s">
        <v>281</v>
      </c>
      <c r="M11" s="464"/>
      <c r="N11" s="464"/>
      <c r="O11" s="464"/>
      <c r="P11" s="464"/>
    </row>
    <row r="12" spans="1:17" s="69" customFormat="1" ht="27.75">
      <c r="B12" s="66" t="s">
        <v>17</v>
      </c>
      <c r="C12" s="70"/>
      <c r="E12" s="66"/>
      <c r="F12" s="66"/>
      <c r="G12" s="71"/>
      <c r="H12" s="193"/>
      <c r="I12" s="66" t="s">
        <v>18</v>
      </c>
      <c r="J12" s="66"/>
      <c r="L12" s="66" t="s">
        <v>19</v>
      </c>
      <c r="M12" s="66"/>
      <c r="N12" s="193"/>
      <c r="O12" s="193"/>
      <c r="P12" s="67"/>
    </row>
    <row r="13" spans="1:17" s="69" customFormat="1" ht="27.75">
      <c r="B13" s="465"/>
      <c r="C13" s="465"/>
      <c r="D13" s="465"/>
      <c r="E13" s="465"/>
      <c r="F13" s="465"/>
      <c r="G13" s="71"/>
      <c r="H13" s="193"/>
      <c r="I13" s="66" t="s">
        <v>20</v>
      </c>
      <c r="J13" s="66"/>
      <c r="K13" s="66"/>
      <c r="L13" s="66" t="s">
        <v>21</v>
      </c>
      <c r="M13" s="193"/>
      <c r="N13" s="67"/>
      <c r="O13" s="67"/>
      <c r="P13" s="193"/>
    </row>
    <row r="14" spans="1:17" s="69" customFormat="1" ht="27.75">
      <c r="B14" s="66" t="s">
        <v>22</v>
      </c>
      <c r="C14" s="66"/>
      <c r="D14" s="66" t="s">
        <v>23</v>
      </c>
      <c r="E14" s="66"/>
      <c r="F14" s="66"/>
      <c r="G14" s="72"/>
      <c r="H14" s="66"/>
      <c r="I14" s="66" t="s">
        <v>24</v>
      </c>
      <c r="J14" s="66"/>
      <c r="K14" s="66"/>
      <c r="L14" s="67" t="s">
        <v>25</v>
      </c>
      <c r="M14" s="67"/>
      <c r="N14" s="67"/>
      <c r="O14" s="67"/>
      <c r="P14" s="67"/>
    </row>
    <row r="15" spans="1:17" s="69" customFormat="1" ht="21" customHeight="1">
      <c r="B15" s="73" t="s">
        <v>26</v>
      </c>
      <c r="C15" s="73"/>
      <c r="D15" s="73"/>
      <c r="E15" s="59"/>
      <c r="F15" s="59"/>
      <c r="G15" s="97"/>
      <c r="H15" s="59"/>
      <c r="I15" s="59"/>
      <c r="J15" s="59"/>
      <c r="K15" s="59"/>
      <c r="L15" s="59"/>
      <c r="M15" s="59"/>
      <c r="N15" s="59"/>
      <c r="O15" s="59"/>
      <c r="P15" s="59"/>
    </row>
    <row r="16" spans="1:17" s="98" customFormat="1" ht="18.75" customHeight="1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</row>
    <row r="17" spans="2:16" s="232" customFormat="1" ht="47.25" customHeight="1">
      <c r="B17" s="228"/>
      <c r="C17" s="229" t="s">
        <v>27</v>
      </c>
      <c r="D17" s="229" t="s">
        <v>28</v>
      </c>
      <c r="E17" s="230" t="s">
        <v>29</v>
      </c>
      <c r="F17" s="230" t="s">
        <v>30</v>
      </c>
      <c r="G17" s="230" t="s">
        <v>31</v>
      </c>
      <c r="H17" s="230" t="s">
        <v>32</v>
      </c>
      <c r="I17" s="230" t="s">
        <v>33</v>
      </c>
      <c r="J17" s="230" t="s">
        <v>34</v>
      </c>
      <c r="K17" s="230" t="s">
        <v>35</v>
      </c>
      <c r="L17" s="230"/>
      <c r="M17" s="230"/>
      <c r="N17" s="230"/>
      <c r="O17" s="230"/>
      <c r="P17" s="231" t="s">
        <v>36</v>
      </c>
    </row>
    <row r="18" spans="2:16" s="232" customFormat="1" ht="44.25" customHeight="1">
      <c r="B18" s="311" t="s">
        <v>37</v>
      </c>
      <c r="C18" s="234"/>
      <c r="D18" s="312" t="s">
        <v>238</v>
      </c>
      <c r="E18" s="236"/>
      <c r="F18" s="237"/>
      <c r="G18" s="237"/>
      <c r="H18" s="237">
        <v>3</v>
      </c>
      <c r="I18" s="237"/>
      <c r="J18" s="237"/>
      <c r="K18" s="237"/>
      <c r="L18" s="237"/>
      <c r="M18" s="237"/>
      <c r="N18" s="237"/>
      <c r="O18" s="237"/>
      <c r="P18" s="238">
        <f>SUM(E18:O18)</f>
        <v>3</v>
      </c>
    </row>
    <row r="19" spans="2:16" s="232" customFormat="1" ht="44.25" customHeight="1">
      <c r="B19" s="311" t="s">
        <v>38</v>
      </c>
      <c r="C19" s="234"/>
      <c r="D19" s="313" t="str">
        <f>+D18</f>
        <v>CREAM</v>
      </c>
      <c r="E19" s="236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8">
        <f>SUM(E19:O19)</f>
        <v>0</v>
      </c>
    </row>
    <row r="20" spans="2:16" s="232" customFormat="1" ht="44.25" customHeight="1">
      <c r="B20" s="311" t="s">
        <v>39</v>
      </c>
      <c r="C20" s="234"/>
      <c r="D20" s="313" t="str">
        <f>+D19</f>
        <v>CREAM</v>
      </c>
      <c r="E20" s="236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8">
        <f>SUM(E20:O20)</f>
        <v>0</v>
      </c>
    </row>
    <row r="21" spans="2:16" s="244" customFormat="1" ht="54" customHeight="1">
      <c r="B21" s="239" t="s">
        <v>40</v>
      </c>
      <c r="C21" s="240"/>
      <c r="D21" s="314" t="str">
        <f>+D19</f>
        <v>CREAM</v>
      </c>
      <c r="E21" s="242"/>
      <c r="F21" s="243">
        <f>SUM(F18:F20)</f>
        <v>0</v>
      </c>
      <c r="G21" s="243">
        <f t="shared" ref="G21:K21" si="0">SUM(G18:G20)</f>
        <v>0</v>
      </c>
      <c r="H21" s="243">
        <f>SUM(H18:H20)</f>
        <v>3</v>
      </c>
      <c r="I21" s="243">
        <f t="shared" si="0"/>
        <v>0</v>
      </c>
      <c r="J21" s="243">
        <f t="shared" si="0"/>
        <v>0</v>
      </c>
      <c r="K21" s="243">
        <f t="shared" si="0"/>
        <v>0</v>
      </c>
      <c r="L21" s="243"/>
      <c r="M21" s="243"/>
      <c r="N21" s="243"/>
      <c r="O21" s="243"/>
      <c r="P21" s="243">
        <f>SUM(P18:P20)</f>
        <v>3</v>
      </c>
    </row>
    <row r="22" spans="2:16" s="54" customFormat="1" ht="47.25" hidden="1" customHeight="1">
      <c r="B22" s="233"/>
      <c r="C22" s="58"/>
      <c r="D22" s="58"/>
      <c r="E22" s="100"/>
      <c r="F22" s="101"/>
      <c r="G22" s="101"/>
      <c r="H22" s="237"/>
      <c r="I22" s="237"/>
      <c r="J22" s="100"/>
      <c r="K22" s="100"/>
      <c r="L22" s="100"/>
      <c r="M22" s="100"/>
      <c r="N22" s="100"/>
      <c r="O22" s="100"/>
      <c r="P22" s="238">
        <f>SUM(E22:O22)</f>
        <v>0</v>
      </c>
    </row>
    <row r="23" spans="2:16" s="232" customFormat="1" ht="47.25" hidden="1" customHeight="1">
      <c r="B23" s="228"/>
      <c r="C23" s="229" t="s">
        <v>27</v>
      </c>
      <c r="D23" s="229" t="s">
        <v>28</v>
      </c>
      <c r="E23" s="230" t="s">
        <v>29</v>
      </c>
      <c r="F23" s="230" t="s">
        <v>30</v>
      </c>
      <c r="G23" s="230" t="s">
        <v>31</v>
      </c>
      <c r="H23" s="230" t="s">
        <v>32</v>
      </c>
      <c r="I23" s="230" t="s">
        <v>33</v>
      </c>
      <c r="J23" s="230" t="s">
        <v>34</v>
      </c>
      <c r="K23" s="230" t="s">
        <v>35</v>
      </c>
      <c r="L23" s="230"/>
      <c r="M23" s="230"/>
      <c r="N23" s="230"/>
      <c r="O23" s="230"/>
      <c r="P23" s="231" t="s">
        <v>36</v>
      </c>
    </row>
    <row r="24" spans="2:16" s="232" customFormat="1" ht="55.9" hidden="1" customHeight="1">
      <c r="B24" s="233" t="s">
        <v>37</v>
      </c>
      <c r="C24" s="234"/>
      <c r="D24" s="235"/>
      <c r="E24" s="236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8">
        <f>SUM(E24:O24)</f>
        <v>0</v>
      </c>
    </row>
    <row r="25" spans="2:16" s="232" customFormat="1" ht="55.9" hidden="1" customHeight="1">
      <c r="B25" s="233" t="s">
        <v>38</v>
      </c>
      <c r="C25" s="234"/>
      <c r="D25" s="236">
        <f>+D24</f>
        <v>0</v>
      </c>
      <c r="E25" s="236"/>
      <c r="F25" s="237">
        <f>ROUNDUP(F24*5%,0)</f>
        <v>0</v>
      </c>
      <c r="G25" s="237">
        <f t="shared" ref="G25:I25" si="1">ROUNDUP(G24*5%,0)</f>
        <v>0</v>
      </c>
      <c r="H25" s="237">
        <f t="shared" si="1"/>
        <v>0</v>
      </c>
      <c r="I25" s="237">
        <f t="shared" si="1"/>
        <v>0</v>
      </c>
      <c r="J25" s="237">
        <f t="shared" ref="J25" si="2">ROUNDUP(J24*5%,0)</f>
        <v>0</v>
      </c>
      <c r="K25" s="237">
        <f t="shared" ref="K25" si="3">ROUNDUP(K24*5%,0)</f>
        <v>0</v>
      </c>
      <c r="L25" s="237"/>
      <c r="M25" s="237"/>
      <c r="N25" s="237"/>
      <c r="O25" s="237"/>
      <c r="P25" s="238">
        <f>SUM(E25:O25)</f>
        <v>0</v>
      </c>
    </row>
    <row r="26" spans="2:16" s="244" customFormat="1" ht="54" hidden="1" customHeight="1">
      <c r="B26" s="239" t="s">
        <v>40</v>
      </c>
      <c r="C26" s="240"/>
      <c r="D26" s="241">
        <f>+D25</f>
        <v>0</v>
      </c>
      <c r="E26" s="242"/>
      <c r="F26" s="243">
        <f>SUM(F24:F25)</f>
        <v>0</v>
      </c>
      <c r="G26" s="243">
        <f t="shared" ref="G26" si="4">SUM(G24:G25)</f>
        <v>0</v>
      </c>
      <c r="H26" s="243">
        <f t="shared" ref="H26" si="5">SUM(H24:H25)</f>
        <v>0</v>
      </c>
      <c r="I26" s="243">
        <f t="shared" ref="I26" si="6">SUM(I24:I25)</f>
        <v>0</v>
      </c>
      <c r="J26" s="243">
        <f t="shared" ref="J26" si="7">SUM(J24:J25)</f>
        <v>0</v>
      </c>
      <c r="K26" s="243">
        <f t="shared" ref="K26" si="8">SUM(K24:K25)</f>
        <v>0</v>
      </c>
      <c r="L26" s="243"/>
      <c r="M26" s="243"/>
      <c r="N26" s="243"/>
      <c r="O26" s="243"/>
      <c r="P26" s="243">
        <f>SUM(P24:P25)</f>
        <v>0</v>
      </c>
    </row>
    <row r="27" spans="2:16" s="54" customFormat="1" ht="33.75" hidden="1" customHeight="1">
      <c r="B27" s="58"/>
      <c r="C27" s="58"/>
      <c r="D27" s="58"/>
      <c r="E27" s="100"/>
      <c r="F27" s="101"/>
      <c r="G27" s="101"/>
      <c r="H27" s="100"/>
      <c r="I27" s="100"/>
      <c r="J27" s="100"/>
      <c r="K27" s="100"/>
      <c r="L27" s="100"/>
      <c r="M27" s="100"/>
      <c r="N27" s="100"/>
      <c r="O27" s="100"/>
      <c r="P27" s="102"/>
    </row>
    <row r="28" spans="2:16" s="232" customFormat="1" ht="47.25" hidden="1" customHeight="1">
      <c r="B28" s="228"/>
      <c r="C28" s="229" t="s">
        <v>27</v>
      </c>
      <c r="D28" s="229" t="s">
        <v>28</v>
      </c>
      <c r="E28" s="230" t="s">
        <v>29</v>
      </c>
      <c r="F28" s="230" t="s">
        <v>30</v>
      </c>
      <c r="G28" s="230" t="s">
        <v>31</v>
      </c>
      <c r="H28" s="230" t="s">
        <v>32</v>
      </c>
      <c r="I28" s="230" t="s">
        <v>33</v>
      </c>
      <c r="J28" s="230" t="s">
        <v>34</v>
      </c>
      <c r="K28" s="230" t="s">
        <v>35</v>
      </c>
      <c r="L28" s="230"/>
      <c r="M28" s="230"/>
      <c r="N28" s="230"/>
      <c r="O28" s="230"/>
      <c r="P28" s="231" t="s">
        <v>36</v>
      </c>
    </row>
    <row r="29" spans="2:16" s="232" customFormat="1" ht="55.9" hidden="1" customHeight="1">
      <c r="B29" s="233" t="s">
        <v>37</v>
      </c>
      <c r="C29" s="234"/>
      <c r="D29" s="235"/>
      <c r="E29" s="236"/>
      <c r="F29" s="237">
        <v>0</v>
      </c>
      <c r="G29" s="237">
        <v>0</v>
      </c>
      <c r="H29" s="237">
        <v>0</v>
      </c>
      <c r="I29" s="237">
        <v>0</v>
      </c>
      <c r="J29" s="237"/>
      <c r="K29" s="237"/>
      <c r="L29" s="237"/>
      <c r="M29" s="237"/>
      <c r="N29" s="237"/>
      <c r="O29" s="237"/>
      <c r="P29" s="238">
        <f>SUM(E29:O29)</f>
        <v>0</v>
      </c>
    </row>
    <row r="30" spans="2:16" s="232" customFormat="1" ht="55.9" hidden="1" customHeight="1">
      <c r="B30" s="233" t="s">
        <v>38</v>
      </c>
      <c r="C30" s="234"/>
      <c r="D30" s="236">
        <f>+D29</f>
        <v>0</v>
      </c>
      <c r="E30" s="236"/>
      <c r="F30" s="237">
        <f>ROUNDUP(F29*5%,0)</f>
        <v>0</v>
      </c>
      <c r="G30" s="237">
        <f t="shared" ref="G30:I30" si="9">ROUNDUP(G29*5%,0)</f>
        <v>0</v>
      </c>
      <c r="H30" s="237">
        <f t="shared" si="9"/>
        <v>0</v>
      </c>
      <c r="I30" s="237">
        <f t="shared" si="9"/>
        <v>0</v>
      </c>
      <c r="J30" s="237">
        <f t="shared" ref="J30" si="10">ROUNDUP(J29*5%,0)</f>
        <v>0</v>
      </c>
      <c r="K30" s="237">
        <f t="shared" ref="K30" si="11">ROUNDUP(K29*5%,0)</f>
        <v>0</v>
      </c>
      <c r="L30" s="237"/>
      <c r="M30" s="237"/>
      <c r="N30" s="237"/>
      <c r="O30" s="237"/>
      <c r="P30" s="238">
        <f>SUM(E30:O30)</f>
        <v>0</v>
      </c>
    </row>
    <row r="31" spans="2:16" s="244" customFormat="1" ht="11.25" hidden="1" customHeight="1">
      <c r="B31" s="239" t="s">
        <v>40</v>
      </c>
      <c r="C31" s="240"/>
      <c r="D31" s="241">
        <f>+D30</f>
        <v>0</v>
      </c>
      <c r="E31" s="242"/>
      <c r="F31" s="243">
        <f>SUM(F29:F30)</f>
        <v>0</v>
      </c>
      <c r="G31" s="243">
        <f t="shared" ref="G31" si="12">SUM(G29:G30)</f>
        <v>0</v>
      </c>
      <c r="H31" s="243">
        <f t="shared" ref="H31" si="13">SUM(H29:H30)</f>
        <v>0</v>
      </c>
      <c r="I31" s="243">
        <f t="shared" ref="I31" si="14">SUM(I29:I30)</f>
        <v>0</v>
      </c>
      <c r="J31" s="243">
        <f t="shared" ref="J31" si="15">SUM(J29:J30)</f>
        <v>0</v>
      </c>
      <c r="K31" s="243">
        <f t="shared" ref="K31" si="16">SUM(K29:K30)</f>
        <v>0</v>
      </c>
      <c r="L31" s="243"/>
      <c r="M31" s="243"/>
      <c r="N31" s="243"/>
      <c r="O31" s="243"/>
      <c r="P31" s="243">
        <f>SUM(P29:P30)</f>
        <v>0</v>
      </c>
    </row>
    <row r="32" spans="2:16" s="54" customFormat="1" ht="33.75" hidden="1" customHeight="1">
      <c r="B32" s="58"/>
      <c r="C32" s="58"/>
      <c r="D32" s="58"/>
      <c r="E32" s="100"/>
      <c r="F32" s="101"/>
      <c r="G32" s="101"/>
      <c r="H32" s="100"/>
      <c r="I32" s="100"/>
      <c r="J32" s="100"/>
      <c r="K32" s="100"/>
      <c r="L32" s="100"/>
      <c r="M32" s="100"/>
      <c r="N32" s="100"/>
      <c r="O32" s="100"/>
      <c r="P32" s="102"/>
    </row>
    <row r="33" spans="1:18" s="245" customFormat="1" ht="61.5" customHeight="1">
      <c r="B33" s="246" t="s">
        <v>41</v>
      </c>
      <c r="C33" s="247"/>
      <c r="D33" s="246"/>
      <c r="E33" s="248"/>
      <c r="F33" s="249">
        <f t="shared" ref="F33:K33" si="17">F21+F26+F31</f>
        <v>0</v>
      </c>
      <c r="G33" s="249">
        <f t="shared" si="17"/>
        <v>0</v>
      </c>
      <c r="H33" s="249">
        <f t="shared" si="17"/>
        <v>3</v>
      </c>
      <c r="I33" s="249">
        <f t="shared" si="17"/>
        <v>0</v>
      </c>
      <c r="J33" s="249">
        <f t="shared" si="17"/>
        <v>0</v>
      </c>
      <c r="K33" s="249">
        <f t="shared" si="17"/>
        <v>0</v>
      </c>
      <c r="L33" s="249"/>
      <c r="M33" s="249"/>
      <c r="N33" s="249"/>
      <c r="O33" s="249"/>
      <c r="P33" s="249">
        <f>P21+P26+P31</f>
        <v>3</v>
      </c>
    </row>
    <row r="34" spans="1:18" s="103" customFormat="1" ht="20.25" customHeight="1">
      <c r="B34" s="104"/>
      <c r="C34" s="104"/>
      <c r="D34" s="105"/>
      <c r="E34" s="106"/>
      <c r="F34" s="107"/>
      <c r="G34" s="108"/>
      <c r="H34" s="109"/>
      <c r="I34" s="109"/>
      <c r="J34" s="109"/>
      <c r="K34" s="109"/>
      <c r="L34" s="110"/>
      <c r="M34" s="111"/>
      <c r="N34" s="107"/>
      <c r="O34" s="107"/>
      <c r="P34" s="107"/>
    </row>
    <row r="35" spans="1:18" s="115" customFormat="1" ht="33" customHeight="1" thickBot="1">
      <c r="B35" s="112" t="s">
        <v>42</v>
      </c>
      <c r="C35" s="116"/>
      <c r="D35" s="478" t="s">
        <v>43</v>
      </c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</row>
    <row r="36" spans="1:18" s="75" customFormat="1" ht="162.75" thickBot="1">
      <c r="A36" s="448" t="s">
        <v>44</v>
      </c>
      <c r="B36" s="449"/>
      <c r="C36" s="449"/>
      <c r="D36" s="113" t="s">
        <v>45</v>
      </c>
      <c r="E36" s="113" t="s">
        <v>46</v>
      </c>
      <c r="F36" s="113" t="s">
        <v>47</v>
      </c>
      <c r="G36" s="114" t="s">
        <v>48</v>
      </c>
      <c r="H36" s="114" t="s">
        <v>49</v>
      </c>
      <c r="I36" s="114" t="s">
        <v>50</v>
      </c>
      <c r="J36" s="114" t="s">
        <v>51</v>
      </c>
      <c r="K36" s="114" t="s">
        <v>52</v>
      </c>
      <c r="L36" s="114" t="s">
        <v>53</v>
      </c>
      <c r="M36" s="114" t="s">
        <v>54</v>
      </c>
      <c r="N36" s="450" t="s">
        <v>55</v>
      </c>
      <c r="O36" s="451"/>
      <c r="P36" s="452"/>
    </row>
    <row r="37" spans="1:18" s="98" customFormat="1" ht="45">
      <c r="A37" s="272"/>
      <c r="B37" s="456" t="str">
        <f>D18</f>
        <v>CREAM</v>
      </c>
      <c r="C37" s="456"/>
      <c r="D37" s="456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4"/>
    </row>
    <row r="38" spans="1:18" s="69" customFormat="1" ht="92.25" customHeight="1">
      <c r="A38" s="227">
        <v>1</v>
      </c>
      <c r="B38" s="410" t="str">
        <f>L11</f>
        <v>SELF: COTTON PIQUE  ART. HXJA23524-2 - 100% COTTON</v>
      </c>
      <c r="C38" s="410"/>
      <c r="D38" s="250" t="s">
        <v>117</v>
      </c>
      <c r="E38" s="250" t="s">
        <v>238</v>
      </c>
      <c r="F38" s="227" t="s">
        <v>32</v>
      </c>
      <c r="G38" s="251">
        <f>$P$21</f>
        <v>3</v>
      </c>
      <c r="H38" s="227">
        <v>1</v>
      </c>
      <c r="I38" s="82">
        <f>G38*H38</f>
        <v>3</v>
      </c>
      <c r="J38" s="82"/>
      <c r="K38" s="82"/>
      <c r="L38" s="283"/>
      <c r="M38" s="298">
        <f>SUM(I38:L38)</f>
        <v>3</v>
      </c>
      <c r="N38" s="453"/>
      <c r="O38" s="454"/>
      <c r="P38" s="455"/>
      <c r="R38" s="186"/>
    </row>
    <row r="39" spans="1:18" s="69" customFormat="1" ht="92.25" customHeight="1">
      <c r="A39" s="227">
        <v>2</v>
      </c>
      <c r="B39" s="410" t="s">
        <v>282</v>
      </c>
      <c r="C39" s="410"/>
      <c r="D39" s="250" t="s">
        <v>285</v>
      </c>
      <c r="E39" s="250" t="s">
        <v>321</v>
      </c>
      <c r="F39" s="227" t="s">
        <v>32</v>
      </c>
      <c r="G39" s="251">
        <f>$P$21</f>
        <v>3</v>
      </c>
      <c r="H39" s="227">
        <v>0.06</v>
      </c>
      <c r="I39" s="82">
        <f t="shared" ref="I39" si="18">G39*H39</f>
        <v>0.18</v>
      </c>
      <c r="J39" s="82"/>
      <c r="K39" s="82"/>
      <c r="L39" s="283"/>
      <c r="M39" s="298">
        <f>SUM(I39:L39)</f>
        <v>0.18</v>
      </c>
      <c r="N39" s="453"/>
      <c r="O39" s="454"/>
      <c r="P39" s="455"/>
    </row>
    <row r="40" spans="1:18" s="98" customFormat="1" ht="45" hidden="1">
      <c r="A40" s="272"/>
      <c r="B40" s="456">
        <f>D24</f>
        <v>0</v>
      </c>
      <c r="C40" s="456"/>
      <c r="D40" s="456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4"/>
    </row>
    <row r="41" spans="1:18" s="69" customFormat="1" ht="81" hidden="1" customHeight="1">
      <c r="A41" s="227">
        <v>1</v>
      </c>
      <c r="B41" s="410" t="str">
        <f>B38</f>
        <v>SELF: COTTON PIQUE  ART. HXJA23524-2 - 100% COTTON</v>
      </c>
      <c r="C41" s="410"/>
      <c r="D41" s="250" t="s">
        <v>56</v>
      </c>
      <c r="E41" s="250" t="s">
        <v>57</v>
      </c>
      <c r="F41" s="227" t="s">
        <v>32</v>
      </c>
      <c r="G41" s="251">
        <f>$P$26</f>
        <v>0</v>
      </c>
      <c r="H41" s="227">
        <v>1.04</v>
      </c>
      <c r="I41" s="82">
        <f t="shared" ref="I41:I42" si="19">G41*H41</f>
        <v>0</v>
      </c>
      <c r="J41" s="82">
        <f>I41*3%+(I41/30)*0.5</f>
        <v>0</v>
      </c>
      <c r="K41" s="82">
        <v>0</v>
      </c>
      <c r="L41" s="283"/>
      <c r="M41" s="185">
        <f>SUM(I41:L41)</f>
        <v>0</v>
      </c>
      <c r="N41" s="479" t="s">
        <v>58</v>
      </c>
      <c r="O41" s="480"/>
      <c r="P41" s="481"/>
      <c r="R41" s="186"/>
    </row>
    <row r="42" spans="1:18" s="69" customFormat="1" ht="81" hidden="1" customHeight="1">
      <c r="A42" s="227">
        <v>2</v>
      </c>
      <c r="B42" s="410" t="str">
        <f>B39</f>
        <v>RIB 1X1 320GSM ART#RIB 1X1_100% COTTON_SD_320</v>
      </c>
      <c r="C42" s="410"/>
      <c r="D42" s="250" t="str">
        <f>D39</f>
        <v>BO CỔ/BO TAY</v>
      </c>
      <c r="E42" s="250" t="str">
        <f>E41</f>
        <v>PFD</v>
      </c>
      <c r="F42" s="227" t="s">
        <v>32</v>
      </c>
      <c r="G42" s="251">
        <f>G41</f>
        <v>0</v>
      </c>
      <c r="H42" s="227">
        <v>2.3E-2</v>
      </c>
      <c r="I42" s="82">
        <f t="shared" si="19"/>
        <v>0</v>
      </c>
      <c r="J42" s="82">
        <f>I42*4.4%+(I42/30)*0.5</f>
        <v>0</v>
      </c>
      <c r="K42" s="82">
        <v>0</v>
      </c>
      <c r="L42" s="283"/>
      <c r="M42" s="185">
        <f>SUM(I42:L42)</f>
        <v>0</v>
      </c>
      <c r="N42" s="479" t="s">
        <v>58</v>
      </c>
      <c r="O42" s="480"/>
      <c r="P42" s="481"/>
    </row>
    <row r="43" spans="1:18" s="287" customFormat="1" ht="15" hidden="1">
      <c r="A43" s="294" t="s">
        <v>59</v>
      </c>
      <c r="B43" s="460"/>
      <c r="C43" s="460"/>
      <c r="D43" s="460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6"/>
    </row>
    <row r="44" spans="1:18" s="287" customFormat="1" ht="91.5" hidden="1" customHeight="1">
      <c r="A44" s="288">
        <v>1</v>
      </c>
      <c r="B44" s="482" t="str">
        <f>B41</f>
        <v>SELF: COTTON PIQUE  ART. HXJA23524-2 - 100% COTTON</v>
      </c>
      <c r="C44" s="482"/>
      <c r="D44" s="289" t="s">
        <v>56</v>
      </c>
      <c r="E44" s="289" t="s">
        <v>57</v>
      </c>
      <c r="F44" s="288" t="s">
        <v>32</v>
      </c>
      <c r="G44" s="290">
        <f>$P$31</f>
        <v>0</v>
      </c>
      <c r="H44" s="288">
        <v>1.37</v>
      </c>
      <c r="I44" s="291">
        <f t="shared" ref="I44:I45" si="20">G44*H44</f>
        <v>0</v>
      </c>
      <c r="J44" s="291">
        <f>I44*6.6%+(I44/30)*0.5</f>
        <v>0</v>
      </c>
      <c r="K44" s="291">
        <v>0</v>
      </c>
      <c r="L44" s="292">
        <f>ROUNDUP(SUM(I44:K44),0)</f>
        <v>0</v>
      </c>
      <c r="M44" s="483"/>
      <c r="N44" s="483"/>
      <c r="O44" s="483"/>
      <c r="P44" s="483"/>
      <c r="R44" s="293"/>
    </row>
    <row r="45" spans="1:18" s="287" customFormat="1" ht="91.5" hidden="1" customHeight="1">
      <c r="A45" s="288">
        <v>2</v>
      </c>
      <c r="B45" s="482" t="s">
        <v>60</v>
      </c>
      <c r="C45" s="482"/>
      <c r="D45" s="289" t="s">
        <v>61</v>
      </c>
      <c r="E45" s="289" t="str">
        <f>E44</f>
        <v>PFD</v>
      </c>
      <c r="F45" s="288" t="s">
        <v>32</v>
      </c>
      <c r="G45" s="290">
        <f>$P$31</f>
        <v>0</v>
      </c>
      <c r="H45" s="288">
        <v>0.2</v>
      </c>
      <c r="I45" s="291">
        <f t="shared" si="20"/>
        <v>0</v>
      </c>
      <c r="J45" s="291">
        <f>I45*4%+(I45/30)*0.5</f>
        <v>0</v>
      </c>
      <c r="K45" s="291">
        <v>0</v>
      </c>
      <c r="L45" s="292">
        <f>ROUNDUP(SUM(I45:K45),0)</f>
        <v>0</v>
      </c>
      <c r="M45" s="483"/>
      <c r="N45" s="483"/>
      <c r="O45" s="483"/>
      <c r="P45" s="483"/>
    </row>
    <row r="46" spans="1:18" s="115" customFormat="1" ht="28.5" thickBot="1">
      <c r="B46" s="112" t="s">
        <v>62</v>
      </c>
      <c r="C46" s="116"/>
      <c r="D46" s="116"/>
      <c r="E46" s="116"/>
      <c r="G46" s="117"/>
      <c r="P46" s="118"/>
    </row>
    <row r="47" spans="1:18" s="121" customFormat="1" ht="81">
      <c r="A47" s="431" t="s">
        <v>63</v>
      </c>
      <c r="B47" s="432"/>
      <c r="C47" s="432"/>
      <c r="D47" s="432"/>
      <c r="E47" s="433"/>
      <c r="F47" s="119" t="s">
        <v>64</v>
      </c>
      <c r="G47" s="119" t="s">
        <v>65</v>
      </c>
      <c r="H47" s="434" t="s">
        <v>66</v>
      </c>
      <c r="I47" s="435"/>
      <c r="J47" s="120" t="s">
        <v>47</v>
      </c>
      <c r="K47" s="119" t="s">
        <v>67</v>
      </c>
      <c r="L47" s="119" t="s">
        <v>68</v>
      </c>
      <c r="M47" s="190" t="s">
        <v>69</v>
      </c>
      <c r="N47" s="190" t="s">
        <v>70</v>
      </c>
      <c r="O47" s="190" t="s">
        <v>71</v>
      </c>
      <c r="P47" s="190" t="s">
        <v>72</v>
      </c>
    </row>
    <row r="48" spans="1:18" s="121" customFormat="1" ht="27.75">
      <c r="A48" s="76">
        <v>1</v>
      </c>
      <c r="B48" s="411" t="s">
        <v>73</v>
      </c>
      <c r="C48" s="411"/>
      <c r="D48" s="411"/>
      <c r="E48" s="411"/>
      <c r="F48" s="77" t="str">
        <f>H48</f>
        <v>CREAM</v>
      </c>
      <c r="G48" s="187"/>
      <c r="H48" s="423" t="str">
        <f>$D$21</f>
        <v>CREAM</v>
      </c>
      <c r="I48" s="424"/>
      <c r="J48" s="209" t="s">
        <v>74</v>
      </c>
      <c r="K48" s="209">
        <f>$P$21</f>
        <v>3</v>
      </c>
      <c r="L48" s="80">
        <f>160/4500</f>
        <v>3.5555555555555556E-2</v>
      </c>
      <c r="M48" s="81">
        <f t="shared" ref="M48:M51" si="21">K48*L48</f>
        <v>0.10666666666666666</v>
      </c>
      <c r="N48" s="189"/>
      <c r="O48" s="83">
        <v>15</v>
      </c>
      <c r="P48" s="304"/>
      <c r="Q48" s="458"/>
      <c r="R48" s="459"/>
    </row>
    <row r="49" spans="1:18" s="121" customFormat="1" ht="27.75">
      <c r="A49" s="76">
        <v>3</v>
      </c>
      <c r="B49" s="436" t="s">
        <v>76</v>
      </c>
      <c r="C49" s="437"/>
      <c r="D49" s="437"/>
      <c r="E49" s="438"/>
      <c r="F49" s="77" t="s">
        <v>75</v>
      </c>
      <c r="G49" s="187" t="s">
        <v>77</v>
      </c>
      <c r="H49" s="423" t="str">
        <f>$D$21</f>
        <v>CREAM</v>
      </c>
      <c r="I49" s="424"/>
      <c r="J49" s="209" t="s">
        <v>74</v>
      </c>
      <c r="K49" s="209">
        <f>$P$21</f>
        <v>3</v>
      </c>
      <c r="L49" s="80">
        <f>5/4500</f>
        <v>1.1111111111111111E-3</v>
      </c>
      <c r="M49" s="81">
        <f t="shared" ref="M49" si="22">K49*L49</f>
        <v>3.3333333333333331E-3</v>
      </c>
      <c r="N49" s="189"/>
      <c r="O49" s="83">
        <f t="shared" ref="O49" si="23">ROUNDUP(SUM(M49:N49),0)</f>
        <v>1</v>
      </c>
      <c r="P49" s="304"/>
      <c r="Q49" s="302"/>
      <c r="R49" s="302"/>
    </row>
    <row r="50" spans="1:18" s="121" customFormat="1" ht="46.5">
      <c r="A50" s="76">
        <v>4</v>
      </c>
      <c r="B50" s="411" t="s">
        <v>78</v>
      </c>
      <c r="C50" s="411"/>
      <c r="D50" s="411"/>
      <c r="E50" s="411"/>
      <c r="F50" s="77" t="s">
        <v>79</v>
      </c>
      <c r="G50" s="187"/>
      <c r="H50" s="423" t="str">
        <f t="shared" ref="H50" si="24">$D$21</f>
        <v>CREAM</v>
      </c>
      <c r="I50" s="424"/>
      <c r="J50" s="209" t="s">
        <v>80</v>
      </c>
      <c r="K50" s="209">
        <f t="shared" ref="K50:K51" si="25">$P$21</f>
        <v>3</v>
      </c>
      <c r="L50" s="80">
        <v>1</v>
      </c>
      <c r="M50" s="81">
        <f t="shared" si="21"/>
        <v>3</v>
      </c>
      <c r="N50" s="189"/>
      <c r="O50" s="83">
        <f t="shared" ref="O50" si="26">ROUNDUP(SUM(M50:N50),0)</f>
        <v>3</v>
      </c>
      <c r="P50" s="304"/>
      <c r="Q50" s="457"/>
      <c r="R50" s="457"/>
    </row>
    <row r="51" spans="1:18" s="121" customFormat="1" ht="46.5">
      <c r="A51" s="76">
        <v>5</v>
      </c>
      <c r="B51" s="410" t="s">
        <v>81</v>
      </c>
      <c r="C51" s="410"/>
      <c r="D51" s="410"/>
      <c r="E51" s="410"/>
      <c r="F51" s="77" t="s">
        <v>82</v>
      </c>
      <c r="G51" s="187"/>
      <c r="H51" s="423" t="str">
        <f t="shared" ref="H51" si="27">$D$21</f>
        <v>CREAM</v>
      </c>
      <c r="I51" s="424"/>
      <c r="J51" s="209" t="s">
        <v>80</v>
      </c>
      <c r="K51" s="209">
        <f t="shared" si="25"/>
        <v>3</v>
      </c>
      <c r="L51" s="80">
        <v>1</v>
      </c>
      <c r="M51" s="81">
        <f t="shared" si="21"/>
        <v>3</v>
      </c>
      <c r="N51" s="189"/>
      <c r="O51" s="83">
        <f t="shared" ref="O51" si="28">ROUNDUP(SUM(M51:N51),0)</f>
        <v>3</v>
      </c>
      <c r="P51" s="304"/>
      <c r="Q51" s="457"/>
      <c r="R51" s="457"/>
    </row>
    <row r="52" spans="1:18" s="115" customFormat="1" ht="28.5" hidden="1" thickBot="1">
      <c r="B52" s="122" t="s">
        <v>83</v>
      </c>
      <c r="C52" s="116"/>
      <c r="D52" s="116"/>
      <c r="E52" s="116"/>
      <c r="F52" s="123"/>
      <c r="G52" s="124"/>
      <c r="H52" s="123"/>
      <c r="I52" s="123"/>
      <c r="J52" s="123"/>
      <c r="K52" s="123"/>
      <c r="L52" s="123"/>
      <c r="M52" s="123"/>
      <c r="N52" s="123"/>
      <c r="O52" s="123"/>
      <c r="P52" s="125"/>
    </row>
    <row r="53" spans="1:18" s="121" customFormat="1" ht="81" hidden="1">
      <c r="A53" s="431" t="s">
        <v>63</v>
      </c>
      <c r="B53" s="432"/>
      <c r="C53" s="432"/>
      <c r="D53" s="432"/>
      <c r="E53" s="433"/>
      <c r="F53" s="119" t="s">
        <v>64</v>
      </c>
      <c r="G53" s="119" t="s">
        <v>65</v>
      </c>
      <c r="H53" s="434" t="s">
        <v>66</v>
      </c>
      <c r="I53" s="435"/>
      <c r="J53" s="120" t="s">
        <v>47</v>
      </c>
      <c r="K53" s="119" t="s">
        <v>67</v>
      </c>
      <c r="L53" s="119" t="s">
        <v>68</v>
      </c>
      <c r="M53" s="190" t="s">
        <v>69</v>
      </c>
      <c r="N53" s="190" t="s">
        <v>70</v>
      </c>
      <c r="O53" s="190" t="s">
        <v>71</v>
      </c>
      <c r="P53" s="190" t="s">
        <v>72</v>
      </c>
    </row>
    <row r="54" spans="1:18" s="197" customFormat="1" ht="27.75" hidden="1">
      <c r="A54" s="76">
        <v>1</v>
      </c>
      <c r="B54" s="410" t="s">
        <v>84</v>
      </c>
      <c r="C54" s="411"/>
      <c r="D54" s="411"/>
      <c r="E54" s="411"/>
      <c r="F54" s="77" t="s">
        <v>75</v>
      </c>
      <c r="G54" s="78"/>
      <c r="H54" s="423" t="str">
        <f t="shared" ref="H54:H62" si="29">$D$21</f>
        <v>CREAM</v>
      </c>
      <c r="I54" s="424"/>
      <c r="J54" s="79" t="s">
        <v>85</v>
      </c>
      <c r="K54" s="79">
        <f t="shared" ref="K54:K62" si="30">$P$21</f>
        <v>3</v>
      </c>
      <c r="L54" s="80">
        <v>1</v>
      </c>
      <c r="M54" s="85">
        <f t="shared" ref="M54" si="31">L54*K54</f>
        <v>3</v>
      </c>
      <c r="N54" s="82"/>
      <c r="O54" s="83">
        <f>ROUNDUP(N54+M54,0)</f>
        <v>3</v>
      </c>
      <c r="P54" s="252"/>
    </row>
    <row r="55" spans="1:18" s="197" customFormat="1" ht="27.75" hidden="1">
      <c r="A55" s="76">
        <v>1</v>
      </c>
      <c r="B55" s="410" t="s">
        <v>84</v>
      </c>
      <c r="C55" s="411"/>
      <c r="D55" s="411"/>
      <c r="E55" s="411"/>
      <c r="F55" s="77" t="s">
        <v>75</v>
      </c>
      <c r="G55" s="78"/>
      <c r="H55" s="423">
        <f t="shared" ref="H55:H63" si="32">$D$26</f>
        <v>0</v>
      </c>
      <c r="I55" s="424"/>
      <c r="J55" s="79" t="s">
        <v>85</v>
      </c>
      <c r="K55" s="79">
        <f>$P$26</f>
        <v>0</v>
      </c>
      <c r="L55" s="80">
        <v>1</v>
      </c>
      <c r="M55" s="85">
        <f t="shared" ref="M55" si="33">L55*K55</f>
        <v>0</v>
      </c>
      <c r="N55" s="82"/>
      <c r="O55" s="83">
        <f>ROUNDUP(N55+M55,0)</f>
        <v>0</v>
      </c>
      <c r="P55" s="252"/>
    </row>
    <row r="56" spans="1:18" s="197" customFormat="1" ht="27.75" hidden="1">
      <c r="A56" s="76">
        <v>2</v>
      </c>
      <c r="B56" s="410" t="s">
        <v>86</v>
      </c>
      <c r="C56" s="411"/>
      <c r="D56" s="411"/>
      <c r="E56" s="411"/>
      <c r="F56" s="77" t="s">
        <v>87</v>
      </c>
      <c r="G56" s="78"/>
      <c r="H56" s="423" t="str">
        <f t="shared" si="29"/>
        <v>CREAM</v>
      </c>
      <c r="I56" s="424"/>
      <c r="J56" s="79" t="s">
        <v>85</v>
      </c>
      <c r="K56" s="79">
        <f t="shared" si="30"/>
        <v>3</v>
      </c>
      <c r="L56" s="80">
        <v>1</v>
      </c>
      <c r="M56" s="85">
        <f t="shared" ref="M56" si="34">L56*K56</f>
        <v>3</v>
      </c>
      <c r="N56" s="82"/>
      <c r="O56" s="83">
        <f>ROUNDUP(N56+M56,0)</f>
        <v>3</v>
      </c>
      <c r="P56" s="252"/>
    </row>
    <row r="57" spans="1:18" s="197" customFormat="1" ht="27.75" hidden="1">
      <c r="A57" s="76">
        <v>2</v>
      </c>
      <c r="B57" s="410" t="s">
        <v>86</v>
      </c>
      <c r="C57" s="411"/>
      <c r="D57" s="411"/>
      <c r="E57" s="411"/>
      <c r="F57" s="77" t="s">
        <v>87</v>
      </c>
      <c r="G57" s="78"/>
      <c r="H57" s="423">
        <f t="shared" si="32"/>
        <v>0</v>
      </c>
      <c r="I57" s="424"/>
      <c r="J57" s="79" t="s">
        <v>85</v>
      </c>
      <c r="K57" s="79">
        <f>$P$26</f>
        <v>0</v>
      </c>
      <c r="L57" s="80">
        <v>1</v>
      </c>
      <c r="M57" s="85">
        <f t="shared" ref="M57" si="35">L57*K57</f>
        <v>0</v>
      </c>
      <c r="N57" s="82"/>
      <c r="O57" s="83">
        <f>ROUNDUP(N57+M57,0)</f>
        <v>0</v>
      </c>
      <c r="P57" s="252"/>
    </row>
    <row r="58" spans="1:18" s="197" customFormat="1" ht="27.75" hidden="1">
      <c r="A58" s="76">
        <v>3</v>
      </c>
      <c r="B58" s="410" t="s">
        <v>88</v>
      </c>
      <c r="C58" s="410"/>
      <c r="D58" s="410"/>
      <c r="E58" s="410"/>
      <c r="F58" s="77" t="s">
        <v>75</v>
      </c>
      <c r="G58" s="78"/>
      <c r="H58" s="423" t="str">
        <f t="shared" si="29"/>
        <v>CREAM</v>
      </c>
      <c r="I58" s="424"/>
      <c r="J58" s="79" t="s">
        <v>85</v>
      </c>
      <c r="K58" s="79">
        <f t="shared" si="30"/>
        <v>3</v>
      </c>
      <c r="L58" s="80">
        <v>1</v>
      </c>
      <c r="M58" s="85">
        <f>L58*K58</f>
        <v>3</v>
      </c>
      <c r="N58" s="82"/>
      <c r="O58" s="83">
        <f>ROUNDUP(N58+M58,0)</f>
        <v>3</v>
      </c>
      <c r="P58" s="84"/>
    </row>
    <row r="59" spans="1:18" s="197" customFormat="1" ht="27.75" hidden="1">
      <c r="A59" s="76">
        <v>4</v>
      </c>
      <c r="B59" s="410" t="s">
        <v>89</v>
      </c>
      <c r="C59" s="410"/>
      <c r="D59" s="410"/>
      <c r="E59" s="410"/>
      <c r="F59" s="77" t="s">
        <v>90</v>
      </c>
      <c r="G59" s="78"/>
      <c r="H59" s="423" t="str">
        <f t="shared" si="29"/>
        <v>CREAM</v>
      </c>
      <c r="I59" s="424"/>
      <c r="J59" s="79" t="s">
        <v>85</v>
      </c>
      <c r="K59" s="79">
        <f t="shared" si="30"/>
        <v>3</v>
      </c>
      <c r="L59" s="80">
        <f>1/15</f>
        <v>6.6666666666666666E-2</v>
      </c>
      <c r="M59" s="85">
        <f t="shared" ref="M59:M62" si="36">L59*K59</f>
        <v>0.2</v>
      </c>
      <c r="N59" s="82"/>
      <c r="O59" s="83">
        <f t="shared" ref="O59:O62" si="37">ROUNDUP(N59+M59,0)</f>
        <v>1</v>
      </c>
      <c r="P59" s="84"/>
    </row>
    <row r="60" spans="1:18" s="197" customFormat="1" ht="27.75" hidden="1">
      <c r="A60" s="76">
        <v>3</v>
      </c>
      <c r="B60" s="410" t="s">
        <v>89</v>
      </c>
      <c r="C60" s="410"/>
      <c r="D60" s="410"/>
      <c r="E60" s="410"/>
      <c r="F60" s="77" t="s">
        <v>90</v>
      </c>
      <c r="G60" s="78"/>
      <c r="H60" s="423">
        <f t="shared" si="32"/>
        <v>0</v>
      </c>
      <c r="I60" s="424"/>
      <c r="J60" s="79" t="s">
        <v>85</v>
      </c>
      <c r="K60" s="79">
        <f>$P$26</f>
        <v>0</v>
      </c>
      <c r="L60" s="80">
        <f>1/15</f>
        <v>6.6666666666666666E-2</v>
      </c>
      <c r="M60" s="85">
        <f t="shared" ref="M60" si="38">L60*K60</f>
        <v>0</v>
      </c>
      <c r="N60" s="82"/>
      <c r="O60" s="83">
        <f t="shared" ref="O60" si="39">ROUNDUP(N60+M60,0)</f>
        <v>0</v>
      </c>
      <c r="P60" s="84"/>
    </row>
    <row r="61" spans="1:18" s="197" customFormat="1" ht="27.75" hidden="1">
      <c r="A61" s="76"/>
      <c r="B61" s="410" t="s">
        <v>88</v>
      </c>
      <c r="C61" s="410"/>
      <c r="D61" s="410"/>
      <c r="E61" s="410"/>
      <c r="F61" s="77" t="s">
        <v>75</v>
      </c>
      <c r="G61" s="78"/>
      <c r="H61" s="423">
        <f t="shared" si="32"/>
        <v>0</v>
      </c>
      <c r="I61" s="424"/>
      <c r="J61" s="79" t="s">
        <v>85</v>
      </c>
      <c r="K61" s="79">
        <f>$P$26</f>
        <v>0</v>
      </c>
      <c r="L61" s="80">
        <v>1</v>
      </c>
      <c r="M61" s="85">
        <f t="shared" ref="M61" si="40">L61*K61</f>
        <v>0</v>
      </c>
      <c r="N61" s="82"/>
      <c r="O61" s="83">
        <f t="shared" ref="O61" si="41">ROUNDUP(N61+M61,0)</f>
        <v>0</v>
      </c>
      <c r="P61" s="84"/>
    </row>
    <row r="62" spans="1:18" s="197" customFormat="1" ht="27.75" hidden="1">
      <c r="A62" s="76">
        <v>5</v>
      </c>
      <c r="B62" s="411" t="s">
        <v>91</v>
      </c>
      <c r="C62" s="411"/>
      <c r="D62" s="411"/>
      <c r="E62" s="411"/>
      <c r="F62" s="77" t="s">
        <v>75</v>
      </c>
      <c r="G62" s="78"/>
      <c r="H62" s="423" t="str">
        <f t="shared" si="29"/>
        <v>CREAM</v>
      </c>
      <c r="I62" s="424"/>
      <c r="J62" s="79" t="s">
        <v>85</v>
      </c>
      <c r="K62" s="79">
        <f t="shared" si="30"/>
        <v>3</v>
      </c>
      <c r="L62" s="80">
        <f>L59*2</f>
        <v>0.13333333333333333</v>
      </c>
      <c r="M62" s="85">
        <f t="shared" si="36"/>
        <v>0.4</v>
      </c>
      <c r="N62" s="82"/>
      <c r="O62" s="83">
        <f t="shared" si="37"/>
        <v>1</v>
      </c>
      <c r="P62" s="84"/>
    </row>
    <row r="63" spans="1:18" s="197" customFormat="1" ht="27.75" hidden="1">
      <c r="A63" s="76">
        <v>4</v>
      </c>
      <c r="B63" s="411" t="s">
        <v>91</v>
      </c>
      <c r="C63" s="411"/>
      <c r="D63" s="411"/>
      <c r="E63" s="411"/>
      <c r="F63" s="77" t="s">
        <v>90</v>
      </c>
      <c r="G63" s="78"/>
      <c r="H63" s="423">
        <f t="shared" si="32"/>
        <v>0</v>
      </c>
      <c r="I63" s="424"/>
      <c r="J63" s="79" t="s">
        <v>85</v>
      </c>
      <c r="K63" s="79">
        <f>$P$26</f>
        <v>0</v>
      </c>
      <c r="L63" s="80">
        <f>L60*2</f>
        <v>0.13333333333333333</v>
      </c>
      <c r="M63" s="85">
        <f t="shared" ref="M63" si="42">L63*K63</f>
        <v>0</v>
      </c>
      <c r="N63" s="82"/>
      <c r="O63" s="83">
        <f t="shared" ref="O63" si="43">ROUNDUP(N63+M63,0)</f>
        <v>0</v>
      </c>
      <c r="P63" s="84"/>
    </row>
    <row r="64" spans="1:18" s="126" customFormat="1">
      <c r="B64" s="127"/>
      <c r="C64" s="127"/>
      <c r="G64" s="128"/>
      <c r="N64" s="129"/>
      <c r="O64" s="129"/>
      <c r="P64" s="130"/>
    </row>
    <row r="65" spans="1:23" s="115" customFormat="1" ht="33" customHeight="1">
      <c r="B65" s="112" t="s">
        <v>92</v>
      </c>
      <c r="C65" s="116"/>
      <c r="D65" s="116"/>
      <c r="E65" s="116"/>
      <c r="G65" s="117"/>
      <c r="J65" s="112" t="s">
        <v>93</v>
      </c>
      <c r="P65" s="118"/>
    </row>
    <row r="66" spans="1:23" s="89" customFormat="1" ht="27.75">
      <c r="A66" s="89">
        <v>1</v>
      </c>
      <c r="B66" s="299" t="s">
        <v>94</v>
      </c>
      <c r="C66" s="61" t="s">
        <v>278</v>
      </c>
      <c r="D66" s="299"/>
      <c r="E66" s="61"/>
      <c r="F66" s="299"/>
      <c r="G66" s="198"/>
      <c r="H66" s="198"/>
      <c r="I66" s="198"/>
      <c r="J66" s="198"/>
      <c r="K66" s="201"/>
      <c r="L66" s="88"/>
      <c r="M66" s="88"/>
      <c r="N66" s="88"/>
      <c r="O66" s="88"/>
      <c r="P66" s="88"/>
    </row>
    <row r="67" spans="1:23" s="197" customFormat="1" ht="60.75" customHeight="1">
      <c r="A67" s="89"/>
      <c r="B67" s="425" t="s">
        <v>95</v>
      </c>
      <c r="C67" s="426"/>
      <c r="D67" s="426"/>
      <c r="E67" s="426"/>
      <c r="F67" s="426"/>
      <c r="G67" s="426"/>
      <c r="H67" s="426"/>
      <c r="I67" s="427"/>
      <c r="J67" s="198"/>
      <c r="K67" s="201"/>
      <c r="L67" s="88"/>
      <c r="M67" s="88"/>
      <c r="N67" s="88"/>
      <c r="O67" s="88"/>
      <c r="P67" s="88"/>
    </row>
    <row r="68" spans="1:23" s="197" customFormat="1" ht="60.75" customHeight="1">
      <c r="A68" s="89"/>
      <c r="B68" s="253" t="s">
        <v>66</v>
      </c>
      <c r="C68" s="428" t="s">
        <v>96</v>
      </c>
      <c r="D68" s="429"/>
      <c r="E68" s="429"/>
      <c r="F68" s="429"/>
      <c r="G68" s="429"/>
      <c r="H68" s="429"/>
      <c r="I68" s="430"/>
      <c r="J68" s="198"/>
      <c r="K68" s="88"/>
      <c r="L68" s="88"/>
      <c r="M68" s="88"/>
      <c r="N68" s="88"/>
      <c r="O68" s="88"/>
      <c r="P68" s="88"/>
    </row>
    <row r="69" spans="1:23" s="197" customFormat="1" ht="60.75" customHeight="1">
      <c r="A69" s="89"/>
      <c r="B69" s="305" t="str">
        <f>D18</f>
        <v>CREAM</v>
      </c>
      <c r="C69" s="442" t="s">
        <v>97</v>
      </c>
      <c r="D69" s="443"/>
      <c r="E69" s="443"/>
      <c r="F69" s="443"/>
      <c r="G69" s="443"/>
      <c r="H69" s="443"/>
      <c r="I69" s="444"/>
      <c r="J69" s="198"/>
      <c r="K69" s="88"/>
      <c r="L69" s="88"/>
      <c r="M69" s="88"/>
      <c r="N69" s="88"/>
      <c r="Q69" s="439"/>
      <c r="R69" s="439"/>
      <c r="S69" s="439"/>
      <c r="T69" s="439"/>
      <c r="U69" s="439"/>
      <c r="V69" s="439"/>
      <c r="W69" s="439"/>
    </row>
    <row r="70" spans="1:23" s="197" customFormat="1" ht="60.75" hidden="1" customHeight="1">
      <c r="A70" s="89"/>
      <c r="B70" s="300">
        <f>$D$26</f>
        <v>0</v>
      </c>
      <c r="C70" s="445"/>
      <c r="D70" s="446"/>
      <c r="E70" s="446"/>
      <c r="F70" s="446"/>
      <c r="G70" s="446"/>
      <c r="H70" s="446"/>
      <c r="I70" s="447"/>
      <c r="J70" s="198"/>
      <c r="K70" s="88"/>
      <c r="L70" s="88"/>
      <c r="M70" s="88"/>
      <c r="N70" s="88"/>
      <c r="Q70" s="439"/>
      <c r="R70" s="439"/>
      <c r="S70" s="439"/>
      <c r="T70" s="439"/>
      <c r="U70" s="439"/>
      <c r="V70" s="439"/>
      <c r="W70" s="439"/>
    </row>
    <row r="71" spans="1:23" s="197" customFormat="1" ht="60.75" customHeight="1">
      <c r="A71" s="89"/>
      <c r="B71" s="425" t="s">
        <v>98</v>
      </c>
      <c r="C71" s="426"/>
      <c r="D71" s="440"/>
      <c r="E71" s="440"/>
      <c r="F71" s="440"/>
      <c r="G71" s="440"/>
      <c r="H71" s="440"/>
      <c r="I71" s="441"/>
      <c r="J71" s="198"/>
      <c r="K71" s="88"/>
    </row>
    <row r="72" spans="1:23" s="203" customFormat="1" ht="60.75" customHeight="1">
      <c r="A72" s="202"/>
      <c r="B72" s="436"/>
      <c r="C72" s="438"/>
      <c r="D72" s="301" t="s">
        <v>29</v>
      </c>
      <c r="E72" s="301" t="s">
        <v>30</v>
      </c>
      <c r="F72" s="301" t="s">
        <v>31</v>
      </c>
      <c r="G72" s="301" t="s">
        <v>32</v>
      </c>
      <c r="H72" s="301" t="s">
        <v>33</v>
      </c>
      <c r="I72" s="301" t="s">
        <v>34</v>
      </c>
      <c r="J72" s="301" t="s">
        <v>35</v>
      </c>
    </row>
    <row r="73" spans="1:23" s="104" customFormat="1" ht="94.5" customHeight="1">
      <c r="A73" s="105"/>
      <c r="B73" s="415" t="s">
        <v>276</v>
      </c>
      <c r="C73" s="416"/>
      <c r="D73" s="412" t="s">
        <v>290</v>
      </c>
      <c r="E73" s="413"/>
      <c r="F73" s="413"/>
      <c r="G73" s="413"/>
      <c r="H73" s="413"/>
      <c r="I73" s="413"/>
      <c r="J73" s="414"/>
      <c r="K73" s="203"/>
      <c r="L73" s="203"/>
      <c r="M73" s="203"/>
      <c r="N73" s="203"/>
      <c r="O73" s="203"/>
      <c r="P73" s="203"/>
      <c r="Q73" s="255"/>
      <c r="R73" s="255"/>
      <c r="S73" s="255"/>
      <c r="T73" s="255"/>
      <c r="U73" s="255"/>
      <c r="V73" s="255"/>
      <c r="W73" s="255"/>
    </row>
    <row r="74" spans="1:23" s="104" customFormat="1" ht="94.5" customHeight="1">
      <c r="A74" s="105"/>
      <c r="B74" s="415" t="s">
        <v>277</v>
      </c>
      <c r="C74" s="416"/>
      <c r="D74" s="412" t="s">
        <v>289</v>
      </c>
      <c r="E74" s="413"/>
      <c r="F74" s="413"/>
      <c r="G74" s="413"/>
      <c r="H74" s="413"/>
      <c r="I74" s="413"/>
      <c r="J74" s="414"/>
      <c r="K74" s="203"/>
      <c r="L74" s="203"/>
      <c r="M74" s="203"/>
      <c r="N74" s="203"/>
      <c r="O74" s="203"/>
      <c r="P74" s="203"/>
      <c r="Q74" s="255"/>
      <c r="R74" s="255"/>
      <c r="S74" s="255"/>
      <c r="T74" s="255"/>
      <c r="U74" s="255"/>
      <c r="V74" s="255"/>
      <c r="W74" s="255"/>
    </row>
    <row r="75" spans="1:23" s="89" customFormat="1" ht="41.45" customHeight="1">
      <c r="A75" s="89">
        <v>2</v>
      </c>
      <c r="B75" s="299" t="s">
        <v>99</v>
      </c>
      <c r="C75" s="61" t="s">
        <v>100</v>
      </c>
      <c r="D75" s="299"/>
      <c r="E75" s="61"/>
      <c r="F75" s="299"/>
      <c r="G75" s="198"/>
      <c r="H75" s="198"/>
      <c r="I75" s="198"/>
      <c r="J75" s="198"/>
      <c r="K75" s="201"/>
      <c r="L75" s="88"/>
      <c r="M75" s="88"/>
      <c r="N75" s="88"/>
      <c r="O75" s="88"/>
      <c r="P75" s="88"/>
    </row>
    <row r="76" spans="1:23" s="197" customFormat="1" ht="60.75" hidden="1" customHeight="1">
      <c r="A76" s="89"/>
      <c r="B76" s="425" t="s">
        <v>95</v>
      </c>
      <c r="C76" s="426"/>
      <c r="D76" s="426"/>
      <c r="E76" s="426"/>
      <c r="F76" s="426"/>
      <c r="G76" s="426"/>
      <c r="H76" s="426"/>
      <c r="I76" s="427"/>
      <c r="J76" s="198"/>
      <c r="K76" s="201"/>
      <c r="L76" s="88"/>
      <c r="M76" s="88"/>
      <c r="N76" s="88"/>
      <c r="O76" s="88"/>
      <c r="P76" s="88"/>
    </row>
    <row r="77" spans="1:23" s="197" customFormat="1" ht="60.75" hidden="1" customHeight="1">
      <c r="A77" s="89"/>
      <c r="B77" s="253" t="s">
        <v>66</v>
      </c>
      <c r="C77" s="428" t="s">
        <v>101</v>
      </c>
      <c r="D77" s="429"/>
      <c r="E77" s="429"/>
      <c r="F77" s="429"/>
      <c r="G77" s="429"/>
      <c r="H77" s="429"/>
      <c r="I77" s="430"/>
      <c r="J77" s="198"/>
      <c r="K77" s="88"/>
      <c r="L77" s="88"/>
      <c r="M77" s="88"/>
      <c r="N77" s="88"/>
      <c r="O77" s="88"/>
      <c r="P77" s="88"/>
    </row>
    <row r="78" spans="1:23" s="197" customFormat="1" ht="60.75" hidden="1" customHeight="1">
      <c r="A78" s="89"/>
      <c r="B78" s="300" t="str">
        <f>$D$21</f>
        <v>CREAM</v>
      </c>
      <c r="C78" s="442" t="s">
        <v>102</v>
      </c>
      <c r="D78" s="443"/>
      <c r="E78" s="443"/>
      <c r="F78" s="443"/>
      <c r="G78" s="443"/>
      <c r="H78" s="443"/>
      <c r="I78" s="444"/>
      <c r="J78" s="198"/>
      <c r="K78" s="88"/>
      <c r="L78" s="88"/>
      <c r="M78" s="88"/>
      <c r="N78" s="88"/>
      <c r="Q78" s="439"/>
      <c r="R78" s="439"/>
      <c r="S78" s="439"/>
      <c r="T78" s="439"/>
      <c r="U78" s="439"/>
      <c r="V78" s="439"/>
      <c r="W78" s="439"/>
    </row>
    <row r="79" spans="1:23" s="197" customFormat="1" ht="60.75" hidden="1" customHeight="1">
      <c r="A79" s="89"/>
      <c r="B79" s="300">
        <f>$D$26</f>
        <v>0</v>
      </c>
      <c r="C79" s="445"/>
      <c r="D79" s="446"/>
      <c r="E79" s="446"/>
      <c r="F79" s="446"/>
      <c r="G79" s="446"/>
      <c r="H79" s="446"/>
      <c r="I79" s="447"/>
      <c r="J79" s="198"/>
      <c r="K79" s="88"/>
      <c r="L79" s="88"/>
      <c r="M79" s="88"/>
      <c r="N79" s="88"/>
      <c r="Q79" s="439"/>
      <c r="R79" s="439"/>
      <c r="S79" s="439"/>
      <c r="T79" s="439"/>
      <c r="U79" s="439"/>
      <c r="V79" s="439"/>
      <c r="W79" s="439"/>
    </row>
    <row r="80" spans="1:23" s="197" customFormat="1" ht="60.75" hidden="1" customHeight="1">
      <c r="A80" s="89"/>
      <c r="B80" s="425" t="s">
        <v>103</v>
      </c>
      <c r="C80" s="426"/>
      <c r="D80" s="440"/>
      <c r="E80" s="440"/>
      <c r="F80" s="440"/>
      <c r="G80" s="440"/>
      <c r="H80" s="440"/>
      <c r="I80" s="441"/>
      <c r="J80" s="198"/>
      <c r="K80" s="88"/>
    </row>
    <row r="81" spans="1:23" s="203" customFormat="1" ht="60.75" hidden="1" customHeight="1">
      <c r="A81" s="202"/>
      <c r="B81" s="436"/>
      <c r="C81" s="438"/>
      <c r="D81" s="301" t="s">
        <v>29</v>
      </c>
      <c r="E81" s="301" t="s">
        <v>30</v>
      </c>
      <c r="F81" s="301" t="s">
        <v>31</v>
      </c>
      <c r="G81" s="301" t="s">
        <v>32</v>
      </c>
      <c r="H81" s="301" t="s">
        <v>33</v>
      </c>
      <c r="I81" s="301" t="s">
        <v>34</v>
      </c>
      <c r="J81" s="301" t="s">
        <v>35</v>
      </c>
    </row>
    <row r="82" spans="1:23" s="104" customFormat="1" ht="45" hidden="1" customHeight="1">
      <c r="A82" s="105"/>
      <c r="B82" s="415" t="s">
        <v>104</v>
      </c>
      <c r="C82" s="416"/>
      <c r="D82" s="417" t="s">
        <v>102</v>
      </c>
      <c r="E82" s="418"/>
      <c r="F82" s="418"/>
      <c r="G82" s="418"/>
      <c r="H82" s="418"/>
      <c r="I82" s="418"/>
      <c r="J82" s="419"/>
      <c r="K82" s="203"/>
      <c r="L82" s="203"/>
      <c r="M82" s="203"/>
      <c r="N82" s="203"/>
      <c r="O82" s="203"/>
      <c r="P82" s="203"/>
      <c r="Q82" s="484"/>
      <c r="R82" s="484"/>
      <c r="S82" s="484"/>
      <c r="T82" s="484"/>
      <c r="U82" s="484"/>
      <c r="V82" s="484"/>
      <c r="W82" s="484"/>
    </row>
    <row r="83" spans="1:23" s="104" customFormat="1" ht="45" hidden="1" customHeight="1">
      <c r="A83" s="105"/>
      <c r="B83" s="415" t="s">
        <v>105</v>
      </c>
      <c r="C83" s="416"/>
      <c r="D83" s="417" t="s">
        <v>102</v>
      </c>
      <c r="E83" s="418"/>
      <c r="F83" s="418"/>
      <c r="G83" s="418"/>
      <c r="H83" s="418"/>
      <c r="I83" s="418"/>
      <c r="J83" s="419"/>
      <c r="K83" s="203"/>
      <c r="L83" s="203"/>
      <c r="M83" s="203"/>
      <c r="N83" s="203"/>
      <c r="O83" s="203"/>
      <c r="P83" s="203"/>
      <c r="Q83" s="255"/>
      <c r="R83" s="255"/>
      <c r="S83" s="255"/>
      <c r="T83" s="255"/>
      <c r="U83" s="255"/>
      <c r="V83" s="255"/>
      <c r="W83" s="255"/>
    </row>
    <row r="84" spans="1:23" s="89" customFormat="1" ht="47.1" customHeight="1">
      <c r="A84" s="89">
        <v>3</v>
      </c>
      <c r="B84" s="299" t="s">
        <v>106</v>
      </c>
      <c r="C84" s="61" t="s">
        <v>279</v>
      </c>
      <c r="D84" s="299"/>
      <c r="E84" s="61"/>
      <c r="F84" s="299"/>
      <c r="G84" s="198"/>
      <c r="H84" s="198"/>
      <c r="I84" s="198"/>
      <c r="J84" s="198"/>
      <c r="K84" s="201"/>
      <c r="L84" s="88"/>
      <c r="M84" s="88"/>
      <c r="N84" s="88"/>
      <c r="O84" s="88"/>
      <c r="P84" s="88"/>
    </row>
    <row r="85" spans="1:23" s="197" customFormat="1" ht="34.5" hidden="1" customHeight="1">
      <c r="A85" s="89"/>
      <c r="B85" s="87" t="s">
        <v>66</v>
      </c>
      <c r="C85" s="420" t="s">
        <v>107</v>
      </c>
      <c r="D85" s="421"/>
      <c r="E85" s="421"/>
      <c r="F85" s="421"/>
      <c r="G85" s="421"/>
      <c r="H85" s="421"/>
      <c r="I85" s="422"/>
      <c r="J85" s="88"/>
      <c r="K85" s="88"/>
      <c r="L85" s="88"/>
      <c r="M85" s="88"/>
      <c r="N85" s="88"/>
      <c r="O85" s="88"/>
      <c r="P85" s="88"/>
    </row>
    <row r="86" spans="1:23" s="197" customFormat="1" ht="62.25" hidden="1" customHeight="1">
      <c r="A86" s="89"/>
      <c r="B86" s="210" t="str">
        <f>$D$21</f>
        <v>CREAM</v>
      </c>
      <c r="C86" s="417" t="s">
        <v>108</v>
      </c>
      <c r="D86" s="418"/>
      <c r="E86" s="418"/>
      <c r="F86" s="418"/>
      <c r="G86" s="418"/>
      <c r="H86" s="418"/>
      <c r="I86" s="419"/>
      <c r="J86" s="88"/>
      <c r="K86" s="88"/>
      <c r="L86" s="88"/>
      <c r="M86" s="88"/>
      <c r="N86" s="88"/>
    </row>
    <row r="87" spans="1:23" s="197" customFormat="1" ht="62.25" hidden="1" customHeight="1">
      <c r="A87" s="89"/>
      <c r="B87" s="210">
        <f>$D$26</f>
        <v>0</v>
      </c>
      <c r="C87" s="407" t="s">
        <v>109</v>
      </c>
      <c r="D87" s="408"/>
      <c r="E87" s="408"/>
      <c r="F87" s="408"/>
      <c r="G87" s="408"/>
      <c r="H87" s="408"/>
      <c r="I87" s="409"/>
      <c r="J87" s="88"/>
      <c r="K87" s="88"/>
      <c r="L87" s="88"/>
      <c r="M87" s="88"/>
      <c r="N87" s="88"/>
    </row>
    <row r="88" spans="1:23" s="69" customFormat="1" ht="29.25" customHeight="1">
      <c r="B88" s="112" t="s">
        <v>110</v>
      </c>
      <c r="C88" s="86"/>
      <c r="D88" s="74"/>
      <c r="E88" s="74"/>
      <c r="G88" s="198"/>
      <c r="M88" s="200"/>
      <c r="N88" s="199"/>
      <c r="O88" s="199"/>
      <c r="P88" s="200"/>
    </row>
    <row r="89" spans="1:23" s="197" customFormat="1" ht="35.25" customHeight="1">
      <c r="A89" s="89">
        <v>1</v>
      </c>
      <c r="B89" s="211" t="s">
        <v>111</v>
      </c>
      <c r="C89" s="89"/>
      <c r="D89" s="89"/>
      <c r="G89" s="88"/>
      <c r="M89" s="121"/>
      <c r="N89" s="204"/>
      <c r="O89" s="204"/>
      <c r="P89" s="121"/>
    </row>
    <row r="90" spans="1:23" s="197" customFormat="1" ht="35.25" customHeight="1">
      <c r="A90" s="89">
        <v>2</v>
      </c>
      <c r="B90" s="211" t="s">
        <v>112</v>
      </c>
      <c r="C90" s="89"/>
      <c r="D90" s="89"/>
      <c r="G90" s="88"/>
      <c r="M90" s="121"/>
      <c r="N90" s="204"/>
      <c r="O90" s="204"/>
      <c r="P90" s="121"/>
    </row>
    <row r="91" spans="1:23" s="197" customFormat="1" ht="35.25" customHeight="1">
      <c r="A91" s="89">
        <v>3</v>
      </c>
      <c r="B91" s="211" t="s">
        <v>113</v>
      </c>
      <c r="C91" s="89"/>
      <c r="D91" s="89"/>
      <c r="G91" s="88"/>
      <c r="M91" s="121"/>
      <c r="N91" s="204"/>
      <c r="O91" s="204"/>
      <c r="P91" s="121"/>
    </row>
    <row r="92" spans="1:23" s="61" customFormat="1" ht="41.25" customHeight="1">
      <c r="A92" s="59"/>
      <c r="B92" s="205" t="s">
        <v>114</v>
      </c>
      <c r="C92" s="90" t="s">
        <v>30</v>
      </c>
      <c r="D92" s="90" t="s">
        <v>31</v>
      </c>
      <c r="E92" s="90" t="s">
        <v>32</v>
      </c>
      <c r="F92" s="90" t="s">
        <v>33</v>
      </c>
      <c r="G92" s="90" t="s">
        <v>34</v>
      </c>
      <c r="H92" s="90" t="s">
        <v>35</v>
      </c>
      <c r="I92" s="188"/>
      <c r="J92" s="206" t="s">
        <v>36</v>
      </c>
      <c r="L92" s="207"/>
      <c r="M92" s="208"/>
      <c r="N92" s="208"/>
      <c r="O92" s="207"/>
    </row>
    <row r="93" spans="1:23" s="61" customFormat="1" ht="41.25" customHeight="1">
      <c r="A93" s="59"/>
      <c r="B93" s="205" t="s">
        <v>115</v>
      </c>
      <c r="C93" s="83">
        <f>F33</f>
        <v>0</v>
      </c>
      <c r="D93" s="83">
        <f t="shared" ref="D93:H93" si="44">G33</f>
        <v>0</v>
      </c>
      <c r="E93" s="83">
        <f t="shared" si="44"/>
        <v>3</v>
      </c>
      <c r="F93" s="83">
        <f t="shared" si="44"/>
        <v>0</v>
      </c>
      <c r="G93" s="83">
        <f t="shared" si="44"/>
        <v>0</v>
      </c>
      <c r="H93" s="83">
        <f t="shared" si="44"/>
        <v>0</v>
      </c>
      <c r="I93" s="83"/>
      <c r="J93" s="83">
        <f>SUM(C93:I93)</f>
        <v>3</v>
      </c>
      <c r="L93" s="207"/>
      <c r="M93" s="208"/>
      <c r="N93" s="208"/>
      <c r="O93" s="207"/>
    </row>
    <row r="94" spans="1:23">
      <c r="A94" s="215"/>
      <c r="B94" s="215"/>
      <c r="C94" s="215"/>
      <c r="D94" s="215"/>
      <c r="E94" s="215"/>
      <c r="F94" s="215"/>
      <c r="G94" s="214"/>
      <c r="H94" s="215"/>
      <c r="I94" s="215"/>
      <c r="J94" s="215"/>
      <c r="K94" s="215"/>
      <c r="L94" s="215"/>
      <c r="M94" s="215"/>
      <c r="N94" s="215"/>
      <c r="O94" s="215"/>
      <c r="P94" s="215"/>
    </row>
    <row r="95" spans="1:23" ht="53.45" customHeight="1">
      <c r="A95" s="215"/>
      <c r="B95" s="216" t="s">
        <v>116</v>
      </c>
      <c r="C95" s="216"/>
      <c r="D95" s="215"/>
      <c r="E95" s="215"/>
      <c r="F95" s="215"/>
      <c r="G95" s="214"/>
      <c r="H95" s="215"/>
      <c r="I95" s="215"/>
      <c r="J95" s="215"/>
      <c r="K95" s="215"/>
      <c r="L95" s="215"/>
      <c r="M95" s="215"/>
      <c r="N95" s="215"/>
      <c r="O95" s="215"/>
      <c r="P95" s="215"/>
    </row>
  </sheetData>
  <mergeCells count="89">
    <mergeCell ref="B74:C74"/>
    <mergeCell ref="D74:J74"/>
    <mergeCell ref="B83:C83"/>
    <mergeCell ref="D83:J83"/>
    <mergeCell ref="B80:I80"/>
    <mergeCell ref="B81:C81"/>
    <mergeCell ref="B82:C82"/>
    <mergeCell ref="D82:J82"/>
    <mergeCell ref="Q82:W82"/>
    <mergeCell ref="B76:I76"/>
    <mergeCell ref="C77:I77"/>
    <mergeCell ref="C78:I79"/>
    <mergeCell ref="Q78:W78"/>
    <mergeCell ref="Q79:W79"/>
    <mergeCell ref="B45:C45"/>
    <mergeCell ref="M45:P45"/>
    <mergeCell ref="A47:E47"/>
    <mergeCell ref="H47:I47"/>
    <mergeCell ref="B44:C44"/>
    <mergeCell ref="M44:P44"/>
    <mergeCell ref="D35:P35"/>
    <mergeCell ref="B37:D37"/>
    <mergeCell ref="B39:C39"/>
    <mergeCell ref="B41:C41"/>
    <mergeCell ref="B42:C42"/>
    <mergeCell ref="N41:P41"/>
    <mergeCell ref="N42:P42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B71:I71"/>
    <mergeCell ref="B72:C72"/>
    <mergeCell ref="Q70:W70"/>
    <mergeCell ref="C69:I70"/>
    <mergeCell ref="A36:C36"/>
    <mergeCell ref="B38:C38"/>
    <mergeCell ref="N36:P36"/>
    <mergeCell ref="N38:P38"/>
    <mergeCell ref="N39:P39"/>
    <mergeCell ref="B40:D40"/>
    <mergeCell ref="H57:I57"/>
    <mergeCell ref="B55:E55"/>
    <mergeCell ref="Q50:R50"/>
    <mergeCell ref="Q51:R51"/>
    <mergeCell ref="Q48:R48"/>
    <mergeCell ref="B43:D43"/>
    <mergeCell ref="H62:I62"/>
    <mergeCell ref="B60:E60"/>
    <mergeCell ref="H60:I60"/>
    <mergeCell ref="H61:I61"/>
    <mergeCell ref="Q69:W69"/>
    <mergeCell ref="B54:E54"/>
    <mergeCell ref="H54:I54"/>
    <mergeCell ref="B56:E56"/>
    <mergeCell ref="H56:I56"/>
    <mergeCell ref="H48:I48"/>
    <mergeCell ref="B48:E48"/>
    <mergeCell ref="B51:E51"/>
    <mergeCell ref="H51:I51"/>
    <mergeCell ref="H50:I50"/>
    <mergeCell ref="H55:I55"/>
    <mergeCell ref="A53:E53"/>
    <mergeCell ref="H53:I53"/>
    <mergeCell ref="B49:E49"/>
    <mergeCell ref="H49:I49"/>
    <mergeCell ref="B50:E50"/>
    <mergeCell ref="C87:I87"/>
    <mergeCell ref="B57:E57"/>
    <mergeCell ref="D73:J73"/>
    <mergeCell ref="B73:C73"/>
    <mergeCell ref="C86:I86"/>
    <mergeCell ref="C85:I85"/>
    <mergeCell ref="B63:E63"/>
    <mergeCell ref="B58:E58"/>
    <mergeCell ref="H58:I58"/>
    <mergeCell ref="B61:E61"/>
    <mergeCell ref="H63:I63"/>
    <mergeCell ref="B59:E59"/>
    <mergeCell ref="H59:I59"/>
    <mergeCell ref="B67:I67"/>
    <mergeCell ref="C68:I68"/>
    <mergeCell ref="B62:E62"/>
  </mergeCells>
  <hyperlinks>
    <hyperlink ref="A43:XFD45" location="'1. CUTTING DOCKET'!A42" display="'1. CUTTING DOCKET'!A42" xr:uid="{44A98213-BFA7-47BC-8BCA-3EC486808C87}"/>
  </hyperlink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85546875" defaultRowHeight="15.75"/>
  <cols>
    <col min="1" max="1" width="3.85546875" style="181" customWidth="1"/>
    <col min="2" max="2" width="18.85546875" style="181" customWidth="1"/>
    <col min="3" max="3" width="13.85546875" style="181" customWidth="1"/>
    <col min="4" max="4" width="16.28515625" style="181" customWidth="1"/>
    <col min="5" max="6" width="12.85546875" style="184" customWidth="1"/>
    <col min="7" max="7" width="14" style="181" bestFit="1" customWidth="1"/>
    <col min="8" max="8" width="19.5703125" style="181" customWidth="1"/>
    <col min="9" max="256" width="9.85546875" style="181"/>
    <col min="257" max="257" width="3.85546875" style="181" customWidth="1"/>
    <col min="258" max="259" width="9.5703125" style="181" customWidth="1"/>
    <col min="260" max="261" width="14.7109375" style="181" customWidth="1"/>
    <col min="262" max="262" width="0" style="181" hidden="1" customWidth="1"/>
    <col min="263" max="269" width="9.5703125" style="181" customWidth="1"/>
    <col min="270" max="512" width="9.85546875" style="181"/>
    <col min="513" max="513" width="3.85546875" style="181" customWidth="1"/>
    <col min="514" max="515" width="9.5703125" style="181" customWidth="1"/>
    <col min="516" max="517" width="14.7109375" style="181" customWidth="1"/>
    <col min="518" max="518" width="0" style="181" hidden="1" customWidth="1"/>
    <col min="519" max="525" width="9.5703125" style="181" customWidth="1"/>
    <col min="526" max="768" width="9.85546875" style="181"/>
    <col min="769" max="769" width="3.85546875" style="181" customWidth="1"/>
    <col min="770" max="771" width="9.5703125" style="181" customWidth="1"/>
    <col min="772" max="773" width="14.7109375" style="181" customWidth="1"/>
    <col min="774" max="774" width="0" style="181" hidden="1" customWidth="1"/>
    <col min="775" max="781" width="9.5703125" style="181" customWidth="1"/>
    <col min="782" max="1024" width="9.85546875" style="181"/>
    <col min="1025" max="1025" width="3.85546875" style="181" customWidth="1"/>
    <col min="1026" max="1027" width="9.5703125" style="181" customWidth="1"/>
    <col min="1028" max="1029" width="14.7109375" style="181" customWidth="1"/>
    <col min="1030" max="1030" width="0" style="181" hidden="1" customWidth="1"/>
    <col min="1031" max="1037" width="9.5703125" style="181" customWidth="1"/>
    <col min="1038" max="1280" width="9.85546875" style="181"/>
    <col min="1281" max="1281" width="3.85546875" style="181" customWidth="1"/>
    <col min="1282" max="1283" width="9.5703125" style="181" customWidth="1"/>
    <col min="1284" max="1285" width="14.7109375" style="181" customWidth="1"/>
    <col min="1286" max="1286" width="0" style="181" hidden="1" customWidth="1"/>
    <col min="1287" max="1293" width="9.5703125" style="181" customWidth="1"/>
    <col min="1294" max="1536" width="9.85546875" style="181"/>
    <col min="1537" max="1537" width="3.85546875" style="181" customWidth="1"/>
    <col min="1538" max="1539" width="9.5703125" style="181" customWidth="1"/>
    <col min="1540" max="1541" width="14.7109375" style="181" customWidth="1"/>
    <col min="1542" max="1542" width="0" style="181" hidden="1" customWidth="1"/>
    <col min="1543" max="1549" width="9.5703125" style="181" customWidth="1"/>
    <col min="1550" max="1792" width="9.85546875" style="181"/>
    <col min="1793" max="1793" width="3.85546875" style="181" customWidth="1"/>
    <col min="1794" max="1795" width="9.5703125" style="181" customWidth="1"/>
    <col min="1796" max="1797" width="14.7109375" style="181" customWidth="1"/>
    <col min="1798" max="1798" width="0" style="181" hidden="1" customWidth="1"/>
    <col min="1799" max="1805" width="9.5703125" style="181" customWidth="1"/>
    <col min="1806" max="2048" width="9.85546875" style="181"/>
    <col min="2049" max="2049" width="3.85546875" style="181" customWidth="1"/>
    <col min="2050" max="2051" width="9.5703125" style="181" customWidth="1"/>
    <col min="2052" max="2053" width="14.7109375" style="181" customWidth="1"/>
    <col min="2054" max="2054" width="0" style="181" hidden="1" customWidth="1"/>
    <col min="2055" max="2061" width="9.5703125" style="181" customWidth="1"/>
    <col min="2062" max="2304" width="9.85546875" style="181"/>
    <col min="2305" max="2305" width="3.85546875" style="181" customWidth="1"/>
    <col min="2306" max="2307" width="9.5703125" style="181" customWidth="1"/>
    <col min="2308" max="2309" width="14.7109375" style="181" customWidth="1"/>
    <col min="2310" max="2310" width="0" style="181" hidden="1" customWidth="1"/>
    <col min="2311" max="2317" width="9.5703125" style="181" customWidth="1"/>
    <col min="2318" max="2560" width="9.85546875" style="181"/>
    <col min="2561" max="2561" width="3.85546875" style="181" customWidth="1"/>
    <col min="2562" max="2563" width="9.5703125" style="181" customWidth="1"/>
    <col min="2564" max="2565" width="14.7109375" style="181" customWidth="1"/>
    <col min="2566" max="2566" width="0" style="181" hidden="1" customWidth="1"/>
    <col min="2567" max="2573" width="9.5703125" style="181" customWidth="1"/>
    <col min="2574" max="2816" width="9.85546875" style="181"/>
    <col min="2817" max="2817" width="3.85546875" style="181" customWidth="1"/>
    <col min="2818" max="2819" width="9.5703125" style="181" customWidth="1"/>
    <col min="2820" max="2821" width="14.7109375" style="181" customWidth="1"/>
    <col min="2822" max="2822" width="0" style="181" hidden="1" customWidth="1"/>
    <col min="2823" max="2829" width="9.5703125" style="181" customWidth="1"/>
    <col min="2830" max="3072" width="9.85546875" style="181"/>
    <col min="3073" max="3073" width="3.85546875" style="181" customWidth="1"/>
    <col min="3074" max="3075" width="9.5703125" style="181" customWidth="1"/>
    <col min="3076" max="3077" width="14.7109375" style="181" customWidth="1"/>
    <col min="3078" max="3078" width="0" style="181" hidden="1" customWidth="1"/>
    <col min="3079" max="3085" width="9.5703125" style="181" customWidth="1"/>
    <col min="3086" max="3328" width="9.85546875" style="181"/>
    <col min="3329" max="3329" width="3.85546875" style="181" customWidth="1"/>
    <col min="3330" max="3331" width="9.5703125" style="181" customWidth="1"/>
    <col min="3332" max="3333" width="14.7109375" style="181" customWidth="1"/>
    <col min="3334" max="3334" width="0" style="181" hidden="1" customWidth="1"/>
    <col min="3335" max="3341" width="9.5703125" style="181" customWidth="1"/>
    <col min="3342" max="3584" width="9.85546875" style="181"/>
    <col min="3585" max="3585" width="3.85546875" style="181" customWidth="1"/>
    <col min="3586" max="3587" width="9.5703125" style="181" customWidth="1"/>
    <col min="3588" max="3589" width="14.7109375" style="181" customWidth="1"/>
    <col min="3590" max="3590" width="0" style="181" hidden="1" customWidth="1"/>
    <col min="3591" max="3597" width="9.5703125" style="181" customWidth="1"/>
    <col min="3598" max="3840" width="9.85546875" style="181"/>
    <col min="3841" max="3841" width="3.85546875" style="181" customWidth="1"/>
    <col min="3842" max="3843" width="9.5703125" style="181" customWidth="1"/>
    <col min="3844" max="3845" width="14.7109375" style="181" customWidth="1"/>
    <col min="3846" max="3846" width="0" style="181" hidden="1" customWidth="1"/>
    <col min="3847" max="3853" width="9.5703125" style="181" customWidth="1"/>
    <col min="3854" max="4096" width="9.85546875" style="181"/>
    <col min="4097" max="4097" width="3.85546875" style="181" customWidth="1"/>
    <col min="4098" max="4099" width="9.5703125" style="181" customWidth="1"/>
    <col min="4100" max="4101" width="14.7109375" style="181" customWidth="1"/>
    <col min="4102" max="4102" width="0" style="181" hidden="1" customWidth="1"/>
    <col min="4103" max="4109" width="9.5703125" style="181" customWidth="1"/>
    <col min="4110" max="4352" width="9.85546875" style="181"/>
    <col min="4353" max="4353" width="3.85546875" style="181" customWidth="1"/>
    <col min="4354" max="4355" width="9.5703125" style="181" customWidth="1"/>
    <col min="4356" max="4357" width="14.7109375" style="181" customWidth="1"/>
    <col min="4358" max="4358" width="0" style="181" hidden="1" customWidth="1"/>
    <col min="4359" max="4365" width="9.5703125" style="181" customWidth="1"/>
    <col min="4366" max="4608" width="9.85546875" style="181"/>
    <col min="4609" max="4609" width="3.85546875" style="181" customWidth="1"/>
    <col min="4610" max="4611" width="9.5703125" style="181" customWidth="1"/>
    <col min="4612" max="4613" width="14.7109375" style="181" customWidth="1"/>
    <col min="4614" max="4614" width="0" style="181" hidden="1" customWidth="1"/>
    <col min="4615" max="4621" width="9.5703125" style="181" customWidth="1"/>
    <col min="4622" max="4864" width="9.85546875" style="181"/>
    <col min="4865" max="4865" width="3.85546875" style="181" customWidth="1"/>
    <col min="4866" max="4867" width="9.5703125" style="181" customWidth="1"/>
    <col min="4868" max="4869" width="14.7109375" style="181" customWidth="1"/>
    <col min="4870" max="4870" width="0" style="181" hidden="1" customWidth="1"/>
    <col min="4871" max="4877" width="9.5703125" style="181" customWidth="1"/>
    <col min="4878" max="5120" width="9.85546875" style="181"/>
    <col min="5121" max="5121" width="3.85546875" style="181" customWidth="1"/>
    <col min="5122" max="5123" width="9.5703125" style="181" customWidth="1"/>
    <col min="5124" max="5125" width="14.7109375" style="181" customWidth="1"/>
    <col min="5126" max="5126" width="0" style="181" hidden="1" customWidth="1"/>
    <col min="5127" max="5133" width="9.5703125" style="181" customWidth="1"/>
    <col min="5134" max="5376" width="9.85546875" style="181"/>
    <col min="5377" max="5377" width="3.85546875" style="181" customWidth="1"/>
    <col min="5378" max="5379" width="9.5703125" style="181" customWidth="1"/>
    <col min="5380" max="5381" width="14.7109375" style="181" customWidth="1"/>
    <col min="5382" max="5382" width="0" style="181" hidden="1" customWidth="1"/>
    <col min="5383" max="5389" width="9.5703125" style="181" customWidth="1"/>
    <col min="5390" max="5632" width="9.85546875" style="181"/>
    <col min="5633" max="5633" width="3.85546875" style="181" customWidth="1"/>
    <col min="5634" max="5635" width="9.5703125" style="181" customWidth="1"/>
    <col min="5636" max="5637" width="14.7109375" style="181" customWidth="1"/>
    <col min="5638" max="5638" width="0" style="181" hidden="1" customWidth="1"/>
    <col min="5639" max="5645" width="9.5703125" style="181" customWidth="1"/>
    <col min="5646" max="5888" width="9.85546875" style="181"/>
    <col min="5889" max="5889" width="3.85546875" style="181" customWidth="1"/>
    <col min="5890" max="5891" width="9.5703125" style="181" customWidth="1"/>
    <col min="5892" max="5893" width="14.7109375" style="181" customWidth="1"/>
    <col min="5894" max="5894" width="0" style="181" hidden="1" customWidth="1"/>
    <col min="5895" max="5901" width="9.5703125" style="181" customWidth="1"/>
    <col min="5902" max="6144" width="9.85546875" style="181"/>
    <col min="6145" max="6145" width="3.85546875" style="181" customWidth="1"/>
    <col min="6146" max="6147" width="9.5703125" style="181" customWidth="1"/>
    <col min="6148" max="6149" width="14.7109375" style="181" customWidth="1"/>
    <col min="6150" max="6150" width="0" style="181" hidden="1" customWidth="1"/>
    <col min="6151" max="6157" width="9.5703125" style="181" customWidth="1"/>
    <col min="6158" max="6400" width="9.85546875" style="181"/>
    <col min="6401" max="6401" width="3.85546875" style="181" customWidth="1"/>
    <col min="6402" max="6403" width="9.5703125" style="181" customWidth="1"/>
    <col min="6404" max="6405" width="14.7109375" style="181" customWidth="1"/>
    <col min="6406" max="6406" width="0" style="181" hidden="1" customWidth="1"/>
    <col min="6407" max="6413" width="9.5703125" style="181" customWidth="1"/>
    <col min="6414" max="6656" width="9.85546875" style="181"/>
    <col min="6657" max="6657" width="3.85546875" style="181" customWidth="1"/>
    <col min="6658" max="6659" width="9.5703125" style="181" customWidth="1"/>
    <col min="6660" max="6661" width="14.7109375" style="181" customWidth="1"/>
    <col min="6662" max="6662" width="0" style="181" hidden="1" customWidth="1"/>
    <col min="6663" max="6669" width="9.5703125" style="181" customWidth="1"/>
    <col min="6670" max="6912" width="9.85546875" style="181"/>
    <col min="6913" max="6913" width="3.85546875" style="181" customWidth="1"/>
    <col min="6914" max="6915" width="9.5703125" style="181" customWidth="1"/>
    <col min="6916" max="6917" width="14.7109375" style="181" customWidth="1"/>
    <col min="6918" max="6918" width="0" style="181" hidden="1" customWidth="1"/>
    <col min="6919" max="6925" width="9.5703125" style="181" customWidth="1"/>
    <col min="6926" max="7168" width="9.85546875" style="181"/>
    <col min="7169" max="7169" width="3.85546875" style="181" customWidth="1"/>
    <col min="7170" max="7171" width="9.5703125" style="181" customWidth="1"/>
    <col min="7172" max="7173" width="14.7109375" style="181" customWidth="1"/>
    <col min="7174" max="7174" width="0" style="181" hidden="1" customWidth="1"/>
    <col min="7175" max="7181" width="9.5703125" style="181" customWidth="1"/>
    <col min="7182" max="7424" width="9.85546875" style="181"/>
    <col min="7425" max="7425" width="3.85546875" style="181" customWidth="1"/>
    <col min="7426" max="7427" width="9.5703125" style="181" customWidth="1"/>
    <col min="7428" max="7429" width="14.7109375" style="181" customWidth="1"/>
    <col min="7430" max="7430" width="0" style="181" hidden="1" customWidth="1"/>
    <col min="7431" max="7437" width="9.5703125" style="181" customWidth="1"/>
    <col min="7438" max="7680" width="9.85546875" style="181"/>
    <col min="7681" max="7681" width="3.85546875" style="181" customWidth="1"/>
    <col min="7682" max="7683" width="9.5703125" style="181" customWidth="1"/>
    <col min="7684" max="7685" width="14.7109375" style="181" customWidth="1"/>
    <col min="7686" max="7686" width="0" style="181" hidden="1" customWidth="1"/>
    <col min="7687" max="7693" width="9.5703125" style="181" customWidth="1"/>
    <col min="7694" max="7936" width="9.85546875" style="181"/>
    <col min="7937" max="7937" width="3.85546875" style="181" customWidth="1"/>
    <col min="7938" max="7939" width="9.5703125" style="181" customWidth="1"/>
    <col min="7940" max="7941" width="14.7109375" style="181" customWidth="1"/>
    <col min="7942" max="7942" width="0" style="181" hidden="1" customWidth="1"/>
    <col min="7943" max="7949" width="9.5703125" style="181" customWidth="1"/>
    <col min="7950" max="8192" width="9.85546875" style="181"/>
    <col min="8193" max="8193" width="3.85546875" style="181" customWidth="1"/>
    <col min="8194" max="8195" width="9.5703125" style="181" customWidth="1"/>
    <col min="8196" max="8197" width="14.7109375" style="181" customWidth="1"/>
    <col min="8198" max="8198" width="0" style="181" hidden="1" customWidth="1"/>
    <col min="8199" max="8205" width="9.5703125" style="181" customWidth="1"/>
    <col min="8206" max="8448" width="9.85546875" style="181"/>
    <col min="8449" max="8449" width="3.85546875" style="181" customWidth="1"/>
    <col min="8450" max="8451" width="9.5703125" style="181" customWidth="1"/>
    <col min="8452" max="8453" width="14.7109375" style="181" customWidth="1"/>
    <col min="8454" max="8454" width="0" style="181" hidden="1" customWidth="1"/>
    <col min="8455" max="8461" width="9.5703125" style="181" customWidth="1"/>
    <col min="8462" max="8704" width="9.85546875" style="181"/>
    <col min="8705" max="8705" width="3.85546875" style="181" customWidth="1"/>
    <col min="8706" max="8707" width="9.5703125" style="181" customWidth="1"/>
    <col min="8708" max="8709" width="14.7109375" style="181" customWidth="1"/>
    <col min="8710" max="8710" width="0" style="181" hidden="1" customWidth="1"/>
    <col min="8711" max="8717" width="9.5703125" style="181" customWidth="1"/>
    <col min="8718" max="8960" width="9.85546875" style="181"/>
    <col min="8961" max="8961" width="3.85546875" style="181" customWidth="1"/>
    <col min="8962" max="8963" width="9.5703125" style="181" customWidth="1"/>
    <col min="8964" max="8965" width="14.7109375" style="181" customWidth="1"/>
    <col min="8966" max="8966" width="0" style="181" hidden="1" customWidth="1"/>
    <col min="8967" max="8973" width="9.5703125" style="181" customWidth="1"/>
    <col min="8974" max="9216" width="9.85546875" style="181"/>
    <col min="9217" max="9217" width="3.85546875" style="181" customWidth="1"/>
    <col min="9218" max="9219" width="9.5703125" style="181" customWidth="1"/>
    <col min="9220" max="9221" width="14.7109375" style="181" customWidth="1"/>
    <col min="9222" max="9222" width="0" style="181" hidden="1" customWidth="1"/>
    <col min="9223" max="9229" width="9.5703125" style="181" customWidth="1"/>
    <col min="9230" max="9472" width="9.85546875" style="181"/>
    <col min="9473" max="9473" width="3.85546875" style="181" customWidth="1"/>
    <col min="9474" max="9475" width="9.5703125" style="181" customWidth="1"/>
    <col min="9476" max="9477" width="14.7109375" style="181" customWidth="1"/>
    <col min="9478" max="9478" width="0" style="181" hidden="1" customWidth="1"/>
    <col min="9479" max="9485" width="9.5703125" style="181" customWidth="1"/>
    <col min="9486" max="9728" width="9.85546875" style="181"/>
    <col min="9729" max="9729" width="3.85546875" style="181" customWidth="1"/>
    <col min="9730" max="9731" width="9.5703125" style="181" customWidth="1"/>
    <col min="9732" max="9733" width="14.7109375" style="181" customWidth="1"/>
    <col min="9734" max="9734" width="0" style="181" hidden="1" customWidth="1"/>
    <col min="9735" max="9741" width="9.5703125" style="181" customWidth="1"/>
    <col min="9742" max="9984" width="9.85546875" style="181"/>
    <col min="9985" max="9985" width="3.85546875" style="181" customWidth="1"/>
    <col min="9986" max="9987" width="9.5703125" style="181" customWidth="1"/>
    <col min="9988" max="9989" width="14.7109375" style="181" customWidth="1"/>
    <col min="9990" max="9990" width="0" style="181" hidden="1" customWidth="1"/>
    <col min="9991" max="9997" width="9.5703125" style="181" customWidth="1"/>
    <col min="9998" max="10240" width="9.85546875" style="181"/>
    <col min="10241" max="10241" width="3.85546875" style="181" customWidth="1"/>
    <col min="10242" max="10243" width="9.5703125" style="181" customWidth="1"/>
    <col min="10244" max="10245" width="14.7109375" style="181" customWidth="1"/>
    <col min="10246" max="10246" width="0" style="181" hidden="1" customWidth="1"/>
    <col min="10247" max="10253" width="9.5703125" style="181" customWidth="1"/>
    <col min="10254" max="10496" width="9.85546875" style="181"/>
    <col min="10497" max="10497" width="3.85546875" style="181" customWidth="1"/>
    <col min="10498" max="10499" width="9.5703125" style="181" customWidth="1"/>
    <col min="10500" max="10501" width="14.7109375" style="181" customWidth="1"/>
    <col min="10502" max="10502" width="0" style="181" hidden="1" customWidth="1"/>
    <col min="10503" max="10509" width="9.5703125" style="181" customWidth="1"/>
    <col min="10510" max="10752" width="9.85546875" style="181"/>
    <col min="10753" max="10753" width="3.85546875" style="181" customWidth="1"/>
    <col min="10754" max="10755" width="9.5703125" style="181" customWidth="1"/>
    <col min="10756" max="10757" width="14.7109375" style="181" customWidth="1"/>
    <col min="10758" max="10758" width="0" style="181" hidden="1" customWidth="1"/>
    <col min="10759" max="10765" width="9.5703125" style="181" customWidth="1"/>
    <col min="10766" max="11008" width="9.85546875" style="181"/>
    <col min="11009" max="11009" width="3.85546875" style="181" customWidth="1"/>
    <col min="11010" max="11011" width="9.5703125" style="181" customWidth="1"/>
    <col min="11012" max="11013" width="14.7109375" style="181" customWidth="1"/>
    <col min="11014" max="11014" width="0" style="181" hidden="1" customWidth="1"/>
    <col min="11015" max="11021" width="9.5703125" style="181" customWidth="1"/>
    <col min="11022" max="11264" width="9.85546875" style="181"/>
    <col min="11265" max="11265" width="3.85546875" style="181" customWidth="1"/>
    <col min="11266" max="11267" width="9.5703125" style="181" customWidth="1"/>
    <col min="11268" max="11269" width="14.7109375" style="181" customWidth="1"/>
    <col min="11270" max="11270" width="0" style="181" hidden="1" customWidth="1"/>
    <col min="11271" max="11277" width="9.5703125" style="181" customWidth="1"/>
    <col min="11278" max="11520" width="9.85546875" style="181"/>
    <col min="11521" max="11521" width="3.85546875" style="181" customWidth="1"/>
    <col min="11522" max="11523" width="9.5703125" style="181" customWidth="1"/>
    <col min="11524" max="11525" width="14.7109375" style="181" customWidth="1"/>
    <col min="11526" max="11526" width="0" style="181" hidden="1" customWidth="1"/>
    <col min="11527" max="11533" width="9.5703125" style="181" customWidth="1"/>
    <col min="11534" max="11776" width="9.85546875" style="181"/>
    <col min="11777" max="11777" width="3.85546875" style="181" customWidth="1"/>
    <col min="11778" max="11779" width="9.5703125" style="181" customWidth="1"/>
    <col min="11780" max="11781" width="14.7109375" style="181" customWidth="1"/>
    <col min="11782" max="11782" width="0" style="181" hidden="1" customWidth="1"/>
    <col min="11783" max="11789" width="9.5703125" style="181" customWidth="1"/>
    <col min="11790" max="12032" width="9.85546875" style="181"/>
    <col min="12033" max="12033" width="3.85546875" style="181" customWidth="1"/>
    <col min="12034" max="12035" width="9.5703125" style="181" customWidth="1"/>
    <col min="12036" max="12037" width="14.7109375" style="181" customWidth="1"/>
    <col min="12038" max="12038" width="0" style="181" hidden="1" customWidth="1"/>
    <col min="12039" max="12045" width="9.5703125" style="181" customWidth="1"/>
    <col min="12046" max="12288" width="9.85546875" style="181"/>
    <col min="12289" max="12289" width="3.85546875" style="181" customWidth="1"/>
    <col min="12290" max="12291" width="9.5703125" style="181" customWidth="1"/>
    <col min="12292" max="12293" width="14.7109375" style="181" customWidth="1"/>
    <col min="12294" max="12294" width="0" style="181" hidden="1" customWidth="1"/>
    <col min="12295" max="12301" width="9.5703125" style="181" customWidth="1"/>
    <col min="12302" max="12544" width="9.85546875" style="181"/>
    <col min="12545" max="12545" width="3.85546875" style="181" customWidth="1"/>
    <col min="12546" max="12547" width="9.5703125" style="181" customWidth="1"/>
    <col min="12548" max="12549" width="14.7109375" style="181" customWidth="1"/>
    <col min="12550" max="12550" width="0" style="181" hidden="1" customWidth="1"/>
    <col min="12551" max="12557" width="9.5703125" style="181" customWidth="1"/>
    <col min="12558" max="12800" width="9.85546875" style="181"/>
    <col min="12801" max="12801" width="3.85546875" style="181" customWidth="1"/>
    <col min="12802" max="12803" width="9.5703125" style="181" customWidth="1"/>
    <col min="12804" max="12805" width="14.7109375" style="181" customWidth="1"/>
    <col min="12806" max="12806" width="0" style="181" hidden="1" customWidth="1"/>
    <col min="12807" max="12813" width="9.5703125" style="181" customWidth="1"/>
    <col min="12814" max="13056" width="9.85546875" style="181"/>
    <col min="13057" max="13057" width="3.85546875" style="181" customWidth="1"/>
    <col min="13058" max="13059" width="9.5703125" style="181" customWidth="1"/>
    <col min="13060" max="13061" width="14.7109375" style="181" customWidth="1"/>
    <col min="13062" max="13062" width="0" style="181" hidden="1" customWidth="1"/>
    <col min="13063" max="13069" width="9.5703125" style="181" customWidth="1"/>
    <col min="13070" max="13312" width="9.85546875" style="181"/>
    <col min="13313" max="13313" width="3.85546875" style="181" customWidth="1"/>
    <col min="13314" max="13315" width="9.5703125" style="181" customWidth="1"/>
    <col min="13316" max="13317" width="14.7109375" style="181" customWidth="1"/>
    <col min="13318" max="13318" width="0" style="181" hidden="1" customWidth="1"/>
    <col min="13319" max="13325" width="9.5703125" style="181" customWidth="1"/>
    <col min="13326" max="13568" width="9.85546875" style="181"/>
    <col min="13569" max="13569" width="3.85546875" style="181" customWidth="1"/>
    <col min="13570" max="13571" width="9.5703125" style="181" customWidth="1"/>
    <col min="13572" max="13573" width="14.7109375" style="181" customWidth="1"/>
    <col min="13574" max="13574" width="0" style="181" hidden="1" customWidth="1"/>
    <col min="13575" max="13581" width="9.5703125" style="181" customWidth="1"/>
    <col min="13582" max="13824" width="9.85546875" style="181"/>
    <col min="13825" max="13825" width="3.85546875" style="181" customWidth="1"/>
    <col min="13826" max="13827" width="9.5703125" style="181" customWidth="1"/>
    <col min="13828" max="13829" width="14.7109375" style="181" customWidth="1"/>
    <col min="13830" max="13830" width="0" style="181" hidden="1" customWidth="1"/>
    <col min="13831" max="13837" width="9.5703125" style="181" customWidth="1"/>
    <col min="13838" max="14080" width="9.85546875" style="181"/>
    <col min="14081" max="14081" width="3.85546875" style="181" customWidth="1"/>
    <col min="14082" max="14083" width="9.5703125" style="181" customWidth="1"/>
    <col min="14084" max="14085" width="14.7109375" style="181" customWidth="1"/>
    <col min="14086" max="14086" width="0" style="181" hidden="1" customWidth="1"/>
    <col min="14087" max="14093" width="9.5703125" style="181" customWidth="1"/>
    <col min="14094" max="14336" width="9.85546875" style="181"/>
    <col min="14337" max="14337" width="3.85546875" style="181" customWidth="1"/>
    <col min="14338" max="14339" width="9.5703125" style="181" customWidth="1"/>
    <col min="14340" max="14341" width="14.7109375" style="181" customWidth="1"/>
    <col min="14342" max="14342" width="0" style="181" hidden="1" customWidth="1"/>
    <col min="14343" max="14349" width="9.5703125" style="181" customWidth="1"/>
    <col min="14350" max="14592" width="9.85546875" style="181"/>
    <col min="14593" max="14593" width="3.85546875" style="181" customWidth="1"/>
    <col min="14594" max="14595" width="9.5703125" style="181" customWidth="1"/>
    <col min="14596" max="14597" width="14.7109375" style="181" customWidth="1"/>
    <col min="14598" max="14598" width="0" style="181" hidden="1" customWidth="1"/>
    <col min="14599" max="14605" width="9.5703125" style="181" customWidth="1"/>
    <col min="14606" max="14848" width="9.85546875" style="181"/>
    <col min="14849" max="14849" width="3.85546875" style="181" customWidth="1"/>
    <col min="14850" max="14851" width="9.5703125" style="181" customWidth="1"/>
    <col min="14852" max="14853" width="14.7109375" style="181" customWidth="1"/>
    <col min="14854" max="14854" width="0" style="181" hidden="1" customWidth="1"/>
    <col min="14855" max="14861" width="9.5703125" style="181" customWidth="1"/>
    <col min="14862" max="15104" width="9.85546875" style="181"/>
    <col min="15105" max="15105" width="3.85546875" style="181" customWidth="1"/>
    <col min="15106" max="15107" width="9.5703125" style="181" customWidth="1"/>
    <col min="15108" max="15109" width="14.7109375" style="181" customWidth="1"/>
    <col min="15110" max="15110" width="0" style="181" hidden="1" customWidth="1"/>
    <col min="15111" max="15117" width="9.5703125" style="181" customWidth="1"/>
    <col min="15118" max="15360" width="9.85546875" style="181"/>
    <col min="15361" max="15361" width="3.85546875" style="181" customWidth="1"/>
    <col min="15362" max="15363" width="9.5703125" style="181" customWidth="1"/>
    <col min="15364" max="15365" width="14.7109375" style="181" customWidth="1"/>
    <col min="15366" max="15366" width="0" style="181" hidden="1" customWidth="1"/>
    <col min="15367" max="15373" width="9.5703125" style="181" customWidth="1"/>
    <col min="15374" max="15616" width="9.85546875" style="181"/>
    <col min="15617" max="15617" width="3.85546875" style="181" customWidth="1"/>
    <col min="15618" max="15619" width="9.5703125" style="181" customWidth="1"/>
    <col min="15620" max="15621" width="14.7109375" style="181" customWidth="1"/>
    <col min="15622" max="15622" width="0" style="181" hidden="1" customWidth="1"/>
    <col min="15623" max="15629" width="9.5703125" style="181" customWidth="1"/>
    <col min="15630" max="15872" width="9.85546875" style="181"/>
    <col min="15873" max="15873" width="3.85546875" style="181" customWidth="1"/>
    <col min="15874" max="15875" width="9.5703125" style="181" customWidth="1"/>
    <col min="15876" max="15877" width="14.7109375" style="181" customWidth="1"/>
    <col min="15878" max="15878" width="0" style="181" hidden="1" customWidth="1"/>
    <col min="15879" max="15885" width="9.5703125" style="181" customWidth="1"/>
    <col min="15886" max="16128" width="9.85546875" style="181"/>
    <col min="16129" max="16129" width="3.85546875" style="181" customWidth="1"/>
    <col min="16130" max="16131" width="9.5703125" style="181" customWidth="1"/>
    <col min="16132" max="16133" width="14.7109375" style="181" customWidth="1"/>
    <col min="16134" max="16134" width="0" style="181" hidden="1" customWidth="1"/>
    <col min="16135" max="16141" width="9.5703125" style="181" customWidth="1"/>
    <col min="16142" max="16384" width="9.85546875" style="181"/>
  </cols>
  <sheetData>
    <row r="1" spans="1:8" s="139" customFormat="1" ht="14.1" customHeight="1">
      <c r="A1" s="133"/>
      <c r="B1" s="134" t="s">
        <v>0</v>
      </c>
      <c r="C1" s="135" t="s">
        <v>154</v>
      </c>
      <c r="D1" s="136"/>
      <c r="E1" s="137"/>
      <c r="F1" s="137"/>
      <c r="G1" s="136"/>
      <c r="H1" s="138"/>
    </row>
    <row r="2" spans="1:8" s="139" customFormat="1" ht="14.1" customHeight="1" thickBot="1">
      <c r="A2" s="140"/>
      <c r="B2" s="141" t="s">
        <v>2</v>
      </c>
      <c r="C2" s="142" t="s">
        <v>3</v>
      </c>
      <c r="E2" s="143"/>
      <c r="F2" s="143"/>
      <c r="H2" s="144"/>
    </row>
    <row r="3" spans="1:8" s="139" customFormat="1" ht="14.1" customHeight="1" thickBot="1">
      <c r="A3" s="140"/>
      <c r="B3" s="141" t="s">
        <v>4</v>
      </c>
      <c r="C3" s="145" t="s">
        <v>156</v>
      </c>
      <c r="E3" s="562" t="s">
        <v>157</v>
      </c>
      <c r="F3" s="563"/>
      <c r="G3" s="146">
        <f ca="1">TODAY()</f>
        <v>45590</v>
      </c>
      <c r="H3" s="144"/>
    </row>
    <row r="4" spans="1:8" s="150" customFormat="1" ht="3.95" customHeight="1" thickBot="1">
      <c r="A4" s="147"/>
      <c r="B4" s="148"/>
      <c r="C4" s="148"/>
      <c r="D4" s="148"/>
      <c r="E4" s="149"/>
      <c r="F4" s="149"/>
      <c r="G4" s="148"/>
      <c r="H4" s="144"/>
    </row>
    <row r="5" spans="1:8" s="150" customFormat="1" ht="17.25" customHeight="1" thickBot="1">
      <c r="A5" s="147"/>
      <c r="B5" s="151" t="s">
        <v>158</v>
      </c>
      <c r="C5" s="564" t="str">
        <f>'1. CUTTING DOCKET'!L14</f>
        <v>LOYALIST</v>
      </c>
      <c r="D5" s="565"/>
      <c r="E5" s="152" t="s">
        <v>159</v>
      </c>
      <c r="F5" s="564" t="str">
        <f>'1. CUTTING DOCKET'!D9</f>
        <v>SS24</v>
      </c>
      <c r="G5" s="565"/>
      <c r="H5" s="144"/>
    </row>
    <row r="6" spans="1:8" s="150" customFormat="1" ht="3.95" customHeight="1" thickBot="1">
      <c r="A6" s="147"/>
      <c r="B6" s="153"/>
      <c r="C6" s="148"/>
      <c r="D6" s="148"/>
      <c r="E6" s="154"/>
      <c r="F6" s="149"/>
      <c r="G6" s="148"/>
      <c r="H6" s="144"/>
    </row>
    <row r="7" spans="1:8" s="150" customFormat="1" ht="26.45" customHeight="1" thickBot="1">
      <c r="A7" s="147"/>
      <c r="B7" s="151" t="s">
        <v>226</v>
      </c>
      <c r="C7" s="566" t="str">
        <f>'1. CUTTING DOCKET'!D7</f>
        <v>LYLTS254</v>
      </c>
      <c r="D7" s="567"/>
      <c r="E7" s="152" t="s">
        <v>161</v>
      </c>
      <c r="F7" s="564" t="str">
        <f>'1. CUTTING DOCKET'!D10</f>
        <v>LS TEE</v>
      </c>
      <c r="G7" s="565"/>
      <c r="H7" s="144"/>
    </row>
    <row r="8" spans="1:8" s="150" customFormat="1" ht="9" customHeight="1" thickBot="1">
      <c r="A8" s="155"/>
      <c r="B8" s="156"/>
      <c r="C8" s="156"/>
      <c r="D8" s="156"/>
      <c r="E8" s="157"/>
      <c r="F8" s="157"/>
      <c r="G8" s="156"/>
      <c r="H8" s="138"/>
    </row>
    <row r="9" spans="1:8" s="162" customFormat="1" ht="26.45" customHeight="1" thickBot="1">
      <c r="A9" s="158"/>
      <c r="B9" s="159" t="s">
        <v>217</v>
      </c>
      <c r="C9" s="559" t="s">
        <v>214</v>
      </c>
      <c r="D9" s="560"/>
      <c r="E9" s="560"/>
      <c r="F9" s="561"/>
      <c r="G9" s="160" t="s">
        <v>218</v>
      </c>
      <c r="H9" s="161" t="s">
        <v>227</v>
      </c>
    </row>
    <row r="10" spans="1:8" s="150" customFormat="1" ht="57" customHeight="1">
      <c r="A10" s="163">
        <v>1</v>
      </c>
      <c r="B10" s="164" t="s">
        <v>220</v>
      </c>
      <c r="C10" s="547" t="s">
        <v>221</v>
      </c>
      <c r="D10" s="548"/>
      <c r="E10" s="548"/>
      <c r="F10" s="549"/>
      <c r="G10" s="165"/>
      <c r="H10" s="166"/>
    </row>
    <row r="11" spans="1:8" s="150" customFormat="1" ht="57" customHeight="1">
      <c r="A11" s="167">
        <v>2</v>
      </c>
      <c r="B11" s="168" t="s">
        <v>167</v>
      </c>
      <c r="C11" s="550" t="s">
        <v>221</v>
      </c>
      <c r="D11" s="551"/>
      <c r="E11" s="551"/>
      <c r="F11" s="552"/>
      <c r="G11" s="169"/>
      <c r="H11" s="170"/>
    </row>
    <row r="12" spans="1:8" s="150" customFormat="1" ht="57" customHeight="1">
      <c r="A12" s="167">
        <v>3</v>
      </c>
      <c r="B12" s="168" t="s">
        <v>168</v>
      </c>
      <c r="C12" s="550" t="s">
        <v>222</v>
      </c>
      <c r="D12" s="551"/>
      <c r="E12" s="551"/>
      <c r="F12" s="552"/>
      <c r="G12" s="169"/>
      <c r="H12" s="170"/>
    </row>
    <row r="13" spans="1:8" s="150" customFormat="1" ht="49.5" customHeight="1">
      <c r="A13" s="167">
        <v>4</v>
      </c>
      <c r="B13" s="171" t="s">
        <v>170</v>
      </c>
      <c r="C13" s="550" t="s">
        <v>171</v>
      </c>
      <c r="D13" s="551"/>
      <c r="E13" s="551"/>
      <c r="F13" s="552"/>
      <c r="G13" s="169"/>
      <c r="H13" s="170"/>
    </row>
    <row r="14" spans="1:8" s="150" customFormat="1" ht="80.25" customHeight="1">
      <c r="A14" s="172">
        <v>5</v>
      </c>
      <c r="B14" s="168" t="s">
        <v>172</v>
      </c>
      <c r="C14" s="550" t="s">
        <v>228</v>
      </c>
      <c r="D14" s="551"/>
      <c r="E14" s="551"/>
      <c r="F14" s="552"/>
      <c r="G14" s="169"/>
      <c r="H14" s="170"/>
    </row>
    <row r="15" spans="1:8" s="150" customFormat="1" ht="100.5" customHeight="1">
      <c r="A15" s="172">
        <v>6</v>
      </c>
      <c r="B15" s="168" t="s">
        <v>174</v>
      </c>
      <c r="C15" s="550" t="s">
        <v>224</v>
      </c>
      <c r="D15" s="551"/>
      <c r="E15" s="551"/>
      <c r="F15" s="552"/>
      <c r="G15" s="169"/>
      <c r="H15" s="170"/>
    </row>
    <row r="16" spans="1:8" s="150" customFormat="1" ht="57" customHeight="1">
      <c r="A16" s="167">
        <v>7</v>
      </c>
      <c r="B16" s="171" t="s">
        <v>175</v>
      </c>
      <c r="C16" s="553" t="str">
        <f>'1. CUTTING DOCKET'!C66</f>
        <v>IN Ở BTP THÂN TRƯỚC VÀ TAY TRÁI NGƯỜI MẶC</v>
      </c>
      <c r="D16" s="551"/>
      <c r="E16" s="551"/>
      <c r="F16" s="552"/>
      <c r="G16" s="169"/>
      <c r="H16" s="170"/>
    </row>
    <row r="17" spans="1:8" s="150" customFormat="1" ht="57" customHeight="1">
      <c r="A17" s="167"/>
      <c r="B17" s="173" t="s">
        <v>176</v>
      </c>
      <c r="C17" s="553" t="str">
        <f>'1. CUTTING DOCKET'!C75</f>
        <v>KHÔNG THÊU</v>
      </c>
      <c r="D17" s="551"/>
      <c r="E17" s="551"/>
      <c r="F17" s="552"/>
      <c r="G17" s="174"/>
      <c r="H17" s="175"/>
    </row>
    <row r="18" spans="1:8" s="150" customFormat="1" ht="58.5" customHeight="1">
      <c r="A18" s="167">
        <v>9</v>
      </c>
      <c r="B18" s="171" t="s">
        <v>177</v>
      </c>
      <c r="C18" s="553" t="str">
        <f>'1. CUTTING DOCKET'!C84</f>
        <v>KHÔNG WASH</v>
      </c>
      <c r="D18" s="551"/>
      <c r="E18" s="551"/>
      <c r="F18" s="552"/>
      <c r="G18" s="169"/>
      <c r="H18" s="170"/>
    </row>
    <row r="19" spans="1:8" s="150" customFormat="1" ht="58.5" customHeight="1" thickBot="1">
      <c r="A19" s="176">
        <v>10</v>
      </c>
      <c r="B19" s="177" t="s">
        <v>178</v>
      </c>
      <c r="C19" s="541"/>
      <c r="D19" s="542"/>
      <c r="E19" s="542"/>
      <c r="F19" s="543"/>
      <c r="G19" s="178"/>
      <c r="H19" s="179"/>
    </row>
    <row r="20" spans="1:8" ht="5.45" customHeight="1">
      <c r="A20" s="162"/>
      <c r="B20" s="162"/>
      <c r="C20" s="154"/>
      <c r="D20" s="154"/>
      <c r="E20" s="154"/>
      <c r="F20" s="154"/>
      <c r="G20" s="162"/>
      <c r="H20" s="180"/>
    </row>
    <row r="21" spans="1:8" ht="39.950000000000003" customHeight="1">
      <c r="A21" s="162"/>
      <c r="B21" s="182" t="s">
        <v>229</v>
      </c>
      <c r="C21" s="182" t="s">
        <v>230</v>
      </c>
      <c r="D21" s="183" t="s">
        <v>231</v>
      </c>
      <c r="E21" s="183" t="s">
        <v>232</v>
      </c>
      <c r="F21" s="183" t="s">
        <v>233</v>
      </c>
      <c r="G21" s="182" t="s">
        <v>234</v>
      </c>
      <c r="H21" s="182" t="s">
        <v>235</v>
      </c>
    </row>
    <row r="22" spans="1:8" ht="39.950000000000003" customHeight="1">
      <c r="A22" s="148"/>
      <c r="B22" s="139"/>
      <c r="C22" s="139"/>
      <c r="D22" s="139"/>
      <c r="E22" s="143"/>
      <c r="F22" s="143"/>
      <c r="G22" s="139"/>
      <c r="H22" s="139"/>
    </row>
    <row r="23" spans="1:8" ht="39.950000000000003" customHeight="1">
      <c r="A23" s="148"/>
      <c r="B23" s="139"/>
      <c r="C23" s="139"/>
      <c r="D23" s="139"/>
      <c r="E23" s="143"/>
      <c r="F23" s="143"/>
      <c r="G23" s="139"/>
      <c r="H23" s="139"/>
    </row>
    <row r="24" spans="1:8" ht="39.950000000000003" customHeight="1">
      <c r="A24" s="148"/>
      <c r="B24" s="139"/>
      <c r="C24" s="139"/>
      <c r="D24" s="139"/>
      <c r="E24" s="143"/>
      <c r="F24" s="143"/>
      <c r="G24" s="139"/>
      <c r="H24" s="139"/>
    </row>
    <row r="25" spans="1:8" ht="39.950000000000003" customHeight="1">
      <c r="A25" s="148"/>
      <c r="B25" s="139"/>
      <c r="C25" s="139"/>
      <c r="D25" s="139"/>
      <c r="E25" s="143"/>
      <c r="F25" s="143"/>
      <c r="G25" s="139"/>
      <c r="H25" s="139"/>
    </row>
    <row r="26" spans="1:8" ht="39.950000000000003" customHeight="1">
      <c r="A26" s="148"/>
      <c r="B26" s="139"/>
      <c r="C26" s="139"/>
      <c r="D26" s="139"/>
      <c r="E26" s="143"/>
      <c r="F26" s="143"/>
      <c r="G26" s="139"/>
      <c r="H26" s="139"/>
    </row>
    <row r="27" spans="1:8" ht="39.950000000000003" customHeight="1">
      <c r="A27" s="148"/>
      <c r="B27" s="139"/>
      <c r="C27" s="139"/>
      <c r="D27" s="139"/>
      <c r="E27" s="143"/>
      <c r="F27" s="143"/>
      <c r="G27" s="139"/>
      <c r="H27" s="139"/>
    </row>
    <row r="28" spans="1:8" ht="39.950000000000003" customHeight="1">
      <c r="A28" s="148"/>
      <c r="B28" s="139"/>
      <c r="C28" s="139"/>
      <c r="D28" s="139"/>
      <c r="E28" s="143"/>
      <c r="F28" s="143"/>
      <c r="G28" s="139"/>
      <c r="H28" s="139"/>
    </row>
    <row r="29" spans="1:8" ht="39.950000000000003" customHeight="1">
      <c r="A29" s="148"/>
      <c r="B29" s="139"/>
      <c r="C29" s="139"/>
      <c r="D29" s="139"/>
      <c r="E29" s="143"/>
      <c r="F29" s="143"/>
      <c r="G29" s="139"/>
      <c r="H29" s="139"/>
    </row>
    <row r="30" spans="1:8" ht="39.950000000000003" customHeight="1">
      <c r="A30" s="148"/>
      <c r="B30" s="139"/>
      <c r="C30" s="139"/>
      <c r="D30" s="139"/>
      <c r="E30" s="143"/>
      <c r="F30" s="143"/>
      <c r="G30" s="139"/>
      <c r="H30" s="139"/>
    </row>
    <row r="31" spans="1:8" ht="39.950000000000003" customHeight="1">
      <c r="A31" s="148"/>
      <c r="B31" s="139"/>
      <c r="C31" s="139"/>
      <c r="D31" s="139"/>
      <c r="E31" s="143"/>
      <c r="F31" s="143"/>
      <c r="G31" s="139"/>
      <c r="H31" s="139"/>
    </row>
    <row r="32" spans="1:8" ht="39.950000000000003" customHeight="1">
      <c r="A32" s="148"/>
      <c r="B32" s="139"/>
      <c r="C32" s="139"/>
      <c r="D32" s="139"/>
      <c r="E32" s="143"/>
      <c r="F32" s="143"/>
      <c r="G32" s="139"/>
      <c r="H32" s="139"/>
    </row>
    <row r="33" spans="1:8" ht="39.950000000000003" customHeight="1">
      <c r="A33" s="148"/>
      <c r="B33" s="139"/>
      <c r="C33" s="139"/>
      <c r="D33" s="139"/>
      <c r="E33" s="143"/>
      <c r="F33" s="143"/>
      <c r="G33" s="139"/>
      <c r="H33" s="139"/>
    </row>
    <row r="34" spans="1:8" ht="39.950000000000003" customHeight="1">
      <c r="A34" s="148"/>
      <c r="B34" s="139"/>
      <c r="C34" s="139"/>
      <c r="D34" s="139"/>
      <c r="E34" s="143"/>
      <c r="F34" s="143"/>
      <c r="G34" s="139"/>
      <c r="H34" s="139"/>
    </row>
    <row r="35" spans="1:8" ht="39.950000000000003" customHeight="1">
      <c r="A35" s="148"/>
      <c r="B35" s="139"/>
      <c r="C35" s="139"/>
      <c r="D35" s="139"/>
      <c r="E35" s="143"/>
      <c r="F35" s="143"/>
      <c r="G35" s="139"/>
      <c r="H35" s="139"/>
    </row>
    <row r="36" spans="1:8" ht="39.950000000000003" customHeight="1">
      <c r="A36" s="148"/>
      <c r="B36" s="139"/>
      <c r="C36" s="139"/>
      <c r="D36" s="139"/>
      <c r="E36" s="143"/>
      <c r="F36" s="143"/>
      <c r="G36" s="139"/>
      <c r="H36" s="139"/>
    </row>
    <row r="37" spans="1:8" ht="39.950000000000003" customHeight="1">
      <c r="A37" s="148"/>
      <c r="B37" s="139"/>
      <c r="C37" s="139"/>
      <c r="D37" s="139"/>
      <c r="E37" s="143"/>
      <c r="F37" s="143"/>
      <c r="G37" s="139"/>
      <c r="H37" s="139"/>
    </row>
    <row r="38" spans="1:8" ht="39.950000000000003" customHeight="1">
      <c r="A38" s="148"/>
      <c r="B38" s="139"/>
      <c r="C38" s="139"/>
      <c r="D38" s="139"/>
      <c r="E38" s="143"/>
      <c r="F38" s="143"/>
      <c r="G38" s="139"/>
      <c r="H38" s="139"/>
    </row>
    <row r="39" spans="1:8" ht="39.950000000000003" customHeight="1">
      <c r="A39" s="148"/>
      <c r="B39" s="139"/>
      <c r="C39" s="139"/>
      <c r="D39" s="139"/>
      <c r="E39" s="143"/>
      <c r="F39" s="143"/>
      <c r="G39" s="139"/>
      <c r="H39" s="139"/>
    </row>
    <row r="40" spans="1:8" ht="39.950000000000003" customHeight="1">
      <c r="A40" s="148"/>
      <c r="B40" s="139"/>
      <c r="C40" s="139"/>
      <c r="D40" s="139"/>
      <c r="E40" s="143"/>
      <c r="F40" s="143"/>
      <c r="G40" s="139"/>
      <c r="H40" s="139"/>
    </row>
    <row r="41" spans="1:8" ht="39.950000000000003" customHeight="1">
      <c r="A41" s="148"/>
      <c r="B41" s="139"/>
      <c r="C41" s="139"/>
      <c r="D41" s="139"/>
      <c r="E41" s="143"/>
      <c r="F41" s="143"/>
      <c r="G41" s="139"/>
      <c r="H41" s="139"/>
    </row>
    <row r="42" spans="1:8" ht="39.950000000000003" customHeight="1">
      <c r="A42" s="148"/>
      <c r="B42" s="139"/>
      <c r="C42" s="139"/>
      <c r="D42" s="139"/>
      <c r="E42" s="143"/>
      <c r="F42" s="143"/>
      <c r="G42" s="139"/>
      <c r="H42" s="139"/>
    </row>
    <row r="43" spans="1:8" ht="39.950000000000003" customHeight="1">
      <c r="A43" s="148"/>
      <c r="B43" s="139"/>
      <c r="C43" s="139"/>
      <c r="D43" s="139"/>
      <c r="E43" s="143"/>
      <c r="F43" s="143"/>
      <c r="G43" s="139"/>
      <c r="H43" s="139"/>
    </row>
    <row r="44" spans="1:8" ht="39.950000000000003" customHeight="1">
      <c r="A44" s="148"/>
      <c r="B44" s="139"/>
      <c r="C44" s="139"/>
      <c r="D44" s="139"/>
      <c r="E44" s="143"/>
      <c r="F44" s="143"/>
      <c r="G44" s="139"/>
      <c r="H44" s="139"/>
    </row>
    <row r="45" spans="1:8" ht="39.950000000000003" customHeight="1">
      <c r="A45" s="148"/>
      <c r="B45" s="139"/>
      <c r="C45" s="139"/>
      <c r="D45" s="139"/>
      <c r="E45" s="143"/>
      <c r="F45" s="143"/>
      <c r="G45" s="139"/>
      <c r="H45" s="139"/>
    </row>
    <row r="46" spans="1:8" ht="39.950000000000003" customHeight="1">
      <c r="A46" s="148"/>
      <c r="B46" s="139"/>
      <c r="C46" s="139"/>
      <c r="D46" s="139"/>
      <c r="E46" s="143"/>
      <c r="F46" s="143"/>
      <c r="G46" s="139"/>
      <c r="H46" s="139"/>
    </row>
    <row r="47" spans="1:8" ht="39.950000000000003" customHeight="1">
      <c r="A47" s="148"/>
      <c r="B47" s="139"/>
      <c r="C47" s="139"/>
      <c r="D47" s="139"/>
      <c r="E47" s="143"/>
      <c r="F47" s="143"/>
      <c r="G47" s="139"/>
      <c r="H47" s="139"/>
    </row>
    <row r="48" spans="1:8" ht="39.950000000000003" customHeight="1">
      <c r="A48" s="148"/>
      <c r="B48" s="139"/>
      <c r="C48" s="139"/>
      <c r="D48" s="139"/>
      <c r="E48" s="143"/>
      <c r="F48" s="143"/>
      <c r="G48" s="139"/>
      <c r="H48" s="139"/>
    </row>
    <row r="49" spans="1:8" ht="39.950000000000003" customHeight="1">
      <c r="A49" s="148"/>
      <c r="B49" s="139"/>
      <c r="C49" s="139"/>
      <c r="D49" s="139"/>
      <c r="E49" s="143"/>
      <c r="F49" s="143"/>
      <c r="G49" s="139"/>
      <c r="H49" s="139"/>
    </row>
    <row r="50" spans="1:8" ht="39.950000000000003" customHeight="1">
      <c r="A50" s="148"/>
      <c r="B50" s="139"/>
      <c r="C50" s="139"/>
      <c r="D50" s="139"/>
      <c r="E50" s="143"/>
      <c r="F50" s="143"/>
      <c r="G50" s="139"/>
      <c r="H50" s="139"/>
    </row>
    <row r="51" spans="1:8" ht="39.950000000000003" customHeight="1">
      <c r="A51" s="148"/>
      <c r="B51" s="139"/>
      <c r="C51" s="139"/>
      <c r="D51" s="139"/>
      <c r="E51" s="143"/>
      <c r="F51" s="143"/>
      <c r="G51" s="139"/>
      <c r="H51" s="139"/>
    </row>
    <row r="52" spans="1:8" ht="39.950000000000003" customHeight="1">
      <c r="A52" s="148"/>
      <c r="B52" s="139"/>
      <c r="C52" s="139"/>
      <c r="D52" s="139"/>
      <c r="E52" s="143"/>
      <c r="F52" s="143"/>
      <c r="G52" s="139"/>
      <c r="H52" s="139"/>
    </row>
    <row r="53" spans="1:8" ht="39.950000000000003" customHeight="1">
      <c r="A53" s="148"/>
      <c r="B53" s="139"/>
      <c r="C53" s="139"/>
      <c r="D53" s="139"/>
      <c r="E53" s="143"/>
      <c r="F53" s="143"/>
      <c r="G53" s="139"/>
      <c r="H53" s="139"/>
    </row>
    <row r="54" spans="1:8" ht="39.950000000000003" customHeight="1">
      <c r="A54" s="148"/>
      <c r="B54" s="139"/>
      <c r="C54" s="139"/>
      <c r="D54" s="139"/>
      <c r="E54" s="143"/>
      <c r="F54" s="143"/>
      <c r="G54" s="139"/>
      <c r="H54" s="139"/>
    </row>
    <row r="55" spans="1:8" ht="39.950000000000003" customHeight="1">
      <c r="A55" s="148"/>
      <c r="B55" s="139"/>
      <c r="C55" s="139"/>
      <c r="D55" s="139"/>
      <c r="E55" s="143"/>
      <c r="F55" s="143"/>
      <c r="G55" s="139"/>
      <c r="H55" s="139"/>
    </row>
    <row r="56" spans="1:8" ht="39.950000000000003" customHeight="1">
      <c r="A56" s="148"/>
      <c r="B56" s="139"/>
      <c r="C56" s="139"/>
      <c r="D56" s="139"/>
      <c r="E56" s="143"/>
      <c r="F56" s="143"/>
      <c r="G56" s="139"/>
      <c r="H56" s="139"/>
    </row>
    <row r="57" spans="1:8" ht="39.950000000000003" customHeight="1">
      <c r="A57" s="148"/>
      <c r="B57" s="139"/>
      <c r="C57" s="139"/>
      <c r="D57" s="139"/>
      <c r="E57" s="143"/>
      <c r="F57" s="143"/>
      <c r="G57" s="139"/>
      <c r="H57" s="139"/>
    </row>
    <row r="58" spans="1:8" ht="39.950000000000003" customHeight="1">
      <c r="A58" s="148"/>
      <c r="B58" s="139"/>
      <c r="C58" s="139"/>
      <c r="D58" s="139"/>
      <c r="E58" s="143"/>
      <c r="F58" s="143"/>
      <c r="G58" s="139"/>
      <c r="H58" s="139"/>
    </row>
    <row r="59" spans="1:8" ht="39.950000000000003" customHeight="1">
      <c r="A59" s="148"/>
      <c r="B59" s="139"/>
      <c r="C59" s="139"/>
      <c r="D59" s="139"/>
      <c r="E59" s="143"/>
      <c r="F59" s="143"/>
      <c r="G59" s="139"/>
      <c r="H59" s="139"/>
    </row>
    <row r="60" spans="1:8" ht="39.950000000000003" customHeight="1">
      <c r="A60" s="148"/>
      <c r="B60" s="139"/>
      <c r="C60" s="139"/>
      <c r="D60" s="139"/>
      <c r="E60" s="143"/>
      <c r="F60" s="143"/>
      <c r="G60" s="139"/>
      <c r="H60" s="139"/>
    </row>
    <row r="61" spans="1:8" ht="39.950000000000003" customHeight="1">
      <c r="A61" s="148"/>
      <c r="B61" s="139"/>
      <c r="C61" s="139"/>
      <c r="D61" s="139"/>
      <c r="E61" s="143"/>
      <c r="F61" s="143"/>
      <c r="G61" s="139"/>
      <c r="H61" s="139"/>
    </row>
    <row r="62" spans="1:8" ht="39.950000000000003" customHeight="1">
      <c r="A62" s="148"/>
      <c r="B62" s="139"/>
      <c r="C62" s="139"/>
      <c r="D62" s="139"/>
      <c r="E62" s="143"/>
      <c r="F62" s="143"/>
      <c r="G62" s="139"/>
      <c r="H62" s="139"/>
    </row>
    <row r="63" spans="1:8" ht="39.950000000000003" customHeight="1">
      <c r="A63" s="148"/>
      <c r="B63" s="139"/>
      <c r="C63" s="139"/>
      <c r="D63" s="139"/>
      <c r="E63" s="143"/>
      <c r="F63" s="143"/>
      <c r="G63" s="139"/>
      <c r="H63" s="139"/>
    </row>
    <row r="64" spans="1:8" ht="39.950000000000003" customHeight="1">
      <c r="A64" s="148"/>
      <c r="B64" s="139"/>
      <c r="C64" s="139"/>
      <c r="D64" s="139"/>
      <c r="E64" s="143"/>
      <c r="F64" s="143"/>
      <c r="G64" s="139"/>
      <c r="H64" s="139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8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30"/>
  <sheetViews>
    <sheetView view="pageBreakPreview" topLeftCell="A17" zoomScale="55" zoomScaleNormal="40" zoomScaleSheetLayoutView="55" zoomScalePageLayoutView="25" workbookViewId="0">
      <selection activeCell="I7" sqref="I7"/>
    </sheetView>
  </sheetViews>
  <sheetFormatPr defaultColWidth="9.140625" defaultRowHeight="20.25"/>
  <cols>
    <col min="1" max="1" width="57.5703125" style="224" customWidth="1"/>
    <col min="2" max="2" width="125.42578125" style="225" customWidth="1"/>
    <col min="3" max="3" width="67.85546875" style="225" hidden="1" customWidth="1"/>
    <col min="4" max="16384" width="9.140625" style="225"/>
  </cols>
  <sheetData>
    <row r="1" spans="1:13" s="217" customFormat="1" ht="37.5" customHeight="1">
      <c r="A1" s="213"/>
      <c r="B1" s="213"/>
      <c r="C1" s="213"/>
    </row>
    <row r="2" spans="1:13" s="217" customFormat="1" ht="30">
      <c r="A2" s="213" t="str">
        <f>'1. CUTTING DOCKET'!$B$6</f>
        <v xml:space="preserve">JOB NUMBER:  </v>
      </c>
      <c r="B2" s="213" t="str">
        <f>'1. CUTTING DOCKET'!$D$6</f>
        <v>L16  SS25   S2740</v>
      </c>
      <c r="C2" s="213"/>
    </row>
    <row r="3" spans="1:13" s="217" customFormat="1" ht="30">
      <c r="A3" s="212" t="str">
        <f>'1. CUTTING DOCKET'!$B$7</f>
        <v xml:space="preserve">STYLE NUMBER: </v>
      </c>
      <c r="B3" s="212" t="str">
        <f>'1. CUTTING DOCKET'!D7</f>
        <v>LYLTS254</v>
      </c>
      <c r="C3" s="212"/>
    </row>
    <row r="4" spans="1:13" s="217" customFormat="1" ht="30">
      <c r="A4" s="212" t="str">
        <f>'1. CUTTING DOCKET'!$B$8</f>
        <v xml:space="preserve">STYLE NAME : </v>
      </c>
      <c r="B4" s="212" t="str">
        <f>'1. CUTTING DOCKET'!D8</f>
        <v>WAFFLE É LS</v>
      </c>
      <c r="C4" s="212"/>
    </row>
    <row r="5" spans="1:13" s="217" customFormat="1" ht="45">
      <c r="A5" s="218"/>
      <c r="B5" s="226" t="str">
        <f>'1. CUTTING DOCKET'!$D$21</f>
        <v>CREAM</v>
      </c>
      <c r="C5" s="226">
        <f>'1. CUTTING DOCKET'!$D$26</f>
        <v>0</v>
      </c>
    </row>
    <row r="6" spans="1:13" s="220" customFormat="1" ht="35.25">
      <c r="A6" s="219" t="s">
        <v>117</v>
      </c>
      <c r="B6" s="487" t="str">
        <f>'1. CUTTING DOCKET'!E38</f>
        <v>CREAM</v>
      </c>
      <c r="C6" s="488"/>
    </row>
    <row r="7" spans="1:13" s="220" customFormat="1" ht="60" customHeight="1">
      <c r="A7" s="221" t="s">
        <v>118</v>
      </c>
      <c r="B7" s="489" t="str">
        <f>'1. CUTTING DOCKET'!$L$11</f>
        <v>SELF: COTTON PIQUE  ART. HXJA23524-2 - 100% COTTON</v>
      </c>
      <c r="C7" s="490" t="str">
        <f>'1. CUTTING DOCKET'!$L$11</f>
        <v>SELF: COTTON PIQUE  ART. HXJA23524-2 - 100% COTTON</v>
      </c>
    </row>
    <row r="8" spans="1:13" s="220" customFormat="1" ht="117.75" customHeight="1">
      <c r="A8" s="222" t="str">
        <f>'1. CUTTING DOCKET'!D38</f>
        <v xml:space="preserve">VẢI CHÍNH </v>
      </c>
      <c r="B8" s="491"/>
      <c r="C8" s="492"/>
      <c r="G8" s="223"/>
    </row>
    <row r="9" spans="1:13" s="220" customFormat="1" ht="90">
      <c r="A9" s="278" t="str">
        <f>'1. CUTTING DOCKET'!$B$39</f>
        <v>RIB 1X1 320GSM ART#RIB 1X1_100% COTTON_SD_320</v>
      </c>
      <c r="B9" s="487" t="str">
        <f>'1. CUTTING DOCKET'!E39</f>
        <v>RED</v>
      </c>
      <c r="C9" s="488" t="str">
        <f>'1. CUTTING DOCKET'!F39</f>
        <v>M</v>
      </c>
    </row>
    <row r="10" spans="1:13" s="220" customFormat="1" ht="117.75" customHeight="1">
      <c r="A10" s="222" t="str">
        <f>'1. CUTTING DOCKET'!D39</f>
        <v>BO CỔ/BO TAY</v>
      </c>
      <c r="B10" s="491"/>
      <c r="C10" s="492"/>
    </row>
    <row r="11" spans="1:13" s="220" customFormat="1" ht="70.5" hidden="1">
      <c r="A11" s="219" t="str">
        <f>'1. CUTTING DOCKET'!B48</f>
        <v>CHỈ 40/2 MAY CHÍNH + VẮT SỔ</v>
      </c>
      <c r="B11" s="487">
        <f>'1. CUTTING DOCKET'!$G48</f>
        <v>0</v>
      </c>
      <c r="C11" s="488">
        <f>'1. CUTTING DOCKET'!$G48</f>
        <v>0</v>
      </c>
    </row>
    <row r="12" spans="1:13" s="220" customFormat="1" ht="60" hidden="1" customHeight="1">
      <c r="A12" s="295">
        <f>'1. CUTTING DOCKET'!Q48</f>
        <v>0</v>
      </c>
      <c r="B12" s="485"/>
      <c r="C12" s="486"/>
    </row>
    <row r="13" spans="1:13" s="220" customFormat="1" ht="35.25" hidden="1">
      <c r="A13" s="219" t="e">
        <f>'1. CUTTING DOCKET'!#REF!</f>
        <v>#REF!</v>
      </c>
      <c r="B13" s="493" t="str">
        <f>'1. CUTTING DOCKET'!H49</f>
        <v>CREAM</v>
      </c>
      <c r="C13" s="488"/>
    </row>
    <row r="14" spans="1:13" s="220" customFormat="1" ht="65.45" hidden="1" customHeight="1">
      <c r="A14" s="295" t="s">
        <v>119</v>
      </c>
      <c r="B14" s="485"/>
      <c r="C14" s="486"/>
      <c r="M14" s="284"/>
    </row>
    <row r="15" spans="1:13" s="220" customFormat="1" ht="35.25">
      <c r="A15" s="219" t="str">
        <f>'1. CUTTING DOCKET'!B49</f>
        <v>CHỈ 40/2 MAY NHÃN</v>
      </c>
      <c r="B15" s="493" t="str">
        <f>'1. CUTTING DOCKET'!F49</f>
        <v>WHITE</v>
      </c>
      <c r="C15" s="488"/>
    </row>
    <row r="16" spans="1:13" s="220" customFormat="1" ht="34.5">
      <c r="A16" s="295" t="s">
        <v>120</v>
      </c>
      <c r="B16" s="485"/>
      <c r="C16" s="486"/>
      <c r="M16" s="284"/>
    </row>
    <row r="17" spans="1:13" s="220" customFormat="1" ht="70.5">
      <c r="A17" s="219" t="str">
        <f>'1. CUTTING DOCKET'!B50</f>
        <v>NHÃN CHÍNH ENCHANTE</v>
      </c>
      <c r="B17" s="487" t="str">
        <f>'1. CUTTING DOCKET'!F50</f>
        <v>WHITE/BLACK</v>
      </c>
      <c r="C17" s="488">
        <f>'1. CUTTING DOCKET'!G50</f>
        <v>0</v>
      </c>
    </row>
    <row r="18" spans="1:13" s="220" customFormat="1" ht="99" customHeight="1">
      <c r="A18" s="310" t="s">
        <v>283</v>
      </c>
      <c r="B18" s="485"/>
      <c r="C18" s="486"/>
      <c r="M18" s="284"/>
    </row>
    <row r="19" spans="1:13" s="220" customFormat="1" ht="100.5" customHeight="1">
      <c r="A19" s="278" t="str">
        <f>'1. CUTTING DOCKET'!B51</f>
        <v>NHÃN THÀNH PHẦN 100%  COTTON</v>
      </c>
      <c r="B19" s="487" t="str">
        <f>'1. CUTTING DOCKET'!F51</f>
        <v>WHITE/ BLACK</v>
      </c>
      <c r="C19" s="488">
        <f>'1. CUTTING DOCKET'!G51</f>
        <v>0</v>
      </c>
    </row>
    <row r="20" spans="1:13" s="220" customFormat="1" ht="74.25" customHeight="1">
      <c r="A20" s="297" t="s">
        <v>284</v>
      </c>
      <c r="B20" s="485"/>
      <c r="C20" s="486"/>
      <c r="M20" s="284"/>
    </row>
    <row r="21" spans="1:13" s="220" customFormat="1" ht="70.5">
      <c r="A21" s="219" t="str">
        <f>'1. CUTTING DOCKET'!B54</f>
        <v>BARCODE STICKER
2" (W) X 1" (L)</v>
      </c>
      <c r="B21" s="279" t="str">
        <f>'1. CUTTING DOCKET'!F54</f>
        <v>WHITE</v>
      </c>
      <c r="C21" s="279">
        <f>'1. CUTTING DOCKET'!G54</f>
        <v>0</v>
      </c>
    </row>
    <row r="22" spans="1:13" s="220" customFormat="1" ht="147.6" customHeight="1">
      <c r="A22" s="296" t="s">
        <v>121</v>
      </c>
      <c r="B22" s="281"/>
      <c r="C22" s="281" t="s">
        <v>122</v>
      </c>
    </row>
    <row r="23" spans="1:13" s="220" customFormat="1" ht="93.75" customHeight="1">
      <c r="A23" s="219" t="str">
        <f>'1. CUTTING DOCKET'!B56</f>
        <v>POLYBAG 0.06mmX343X381+25mm</v>
      </c>
      <c r="B23" s="279" t="str">
        <f>'1. CUTTING DOCKET'!F56</f>
        <v>CLEAR</v>
      </c>
      <c r="C23" s="279">
        <f>'1. CUTTING DOCKET'!G56</f>
        <v>0</v>
      </c>
    </row>
    <row r="24" spans="1:13" s="220" customFormat="1" ht="58.5" customHeight="1">
      <c r="A24" s="277"/>
      <c r="B24" s="282"/>
      <c r="C24" s="282" t="s">
        <v>123</v>
      </c>
    </row>
    <row r="25" spans="1:13" s="220" customFormat="1" ht="35.25">
      <c r="A25" s="219" t="str">
        <f>'1. CUTTING DOCKET'!B58</f>
        <v>GÓI CHỐNG ẨM</v>
      </c>
      <c r="B25" s="279" t="str">
        <f>'1. CUTTING DOCKET'!F58</f>
        <v>WHITE</v>
      </c>
      <c r="C25" s="279">
        <f>'1. CUTTING DOCKET'!G60</f>
        <v>0</v>
      </c>
    </row>
    <row r="26" spans="1:13" s="220" customFormat="1" ht="69">
      <c r="A26" s="222" t="s">
        <v>124</v>
      </c>
      <c r="B26" s="280"/>
      <c r="C26" s="280"/>
    </row>
    <row r="27" spans="1:13" s="220" customFormat="1" ht="35.25">
      <c r="A27" s="219" t="str">
        <f>'1. CUTTING DOCKET'!B62</f>
        <v>TẤM LÓT THÙNG</v>
      </c>
      <c r="B27" s="279" t="str">
        <f>'1. CUTTING DOCKET'!F62</f>
        <v>WHITE</v>
      </c>
      <c r="C27" s="279">
        <f>'1. CUTTING DOCKET'!G62</f>
        <v>0</v>
      </c>
    </row>
    <row r="28" spans="1:13" s="220" customFormat="1" ht="35.25">
      <c r="A28" s="222" t="s">
        <v>125</v>
      </c>
      <c r="B28" s="280"/>
      <c r="C28" s="280"/>
    </row>
    <row r="29" spans="1:13" s="220" customFormat="1" ht="105.75">
      <c r="A29" s="219" t="str">
        <f>'1. CUTTING DOCKET'!B59</f>
        <v>THÙNG CARTON 60CM (L) *40CM (W)* 30CM (H)</v>
      </c>
      <c r="B29" s="279" t="str">
        <f>'1. CUTTING DOCKET'!F59</f>
        <v>NATURAL</v>
      </c>
      <c r="C29" s="279">
        <f>'1. CUTTING DOCKET'!G59</f>
        <v>0</v>
      </c>
    </row>
    <row r="30" spans="1:13" s="220" customFormat="1" ht="35.25">
      <c r="A30" s="222"/>
      <c r="B30" s="280"/>
      <c r="C30" s="280"/>
    </row>
  </sheetData>
  <mergeCells count="15">
    <mergeCell ref="B16:C16"/>
    <mergeCell ref="B20:C20"/>
    <mergeCell ref="B17:C17"/>
    <mergeCell ref="B6:C6"/>
    <mergeCell ref="B7:C7"/>
    <mergeCell ref="B9:C9"/>
    <mergeCell ref="B11:C11"/>
    <mergeCell ref="B19:C19"/>
    <mergeCell ref="B8:C8"/>
    <mergeCell ref="B10:C10"/>
    <mergeCell ref="B12:C12"/>
    <mergeCell ref="B18:C18"/>
    <mergeCell ref="B13:C13"/>
    <mergeCell ref="B14:C14"/>
    <mergeCell ref="B15:C15"/>
  </mergeCells>
  <printOptions horizontalCentered="1"/>
  <pageMargins left="0.25" right="0" top="0.61388888888888904" bottom="0.75" header="0" footer="0"/>
  <pageSetup paperSize="9" scale="54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EDE44-526D-44F1-BECC-559165E1121B}">
  <dimension ref="B1:K23"/>
  <sheetViews>
    <sheetView view="pageBreakPreview" zoomScale="70" zoomScaleNormal="100" zoomScaleSheetLayoutView="70" workbookViewId="0">
      <selection activeCell="S19" sqref="S19"/>
    </sheetView>
  </sheetViews>
  <sheetFormatPr defaultRowHeight="15"/>
  <cols>
    <col min="2" max="2" width="9.140625" customWidth="1"/>
  </cols>
  <sheetData>
    <row r="1" spans="2:11" ht="26.25">
      <c r="C1" s="306"/>
      <c r="D1" s="307" t="str">
        <f>'1. CUTTING DOCKET'!D7</f>
        <v>LYLTS254</v>
      </c>
      <c r="E1" s="307"/>
      <c r="F1" s="307" t="s">
        <v>126</v>
      </c>
      <c r="G1" s="308"/>
      <c r="K1" s="306" t="s">
        <v>287</v>
      </c>
    </row>
    <row r="2" spans="2:11" ht="21">
      <c r="B2" s="347" t="s">
        <v>286</v>
      </c>
    </row>
    <row r="18" spans="3:7" ht="44.25" customHeight="1"/>
    <row r="19" spans="3:7" ht="44.25" customHeight="1"/>
    <row r="20" spans="3:7" ht="44.25" customHeight="1">
      <c r="C20" s="494" t="s">
        <v>355</v>
      </c>
      <c r="D20" s="494"/>
      <c r="E20" s="494"/>
      <c r="F20" s="494"/>
      <c r="G20" s="494"/>
    </row>
    <row r="21" spans="3:7">
      <c r="C21" s="494"/>
      <c r="D21" s="494"/>
      <c r="E21" s="494"/>
      <c r="F21" s="494"/>
      <c r="G21" s="494"/>
    </row>
    <row r="22" spans="3:7">
      <c r="C22" s="494"/>
      <c r="D22" s="494"/>
      <c r="E22" s="494"/>
      <c r="F22" s="494"/>
      <c r="G22" s="494"/>
    </row>
    <row r="23" spans="3:7">
      <c r="C23" s="494"/>
      <c r="D23" s="494"/>
      <c r="E23" s="494"/>
      <c r="F23" s="494"/>
      <c r="G23" s="494"/>
    </row>
  </sheetData>
  <mergeCells count="1">
    <mergeCell ref="C20:G23"/>
  </mergeCells>
  <pageMargins left="0.1" right="0.1" top="0.1" bottom="0.1" header="0.1" footer="0.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CC8E-7D95-4D66-A763-C2A3E8D2AD52}">
  <sheetPr>
    <pageSetUpPr fitToPage="1"/>
  </sheetPr>
  <dimension ref="A1:I28"/>
  <sheetViews>
    <sheetView view="pageBreakPreview" topLeftCell="A6" zoomScale="85" zoomScaleNormal="100" zoomScaleSheetLayoutView="85" workbookViewId="0">
      <selection activeCell="F15" sqref="F15"/>
    </sheetView>
  </sheetViews>
  <sheetFormatPr defaultRowHeight="12.75"/>
  <cols>
    <col min="1" max="1" width="8.140625" style="319" customWidth="1"/>
    <col min="2" max="2" width="33.42578125" style="319" customWidth="1"/>
    <col min="3" max="3" width="24.85546875" style="319" customWidth="1"/>
    <col min="4" max="4" width="20.42578125" style="319" customWidth="1"/>
    <col min="5" max="5" width="12" style="335" customWidth="1"/>
    <col min="6" max="6" width="14.85546875" style="335" customWidth="1"/>
    <col min="7" max="7" width="10.85546875" style="319" customWidth="1"/>
    <col min="8" max="8" width="6.85546875" style="319" customWidth="1"/>
    <col min="9" max="9" width="12.28515625" style="319" customWidth="1"/>
    <col min="10" max="16384" width="9.140625" style="319"/>
  </cols>
  <sheetData>
    <row r="1" spans="1:9" ht="18.95" customHeight="1">
      <c r="A1" s="503" t="s">
        <v>291</v>
      </c>
      <c r="B1" s="504"/>
      <c r="C1" s="315" t="s">
        <v>292</v>
      </c>
      <c r="D1" s="505" t="s">
        <v>293</v>
      </c>
      <c r="E1" s="506"/>
      <c r="F1" s="315" t="s">
        <v>294</v>
      </c>
      <c r="G1" s="316" t="s">
        <v>295</v>
      </c>
      <c r="H1" s="317" t="s">
        <v>296</v>
      </c>
      <c r="I1" s="318" t="s">
        <v>297</v>
      </c>
    </row>
    <row r="2" spans="1:9" ht="18.95" customHeight="1">
      <c r="A2" s="503" t="s">
        <v>298</v>
      </c>
      <c r="B2" s="504"/>
      <c r="C2" s="315" t="s">
        <v>299</v>
      </c>
      <c r="D2" s="507" t="s">
        <v>300</v>
      </c>
      <c r="E2" s="508"/>
      <c r="F2" s="321" t="s">
        <v>301</v>
      </c>
      <c r="G2" s="316" t="s">
        <v>302</v>
      </c>
      <c r="H2" s="322" t="s">
        <v>303</v>
      </c>
      <c r="I2" s="509"/>
    </row>
    <row r="3" spans="1:9" ht="18.95" customHeight="1">
      <c r="A3" s="503" t="s">
        <v>304</v>
      </c>
      <c r="B3" s="504"/>
      <c r="C3" s="321" t="s">
        <v>305</v>
      </c>
      <c r="D3" s="507" t="s">
        <v>306</v>
      </c>
      <c r="E3" s="508"/>
      <c r="F3" s="321" t="s">
        <v>307</v>
      </c>
      <c r="G3" s="316" t="s">
        <v>308</v>
      </c>
      <c r="H3" s="322" t="s">
        <v>309</v>
      </c>
      <c r="I3" s="510"/>
    </row>
    <row r="4" spans="1:9" ht="18.95" customHeight="1">
      <c r="A4" s="503" t="s">
        <v>310</v>
      </c>
      <c r="B4" s="504"/>
      <c r="C4" s="321" t="s">
        <v>311</v>
      </c>
      <c r="D4" s="505" t="s">
        <v>312</v>
      </c>
      <c r="E4" s="506"/>
      <c r="F4" s="321" t="s">
        <v>313</v>
      </c>
      <c r="G4" s="320" t="s">
        <v>314</v>
      </c>
      <c r="H4" s="317" t="s">
        <v>315</v>
      </c>
      <c r="I4" s="511"/>
    </row>
    <row r="5" spans="1:9" ht="30" customHeight="1">
      <c r="A5" s="497" t="s">
        <v>323</v>
      </c>
      <c r="B5" s="498"/>
      <c r="C5" s="498"/>
      <c r="D5" s="498"/>
      <c r="E5" s="498"/>
      <c r="F5" s="498"/>
      <c r="G5" s="498"/>
      <c r="H5" s="498"/>
      <c r="I5" s="498"/>
    </row>
    <row r="6" spans="1:9" ht="15" customHeight="1">
      <c r="A6" s="499" t="s">
        <v>316</v>
      </c>
      <c r="B6" s="500"/>
      <c r="C6" s="500"/>
      <c r="D6" s="500"/>
      <c r="E6" s="500"/>
      <c r="F6" s="315" t="s">
        <v>307</v>
      </c>
      <c r="G6" s="323"/>
      <c r="H6" s="324"/>
      <c r="I6" s="324"/>
    </row>
    <row r="7" spans="1:9" ht="15" customHeight="1">
      <c r="A7" s="501"/>
      <c r="B7" s="502"/>
      <c r="C7" s="502"/>
      <c r="D7" s="502"/>
      <c r="E7" s="502"/>
      <c r="F7" s="325">
        <v>45433</v>
      </c>
      <c r="G7" s="323"/>
      <c r="H7" s="324"/>
      <c r="I7" s="324"/>
    </row>
    <row r="8" spans="1:9" ht="36" customHeight="1">
      <c r="A8" s="326" t="s">
        <v>317</v>
      </c>
      <c r="B8" s="327" t="s">
        <v>318</v>
      </c>
      <c r="C8" s="328"/>
      <c r="D8" s="328"/>
      <c r="E8" s="344" t="s">
        <v>319</v>
      </c>
      <c r="F8" s="329" t="s">
        <v>320</v>
      </c>
      <c r="G8" s="329" t="s">
        <v>332</v>
      </c>
      <c r="H8" s="330"/>
      <c r="I8" s="330"/>
    </row>
    <row r="9" spans="1:9" s="342" customFormat="1" ht="15">
      <c r="A9" s="336">
        <v>1</v>
      </c>
      <c r="B9" s="337" t="s">
        <v>239</v>
      </c>
      <c r="C9" s="338" t="s">
        <v>262</v>
      </c>
      <c r="D9" s="339"/>
      <c r="E9" s="345" t="s">
        <v>249</v>
      </c>
      <c r="F9" s="340" t="s">
        <v>253</v>
      </c>
      <c r="G9" s="348" t="s">
        <v>324</v>
      </c>
      <c r="H9" s="351"/>
      <c r="I9" s="341"/>
    </row>
    <row r="10" spans="1:9" s="342" customFormat="1" ht="15">
      <c r="A10" s="336">
        <v>2</v>
      </c>
      <c r="B10" s="337" t="s">
        <v>240</v>
      </c>
      <c r="C10" s="338" t="s">
        <v>263</v>
      </c>
      <c r="D10" s="339"/>
      <c r="E10" s="345" t="s">
        <v>250</v>
      </c>
      <c r="F10" s="340" t="s">
        <v>254</v>
      </c>
      <c r="G10" s="348" t="s">
        <v>325</v>
      </c>
      <c r="H10" s="351"/>
      <c r="I10" s="341"/>
    </row>
    <row r="11" spans="1:9" s="342" customFormat="1" ht="15">
      <c r="A11" s="336">
        <v>3</v>
      </c>
      <c r="B11" s="337" t="s">
        <v>241</v>
      </c>
      <c r="C11" s="338" t="s">
        <v>264</v>
      </c>
      <c r="D11" s="339"/>
      <c r="E11" s="345" t="s">
        <v>250</v>
      </c>
      <c r="F11" s="340" t="s">
        <v>255</v>
      </c>
      <c r="G11" s="348" t="s">
        <v>326</v>
      </c>
      <c r="H11" s="351"/>
      <c r="I11" s="341"/>
    </row>
    <row r="12" spans="1:9" s="342" customFormat="1" ht="15">
      <c r="A12" s="336">
        <v>4</v>
      </c>
      <c r="B12" s="337" t="s">
        <v>137</v>
      </c>
      <c r="C12" s="338" t="s">
        <v>265</v>
      </c>
      <c r="D12" s="339"/>
      <c r="E12" s="345" t="s">
        <v>249</v>
      </c>
      <c r="F12" s="340" t="s">
        <v>256</v>
      </c>
      <c r="G12" s="348" t="s">
        <v>327</v>
      </c>
      <c r="H12" s="351"/>
      <c r="I12" s="341"/>
    </row>
    <row r="13" spans="1:9" s="342" customFormat="1" ht="28.5">
      <c r="A13" s="336">
        <v>5</v>
      </c>
      <c r="B13" s="337" t="s">
        <v>242</v>
      </c>
      <c r="C13" s="338" t="s">
        <v>266</v>
      </c>
      <c r="D13" s="339"/>
      <c r="E13" s="345" t="s">
        <v>251</v>
      </c>
      <c r="F13" s="340" t="s">
        <v>257</v>
      </c>
      <c r="G13" s="348" t="s">
        <v>328</v>
      </c>
      <c r="H13" s="351"/>
      <c r="I13" s="341"/>
    </row>
    <row r="14" spans="1:9" s="342" customFormat="1" ht="28.5">
      <c r="A14" s="336">
        <v>6</v>
      </c>
      <c r="B14" s="337" t="s">
        <v>243</v>
      </c>
      <c r="C14" s="338" t="s">
        <v>267</v>
      </c>
      <c r="D14" s="339"/>
      <c r="E14" s="345" t="s">
        <v>250</v>
      </c>
      <c r="F14" s="340" t="s">
        <v>258</v>
      </c>
      <c r="G14" s="348" t="s">
        <v>329</v>
      </c>
      <c r="H14" s="351"/>
      <c r="I14" s="341"/>
    </row>
    <row r="15" spans="1:9" s="342" customFormat="1" ht="28.5">
      <c r="A15" s="336">
        <v>7</v>
      </c>
      <c r="B15" s="337" t="s">
        <v>143</v>
      </c>
      <c r="C15" s="338" t="s">
        <v>268</v>
      </c>
      <c r="D15" s="339"/>
      <c r="E15" s="345" t="s">
        <v>249</v>
      </c>
      <c r="F15" s="343">
        <v>19</v>
      </c>
      <c r="G15" s="349">
        <v>19</v>
      </c>
      <c r="H15" s="352"/>
      <c r="I15" s="341"/>
    </row>
    <row r="16" spans="1:9" s="342" customFormat="1" ht="15">
      <c r="A16" s="336">
        <v>8</v>
      </c>
      <c r="B16" s="337" t="s">
        <v>244</v>
      </c>
      <c r="C16" s="338" t="s">
        <v>269</v>
      </c>
      <c r="D16" s="339"/>
      <c r="E16" s="345" t="s">
        <v>249</v>
      </c>
      <c r="F16" s="343">
        <v>22</v>
      </c>
      <c r="G16" s="349">
        <v>22</v>
      </c>
      <c r="H16" s="352"/>
      <c r="I16" s="341"/>
    </row>
    <row r="17" spans="1:9" s="342" customFormat="1" ht="15">
      <c r="A17" s="336">
        <v>9</v>
      </c>
      <c r="B17" s="337" t="s">
        <v>146</v>
      </c>
      <c r="C17" s="338" t="s">
        <v>270</v>
      </c>
      <c r="D17" s="339"/>
      <c r="E17" s="345" t="s">
        <v>249</v>
      </c>
      <c r="F17" s="343">
        <v>22</v>
      </c>
      <c r="G17" s="349">
        <v>22</v>
      </c>
      <c r="H17" s="352"/>
      <c r="I17" s="341"/>
    </row>
    <row r="18" spans="1:9" s="342" customFormat="1" ht="15">
      <c r="A18" s="336">
        <v>10</v>
      </c>
      <c r="B18" s="337" t="s">
        <v>148</v>
      </c>
      <c r="C18" s="338" t="s">
        <v>149</v>
      </c>
      <c r="D18" s="339"/>
      <c r="E18" s="345" t="s">
        <v>252</v>
      </c>
      <c r="F18" s="340" t="s">
        <v>199</v>
      </c>
      <c r="G18" s="348" t="s">
        <v>330</v>
      </c>
      <c r="H18" s="351"/>
      <c r="I18" s="341"/>
    </row>
    <row r="19" spans="1:9" s="342" customFormat="1" ht="28.5">
      <c r="A19" s="336">
        <v>11</v>
      </c>
      <c r="B19" s="337" t="s">
        <v>152</v>
      </c>
      <c r="C19" s="338" t="s">
        <v>271</v>
      </c>
      <c r="D19" s="339"/>
      <c r="E19" s="345" t="s">
        <v>249</v>
      </c>
      <c r="F19" s="343">
        <v>26</v>
      </c>
      <c r="G19" s="349">
        <v>26</v>
      </c>
      <c r="H19" s="352"/>
      <c r="I19" s="341"/>
    </row>
    <row r="20" spans="1:9" s="342" customFormat="1" ht="15">
      <c r="A20" s="336">
        <v>12</v>
      </c>
      <c r="B20" s="337" t="s">
        <v>245</v>
      </c>
      <c r="C20" s="338" t="s">
        <v>272</v>
      </c>
      <c r="D20" s="339"/>
      <c r="E20" s="345" t="s">
        <v>251</v>
      </c>
      <c r="F20" s="340" t="s">
        <v>259</v>
      </c>
      <c r="G20" s="348" t="s">
        <v>331</v>
      </c>
      <c r="H20" s="351"/>
      <c r="I20" s="341"/>
    </row>
    <row r="21" spans="1:9" s="342" customFormat="1" ht="28.5">
      <c r="A21" s="336">
        <v>13</v>
      </c>
      <c r="B21" s="337" t="s">
        <v>246</v>
      </c>
      <c r="C21" s="338" t="s">
        <v>273</v>
      </c>
      <c r="D21" s="339"/>
      <c r="E21" s="345" t="s">
        <v>250</v>
      </c>
      <c r="F21" s="340" t="s">
        <v>260</v>
      </c>
      <c r="G21" s="350">
        <v>-5</v>
      </c>
      <c r="H21" s="353"/>
      <c r="I21" s="341"/>
    </row>
    <row r="22" spans="1:9" s="342" customFormat="1" ht="28.5">
      <c r="A22" s="336">
        <v>14</v>
      </c>
      <c r="B22" s="337" t="s">
        <v>247</v>
      </c>
      <c r="C22" s="338" t="s">
        <v>274</v>
      </c>
      <c r="D22" s="339"/>
      <c r="E22" s="345" t="s">
        <v>250</v>
      </c>
      <c r="F22" s="340" t="s">
        <v>261</v>
      </c>
      <c r="G22" s="350">
        <v>-4</v>
      </c>
      <c r="H22" s="353"/>
      <c r="I22" s="341"/>
    </row>
    <row r="23" spans="1:9" s="342" customFormat="1" ht="15">
      <c r="A23" s="336">
        <v>15</v>
      </c>
      <c r="B23" s="337" t="s">
        <v>248</v>
      </c>
      <c r="C23" s="338" t="s">
        <v>275</v>
      </c>
      <c r="D23" s="339"/>
      <c r="E23" s="345" t="s">
        <v>250</v>
      </c>
      <c r="F23" s="343">
        <v>3</v>
      </c>
      <c r="G23" s="349">
        <v>3</v>
      </c>
      <c r="H23" s="352"/>
      <c r="I23" s="341"/>
    </row>
    <row r="24" spans="1:9" ht="15" customHeight="1">
      <c r="A24" s="323"/>
      <c r="B24" s="331"/>
      <c r="C24" s="332"/>
      <c r="D24" s="332"/>
      <c r="E24" s="346"/>
      <c r="F24" s="333"/>
      <c r="G24" s="323"/>
      <c r="H24" s="324"/>
      <c r="I24" s="324"/>
    </row>
    <row r="25" spans="1:9" ht="12" customHeight="1">
      <c r="A25" s="323"/>
      <c r="B25" s="495"/>
      <c r="C25" s="496"/>
      <c r="D25" s="496"/>
      <c r="E25" s="346"/>
      <c r="F25" s="334"/>
      <c r="G25" s="323"/>
      <c r="H25" s="324"/>
      <c r="I25" s="324"/>
    </row>
    <row r="26" spans="1:9" ht="15" customHeight="1">
      <c r="A26" s="323"/>
      <c r="B26" s="495"/>
      <c r="C26" s="496"/>
      <c r="D26" s="496"/>
      <c r="E26" s="346"/>
      <c r="F26" s="334"/>
      <c r="G26" s="323"/>
      <c r="H26" s="324"/>
      <c r="I26" s="324"/>
    </row>
    <row r="27" spans="1:9" ht="15" customHeight="1">
      <c r="A27" s="323"/>
      <c r="B27" s="495"/>
      <c r="C27" s="496"/>
      <c r="D27" s="496"/>
      <c r="E27" s="346"/>
      <c r="F27" s="334"/>
      <c r="G27" s="323"/>
      <c r="H27" s="324"/>
      <c r="I27" s="324"/>
    </row>
    <row r="28" spans="1:9" ht="15" customHeight="1">
      <c r="A28" s="323"/>
      <c r="B28" s="495"/>
      <c r="C28" s="496"/>
      <c r="D28" s="496"/>
      <c r="E28" s="346"/>
      <c r="F28" s="334"/>
      <c r="G28" s="323"/>
      <c r="H28" s="324"/>
      <c r="I28" s="324"/>
    </row>
  </sheetData>
  <mergeCells count="15">
    <mergeCell ref="A1:B1"/>
    <mergeCell ref="D1:E1"/>
    <mergeCell ref="A2:B2"/>
    <mergeCell ref="D2:E2"/>
    <mergeCell ref="I2:I4"/>
    <mergeCell ref="A3:B3"/>
    <mergeCell ref="D3:E3"/>
    <mergeCell ref="A4:B4"/>
    <mergeCell ref="D4:E4"/>
    <mergeCell ref="B27:D27"/>
    <mergeCell ref="B28:D28"/>
    <mergeCell ref="A5:I5"/>
    <mergeCell ref="A6:E7"/>
    <mergeCell ref="B25:D25"/>
    <mergeCell ref="B26:D26"/>
  </mergeCells>
  <pageMargins left="0.25" right="0.25" top="0.75" bottom="0.75" header="0.3" footer="0.3"/>
  <pageSetup paperSize="9" scale="99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14C25-CFB9-4C71-B4C3-47BC7E85B2E7}">
  <sheetPr>
    <pageSetUpPr fitToPage="1"/>
  </sheetPr>
  <dimension ref="A1:I28"/>
  <sheetViews>
    <sheetView view="pageBreakPreview" zoomScale="85" zoomScaleNormal="100" zoomScaleSheetLayoutView="85" workbookViewId="0">
      <selection activeCell="A5" sqref="A5:I5"/>
    </sheetView>
  </sheetViews>
  <sheetFormatPr defaultRowHeight="12.75"/>
  <cols>
    <col min="1" max="1" width="8.140625" style="319" customWidth="1"/>
    <col min="2" max="2" width="33.42578125" style="319" customWidth="1"/>
    <col min="3" max="3" width="25" style="356" customWidth="1"/>
    <col min="4" max="4" width="32.7109375" style="319" customWidth="1"/>
    <col min="5" max="5" width="12" style="335" customWidth="1"/>
    <col min="6" max="6" width="14.85546875" style="335" customWidth="1"/>
    <col min="7" max="7" width="10.85546875" style="319" customWidth="1"/>
    <col min="8" max="8" width="16.5703125" style="319" customWidth="1"/>
    <col min="9" max="9" width="12.28515625" style="319" customWidth="1"/>
    <col min="10" max="16384" width="9.140625" style="319"/>
  </cols>
  <sheetData>
    <row r="1" spans="1:9" ht="18.95" customHeight="1">
      <c r="A1" s="503" t="s">
        <v>291</v>
      </c>
      <c r="B1" s="504"/>
      <c r="C1" s="315" t="s">
        <v>292</v>
      </c>
      <c r="D1" s="505" t="s">
        <v>293</v>
      </c>
      <c r="E1" s="506"/>
      <c r="F1" s="315" t="s">
        <v>294</v>
      </c>
      <c r="G1" s="316" t="s">
        <v>295</v>
      </c>
      <c r="H1" s="317" t="s">
        <v>296</v>
      </c>
      <c r="I1" s="318" t="s">
        <v>297</v>
      </c>
    </row>
    <row r="2" spans="1:9" ht="18.95" customHeight="1">
      <c r="A2" s="503" t="s">
        <v>298</v>
      </c>
      <c r="B2" s="504"/>
      <c r="C2" s="315" t="s">
        <v>299</v>
      </c>
      <c r="D2" s="507" t="s">
        <v>300</v>
      </c>
      <c r="E2" s="508"/>
      <c r="F2" s="321" t="s">
        <v>301</v>
      </c>
      <c r="G2" s="316" t="s">
        <v>302</v>
      </c>
      <c r="H2" s="322" t="s">
        <v>303</v>
      </c>
      <c r="I2" s="509"/>
    </row>
    <row r="3" spans="1:9" ht="18.95" customHeight="1">
      <c r="A3" s="503" t="s">
        <v>304</v>
      </c>
      <c r="B3" s="504"/>
      <c r="C3" s="321" t="s">
        <v>305</v>
      </c>
      <c r="D3" s="507" t="s">
        <v>306</v>
      </c>
      <c r="E3" s="508"/>
      <c r="F3" s="321" t="s">
        <v>307</v>
      </c>
      <c r="G3" s="316" t="s">
        <v>308</v>
      </c>
      <c r="H3" s="322" t="s">
        <v>309</v>
      </c>
      <c r="I3" s="510"/>
    </row>
    <row r="4" spans="1:9" ht="18.95" customHeight="1">
      <c r="A4" s="503" t="s">
        <v>310</v>
      </c>
      <c r="B4" s="504"/>
      <c r="C4" s="321" t="s">
        <v>311</v>
      </c>
      <c r="D4" s="505" t="s">
        <v>312</v>
      </c>
      <c r="E4" s="506"/>
      <c r="F4" s="321" t="s">
        <v>313</v>
      </c>
      <c r="G4" s="320" t="s">
        <v>314</v>
      </c>
      <c r="H4" s="317" t="s">
        <v>315</v>
      </c>
      <c r="I4" s="511"/>
    </row>
    <row r="5" spans="1:9" ht="30" customHeight="1">
      <c r="A5" s="497" t="s">
        <v>323</v>
      </c>
      <c r="B5" s="498"/>
      <c r="C5" s="498"/>
      <c r="D5" s="498"/>
      <c r="E5" s="498"/>
      <c r="F5" s="498"/>
      <c r="G5" s="498"/>
      <c r="H5" s="498"/>
      <c r="I5" s="498"/>
    </row>
    <row r="6" spans="1:9" ht="15" customHeight="1">
      <c r="A6" s="357" t="s">
        <v>316</v>
      </c>
      <c r="B6" s="358"/>
      <c r="C6" s="358"/>
      <c r="D6" s="358"/>
      <c r="E6" s="354"/>
      <c r="F6" s="355" t="s">
        <v>307</v>
      </c>
      <c r="G6" s="355" t="s">
        <v>307</v>
      </c>
      <c r="H6" s="355" t="s">
        <v>347</v>
      </c>
    </row>
    <row r="7" spans="1:9" ht="15" customHeight="1">
      <c r="A7" s="357"/>
      <c r="B7" s="358"/>
      <c r="C7" s="358"/>
      <c r="D7" s="358"/>
      <c r="E7" s="354"/>
      <c r="F7" s="365">
        <v>38892</v>
      </c>
      <c r="G7" s="366">
        <v>45467</v>
      </c>
      <c r="H7" s="365">
        <v>39165</v>
      </c>
    </row>
    <row r="8" spans="1:9" ht="36" customHeight="1">
      <c r="A8" s="367" t="s">
        <v>317</v>
      </c>
      <c r="B8" s="368" t="s">
        <v>318</v>
      </c>
      <c r="C8" s="368"/>
      <c r="D8" s="368"/>
      <c r="E8" s="369" t="s">
        <v>319</v>
      </c>
      <c r="F8" s="370" t="s">
        <v>320</v>
      </c>
      <c r="G8" s="370" t="s">
        <v>337</v>
      </c>
      <c r="H8" s="370" t="s">
        <v>320</v>
      </c>
    </row>
    <row r="9" spans="1:9" s="342" customFormat="1" ht="28.5">
      <c r="A9" s="371">
        <v>1</v>
      </c>
      <c r="B9" s="372" t="s">
        <v>239</v>
      </c>
      <c r="C9" s="372" t="s">
        <v>262</v>
      </c>
      <c r="D9" s="372"/>
      <c r="E9" s="373" t="s">
        <v>333</v>
      </c>
      <c r="F9" s="374" t="s">
        <v>324</v>
      </c>
      <c r="G9" s="374" t="s">
        <v>338</v>
      </c>
      <c r="H9" s="375">
        <v>-27</v>
      </c>
    </row>
    <row r="10" spans="1:9" s="342" customFormat="1" ht="28.5">
      <c r="A10" s="371">
        <v>2</v>
      </c>
      <c r="B10" s="372" t="s">
        <v>240</v>
      </c>
      <c r="C10" s="372" t="s">
        <v>263</v>
      </c>
      <c r="D10" s="372"/>
      <c r="E10" s="373" t="s">
        <v>334</v>
      </c>
      <c r="F10" s="374" t="s">
        <v>325</v>
      </c>
      <c r="G10" s="374" t="s">
        <v>339</v>
      </c>
      <c r="H10" s="376" t="s">
        <v>348</v>
      </c>
    </row>
    <row r="11" spans="1:9" s="342" customFormat="1" ht="15">
      <c r="A11" s="371">
        <v>3</v>
      </c>
      <c r="B11" s="372" t="s">
        <v>241</v>
      </c>
      <c r="C11" s="372" t="s">
        <v>264</v>
      </c>
      <c r="D11" s="372"/>
      <c r="E11" s="373" t="s">
        <v>334</v>
      </c>
      <c r="F11" s="374" t="s">
        <v>326</v>
      </c>
      <c r="G11" s="374" t="s">
        <v>326</v>
      </c>
      <c r="H11" s="376" t="s">
        <v>326</v>
      </c>
    </row>
    <row r="12" spans="1:9" s="342" customFormat="1" ht="28.5">
      <c r="A12" s="371">
        <v>4</v>
      </c>
      <c r="B12" s="372" t="s">
        <v>137</v>
      </c>
      <c r="C12" s="372" t="s">
        <v>265</v>
      </c>
      <c r="D12" s="372"/>
      <c r="E12" s="373" t="s">
        <v>333</v>
      </c>
      <c r="F12" s="374" t="s">
        <v>327</v>
      </c>
      <c r="G12" s="374" t="s">
        <v>340</v>
      </c>
      <c r="H12" s="376" t="s">
        <v>340</v>
      </c>
    </row>
    <row r="13" spans="1:9" s="342" customFormat="1" ht="28.5">
      <c r="A13" s="371">
        <v>5</v>
      </c>
      <c r="B13" s="372" t="s">
        <v>242</v>
      </c>
      <c r="C13" s="372" t="s">
        <v>266</v>
      </c>
      <c r="D13" s="372"/>
      <c r="E13" s="373" t="s">
        <v>335</v>
      </c>
      <c r="F13" s="374" t="s">
        <v>328</v>
      </c>
      <c r="G13" s="374" t="s">
        <v>328</v>
      </c>
      <c r="H13" s="376" t="s">
        <v>328</v>
      </c>
    </row>
    <row r="14" spans="1:9" s="342" customFormat="1" ht="28.5">
      <c r="A14" s="371">
        <v>6</v>
      </c>
      <c r="B14" s="372" t="s">
        <v>243</v>
      </c>
      <c r="C14" s="372" t="s">
        <v>267</v>
      </c>
      <c r="D14" s="372"/>
      <c r="E14" s="373" t="s">
        <v>334</v>
      </c>
      <c r="F14" s="374" t="s">
        <v>329</v>
      </c>
      <c r="G14" s="377">
        <v>1</v>
      </c>
      <c r="H14" s="378">
        <v>1</v>
      </c>
    </row>
    <row r="15" spans="1:9" s="342" customFormat="1" ht="28.5">
      <c r="A15" s="371">
        <v>7</v>
      </c>
      <c r="B15" s="372" t="s">
        <v>143</v>
      </c>
      <c r="C15" s="372" t="s">
        <v>268</v>
      </c>
      <c r="D15" s="372"/>
      <c r="E15" s="373" t="s">
        <v>333</v>
      </c>
      <c r="F15" s="377">
        <v>19</v>
      </c>
      <c r="G15" s="374" t="s">
        <v>341</v>
      </c>
      <c r="H15" s="376" t="s">
        <v>341</v>
      </c>
    </row>
    <row r="16" spans="1:9" s="342" customFormat="1" ht="28.5">
      <c r="A16" s="371">
        <v>8</v>
      </c>
      <c r="B16" s="372" t="s">
        <v>244</v>
      </c>
      <c r="C16" s="372" t="s">
        <v>269</v>
      </c>
      <c r="D16" s="372"/>
      <c r="E16" s="373" t="s">
        <v>333</v>
      </c>
      <c r="F16" s="377">
        <v>22</v>
      </c>
      <c r="G16" s="374" t="s">
        <v>342</v>
      </c>
      <c r="H16" s="376" t="s">
        <v>349</v>
      </c>
    </row>
    <row r="17" spans="1:9" s="342" customFormat="1" ht="15">
      <c r="A17" s="371">
        <v>9</v>
      </c>
      <c r="B17" s="372" t="s">
        <v>146</v>
      </c>
      <c r="C17" s="372" t="s">
        <v>270</v>
      </c>
      <c r="D17" s="372"/>
      <c r="E17" s="373" t="s">
        <v>333</v>
      </c>
      <c r="F17" s="377">
        <v>22</v>
      </c>
      <c r="G17" s="374" t="s">
        <v>343</v>
      </c>
      <c r="H17" s="376" t="s">
        <v>350</v>
      </c>
    </row>
    <row r="18" spans="1:9" s="342" customFormat="1" ht="15">
      <c r="A18" s="371">
        <v>10</v>
      </c>
      <c r="B18" s="372" t="s">
        <v>148</v>
      </c>
      <c r="C18" s="372" t="s">
        <v>149</v>
      </c>
      <c r="D18" s="372"/>
      <c r="E18" s="373" t="s">
        <v>336</v>
      </c>
      <c r="F18" s="374" t="s">
        <v>330</v>
      </c>
      <c r="G18" s="374" t="s">
        <v>330</v>
      </c>
      <c r="H18" s="376" t="s">
        <v>351</v>
      </c>
    </row>
    <row r="19" spans="1:9" s="342" customFormat="1" ht="28.5">
      <c r="A19" s="371">
        <v>11</v>
      </c>
      <c r="B19" s="372" t="s">
        <v>152</v>
      </c>
      <c r="C19" s="372" t="s">
        <v>271</v>
      </c>
      <c r="D19" s="372"/>
      <c r="E19" s="373" t="s">
        <v>333</v>
      </c>
      <c r="F19" s="377">
        <v>26</v>
      </c>
      <c r="G19" s="374" t="s">
        <v>344</v>
      </c>
      <c r="H19" s="375">
        <v>-26</v>
      </c>
    </row>
    <row r="20" spans="1:9" s="342" customFormat="1" ht="28.5">
      <c r="A20" s="371">
        <v>12</v>
      </c>
      <c r="B20" s="372" t="s">
        <v>245</v>
      </c>
      <c r="C20" s="372" t="s">
        <v>272</v>
      </c>
      <c r="D20" s="372"/>
      <c r="E20" s="373" t="s">
        <v>335</v>
      </c>
      <c r="F20" s="374" t="s">
        <v>331</v>
      </c>
      <c r="G20" s="377">
        <v>7</v>
      </c>
      <c r="H20" s="376" t="s">
        <v>352</v>
      </c>
    </row>
    <row r="21" spans="1:9" s="342" customFormat="1" ht="28.5">
      <c r="A21" s="371">
        <v>13</v>
      </c>
      <c r="B21" s="372" t="s">
        <v>246</v>
      </c>
      <c r="C21" s="372" t="s">
        <v>273</v>
      </c>
      <c r="D21" s="372"/>
      <c r="E21" s="373" t="s">
        <v>334</v>
      </c>
      <c r="F21" s="379">
        <v>-5</v>
      </c>
      <c r="G21" s="374" t="s">
        <v>345</v>
      </c>
      <c r="H21" s="376" t="s">
        <v>353</v>
      </c>
    </row>
    <row r="22" spans="1:9" s="342" customFormat="1" ht="28.5">
      <c r="A22" s="371">
        <v>14</v>
      </c>
      <c r="B22" s="372" t="s">
        <v>247</v>
      </c>
      <c r="C22" s="372" t="s">
        <v>274</v>
      </c>
      <c r="D22" s="372"/>
      <c r="E22" s="373" t="s">
        <v>334</v>
      </c>
      <c r="F22" s="379">
        <v>-4</v>
      </c>
      <c r="G22" s="374" t="s">
        <v>346</v>
      </c>
      <c r="H22" s="376" t="s">
        <v>354</v>
      </c>
    </row>
    <row r="23" spans="1:9" s="342" customFormat="1" ht="15">
      <c r="A23" s="371">
        <v>15</v>
      </c>
      <c r="B23" s="372" t="s">
        <v>248</v>
      </c>
      <c r="C23" s="372" t="s">
        <v>275</v>
      </c>
      <c r="D23" s="372"/>
      <c r="E23" s="373" t="s">
        <v>334</v>
      </c>
      <c r="F23" s="377">
        <v>3</v>
      </c>
      <c r="G23" s="377">
        <v>3</v>
      </c>
      <c r="H23" s="375">
        <v>-2</v>
      </c>
    </row>
    <row r="24" spans="1:9" ht="15" customHeight="1">
      <c r="A24" s="361"/>
      <c r="B24" s="359"/>
      <c r="C24" s="360"/>
      <c r="D24" s="360"/>
      <c r="E24" s="362"/>
      <c r="F24" s="363"/>
      <c r="G24" s="361"/>
      <c r="H24" s="364"/>
      <c r="I24" s="324"/>
    </row>
    <row r="25" spans="1:9" ht="12" customHeight="1">
      <c r="A25" s="323"/>
      <c r="B25" s="495"/>
      <c r="C25" s="496"/>
      <c r="D25" s="496"/>
      <c r="E25" s="346"/>
      <c r="F25" s="334"/>
      <c r="G25" s="323"/>
      <c r="H25" s="324"/>
      <c r="I25" s="324"/>
    </row>
    <row r="26" spans="1:9" ht="15" customHeight="1">
      <c r="A26" s="323"/>
      <c r="B26" s="495"/>
      <c r="C26" s="496"/>
      <c r="D26" s="496"/>
      <c r="E26" s="346"/>
      <c r="F26" s="334"/>
      <c r="G26" s="323"/>
      <c r="H26" s="324"/>
      <c r="I26" s="324"/>
    </row>
    <row r="27" spans="1:9" ht="15" customHeight="1">
      <c r="A27" s="323"/>
      <c r="B27" s="495"/>
      <c r="C27" s="496"/>
      <c r="D27" s="496"/>
      <c r="E27" s="346"/>
      <c r="F27" s="334"/>
      <c r="G27" s="323"/>
      <c r="H27" s="324"/>
      <c r="I27" s="324"/>
    </row>
    <row r="28" spans="1:9" ht="15" customHeight="1">
      <c r="A28" s="323"/>
      <c r="B28" s="495"/>
      <c r="C28" s="496"/>
      <c r="D28" s="496"/>
      <c r="E28" s="346"/>
      <c r="F28" s="334"/>
      <c r="G28" s="323"/>
      <c r="H28" s="324"/>
      <c r="I28" s="324"/>
    </row>
  </sheetData>
  <mergeCells count="14">
    <mergeCell ref="A5:I5"/>
    <mergeCell ref="B25:D25"/>
    <mergeCell ref="B26:D26"/>
    <mergeCell ref="B27:D27"/>
    <mergeCell ref="B28:D28"/>
    <mergeCell ref="A1:B1"/>
    <mergeCell ref="D1:E1"/>
    <mergeCell ref="A2:B2"/>
    <mergeCell ref="D2:E2"/>
    <mergeCell ref="I2:I4"/>
    <mergeCell ref="A3:B3"/>
    <mergeCell ref="D3:E3"/>
    <mergeCell ref="A4:B4"/>
    <mergeCell ref="D4:E4"/>
  </mergeCells>
  <pageMargins left="0.25" right="0.25" top="0.75" bottom="0.75" header="0.3" footer="0.3"/>
  <pageSetup paperSize="9" scale="77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EC95-56D0-4C92-B3A9-D342993939B0}">
  <sheetPr>
    <pageSetUpPr fitToPage="1"/>
  </sheetPr>
  <dimension ref="A1:L23"/>
  <sheetViews>
    <sheetView tabSelected="1" view="pageBreakPreview" zoomScale="85" zoomScaleNormal="100" zoomScaleSheetLayoutView="85" workbookViewId="0">
      <selection activeCell="I6" sqref="I6"/>
    </sheetView>
  </sheetViews>
  <sheetFormatPr defaultRowHeight="15"/>
  <cols>
    <col min="1" max="1" width="16.7109375" style="386" bestFit="1" customWidth="1"/>
    <col min="2" max="2" width="31.85546875" style="386" bestFit="1" customWidth="1"/>
    <col min="3" max="3" width="33.42578125" style="386" hidden="1" customWidth="1"/>
    <col min="4" max="4" width="25" style="571" customWidth="1"/>
    <col min="5" max="5" width="11.5703125" style="386" customWidth="1"/>
    <col min="6" max="6" width="11.5703125" style="402" customWidth="1"/>
    <col min="7" max="7" width="17" style="402" customWidth="1"/>
    <col min="8" max="12" width="17" style="386" customWidth="1"/>
    <col min="13" max="16384" width="9.140625" style="386"/>
  </cols>
  <sheetData>
    <row r="1" spans="1:12" s="403" customFormat="1" ht="30" customHeight="1">
      <c r="A1" s="404" t="str">
        <f>'1. CUTTING DOCKET'!D7</f>
        <v>LYLTS254</v>
      </c>
      <c r="B1" s="404" t="str">
        <f>'1. CUTTING DOCKET'!D8</f>
        <v>WAFFLE É LS</v>
      </c>
      <c r="C1" s="404"/>
      <c r="D1" s="404"/>
      <c r="E1" s="404"/>
      <c r="F1" s="405" t="s">
        <v>430</v>
      </c>
      <c r="G1" s="406"/>
      <c r="H1" s="406"/>
      <c r="I1" s="406"/>
    </row>
    <row r="2" spans="1:12" ht="30" customHeight="1">
      <c r="A2" s="387"/>
      <c r="B2" s="387"/>
      <c r="C2" s="387"/>
      <c r="D2" s="568"/>
      <c r="E2" s="387"/>
      <c r="F2" s="380"/>
      <c r="G2" s="388"/>
      <c r="H2" s="389"/>
      <c r="I2" s="388"/>
    </row>
    <row r="3" spans="1:12" ht="36" customHeight="1">
      <c r="A3" s="390" t="s">
        <v>431</v>
      </c>
      <c r="B3" s="391" t="s">
        <v>432</v>
      </c>
      <c r="C3" s="391" t="s">
        <v>428</v>
      </c>
      <c r="D3" s="391"/>
      <c r="E3" s="381" t="s">
        <v>132</v>
      </c>
      <c r="F3" s="381" t="s">
        <v>371</v>
      </c>
      <c r="G3" s="381" t="s">
        <v>30</v>
      </c>
      <c r="H3" s="381" t="s">
        <v>31</v>
      </c>
      <c r="I3" s="381" t="s">
        <v>32</v>
      </c>
      <c r="J3" s="381" t="s">
        <v>33</v>
      </c>
      <c r="K3" s="381" t="s">
        <v>34</v>
      </c>
      <c r="L3" s="381" t="s">
        <v>372</v>
      </c>
    </row>
    <row r="4" spans="1:12" ht="30">
      <c r="A4" s="382">
        <v>1</v>
      </c>
      <c r="B4" s="383" t="s">
        <v>239</v>
      </c>
      <c r="C4" s="383" t="s">
        <v>356</v>
      </c>
      <c r="D4" s="569" t="s">
        <v>262</v>
      </c>
      <c r="E4" s="384" t="s">
        <v>249</v>
      </c>
      <c r="F4" s="384" t="s">
        <v>373</v>
      </c>
      <c r="G4" s="384" t="s">
        <v>374</v>
      </c>
      <c r="H4" s="384" t="s">
        <v>375</v>
      </c>
      <c r="I4" s="385" t="s">
        <v>376</v>
      </c>
      <c r="J4" s="384" t="s">
        <v>377</v>
      </c>
      <c r="K4" s="384" t="s">
        <v>197</v>
      </c>
      <c r="L4" s="384" t="s">
        <v>378</v>
      </c>
    </row>
    <row r="5" spans="1:12" ht="30">
      <c r="A5" s="382">
        <v>2</v>
      </c>
      <c r="B5" s="383" t="s">
        <v>240</v>
      </c>
      <c r="C5" s="383" t="s">
        <v>357</v>
      </c>
      <c r="D5" s="569" t="s">
        <v>263</v>
      </c>
      <c r="E5" s="384" t="s">
        <v>249</v>
      </c>
      <c r="F5" s="384" t="s">
        <v>373</v>
      </c>
      <c r="G5" s="384" t="s">
        <v>192</v>
      </c>
      <c r="H5" s="384" t="s">
        <v>254</v>
      </c>
      <c r="I5" s="385" t="s">
        <v>379</v>
      </c>
      <c r="J5" s="384" t="s">
        <v>380</v>
      </c>
      <c r="K5" s="384" t="s">
        <v>381</v>
      </c>
      <c r="L5" s="384" t="s">
        <v>382</v>
      </c>
    </row>
    <row r="6" spans="1:12">
      <c r="A6" s="382">
        <v>3</v>
      </c>
      <c r="B6" s="383" t="s">
        <v>241</v>
      </c>
      <c r="C6" s="383" t="s">
        <v>358</v>
      </c>
      <c r="D6" s="569" t="s">
        <v>433</v>
      </c>
      <c r="E6" s="384" t="s">
        <v>250</v>
      </c>
      <c r="F6" s="384" t="s">
        <v>383</v>
      </c>
      <c r="G6" s="384" t="s">
        <v>255</v>
      </c>
      <c r="H6" s="384" t="s">
        <v>255</v>
      </c>
      <c r="I6" s="385" t="s">
        <v>255</v>
      </c>
      <c r="J6" s="384" t="s">
        <v>255</v>
      </c>
      <c r="K6" s="384" t="s">
        <v>255</v>
      </c>
      <c r="L6" s="384" t="s">
        <v>255</v>
      </c>
    </row>
    <row r="7" spans="1:12" ht="30">
      <c r="A7" s="382">
        <v>4</v>
      </c>
      <c r="B7" s="383" t="s">
        <v>137</v>
      </c>
      <c r="C7" s="383" t="s">
        <v>359</v>
      </c>
      <c r="D7" s="569" t="s">
        <v>265</v>
      </c>
      <c r="E7" s="384" t="s">
        <v>249</v>
      </c>
      <c r="F7" s="384" t="s">
        <v>251</v>
      </c>
      <c r="G7" s="384" t="s">
        <v>202</v>
      </c>
      <c r="H7" s="384" t="s">
        <v>384</v>
      </c>
      <c r="I7" s="385" t="s">
        <v>385</v>
      </c>
      <c r="J7" s="384" t="s">
        <v>203</v>
      </c>
      <c r="K7" s="384" t="s">
        <v>386</v>
      </c>
      <c r="L7" s="384" t="s">
        <v>387</v>
      </c>
    </row>
    <row r="8" spans="1:12" ht="30">
      <c r="A8" s="382">
        <v>5</v>
      </c>
      <c r="B8" s="383" t="s">
        <v>242</v>
      </c>
      <c r="C8" s="383" t="s">
        <v>360</v>
      </c>
      <c r="D8" s="569" t="s">
        <v>266</v>
      </c>
      <c r="E8" s="384" t="s">
        <v>251</v>
      </c>
      <c r="F8" s="384" t="s">
        <v>251</v>
      </c>
      <c r="G8" s="384" t="s">
        <v>189</v>
      </c>
      <c r="H8" s="384" t="s">
        <v>388</v>
      </c>
      <c r="I8" s="385" t="s">
        <v>257</v>
      </c>
      <c r="J8" s="384" t="s">
        <v>389</v>
      </c>
      <c r="K8" s="384" t="s">
        <v>390</v>
      </c>
      <c r="L8" s="384" t="s">
        <v>391</v>
      </c>
    </row>
    <row r="9" spans="1:12" ht="30">
      <c r="A9" s="382">
        <v>6</v>
      </c>
      <c r="B9" s="383" t="s">
        <v>243</v>
      </c>
      <c r="C9" s="383" t="s">
        <v>361</v>
      </c>
      <c r="D9" s="569" t="s">
        <v>267</v>
      </c>
      <c r="E9" s="384" t="s">
        <v>250</v>
      </c>
      <c r="F9" s="384" t="s">
        <v>383</v>
      </c>
      <c r="G9" s="384" t="s">
        <v>392</v>
      </c>
      <c r="H9" s="384" t="s">
        <v>392</v>
      </c>
      <c r="I9" s="385" t="s">
        <v>392</v>
      </c>
      <c r="J9" s="384" t="s">
        <v>392</v>
      </c>
      <c r="K9" s="384" t="s">
        <v>392</v>
      </c>
      <c r="L9" s="384" t="s">
        <v>392</v>
      </c>
    </row>
    <row r="10" spans="1:12" ht="30">
      <c r="A10" s="382">
        <v>7</v>
      </c>
      <c r="B10" s="383" t="s">
        <v>143</v>
      </c>
      <c r="C10" s="383" t="s">
        <v>362</v>
      </c>
      <c r="D10" s="569" t="s">
        <v>268</v>
      </c>
      <c r="E10" s="384" t="s">
        <v>249</v>
      </c>
      <c r="F10" s="384" t="s">
        <v>373</v>
      </c>
      <c r="G10" s="384" t="s">
        <v>393</v>
      </c>
      <c r="H10" s="384" t="s">
        <v>394</v>
      </c>
      <c r="I10" s="385" t="s">
        <v>395</v>
      </c>
      <c r="J10" s="384" t="s">
        <v>396</v>
      </c>
      <c r="K10" s="384" t="s">
        <v>397</v>
      </c>
      <c r="L10" s="384" t="s">
        <v>398</v>
      </c>
    </row>
    <row r="11" spans="1:12" ht="30">
      <c r="A11" s="382">
        <v>8</v>
      </c>
      <c r="B11" s="383" t="s">
        <v>244</v>
      </c>
      <c r="C11" s="383" t="s">
        <v>363</v>
      </c>
      <c r="D11" s="569" t="s">
        <v>269</v>
      </c>
      <c r="E11" s="384" t="s">
        <v>249</v>
      </c>
      <c r="F11" s="384" t="s">
        <v>399</v>
      </c>
      <c r="G11" s="384" t="s">
        <v>400</v>
      </c>
      <c r="H11" s="384" t="s">
        <v>401</v>
      </c>
      <c r="I11" s="385" t="s">
        <v>402</v>
      </c>
      <c r="J11" s="384" t="s">
        <v>403</v>
      </c>
      <c r="K11" s="384" t="s">
        <v>404</v>
      </c>
      <c r="L11" s="384" t="s">
        <v>405</v>
      </c>
    </row>
    <row r="12" spans="1:12">
      <c r="A12" s="382">
        <v>9</v>
      </c>
      <c r="B12" s="383" t="s">
        <v>146</v>
      </c>
      <c r="C12" s="383" t="s">
        <v>364</v>
      </c>
      <c r="D12" s="569" t="s">
        <v>270</v>
      </c>
      <c r="E12" s="384" t="s">
        <v>249</v>
      </c>
      <c r="F12" s="384" t="s">
        <v>399</v>
      </c>
      <c r="G12" s="384" t="s">
        <v>395</v>
      </c>
      <c r="H12" s="384" t="s">
        <v>397</v>
      </c>
      <c r="I12" s="385" t="s">
        <v>406</v>
      </c>
      <c r="J12" s="384" t="s">
        <v>407</v>
      </c>
      <c r="K12" s="384" t="s">
        <v>408</v>
      </c>
      <c r="L12" s="384" t="s">
        <v>192</v>
      </c>
    </row>
    <row r="13" spans="1:12">
      <c r="A13" s="382">
        <v>10</v>
      </c>
      <c r="B13" s="383" t="s">
        <v>148</v>
      </c>
      <c r="C13" s="383" t="s">
        <v>365</v>
      </c>
      <c r="D13" s="569" t="s">
        <v>149</v>
      </c>
      <c r="E13" s="384" t="s">
        <v>252</v>
      </c>
      <c r="F13" s="384" t="s">
        <v>252</v>
      </c>
      <c r="G13" s="384" t="s">
        <v>206</v>
      </c>
      <c r="H13" s="384" t="s">
        <v>409</v>
      </c>
      <c r="I13" s="385" t="s">
        <v>200</v>
      </c>
      <c r="J13" s="384" t="s">
        <v>410</v>
      </c>
      <c r="K13" s="384" t="s">
        <v>411</v>
      </c>
      <c r="L13" s="384" t="s">
        <v>412</v>
      </c>
    </row>
    <row r="14" spans="1:12" ht="30">
      <c r="A14" s="382">
        <v>11</v>
      </c>
      <c r="B14" s="383" t="s">
        <v>152</v>
      </c>
      <c r="C14" s="383" t="s">
        <v>366</v>
      </c>
      <c r="D14" s="569" t="s">
        <v>271</v>
      </c>
      <c r="E14" s="384" t="s">
        <v>249</v>
      </c>
      <c r="F14" s="384" t="s">
        <v>252</v>
      </c>
      <c r="G14" s="384" t="s">
        <v>408</v>
      </c>
      <c r="H14" s="384" t="s">
        <v>413</v>
      </c>
      <c r="I14" s="385" t="s">
        <v>414</v>
      </c>
      <c r="J14" s="384" t="s">
        <v>415</v>
      </c>
      <c r="K14" s="384" t="s">
        <v>192</v>
      </c>
      <c r="L14" s="384" t="s">
        <v>416</v>
      </c>
    </row>
    <row r="15" spans="1:12" ht="30">
      <c r="A15" s="382">
        <v>12</v>
      </c>
      <c r="B15" s="383" t="s">
        <v>245</v>
      </c>
      <c r="C15" s="383" t="s">
        <v>367</v>
      </c>
      <c r="D15" s="569" t="s">
        <v>272</v>
      </c>
      <c r="E15" s="384" t="s">
        <v>251</v>
      </c>
      <c r="F15" s="384" t="s">
        <v>252</v>
      </c>
      <c r="G15" s="384" t="s">
        <v>384</v>
      </c>
      <c r="H15" s="384" t="s">
        <v>256</v>
      </c>
      <c r="I15" s="385" t="s">
        <v>386</v>
      </c>
      <c r="J15" s="384" t="s">
        <v>417</v>
      </c>
      <c r="K15" s="384" t="s">
        <v>418</v>
      </c>
      <c r="L15" s="384" t="s">
        <v>206</v>
      </c>
    </row>
    <row r="16" spans="1:12" ht="30">
      <c r="A16" s="382">
        <v>13</v>
      </c>
      <c r="B16" s="383" t="s">
        <v>246</v>
      </c>
      <c r="C16" s="383" t="s">
        <v>368</v>
      </c>
      <c r="D16" s="569" t="s">
        <v>273</v>
      </c>
      <c r="E16" s="384" t="s">
        <v>250</v>
      </c>
      <c r="F16" s="384" t="s">
        <v>251</v>
      </c>
      <c r="G16" s="384" t="s">
        <v>419</v>
      </c>
      <c r="H16" s="384" t="s">
        <v>420</v>
      </c>
      <c r="I16" s="385" t="s">
        <v>421</v>
      </c>
      <c r="J16" s="384" t="s">
        <v>422</v>
      </c>
      <c r="K16" s="384" t="s">
        <v>423</v>
      </c>
      <c r="L16" s="384" t="s">
        <v>424</v>
      </c>
    </row>
    <row r="17" spans="1:12" ht="30">
      <c r="A17" s="382">
        <v>14</v>
      </c>
      <c r="B17" s="383" t="s">
        <v>247</v>
      </c>
      <c r="C17" s="383" t="s">
        <v>369</v>
      </c>
      <c r="D17" s="569" t="s">
        <v>274</v>
      </c>
      <c r="E17" s="384" t="s">
        <v>250</v>
      </c>
      <c r="F17" s="384" t="s">
        <v>251</v>
      </c>
      <c r="G17" s="384" t="s">
        <v>425</v>
      </c>
      <c r="H17" s="384" t="s">
        <v>426</v>
      </c>
      <c r="I17" s="385" t="s">
        <v>189</v>
      </c>
      <c r="J17" s="384" t="s">
        <v>388</v>
      </c>
      <c r="K17" s="384" t="s">
        <v>257</v>
      </c>
      <c r="L17" s="384" t="s">
        <v>389</v>
      </c>
    </row>
    <row r="18" spans="1:12">
      <c r="A18" s="382">
        <v>15</v>
      </c>
      <c r="B18" s="383" t="s">
        <v>248</v>
      </c>
      <c r="C18" s="383" t="s">
        <v>370</v>
      </c>
      <c r="D18" s="569" t="s">
        <v>275</v>
      </c>
      <c r="E18" s="384" t="s">
        <v>250</v>
      </c>
      <c r="F18" s="384" t="s">
        <v>383</v>
      </c>
      <c r="G18" s="384" t="s">
        <v>427</v>
      </c>
      <c r="H18" s="384" t="s">
        <v>427</v>
      </c>
      <c r="I18" s="385" t="s">
        <v>427</v>
      </c>
      <c r="J18" s="384" t="s">
        <v>427</v>
      </c>
      <c r="K18" s="384" t="s">
        <v>427</v>
      </c>
      <c r="L18" s="384" t="s">
        <v>427</v>
      </c>
    </row>
    <row r="19" spans="1:12" ht="15" customHeight="1">
      <c r="A19" s="392"/>
      <c r="B19" s="393"/>
      <c r="C19" s="394"/>
      <c r="D19" s="570"/>
      <c r="E19" s="394"/>
      <c r="F19" s="395"/>
      <c r="G19" s="396"/>
      <c r="H19" s="392"/>
      <c r="I19" s="397"/>
      <c r="J19" s="397"/>
    </row>
    <row r="20" spans="1:12" ht="12" customHeight="1">
      <c r="A20" s="399"/>
      <c r="B20" s="512"/>
      <c r="C20" s="513"/>
      <c r="D20" s="513"/>
      <c r="E20" s="513"/>
      <c r="F20" s="400"/>
      <c r="G20" s="401"/>
      <c r="H20" s="399"/>
      <c r="I20" s="398"/>
      <c r="J20" s="398"/>
    </row>
    <row r="21" spans="1:12" ht="15" customHeight="1">
      <c r="A21" s="399"/>
      <c r="B21" s="512"/>
      <c r="C21" s="513"/>
      <c r="D21" s="513"/>
      <c r="E21" s="513"/>
      <c r="F21" s="400"/>
      <c r="G21" s="401"/>
      <c r="H21" s="399"/>
      <c r="I21" s="398"/>
      <c r="J21" s="398"/>
    </row>
    <row r="22" spans="1:12" ht="15" customHeight="1">
      <c r="A22" s="399"/>
      <c r="B22" s="512"/>
      <c r="C22" s="513"/>
      <c r="D22" s="513"/>
      <c r="E22" s="513"/>
      <c r="F22" s="400"/>
      <c r="G22" s="401"/>
      <c r="H22" s="399"/>
      <c r="I22" s="398"/>
      <c r="J22" s="398"/>
    </row>
    <row r="23" spans="1:12" ht="15" customHeight="1">
      <c r="A23" s="399"/>
      <c r="B23" s="512"/>
      <c r="C23" s="513"/>
      <c r="D23" s="513"/>
      <c r="E23" s="513"/>
      <c r="F23" s="400"/>
      <c r="G23" s="401"/>
      <c r="H23" s="399"/>
      <c r="I23" s="398"/>
      <c r="J23" s="398"/>
    </row>
  </sheetData>
  <mergeCells count="4">
    <mergeCell ref="B20:E20"/>
    <mergeCell ref="B21:E21"/>
    <mergeCell ref="B22:E22"/>
    <mergeCell ref="B23:E23"/>
  </mergeCells>
  <pageMargins left="0.25" right="0.25" top="0.75" bottom="0.75" header="0.3" footer="0.3"/>
  <pageSetup paperSize="9" scale="68" fitToHeight="0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 codeName="Sheet4">
    <pageSetUpPr fitToPage="1"/>
  </sheetPr>
  <dimension ref="A1:H66"/>
  <sheetViews>
    <sheetView view="pageBreakPreview" zoomScale="85" zoomScaleNormal="100" zoomScaleSheetLayoutView="85" zoomScalePageLayoutView="70" workbookViewId="0">
      <selection activeCell="C13" sqref="C13:F13"/>
    </sheetView>
  </sheetViews>
  <sheetFormatPr defaultColWidth="9.85546875" defaultRowHeight="15.75"/>
  <cols>
    <col min="1" max="1" width="5.42578125" style="181" bestFit="1" customWidth="1"/>
    <col min="2" max="2" width="17.7109375" style="181" customWidth="1"/>
    <col min="3" max="3" width="10.5703125" style="181" customWidth="1"/>
    <col min="4" max="4" width="20" style="181" customWidth="1"/>
    <col min="5" max="5" width="2.28515625" style="181" customWidth="1"/>
    <col min="6" max="6" width="15.85546875" style="181" customWidth="1"/>
    <col min="7" max="7" width="19.28515625" style="181" customWidth="1"/>
    <col min="8" max="8" width="45.5703125" style="181" customWidth="1"/>
    <col min="9" max="254" width="9.85546875" style="181"/>
    <col min="255" max="255" width="3.85546875" style="181" customWidth="1"/>
    <col min="256" max="257" width="9.5703125" style="181" customWidth="1"/>
    <col min="258" max="259" width="14.7109375" style="181" customWidth="1"/>
    <col min="260" max="260" width="0" style="181" hidden="1" customWidth="1"/>
    <col min="261" max="267" width="9.5703125" style="181" customWidth="1"/>
    <col min="268" max="510" width="9.85546875" style="181"/>
    <col min="511" max="511" width="3.85546875" style="181" customWidth="1"/>
    <col min="512" max="513" width="9.5703125" style="181" customWidth="1"/>
    <col min="514" max="515" width="14.7109375" style="181" customWidth="1"/>
    <col min="516" max="516" width="0" style="181" hidden="1" customWidth="1"/>
    <col min="517" max="523" width="9.5703125" style="181" customWidth="1"/>
    <col min="524" max="766" width="9.85546875" style="181"/>
    <col min="767" max="767" width="3.85546875" style="181" customWidth="1"/>
    <col min="768" max="769" width="9.5703125" style="181" customWidth="1"/>
    <col min="770" max="771" width="14.7109375" style="181" customWidth="1"/>
    <col min="772" max="772" width="0" style="181" hidden="1" customWidth="1"/>
    <col min="773" max="779" width="9.5703125" style="181" customWidth="1"/>
    <col min="780" max="1022" width="9.85546875" style="181"/>
    <col min="1023" max="1023" width="3.85546875" style="181" customWidth="1"/>
    <col min="1024" max="1025" width="9.5703125" style="181" customWidth="1"/>
    <col min="1026" max="1027" width="14.7109375" style="181" customWidth="1"/>
    <col min="1028" max="1028" width="0" style="181" hidden="1" customWidth="1"/>
    <col min="1029" max="1035" width="9.5703125" style="181" customWidth="1"/>
    <col min="1036" max="1278" width="9.85546875" style="181"/>
    <col min="1279" max="1279" width="3.85546875" style="181" customWidth="1"/>
    <col min="1280" max="1281" width="9.5703125" style="181" customWidth="1"/>
    <col min="1282" max="1283" width="14.7109375" style="181" customWidth="1"/>
    <col min="1284" max="1284" width="0" style="181" hidden="1" customWidth="1"/>
    <col min="1285" max="1291" width="9.5703125" style="181" customWidth="1"/>
    <col min="1292" max="1534" width="9.85546875" style="181"/>
    <col min="1535" max="1535" width="3.85546875" style="181" customWidth="1"/>
    <col min="1536" max="1537" width="9.5703125" style="181" customWidth="1"/>
    <col min="1538" max="1539" width="14.7109375" style="181" customWidth="1"/>
    <col min="1540" max="1540" width="0" style="181" hidden="1" customWidth="1"/>
    <col min="1541" max="1547" width="9.5703125" style="181" customWidth="1"/>
    <col min="1548" max="1790" width="9.85546875" style="181"/>
    <col min="1791" max="1791" width="3.85546875" style="181" customWidth="1"/>
    <col min="1792" max="1793" width="9.5703125" style="181" customWidth="1"/>
    <col min="1794" max="1795" width="14.7109375" style="181" customWidth="1"/>
    <col min="1796" max="1796" width="0" style="181" hidden="1" customWidth="1"/>
    <col min="1797" max="1803" width="9.5703125" style="181" customWidth="1"/>
    <col min="1804" max="2046" width="9.85546875" style="181"/>
    <col min="2047" max="2047" width="3.85546875" style="181" customWidth="1"/>
    <col min="2048" max="2049" width="9.5703125" style="181" customWidth="1"/>
    <col min="2050" max="2051" width="14.7109375" style="181" customWidth="1"/>
    <col min="2052" max="2052" width="0" style="181" hidden="1" customWidth="1"/>
    <col min="2053" max="2059" width="9.5703125" style="181" customWidth="1"/>
    <col min="2060" max="2302" width="9.85546875" style="181"/>
    <col min="2303" max="2303" width="3.85546875" style="181" customWidth="1"/>
    <col min="2304" max="2305" width="9.5703125" style="181" customWidth="1"/>
    <col min="2306" max="2307" width="14.7109375" style="181" customWidth="1"/>
    <col min="2308" max="2308" width="0" style="181" hidden="1" customWidth="1"/>
    <col min="2309" max="2315" width="9.5703125" style="181" customWidth="1"/>
    <col min="2316" max="2558" width="9.85546875" style="181"/>
    <col min="2559" max="2559" width="3.85546875" style="181" customWidth="1"/>
    <col min="2560" max="2561" width="9.5703125" style="181" customWidth="1"/>
    <col min="2562" max="2563" width="14.7109375" style="181" customWidth="1"/>
    <col min="2564" max="2564" width="0" style="181" hidden="1" customWidth="1"/>
    <col min="2565" max="2571" width="9.5703125" style="181" customWidth="1"/>
    <col min="2572" max="2814" width="9.85546875" style="181"/>
    <col min="2815" max="2815" width="3.85546875" style="181" customWidth="1"/>
    <col min="2816" max="2817" width="9.5703125" style="181" customWidth="1"/>
    <col min="2818" max="2819" width="14.7109375" style="181" customWidth="1"/>
    <col min="2820" max="2820" width="0" style="181" hidden="1" customWidth="1"/>
    <col min="2821" max="2827" width="9.5703125" style="181" customWidth="1"/>
    <col min="2828" max="3070" width="9.85546875" style="181"/>
    <col min="3071" max="3071" width="3.85546875" style="181" customWidth="1"/>
    <col min="3072" max="3073" width="9.5703125" style="181" customWidth="1"/>
    <col min="3074" max="3075" width="14.7109375" style="181" customWidth="1"/>
    <col min="3076" max="3076" width="0" style="181" hidden="1" customWidth="1"/>
    <col min="3077" max="3083" width="9.5703125" style="181" customWidth="1"/>
    <col min="3084" max="3326" width="9.85546875" style="181"/>
    <col min="3327" max="3327" width="3.85546875" style="181" customWidth="1"/>
    <col min="3328" max="3329" width="9.5703125" style="181" customWidth="1"/>
    <col min="3330" max="3331" width="14.7109375" style="181" customWidth="1"/>
    <col min="3332" max="3332" width="0" style="181" hidden="1" customWidth="1"/>
    <col min="3333" max="3339" width="9.5703125" style="181" customWidth="1"/>
    <col min="3340" max="3582" width="9.85546875" style="181"/>
    <col min="3583" max="3583" width="3.85546875" style="181" customWidth="1"/>
    <col min="3584" max="3585" width="9.5703125" style="181" customWidth="1"/>
    <col min="3586" max="3587" width="14.7109375" style="181" customWidth="1"/>
    <col min="3588" max="3588" width="0" style="181" hidden="1" customWidth="1"/>
    <col min="3589" max="3595" width="9.5703125" style="181" customWidth="1"/>
    <col min="3596" max="3838" width="9.85546875" style="181"/>
    <col min="3839" max="3839" width="3.85546875" style="181" customWidth="1"/>
    <col min="3840" max="3841" width="9.5703125" style="181" customWidth="1"/>
    <col min="3842" max="3843" width="14.7109375" style="181" customWidth="1"/>
    <col min="3844" max="3844" width="0" style="181" hidden="1" customWidth="1"/>
    <col min="3845" max="3851" width="9.5703125" style="181" customWidth="1"/>
    <col min="3852" max="4094" width="9.85546875" style="181"/>
    <col min="4095" max="4095" width="3.85546875" style="181" customWidth="1"/>
    <col min="4096" max="4097" width="9.5703125" style="181" customWidth="1"/>
    <col min="4098" max="4099" width="14.7109375" style="181" customWidth="1"/>
    <col min="4100" max="4100" width="0" style="181" hidden="1" customWidth="1"/>
    <col min="4101" max="4107" width="9.5703125" style="181" customWidth="1"/>
    <col min="4108" max="4350" width="9.85546875" style="181"/>
    <col min="4351" max="4351" width="3.85546875" style="181" customWidth="1"/>
    <col min="4352" max="4353" width="9.5703125" style="181" customWidth="1"/>
    <col min="4354" max="4355" width="14.7109375" style="181" customWidth="1"/>
    <col min="4356" max="4356" width="0" style="181" hidden="1" customWidth="1"/>
    <col min="4357" max="4363" width="9.5703125" style="181" customWidth="1"/>
    <col min="4364" max="4606" width="9.85546875" style="181"/>
    <col min="4607" max="4607" width="3.85546875" style="181" customWidth="1"/>
    <col min="4608" max="4609" width="9.5703125" style="181" customWidth="1"/>
    <col min="4610" max="4611" width="14.7109375" style="181" customWidth="1"/>
    <col min="4612" max="4612" width="0" style="181" hidden="1" customWidth="1"/>
    <col min="4613" max="4619" width="9.5703125" style="181" customWidth="1"/>
    <col min="4620" max="4862" width="9.85546875" style="181"/>
    <col min="4863" max="4863" width="3.85546875" style="181" customWidth="1"/>
    <col min="4864" max="4865" width="9.5703125" style="181" customWidth="1"/>
    <col min="4866" max="4867" width="14.7109375" style="181" customWidth="1"/>
    <col min="4868" max="4868" width="0" style="181" hidden="1" customWidth="1"/>
    <col min="4869" max="4875" width="9.5703125" style="181" customWidth="1"/>
    <col min="4876" max="5118" width="9.85546875" style="181"/>
    <col min="5119" max="5119" width="3.85546875" style="181" customWidth="1"/>
    <col min="5120" max="5121" width="9.5703125" style="181" customWidth="1"/>
    <col min="5122" max="5123" width="14.7109375" style="181" customWidth="1"/>
    <col min="5124" max="5124" width="0" style="181" hidden="1" customWidth="1"/>
    <col min="5125" max="5131" width="9.5703125" style="181" customWidth="1"/>
    <col min="5132" max="5374" width="9.85546875" style="181"/>
    <col min="5375" max="5375" width="3.85546875" style="181" customWidth="1"/>
    <col min="5376" max="5377" width="9.5703125" style="181" customWidth="1"/>
    <col min="5378" max="5379" width="14.7109375" style="181" customWidth="1"/>
    <col min="5380" max="5380" width="0" style="181" hidden="1" customWidth="1"/>
    <col min="5381" max="5387" width="9.5703125" style="181" customWidth="1"/>
    <col min="5388" max="5630" width="9.85546875" style="181"/>
    <col min="5631" max="5631" width="3.85546875" style="181" customWidth="1"/>
    <col min="5632" max="5633" width="9.5703125" style="181" customWidth="1"/>
    <col min="5634" max="5635" width="14.7109375" style="181" customWidth="1"/>
    <col min="5636" max="5636" width="0" style="181" hidden="1" customWidth="1"/>
    <col min="5637" max="5643" width="9.5703125" style="181" customWidth="1"/>
    <col min="5644" max="5886" width="9.85546875" style="181"/>
    <col min="5887" max="5887" width="3.85546875" style="181" customWidth="1"/>
    <col min="5888" max="5889" width="9.5703125" style="181" customWidth="1"/>
    <col min="5890" max="5891" width="14.7109375" style="181" customWidth="1"/>
    <col min="5892" max="5892" width="0" style="181" hidden="1" customWidth="1"/>
    <col min="5893" max="5899" width="9.5703125" style="181" customWidth="1"/>
    <col min="5900" max="6142" width="9.85546875" style="181"/>
    <col min="6143" max="6143" width="3.85546875" style="181" customWidth="1"/>
    <col min="6144" max="6145" width="9.5703125" style="181" customWidth="1"/>
    <col min="6146" max="6147" width="14.7109375" style="181" customWidth="1"/>
    <col min="6148" max="6148" width="0" style="181" hidden="1" customWidth="1"/>
    <col min="6149" max="6155" width="9.5703125" style="181" customWidth="1"/>
    <col min="6156" max="6398" width="9.85546875" style="181"/>
    <col min="6399" max="6399" width="3.85546875" style="181" customWidth="1"/>
    <col min="6400" max="6401" width="9.5703125" style="181" customWidth="1"/>
    <col min="6402" max="6403" width="14.7109375" style="181" customWidth="1"/>
    <col min="6404" max="6404" width="0" style="181" hidden="1" customWidth="1"/>
    <col min="6405" max="6411" width="9.5703125" style="181" customWidth="1"/>
    <col min="6412" max="6654" width="9.85546875" style="181"/>
    <col min="6655" max="6655" width="3.85546875" style="181" customWidth="1"/>
    <col min="6656" max="6657" width="9.5703125" style="181" customWidth="1"/>
    <col min="6658" max="6659" width="14.7109375" style="181" customWidth="1"/>
    <col min="6660" max="6660" width="0" style="181" hidden="1" customWidth="1"/>
    <col min="6661" max="6667" width="9.5703125" style="181" customWidth="1"/>
    <col min="6668" max="6910" width="9.85546875" style="181"/>
    <col min="6911" max="6911" width="3.85546875" style="181" customWidth="1"/>
    <col min="6912" max="6913" width="9.5703125" style="181" customWidth="1"/>
    <col min="6914" max="6915" width="14.7109375" style="181" customWidth="1"/>
    <col min="6916" max="6916" width="0" style="181" hidden="1" customWidth="1"/>
    <col min="6917" max="6923" width="9.5703125" style="181" customWidth="1"/>
    <col min="6924" max="7166" width="9.85546875" style="181"/>
    <col min="7167" max="7167" width="3.85546875" style="181" customWidth="1"/>
    <col min="7168" max="7169" width="9.5703125" style="181" customWidth="1"/>
    <col min="7170" max="7171" width="14.7109375" style="181" customWidth="1"/>
    <col min="7172" max="7172" width="0" style="181" hidden="1" customWidth="1"/>
    <col min="7173" max="7179" width="9.5703125" style="181" customWidth="1"/>
    <col min="7180" max="7422" width="9.85546875" style="181"/>
    <col min="7423" max="7423" width="3.85546875" style="181" customWidth="1"/>
    <col min="7424" max="7425" width="9.5703125" style="181" customWidth="1"/>
    <col min="7426" max="7427" width="14.7109375" style="181" customWidth="1"/>
    <col min="7428" max="7428" width="0" style="181" hidden="1" customWidth="1"/>
    <col min="7429" max="7435" width="9.5703125" style="181" customWidth="1"/>
    <col min="7436" max="7678" width="9.85546875" style="181"/>
    <col min="7679" max="7679" width="3.85546875" style="181" customWidth="1"/>
    <col min="7680" max="7681" width="9.5703125" style="181" customWidth="1"/>
    <col min="7682" max="7683" width="14.7109375" style="181" customWidth="1"/>
    <col min="7684" max="7684" width="0" style="181" hidden="1" customWidth="1"/>
    <col min="7685" max="7691" width="9.5703125" style="181" customWidth="1"/>
    <col min="7692" max="7934" width="9.85546875" style="181"/>
    <col min="7935" max="7935" width="3.85546875" style="181" customWidth="1"/>
    <col min="7936" max="7937" width="9.5703125" style="181" customWidth="1"/>
    <col min="7938" max="7939" width="14.7109375" style="181" customWidth="1"/>
    <col min="7940" max="7940" width="0" style="181" hidden="1" customWidth="1"/>
    <col min="7941" max="7947" width="9.5703125" style="181" customWidth="1"/>
    <col min="7948" max="8190" width="9.85546875" style="181"/>
    <col min="8191" max="8191" width="3.85546875" style="181" customWidth="1"/>
    <col min="8192" max="8193" width="9.5703125" style="181" customWidth="1"/>
    <col min="8194" max="8195" width="14.7109375" style="181" customWidth="1"/>
    <col min="8196" max="8196" width="0" style="181" hidden="1" customWidth="1"/>
    <col min="8197" max="8203" width="9.5703125" style="181" customWidth="1"/>
    <col min="8204" max="8446" width="9.85546875" style="181"/>
    <col min="8447" max="8447" width="3.85546875" style="181" customWidth="1"/>
    <col min="8448" max="8449" width="9.5703125" style="181" customWidth="1"/>
    <col min="8450" max="8451" width="14.7109375" style="181" customWidth="1"/>
    <col min="8452" max="8452" width="0" style="181" hidden="1" customWidth="1"/>
    <col min="8453" max="8459" width="9.5703125" style="181" customWidth="1"/>
    <col min="8460" max="8702" width="9.85546875" style="181"/>
    <col min="8703" max="8703" width="3.85546875" style="181" customWidth="1"/>
    <col min="8704" max="8705" width="9.5703125" style="181" customWidth="1"/>
    <col min="8706" max="8707" width="14.7109375" style="181" customWidth="1"/>
    <col min="8708" max="8708" width="0" style="181" hidden="1" customWidth="1"/>
    <col min="8709" max="8715" width="9.5703125" style="181" customWidth="1"/>
    <col min="8716" max="8958" width="9.85546875" style="181"/>
    <col min="8959" max="8959" width="3.85546875" style="181" customWidth="1"/>
    <col min="8960" max="8961" width="9.5703125" style="181" customWidth="1"/>
    <col min="8962" max="8963" width="14.7109375" style="181" customWidth="1"/>
    <col min="8964" max="8964" width="0" style="181" hidden="1" customWidth="1"/>
    <col min="8965" max="8971" width="9.5703125" style="181" customWidth="1"/>
    <col min="8972" max="9214" width="9.85546875" style="181"/>
    <col min="9215" max="9215" width="3.85546875" style="181" customWidth="1"/>
    <col min="9216" max="9217" width="9.5703125" style="181" customWidth="1"/>
    <col min="9218" max="9219" width="14.7109375" style="181" customWidth="1"/>
    <col min="9220" max="9220" width="0" style="181" hidden="1" customWidth="1"/>
    <col min="9221" max="9227" width="9.5703125" style="181" customWidth="1"/>
    <col min="9228" max="9470" width="9.85546875" style="181"/>
    <col min="9471" max="9471" width="3.85546875" style="181" customWidth="1"/>
    <col min="9472" max="9473" width="9.5703125" style="181" customWidth="1"/>
    <col min="9474" max="9475" width="14.7109375" style="181" customWidth="1"/>
    <col min="9476" max="9476" width="0" style="181" hidden="1" customWidth="1"/>
    <col min="9477" max="9483" width="9.5703125" style="181" customWidth="1"/>
    <col min="9484" max="9726" width="9.85546875" style="181"/>
    <col min="9727" max="9727" width="3.85546875" style="181" customWidth="1"/>
    <col min="9728" max="9729" width="9.5703125" style="181" customWidth="1"/>
    <col min="9730" max="9731" width="14.7109375" style="181" customWidth="1"/>
    <col min="9732" max="9732" width="0" style="181" hidden="1" customWidth="1"/>
    <col min="9733" max="9739" width="9.5703125" style="181" customWidth="1"/>
    <col min="9740" max="9982" width="9.85546875" style="181"/>
    <col min="9983" max="9983" width="3.85546875" style="181" customWidth="1"/>
    <col min="9984" max="9985" width="9.5703125" style="181" customWidth="1"/>
    <col min="9986" max="9987" width="14.7109375" style="181" customWidth="1"/>
    <col min="9988" max="9988" width="0" style="181" hidden="1" customWidth="1"/>
    <col min="9989" max="9995" width="9.5703125" style="181" customWidth="1"/>
    <col min="9996" max="10238" width="9.85546875" style="181"/>
    <col min="10239" max="10239" width="3.85546875" style="181" customWidth="1"/>
    <col min="10240" max="10241" width="9.5703125" style="181" customWidth="1"/>
    <col min="10242" max="10243" width="14.7109375" style="181" customWidth="1"/>
    <col min="10244" max="10244" width="0" style="181" hidden="1" customWidth="1"/>
    <col min="10245" max="10251" width="9.5703125" style="181" customWidth="1"/>
    <col min="10252" max="10494" width="9.85546875" style="181"/>
    <col min="10495" max="10495" width="3.85546875" style="181" customWidth="1"/>
    <col min="10496" max="10497" width="9.5703125" style="181" customWidth="1"/>
    <col min="10498" max="10499" width="14.7109375" style="181" customWidth="1"/>
    <col min="10500" max="10500" width="0" style="181" hidden="1" customWidth="1"/>
    <col min="10501" max="10507" width="9.5703125" style="181" customWidth="1"/>
    <col min="10508" max="10750" width="9.85546875" style="181"/>
    <col min="10751" max="10751" width="3.85546875" style="181" customWidth="1"/>
    <col min="10752" max="10753" width="9.5703125" style="181" customWidth="1"/>
    <col min="10754" max="10755" width="14.7109375" style="181" customWidth="1"/>
    <col min="10756" max="10756" width="0" style="181" hidden="1" customWidth="1"/>
    <col min="10757" max="10763" width="9.5703125" style="181" customWidth="1"/>
    <col min="10764" max="11006" width="9.85546875" style="181"/>
    <col min="11007" max="11007" width="3.85546875" style="181" customWidth="1"/>
    <col min="11008" max="11009" width="9.5703125" style="181" customWidth="1"/>
    <col min="11010" max="11011" width="14.7109375" style="181" customWidth="1"/>
    <col min="11012" max="11012" width="0" style="181" hidden="1" customWidth="1"/>
    <col min="11013" max="11019" width="9.5703125" style="181" customWidth="1"/>
    <col min="11020" max="11262" width="9.85546875" style="181"/>
    <col min="11263" max="11263" width="3.85546875" style="181" customWidth="1"/>
    <col min="11264" max="11265" width="9.5703125" style="181" customWidth="1"/>
    <col min="11266" max="11267" width="14.7109375" style="181" customWidth="1"/>
    <col min="11268" max="11268" width="0" style="181" hidden="1" customWidth="1"/>
    <col min="11269" max="11275" width="9.5703125" style="181" customWidth="1"/>
    <col min="11276" max="11518" width="9.85546875" style="181"/>
    <col min="11519" max="11519" width="3.85546875" style="181" customWidth="1"/>
    <col min="11520" max="11521" width="9.5703125" style="181" customWidth="1"/>
    <col min="11522" max="11523" width="14.7109375" style="181" customWidth="1"/>
    <col min="11524" max="11524" width="0" style="181" hidden="1" customWidth="1"/>
    <col min="11525" max="11531" width="9.5703125" style="181" customWidth="1"/>
    <col min="11532" max="11774" width="9.85546875" style="181"/>
    <col min="11775" max="11775" width="3.85546875" style="181" customWidth="1"/>
    <col min="11776" max="11777" width="9.5703125" style="181" customWidth="1"/>
    <col min="11778" max="11779" width="14.7109375" style="181" customWidth="1"/>
    <col min="11780" max="11780" width="0" style="181" hidden="1" customWidth="1"/>
    <col min="11781" max="11787" width="9.5703125" style="181" customWidth="1"/>
    <col min="11788" max="12030" width="9.85546875" style="181"/>
    <col min="12031" max="12031" width="3.85546875" style="181" customWidth="1"/>
    <col min="12032" max="12033" width="9.5703125" style="181" customWidth="1"/>
    <col min="12034" max="12035" width="14.7109375" style="181" customWidth="1"/>
    <col min="12036" max="12036" width="0" style="181" hidden="1" customWidth="1"/>
    <col min="12037" max="12043" width="9.5703125" style="181" customWidth="1"/>
    <col min="12044" max="12286" width="9.85546875" style="181"/>
    <col min="12287" max="12287" width="3.85546875" style="181" customWidth="1"/>
    <col min="12288" max="12289" width="9.5703125" style="181" customWidth="1"/>
    <col min="12290" max="12291" width="14.7109375" style="181" customWidth="1"/>
    <col min="12292" max="12292" width="0" style="181" hidden="1" customWidth="1"/>
    <col min="12293" max="12299" width="9.5703125" style="181" customWidth="1"/>
    <col min="12300" max="12542" width="9.85546875" style="181"/>
    <col min="12543" max="12543" width="3.85546875" style="181" customWidth="1"/>
    <col min="12544" max="12545" width="9.5703125" style="181" customWidth="1"/>
    <col min="12546" max="12547" width="14.7109375" style="181" customWidth="1"/>
    <col min="12548" max="12548" width="0" style="181" hidden="1" customWidth="1"/>
    <col min="12549" max="12555" width="9.5703125" style="181" customWidth="1"/>
    <col min="12556" max="12798" width="9.85546875" style="181"/>
    <col min="12799" max="12799" width="3.85546875" style="181" customWidth="1"/>
    <col min="12800" max="12801" width="9.5703125" style="181" customWidth="1"/>
    <col min="12802" max="12803" width="14.7109375" style="181" customWidth="1"/>
    <col min="12804" max="12804" width="0" style="181" hidden="1" customWidth="1"/>
    <col min="12805" max="12811" width="9.5703125" style="181" customWidth="1"/>
    <col min="12812" max="13054" width="9.85546875" style="181"/>
    <col min="13055" max="13055" width="3.85546875" style="181" customWidth="1"/>
    <col min="13056" max="13057" width="9.5703125" style="181" customWidth="1"/>
    <col min="13058" max="13059" width="14.7109375" style="181" customWidth="1"/>
    <col min="13060" max="13060" width="0" style="181" hidden="1" customWidth="1"/>
    <col min="13061" max="13067" width="9.5703125" style="181" customWidth="1"/>
    <col min="13068" max="13310" width="9.85546875" style="181"/>
    <col min="13311" max="13311" width="3.85546875" style="181" customWidth="1"/>
    <col min="13312" max="13313" width="9.5703125" style="181" customWidth="1"/>
    <col min="13314" max="13315" width="14.7109375" style="181" customWidth="1"/>
    <col min="13316" max="13316" width="0" style="181" hidden="1" customWidth="1"/>
    <col min="13317" max="13323" width="9.5703125" style="181" customWidth="1"/>
    <col min="13324" max="13566" width="9.85546875" style="181"/>
    <col min="13567" max="13567" width="3.85546875" style="181" customWidth="1"/>
    <col min="13568" max="13569" width="9.5703125" style="181" customWidth="1"/>
    <col min="13570" max="13571" width="14.7109375" style="181" customWidth="1"/>
    <col min="13572" max="13572" width="0" style="181" hidden="1" customWidth="1"/>
    <col min="13573" max="13579" width="9.5703125" style="181" customWidth="1"/>
    <col min="13580" max="13822" width="9.85546875" style="181"/>
    <col min="13823" max="13823" width="3.85546875" style="181" customWidth="1"/>
    <col min="13824" max="13825" width="9.5703125" style="181" customWidth="1"/>
    <col min="13826" max="13827" width="14.7109375" style="181" customWidth="1"/>
    <col min="13828" max="13828" width="0" style="181" hidden="1" customWidth="1"/>
    <col min="13829" max="13835" width="9.5703125" style="181" customWidth="1"/>
    <col min="13836" max="14078" width="9.85546875" style="181"/>
    <col min="14079" max="14079" width="3.85546875" style="181" customWidth="1"/>
    <col min="14080" max="14081" width="9.5703125" style="181" customWidth="1"/>
    <col min="14082" max="14083" width="14.7109375" style="181" customWidth="1"/>
    <col min="14084" max="14084" width="0" style="181" hidden="1" customWidth="1"/>
    <col min="14085" max="14091" width="9.5703125" style="181" customWidth="1"/>
    <col min="14092" max="14334" width="9.85546875" style="181"/>
    <col min="14335" max="14335" width="3.85546875" style="181" customWidth="1"/>
    <col min="14336" max="14337" width="9.5703125" style="181" customWidth="1"/>
    <col min="14338" max="14339" width="14.7109375" style="181" customWidth="1"/>
    <col min="14340" max="14340" width="0" style="181" hidden="1" customWidth="1"/>
    <col min="14341" max="14347" width="9.5703125" style="181" customWidth="1"/>
    <col min="14348" max="14590" width="9.85546875" style="181"/>
    <col min="14591" max="14591" width="3.85546875" style="181" customWidth="1"/>
    <col min="14592" max="14593" width="9.5703125" style="181" customWidth="1"/>
    <col min="14594" max="14595" width="14.7109375" style="181" customWidth="1"/>
    <col min="14596" max="14596" width="0" style="181" hidden="1" customWidth="1"/>
    <col min="14597" max="14603" width="9.5703125" style="181" customWidth="1"/>
    <col min="14604" max="14846" width="9.85546875" style="181"/>
    <col min="14847" max="14847" width="3.85546875" style="181" customWidth="1"/>
    <col min="14848" max="14849" width="9.5703125" style="181" customWidth="1"/>
    <col min="14850" max="14851" width="14.7109375" style="181" customWidth="1"/>
    <col min="14852" max="14852" width="0" style="181" hidden="1" customWidth="1"/>
    <col min="14853" max="14859" width="9.5703125" style="181" customWidth="1"/>
    <col min="14860" max="15102" width="9.85546875" style="181"/>
    <col min="15103" max="15103" width="3.85546875" style="181" customWidth="1"/>
    <col min="15104" max="15105" width="9.5703125" style="181" customWidth="1"/>
    <col min="15106" max="15107" width="14.7109375" style="181" customWidth="1"/>
    <col min="15108" max="15108" width="0" style="181" hidden="1" customWidth="1"/>
    <col min="15109" max="15115" width="9.5703125" style="181" customWidth="1"/>
    <col min="15116" max="15358" width="9.85546875" style="181"/>
    <col min="15359" max="15359" width="3.85546875" style="181" customWidth="1"/>
    <col min="15360" max="15361" width="9.5703125" style="181" customWidth="1"/>
    <col min="15362" max="15363" width="14.7109375" style="181" customWidth="1"/>
    <col min="15364" max="15364" width="0" style="181" hidden="1" customWidth="1"/>
    <col min="15365" max="15371" width="9.5703125" style="181" customWidth="1"/>
    <col min="15372" max="15614" width="9.85546875" style="181"/>
    <col min="15615" max="15615" width="3.85546875" style="181" customWidth="1"/>
    <col min="15616" max="15617" width="9.5703125" style="181" customWidth="1"/>
    <col min="15618" max="15619" width="14.7109375" style="181" customWidth="1"/>
    <col min="15620" max="15620" width="0" style="181" hidden="1" customWidth="1"/>
    <col min="15621" max="15627" width="9.5703125" style="181" customWidth="1"/>
    <col min="15628" max="15870" width="9.85546875" style="181"/>
    <col min="15871" max="15871" width="3.85546875" style="181" customWidth="1"/>
    <col min="15872" max="15873" width="9.5703125" style="181" customWidth="1"/>
    <col min="15874" max="15875" width="14.7109375" style="181" customWidth="1"/>
    <col min="15876" max="15876" width="0" style="181" hidden="1" customWidth="1"/>
    <col min="15877" max="15883" width="9.5703125" style="181" customWidth="1"/>
    <col min="15884" max="16126" width="9.85546875" style="181"/>
    <col min="16127" max="16127" width="3.85546875" style="181" customWidth="1"/>
    <col min="16128" max="16129" width="9.5703125" style="181" customWidth="1"/>
    <col min="16130" max="16131" width="14.7109375" style="181" customWidth="1"/>
    <col min="16132" max="16132" width="0" style="181" hidden="1" customWidth="1"/>
    <col min="16133" max="16139" width="9.5703125" style="181" customWidth="1"/>
    <col min="16140" max="16384" width="9.85546875" style="181"/>
  </cols>
  <sheetData>
    <row r="1" spans="1:8" s="150" customFormat="1" ht="18" customHeight="1">
      <c r="B1"/>
      <c r="C1"/>
      <c r="D1"/>
      <c r="E1"/>
      <c r="F1" s="256" t="s">
        <v>0</v>
      </c>
      <c r="G1" s="257" t="s">
        <v>154</v>
      </c>
      <c r="H1"/>
    </row>
    <row r="2" spans="1:8" s="150" customFormat="1" ht="14.45" customHeight="1">
      <c r="B2"/>
      <c r="C2"/>
      <c r="D2"/>
      <c r="E2"/>
      <c r="F2" s="256" t="s">
        <v>2</v>
      </c>
      <c r="G2" s="258" t="s">
        <v>155</v>
      </c>
      <c r="H2"/>
    </row>
    <row r="3" spans="1:8" s="150" customFormat="1" ht="14.45" customHeight="1" thickBot="1">
      <c r="B3"/>
      <c r="C3"/>
      <c r="D3"/>
      <c r="E3"/>
      <c r="F3" s="256" t="s">
        <v>4</v>
      </c>
      <c r="G3" s="259" t="s">
        <v>156</v>
      </c>
      <c r="H3"/>
    </row>
    <row r="4" spans="1:8" s="150" customFormat="1" ht="17.25" customHeight="1" thickBot="1">
      <c r="A4" s="148"/>
      <c r="B4" s="534" t="s">
        <v>157</v>
      </c>
      <c r="C4" s="534"/>
      <c r="D4" s="260">
        <f>'1. CUTTING DOCKET'!D11</f>
        <v>45441</v>
      </c>
      <c r="E4"/>
      <c r="F4"/>
      <c r="G4"/>
      <c r="H4"/>
    </row>
    <row r="5" spans="1:8" s="150" customFormat="1" ht="3.95" customHeight="1" thickBot="1">
      <c r="A5" s="148"/>
      <c r="B5" s="535"/>
      <c r="C5" s="535"/>
      <c r="D5" s="254"/>
      <c r="E5"/>
      <c r="F5" s="148"/>
      <c r="G5" s="148"/>
      <c r="H5"/>
    </row>
    <row r="6" spans="1:8" s="150" customFormat="1" ht="17.25" customHeight="1" thickBot="1">
      <c r="A6" s="148"/>
      <c r="B6" s="534" t="s">
        <v>158</v>
      </c>
      <c r="C6" s="534"/>
      <c r="D6" s="261" t="str">
        <f>'1. CUTTING DOCKET'!L14</f>
        <v>LOYALIST</v>
      </c>
      <c r="E6"/>
      <c r="F6" s="151" t="s">
        <v>159</v>
      </c>
      <c r="G6" s="262" t="str">
        <f>'1. CUTTING DOCKET'!D9</f>
        <v>SS24</v>
      </c>
      <c r="H6"/>
    </row>
    <row r="7" spans="1:8" s="150" customFormat="1" ht="3.95" customHeight="1" thickBot="1">
      <c r="A7" s="148"/>
      <c r="B7" s="536"/>
      <c r="C7" s="536"/>
      <c r="D7" s="254"/>
      <c r="E7"/>
      <c r="F7" s="153"/>
      <c r="G7" s="162"/>
      <c r="H7"/>
    </row>
    <row r="8" spans="1:8" s="150" customFormat="1" ht="17.25" customHeight="1" thickBot="1">
      <c r="A8" s="148"/>
      <c r="B8" s="534" t="s">
        <v>160</v>
      </c>
      <c r="C8" s="534"/>
      <c r="D8" s="261" t="str">
        <f>'1. CUTTING DOCKET'!D7</f>
        <v>LYLTS254</v>
      </c>
      <c r="E8" s="263"/>
      <c r="F8" s="151" t="s">
        <v>161</v>
      </c>
      <c r="G8" s="261" t="str">
        <f>'1. CUTTING DOCKET'!D10</f>
        <v>LS TEE</v>
      </c>
      <c r="H8"/>
    </row>
    <row r="9" spans="1:8" s="150" customFormat="1" ht="9" customHeight="1" thickBot="1">
      <c r="A9" s="264"/>
      <c r="B9" s="156"/>
      <c r="C9" s="156"/>
      <c r="D9" s="156"/>
      <c r="F9" s="156"/>
      <c r="G9" s="156"/>
    </row>
    <row r="10" spans="1:8" s="162" customFormat="1" ht="33.75" customHeight="1" thickBot="1">
      <c r="A10" s="265" t="s">
        <v>162</v>
      </c>
      <c r="B10" s="266" t="s">
        <v>163</v>
      </c>
      <c r="C10" s="532" t="s">
        <v>164</v>
      </c>
      <c r="D10" s="533"/>
      <c r="E10" s="533"/>
      <c r="F10" s="533"/>
      <c r="G10" s="267" t="s">
        <v>165</v>
      </c>
      <c r="H10" s="268" t="s">
        <v>166</v>
      </c>
    </row>
    <row r="11" spans="1:8" s="150" customFormat="1" ht="76.5" customHeight="1">
      <c r="A11" s="163">
        <v>1</v>
      </c>
      <c r="B11" s="156"/>
      <c r="C11" s="515"/>
      <c r="D11" s="516"/>
      <c r="E11" s="516"/>
      <c r="F11" s="517"/>
      <c r="G11" s="163"/>
      <c r="H11" s="163"/>
    </row>
    <row r="12" spans="1:8" s="150" customFormat="1" ht="76.5" customHeight="1">
      <c r="A12" s="167">
        <v>2</v>
      </c>
      <c r="B12" s="168" t="s">
        <v>167</v>
      </c>
      <c r="C12" s="518"/>
      <c r="D12" s="519"/>
      <c r="E12" s="519"/>
      <c r="F12" s="520"/>
      <c r="G12" s="269"/>
      <c r="H12" s="269"/>
    </row>
    <row r="13" spans="1:8" s="150" customFormat="1" ht="76.5" customHeight="1">
      <c r="A13" s="167">
        <v>3</v>
      </c>
      <c r="B13" s="168" t="s">
        <v>168</v>
      </c>
      <c r="C13" s="521" t="s">
        <v>169</v>
      </c>
      <c r="D13" s="519"/>
      <c r="E13" s="519"/>
      <c r="F13" s="520"/>
      <c r="G13" s="269"/>
      <c r="H13" s="269"/>
    </row>
    <row r="14" spans="1:8" s="150" customFormat="1" ht="76.5" customHeight="1">
      <c r="A14" s="167">
        <v>4</v>
      </c>
      <c r="B14" s="168" t="s">
        <v>170</v>
      </c>
      <c r="C14" s="522" t="s">
        <v>171</v>
      </c>
      <c r="D14" s="523"/>
      <c r="E14" s="523"/>
      <c r="F14" s="524"/>
      <c r="G14" s="269"/>
      <c r="H14" s="269"/>
    </row>
    <row r="15" spans="1:8" s="150" customFormat="1" ht="102" customHeight="1">
      <c r="A15" s="167">
        <v>5</v>
      </c>
      <c r="B15" s="168" t="s">
        <v>172</v>
      </c>
      <c r="C15" s="522" t="s">
        <v>173</v>
      </c>
      <c r="D15" s="523"/>
      <c r="E15" s="523"/>
      <c r="F15" s="524"/>
      <c r="G15" s="269"/>
      <c r="H15" s="269"/>
    </row>
    <row r="16" spans="1:8" s="150" customFormat="1" ht="56.25" customHeight="1">
      <c r="A16" s="167">
        <v>6</v>
      </c>
      <c r="B16" s="168" t="s">
        <v>174</v>
      </c>
      <c r="C16" s="518"/>
      <c r="D16" s="519"/>
      <c r="E16" s="519"/>
      <c r="F16" s="520"/>
      <c r="G16" s="269"/>
      <c r="H16" s="269"/>
    </row>
    <row r="17" spans="1:8" s="150" customFormat="1" ht="76.5" customHeight="1">
      <c r="A17" s="167">
        <v>7</v>
      </c>
      <c r="B17" s="168" t="s">
        <v>175</v>
      </c>
      <c r="C17" s="525" t="str">
        <f>'1. CUTTING DOCKET'!C66</f>
        <v>IN Ở BTP THÂN TRƯỚC VÀ TAY TRÁI NGƯỜI MẶC</v>
      </c>
      <c r="D17" s="523"/>
      <c r="E17" s="523"/>
      <c r="F17" s="524"/>
      <c r="G17" s="269"/>
      <c r="H17" s="269"/>
    </row>
    <row r="18" spans="1:8" s="150" customFormat="1" ht="76.5" customHeight="1">
      <c r="A18" s="167">
        <v>8</v>
      </c>
      <c r="B18" s="168" t="s">
        <v>176</v>
      </c>
      <c r="C18" s="526" t="str">
        <f>'1. CUTTING DOCKET'!C75</f>
        <v>KHÔNG THÊU</v>
      </c>
      <c r="D18" s="527"/>
      <c r="E18" s="527"/>
      <c r="F18" s="528"/>
      <c r="G18" s="269"/>
      <c r="H18" s="269"/>
    </row>
    <row r="19" spans="1:8" s="150" customFormat="1" ht="76.5" customHeight="1">
      <c r="A19" s="167">
        <v>9</v>
      </c>
      <c r="B19" s="168" t="s">
        <v>177</v>
      </c>
      <c r="C19" s="525" t="str">
        <f>'1. CUTTING DOCKET'!C84</f>
        <v>KHÔNG WASH</v>
      </c>
      <c r="D19" s="523"/>
      <c r="E19" s="523"/>
      <c r="F19" s="524"/>
      <c r="G19" s="269"/>
      <c r="H19" s="269"/>
    </row>
    <row r="20" spans="1:8" s="150" customFormat="1" ht="76.5" customHeight="1" thickBot="1">
      <c r="A20" s="176">
        <v>10</v>
      </c>
      <c r="B20" s="270" t="s">
        <v>178</v>
      </c>
      <c r="C20" s="529"/>
      <c r="D20" s="530"/>
      <c r="E20" s="530"/>
      <c r="F20" s="531"/>
      <c r="G20" s="177"/>
      <c r="H20" s="177"/>
    </row>
    <row r="21" spans="1:8" ht="12" customHeight="1">
      <c r="A21" s="162"/>
      <c r="B21" s="162"/>
      <c r="C21" s="154"/>
      <c r="D21" s="154"/>
      <c r="E21" s="154"/>
      <c r="F21" s="154"/>
      <c r="G21" s="162"/>
      <c r="H21" s="162"/>
    </row>
    <row r="22" spans="1:8" ht="34.5" customHeight="1">
      <c r="A22" s="162"/>
      <c r="B22" s="514" t="s">
        <v>179</v>
      </c>
      <c r="C22" s="514"/>
      <c r="D22" s="514"/>
      <c r="E22" s="154"/>
      <c r="F22" s="154"/>
      <c r="G22" s="514" t="s">
        <v>180</v>
      </c>
      <c r="H22" s="514"/>
    </row>
    <row r="23" spans="1:8" ht="39.950000000000003" customHeight="1">
      <c r="A23" s="162"/>
      <c r="B23" s="271"/>
      <c r="C23" s="271"/>
      <c r="D23" s="271"/>
      <c r="E23" s="271"/>
      <c r="F23" s="150"/>
      <c r="G23" s="271"/>
      <c r="H23" s="271"/>
    </row>
    <row r="24" spans="1:8" ht="39.950000000000003" customHeight="1">
      <c r="A24" s="148"/>
      <c r="B24" s="139"/>
      <c r="C24" s="139"/>
      <c r="D24" s="139"/>
      <c r="E24" s="139"/>
      <c r="F24" s="139"/>
      <c r="G24" s="139"/>
      <c r="H24" s="139"/>
    </row>
    <row r="25" spans="1:8" ht="39.950000000000003" customHeight="1">
      <c r="A25" s="148"/>
      <c r="B25" s="139"/>
      <c r="C25" s="139"/>
      <c r="D25" s="139"/>
      <c r="E25" s="139"/>
      <c r="F25" s="139"/>
      <c r="G25" s="139"/>
      <c r="H25" s="139"/>
    </row>
    <row r="26" spans="1:8" ht="39.950000000000003" customHeight="1">
      <c r="A26" s="148"/>
      <c r="B26" s="139"/>
      <c r="C26" s="139"/>
      <c r="D26" s="139"/>
      <c r="E26" s="139"/>
      <c r="F26" s="139"/>
      <c r="G26" s="139"/>
      <c r="H26" s="139"/>
    </row>
    <row r="27" spans="1:8" ht="39.950000000000003" customHeight="1">
      <c r="A27" s="148"/>
      <c r="B27" s="139"/>
      <c r="C27" s="139"/>
      <c r="D27" s="139"/>
      <c r="E27" s="139"/>
      <c r="F27" s="139"/>
      <c r="G27" s="139"/>
      <c r="H27" s="139"/>
    </row>
    <row r="28" spans="1:8" ht="39.950000000000003" customHeight="1">
      <c r="A28" s="148"/>
      <c r="B28" s="139"/>
      <c r="C28" s="139"/>
      <c r="D28" s="139"/>
      <c r="E28" s="139"/>
      <c r="F28" s="139"/>
      <c r="G28" s="139"/>
      <c r="H28" s="139"/>
    </row>
    <row r="29" spans="1:8" ht="39.950000000000003" customHeight="1">
      <c r="A29" s="148"/>
      <c r="B29" s="139"/>
      <c r="C29" s="139"/>
      <c r="D29" s="139"/>
      <c r="E29" s="139"/>
      <c r="F29" s="139"/>
      <c r="G29" s="139"/>
      <c r="H29" s="139"/>
    </row>
    <row r="30" spans="1:8" ht="39.950000000000003" customHeight="1">
      <c r="A30" s="148"/>
      <c r="B30" s="139"/>
      <c r="C30" s="139"/>
      <c r="D30" s="139"/>
      <c r="E30" s="139"/>
      <c r="F30" s="139"/>
      <c r="G30" s="139"/>
      <c r="H30" s="139"/>
    </row>
    <row r="31" spans="1:8" ht="39.950000000000003" customHeight="1">
      <c r="A31" s="148"/>
      <c r="B31" s="139"/>
      <c r="C31" s="139"/>
      <c r="D31" s="139"/>
      <c r="E31" s="139"/>
      <c r="F31" s="139"/>
      <c r="G31" s="139"/>
      <c r="H31" s="139"/>
    </row>
    <row r="32" spans="1:8" ht="39.950000000000003" customHeight="1">
      <c r="A32" s="148"/>
      <c r="B32" s="139"/>
      <c r="C32" s="139"/>
      <c r="D32" s="139"/>
      <c r="E32" s="139"/>
      <c r="F32" s="139"/>
      <c r="G32" s="139"/>
      <c r="H32" s="139"/>
    </row>
    <row r="33" spans="1:8" ht="39.950000000000003" customHeight="1">
      <c r="A33" s="148"/>
      <c r="B33" s="139"/>
      <c r="C33" s="139"/>
      <c r="D33" s="139"/>
      <c r="E33" s="139"/>
      <c r="F33" s="139"/>
      <c r="G33" s="139"/>
      <c r="H33" s="139"/>
    </row>
    <row r="34" spans="1:8" ht="39.950000000000003" customHeight="1">
      <c r="A34" s="148"/>
      <c r="B34" s="139"/>
      <c r="C34" s="139"/>
      <c r="D34" s="139"/>
      <c r="E34" s="139"/>
      <c r="F34" s="139"/>
      <c r="G34" s="139"/>
      <c r="H34" s="139"/>
    </row>
    <row r="35" spans="1:8" ht="39.950000000000003" customHeight="1">
      <c r="A35" s="148"/>
      <c r="B35" s="139"/>
      <c r="C35" s="139"/>
      <c r="D35" s="139"/>
      <c r="E35" s="139"/>
      <c r="F35" s="139"/>
      <c r="G35" s="139"/>
      <c r="H35" s="139"/>
    </row>
    <row r="36" spans="1:8" ht="39.950000000000003" customHeight="1">
      <c r="A36" s="148"/>
      <c r="B36" s="139"/>
      <c r="C36" s="139"/>
      <c r="D36" s="139"/>
      <c r="E36" s="139"/>
      <c r="F36" s="139"/>
      <c r="G36" s="139"/>
      <c r="H36" s="139"/>
    </row>
    <row r="37" spans="1:8" ht="39.950000000000003" customHeight="1">
      <c r="A37" s="148"/>
      <c r="B37" s="139"/>
      <c r="C37" s="139"/>
      <c r="D37" s="139"/>
      <c r="E37" s="139"/>
      <c r="F37" s="139"/>
      <c r="G37" s="139"/>
      <c r="H37" s="139"/>
    </row>
    <row r="38" spans="1:8" ht="39.950000000000003" customHeight="1">
      <c r="A38" s="148"/>
      <c r="B38" s="139"/>
      <c r="C38" s="139"/>
      <c r="D38" s="139"/>
      <c r="E38" s="139"/>
      <c r="F38" s="139"/>
      <c r="G38" s="139"/>
      <c r="H38" s="139"/>
    </row>
    <row r="39" spans="1:8" ht="39.950000000000003" customHeight="1">
      <c r="A39" s="148"/>
      <c r="B39" s="139"/>
      <c r="C39" s="139"/>
      <c r="D39" s="139"/>
      <c r="E39" s="139"/>
      <c r="F39" s="139"/>
      <c r="G39" s="139"/>
      <c r="H39" s="139"/>
    </row>
    <row r="40" spans="1:8" ht="39.950000000000003" customHeight="1">
      <c r="A40" s="148"/>
      <c r="B40" s="139"/>
      <c r="C40" s="139"/>
      <c r="D40" s="139"/>
      <c r="E40" s="139"/>
      <c r="F40" s="139"/>
      <c r="G40" s="139"/>
      <c r="H40" s="139"/>
    </row>
    <row r="41" spans="1:8" ht="39.950000000000003" customHeight="1">
      <c r="A41" s="148"/>
      <c r="B41" s="139"/>
      <c r="C41" s="139"/>
      <c r="D41" s="139"/>
      <c r="E41" s="139"/>
      <c r="F41" s="139"/>
      <c r="G41" s="139"/>
      <c r="H41" s="139"/>
    </row>
    <row r="42" spans="1:8" ht="39.950000000000003" customHeight="1">
      <c r="A42" s="148"/>
      <c r="B42" s="139"/>
      <c r="C42" s="139"/>
      <c r="D42" s="139"/>
      <c r="E42" s="139"/>
      <c r="F42" s="139"/>
      <c r="G42" s="139"/>
      <c r="H42" s="139"/>
    </row>
    <row r="43" spans="1:8" ht="39.950000000000003" customHeight="1">
      <c r="A43" s="148"/>
      <c r="B43" s="139"/>
      <c r="C43" s="139"/>
      <c r="D43" s="139"/>
      <c r="E43" s="139"/>
      <c r="F43" s="139"/>
      <c r="G43" s="139"/>
      <c r="H43" s="139"/>
    </row>
    <row r="44" spans="1:8" ht="39.950000000000003" customHeight="1">
      <c r="A44" s="148"/>
      <c r="B44" s="139"/>
      <c r="C44" s="139"/>
      <c r="D44" s="139"/>
      <c r="E44" s="139"/>
      <c r="F44" s="139"/>
      <c r="G44" s="139"/>
      <c r="H44" s="139"/>
    </row>
    <row r="45" spans="1:8" ht="39.950000000000003" customHeight="1">
      <c r="A45" s="148"/>
      <c r="B45" s="139"/>
      <c r="C45" s="139"/>
      <c r="D45" s="139"/>
      <c r="E45" s="139"/>
      <c r="F45" s="139"/>
      <c r="G45" s="139"/>
      <c r="H45" s="139"/>
    </row>
    <row r="46" spans="1:8" ht="39.950000000000003" customHeight="1">
      <c r="A46" s="148"/>
      <c r="B46" s="139"/>
      <c r="C46" s="139"/>
      <c r="D46" s="139"/>
      <c r="E46" s="139"/>
      <c r="F46" s="139"/>
      <c r="G46" s="139"/>
      <c r="H46" s="139"/>
    </row>
    <row r="47" spans="1:8" ht="39.950000000000003" customHeight="1">
      <c r="A47" s="148"/>
      <c r="B47" s="139"/>
      <c r="C47" s="139"/>
      <c r="D47" s="139"/>
      <c r="E47" s="139"/>
      <c r="F47" s="139"/>
      <c r="G47" s="139"/>
      <c r="H47" s="139"/>
    </row>
    <row r="48" spans="1:8" ht="39.950000000000003" customHeight="1">
      <c r="A48" s="148"/>
      <c r="B48" s="139"/>
      <c r="C48" s="139"/>
      <c r="D48" s="139"/>
      <c r="E48" s="139"/>
      <c r="F48" s="139"/>
      <c r="G48" s="139"/>
      <c r="H48" s="139"/>
    </row>
    <row r="49" spans="1:8" ht="39.950000000000003" customHeight="1">
      <c r="A49" s="148"/>
      <c r="B49" s="139"/>
      <c r="C49" s="139"/>
      <c r="D49" s="139"/>
      <c r="E49" s="139"/>
      <c r="F49" s="139"/>
      <c r="G49" s="139"/>
      <c r="H49" s="139"/>
    </row>
    <row r="50" spans="1:8" ht="39.950000000000003" customHeight="1">
      <c r="A50" s="148"/>
      <c r="B50" s="139"/>
      <c r="C50" s="139"/>
      <c r="D50" s="139"/>
      <c r="E50" s="139"/>
      <c r="F50" s="139"/>
      <c r="G50" s="139"/>
      <c r="H50" s="139"/>
    </row>
    <row r="51" spans="1:8" ht="39.950000000000003" customHeight="1">
      <c r="A51" s="148"/>
      <c r="B51" s="139"/>
      <c r="C51" s="139"/>
      <c r="D51" s="139"/>
      <c r="E51" s="139"/>
      <c r="F51" s="139"/>
      <c r="G51" s="139"/>
      <c r="H51" s="139"/>
    </row>
    <row r="52" spans="1:8" ht="39.950000000000003" customHeight="1">
      <c r="A52" s="148"/>
      <c r="B52" s="139"/>
      <c r="C52" s="139"/>
      <c r="D52" s="139"/>
      <c r="E52" s="139"/>
      <c r="F52" s="139"/>
      <c r="G52" s="139"/>
      <c r="H52" s="139"/>
    </row>
    <row r="53" spans="1:8" ht="39.950000000000003" customHeight="1">
      <c r="A53" s="148"/>
      <c r="B53" s="139"/>
      <c r="C53" s="139"/>
      <c r="D53" s="139"/>
      <c r="E53" s="139"/>
      <c r="F53" s="139"/>
      <c r="G53" s="139"/>
      <c r="H53" s="139"/>
    </row>
    <row r="54" spans="1:8" ht="39.950000000000003" customHeight="1">
      <c r="A54" s="148"/>
      <c r="B54" s="139"/>
      <c r="C54" s="139"/>
      <c r="D54" s="139"/>
      <c r="E54" s="139"/>
      <c r="F54" s="139"/>
      <c r="G54" s="139"/>
      <c r="H54" s="139"/>
    </row>
    <row r="55" spans="1:8" ht="39.950000000000003" customHeight="1">
      <c r="A55" s="148"/>
      <c r="B55" s="139"/>
      <c r="C55" s="139"/>
      <c r="D55" s="139"/>
      <c r="E55" s="139"/>
      <c r="F55" s="139"/>
      <c r="G55" s="139"/>
      <c r="H55" s="139"/>
    </row>
    <row r="56" spans="1:8" ht="39.950000000000003" customHeight="1">
      <c r="A56" s="148"/>
      <c r="B56" s="139"/>
      <c r="C56" s="139"/>
      <c r="D56" s="139"/>
      <c r="E56" s="139"/>
      <c r="F56" s="139"/>
      <c r="G56" s="139"/>
      <c r="H56" s="139"/>
    </row>
    <row r="57" spans="1:8" ht="39.950000000000003" customHeight="1">
      <c r="A57" s="148"/>
      <c r="B57" s="139"/>
      <c r="C57" s="139"/>
      <c r="D57" s="139"/>
      <c r="E57" s="139"/>
      <c r="F57" s="139"/>
      <c r="G57" s="139"/>
      <c r="H57" s="139"/>
    </row>
    <row r="58" spans="1:8" ht="39.950000000000003" customHeight="1">
      <c r="A58" s="148"/>
      <c r="B58" s="139"/>
      <c r="C58" s="139"/>
      <c r="D58" s="139"/>
      <c r="E58" s="139"/>
      <c r="F58" s="139"/>
      <c r="G58" s="139"/>
      <c r="H58" s="139"/>
    </row>
    <row r="59" spans="1:8" ht="39.950000000000003" customHeight="1">
      <c r="A59" s="148"/>
      <c r="B59" s="139"/>
      <c r="C59" s="139"/>
      <c r="D59" s="139"/>
      <c r="E59" s="139"/>
      <c r="F59" s="139"/>
      <c r="G59" s="139"/>
      <c r="H59" s="139"/>
    </row>
    <row r="60" spans="1:8" ht="39.950000000000003" customHeight="1">
      <c r="A60" s="148"/>
      <c r="B60" s="139"/>
      <c r="C60" s="139"/>
      <c r="D60" s="139"/>
      <c r="E60" s="139"/>
      <c r="F60" s="139"/>
      <c r="G60" s="139"/>
      <c r="H60" s="139"/>
    </row>
    <row r="61" spans="1:8" ht="39.950000000000003" customHeight="1">
      <c r="A61" s="148"/>
      <c r="B61" s="139"/>
      <c r="C61" s="139"/>
      <c r="D61" s="139"/>
      <c r="E61" s="139"/>
      <c r="F61" s="139"/>
      <c r="G61" s="139"/>
      <c r="H61" s="139"/>
    </row>
    <row r="62" spans="1:8" ht="39.950000000000003" customHeight="1">
      <c r="A62" s="148"/>
      <c r="B62" s="139"/>
      <c r="C62" s="139"/>
      <c r="D62" s="139"/>
      <c r="E62" s="139"/>
      <c r="F62" s="139"/>
      <c r="G62" s="139"/>
      <c r="H62" s="139"/>
    </row>
    <row r="63" spans="1:8" ht="39.950000000000003" customHeight="1">
      <c r="A63" s="148"/>
      <c r="B63" s="139"/>
      <c r="C63" s="139"/>
      <c r="D63" s="139"/>
      <c r="E63" s="139"/>
      <c r="F63" s="139"/>
      <c r="G63" s="139"/>
      <c r="H63" s="139"/>
    </row>
    <row r="64" spans="1:8" ht="39.950000000000003" customHeight="1">
      <c r="A64" s="148"/>
      <c r="B64" s="139"/>
      <c r="C64" s="139"/>
      <c r="D64" s="139"/>
      <c r="E64" s="139"/>
      <c r="F64" s="139"/>
      <c r="G64" s="139"/>
      <c r="H64" s="139"/>
    </row>
    <row r="65" spans="1:8" ht="39.950000000000003" customHeight="1">
      <c r="A65" s="148"/>
      <c r="B65" s="139"/>
      <c r="C65" s="139"/>
      <c r="D65" s="139"/>
      <c r="E65" s="139"/>
      <c r="F65" s="139"/>
      <c r="G65" s="139"/>
      <c r="H65" s="139"/>
    </row>
    <row r="66" spans="1:8" ht="39.950000000000003" customHeight="1">
      <c r="A66" s="148"/>
      <c r="B66" s="139"/>
      <c r="C66" s="139"/>
      <c r="D66" s="139"/>
      <c r="E66" s="139"/>
      <c r="F66" s="139"/>
      <c r="G66" s="139"/>
      <c r="H66" s="139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2578125" defaultRowHeight="21"/>
  <cols>
    <col min="1" max="1" width="6.5703125" style="38" customWidth="1"/>
    <col min="2" max="2" width="58" style="38" customWidth="1"/>
    <col min="3" max="3" width="68.85546875" style="38" customWidth="1"/>
    <col min="4" max="4" width="18.42578125" style="38" customWidth="1"/>
    <col min="5" max="6" width="16.5703125" style="38" customWidth="1"/>
    <col min="7" max="7" width="15.28515625" style="38" hidden="1" customWidth="1"/>
    <col min="8" max="13" width="15.28515625" style="38" customWidth="1"/>
    <col min="14" max="26" width="8" style="38" customWidth="1"/>
    <col min="27" max="16384" width="14.42578125" style="38"/>
  </cols>
  <sheetData>
    <row r="1" spans="1:26" s="35" customFormat="1" ht="30.75" customHeight="1">
      <c r="A1" s="32"/>
      <c r="B1" s="32" t="s">
        <v>181</v>
      </c>
      <c r="C1" s="32" t="s">
        <v>182</v>
      </c>
      <c r="D1" s="32"/>
      <c r="E1" s="537"/>
      <c r="F1" s="537"/>
      <c r="G1" s="537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183</v>
      </c>
      <c r="C2" s="36" t="str">
        <f>'1. CUTTING DOCKET'!$D$7</f>
        <v>LYLTS254</v>
      </c>
      <c r="D2" s="36"/>
      <c r="E2" s="538" t="s">
        <v>184</v>
      </c>
      <c r="F2" s="538"/>
      <c r="G2" s="538"/>
      <c r="H2" s="538"/>
      <c r="I2" s="538"/>
      <c r="J2" s="539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540" t="s">
        <v>185</v>
      </c>
      <c r="I3" s="540"/>
      <c r="J3" s="540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127</v>
      </c>
      <c r="B4" s="50" t="s">
        <v>128</v>
      </c>
      <c r="C4" s="50" t="s">
        <v>129</v>
      </c>
      <c r="D4" s="50" t="s">
        <v>130</v>
      </c>
      <c r="E4" s="50" t="s">
        <v>131</v>
      </c>
      <c r="F4" s="50" t="s">
        <v>132</v>
      </c>
      <c r="G4" s="50" t="s">
        <v>186</v>
      </c>
      <c r="H4" s="50" t="s">
        <v>30</v>
      </c>
      <c r="I4" s="50" t="s">
        <v>31</v>
      </c>
      <c r="J4" s="50" t="s">
        <v>32</v>
      </c>
      <c r="K4" s="50" t="s">
        <v>33</v>
      </c>
      <c r="L4" s="50" t="s">
        <v>34</v>
      </c>
      <c r="M4" s="50" t="s">
        <v>35</v>
      </c>
    </row>
    <row r="5" spans="1:26" s="41" customFormat="1" ht="39.75" customHeight="1">
      <c r="A5" s="40">
        <v>1</v>
      </c>
      <c r="B5" s="45" t="s">
        <v>133</v>
      </c>
      <c r="C5" s="46" t="s">
        <v>134</v>
      </c>
      <c r="D5" s="44" t="b">
        <v>1</v>
      </c>
      <c r="E5" s="44" t="s">
        <v>135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1">
        <v>30</v>
      </c>
    </row>
    <row r="6" spans="1:26" s="41" customFormat="1" ht="39.75" customHeight="1">
      <c r="A6" s="40">
        <v>2</v>
      </c>
      <c r="B6" s="45" t="s">
        <v>187</v>
      </c>
      <c r="C6" s="46" t="s">
        <v>136</v>
      </c>
      <c r="D6" s="44" t="b">
        <v>1</v>
      </c>
      <c r="E6" s="44" t="s">
        <v>135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137</v>
      </c>
      <c r="C7" s="46" t="s">
        <v>138</v>
      </c>
      <c r="D7" s="44" t="b">
        <v>1</v>
      </c>
      <c r="E7" s="44" t="s">
        <v>135</v>
      </c>
      <c r="F7" s="42">
        <v>43832</v>
      </c>
      <c r="G7" s="43">
        <v>7.5</v>
      </c>
      <c r="H7" s="92" t="s">
        <v>188</v>
      </c>
      <c r="I7" s="44" t="s">
        <v>188</v>
      </c>
      <c r="J7" s="44" t="s">
        <v>188</v>
      </c>
      <c r="K7" s="44" t="s">
        <v>188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139</v>
      </c>
      <c r="C8" s="46" t="s">
        <v>140</v>
      </c>
      <c r="D8" s="44" t="b">
        <v>1</v>
      </c>
      <c r="E8" s="44" t="s">
        <v>135</v>
      </c>
      <c r="F8" s="42">
        <v>43834</v>
      </c>
      <c r="G8" s="43">
        <v>3.5</v>
      </c>
      <c r="H8" s="92" t="s">
        <v>189</v>
      </c>
      <c r="I8" s="44" t="s">
        <v>189</v>
      </c>
      <c r="J8" s="44" t="s">
        <v>189</v>
      </c>
      <c r="K8" s="44" t="s">
        <v>189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141</v>
      </c>
      <c r="C9" s="46" t="s">
        <v>142</v>
      </c>
      <c r="D9" s="44" t="b">
        <v>1</v>
      </c>
      <c r="E9" s="44" t="s">
        <v>135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143</v>
      </c>
      <c r="C10" s="46" t="s">
        <v>190</v>
      </c>
      <c r="D10" s="44" t="b">
        <v>1</v>
      </c>
      <c r="E10" s="44" t="s">
        <v>135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191</v>
      </c>
      <c r="M10" s="44" t="s">
        <v>192</v>
      </c>
    </row>
    <row r="11" spans="1:26" s="41" customFormat="1" ht="39.75" customHeight="1">
      <c r="A11" s="40">
        <v>7</v>
      </c>
      <c r="B11" s="45" t="s">
        <v>144</v>
      </c>
      <c r="C11" s="46" t="s">
        <v>145</v>
      </c>
      <c r="D11" s="44" t="b">
        <v>1</v>
      </c>
      <c r="E11" s="44" t="s">
        <v>135</v>
      </c>
      <c r="F11" s="42">
        <v>43832</v>
      </c>
      <c r="G11" s="43">
        <v>16.5</v>
      </c>
      <c r="H11" s="43">
        <v>18.5</v>
      </c>
      <c r="I11" s="44" t="s">
        <v>193</v>
      </c>
      <c r="J11" s="44" t="s">
        <v>194</v>
      </c>
      <c r="K11" s="44" t="s">
        <v>195</v>
      </c>
      <c r="L11" s="44" t="s">
        <v>196</v>
      </c>
      <c r="M11" s="44" t="s">
        <v>197</v>
      </c>
    </row>
    <row r="12" spans="1:26" s="41" customFormat="1" ht="39.75" customHeight="1">
      <c r="A12" s="40">
        <v>8</v>
      </c>
      <c r="B12" s="45" t="s">
        <v>146</v>
      </c>
      <c r="C12" s="46" t="s">
        <v>198</v>
      </c>
      <c r="D12" s="44" t="b">
        <v>1</v>
      </c>
      <c r="E12" s="44" t="s">
        <v>147</v>
      </c>
      <c r="F12" s="42">
        <v>43832</v>
      </c>
      <c r="G12" s="43">
        <v>16.5</v>
      </c>
      <c r="H12" s="43">
        <v>18.5</v>
      </c>
      <c r="I12" s="44" t="s">
        <v>193</v>
      </c>
      <c r="J12" s="44" t="s">
        <v>194</v>
      </c>
      <c r="K12" s="44" t="s">
        <v>195</v>
      </c>
      <c r="L12" s="44" t="s">
        <v>196</v>
      </c>
      <c r="M12" s="44" t="s">
        <v>197</v>
      </c>
    </row>
    <row r="13" spans="1:26" s="41" customFormat="1" ht="39.75" customHeight="1">
      <c r="A13" s="40">
        <v>9</v>
      </c>
      <c r="B13" s="45" t="s">
        <v>148</v>
      </c>
      <c r="C13" s="46" t="s">
        <v>149</v>
      </c>
      <c r="D13" s="44" t="b">
        <v>1</v>
      </c>
      <c r="E13" s="44" t="s">
        <v>147</v>
      </c>
      <c r="F13" s="42">
        <v>43834</v>
      </c>
      <c r="G13" s="43">
        <v>8.5</v>
      </c>
      <c r="H13" s="43">
        <v>9</v>
      </c>
      <c r="I13" s="44" t="s">
        <v>199</v>
      </c>
      <c r="J13" s="44">
        <v>10</v>
      </c>
      <c r="K13" s="44" t="s">
        <v>200</v>
      </c>
      <c r="L13" s="44">
        <v>11</v>
      </c>
      <c r="M13" s="44" t="s">
        <v>201</v>
      </c>
    </row>
    <row r="14" spans="1:26" s="41" customFormat="1" ht="39.75" customHeight="1">
      <c r="A14" s="40">
        <v>10</v>
      </c>
      <c r="B14" s="45" t="s">
        <v>152</v>
      </c>
      <c r="C14" s="46" t="s">
        <v>153</v>
      </c>
      <c r="D14" s="44" t="b">
        <v>1</v>
      </c>
      <c r="E14" s="44" t="s">
        <v>135</v>
      </c>
      <c r="F14" s="42">
        <v>43834</v>
      </c>
      <c r="G14" s="43">
        <v>6.875</v>
      </c>
      <c r="H14" s="43">
        <v>7.25</v>
      </c>
      <c r="I14" s="44" t="s">
        <v>202</v>
      </c>
      <c r="J14" s="44">
        <v>8</v>
      </c>
      <c r="K14" s="44" t="s">
        <v>203</v>
      </c>
      <c r="L14" s="44" t="s">
        <v>204</v>
      </c>
      <c r="M14" s="44" t="s">
        <v>204</v>
      </c>
    </row>
    <row r="15" spans="1:26" s="41" customFormat="1" ht="39.75" customHeight="1">
      <c r="A15" s="40">
        <v>11</v>
      </c>
      <c r="B15" s="45" t="s">
        <v>150</v>
      </c>
      <c r="C15" s="46" t="s">
        <v>151</v>
      </c>
      <c r="D15" s="44" t="b">
        <v>1</v>
      </c>
      <c r="E15" s="44" t="s">
        <v>147</v>
      </c>
      <c r="F15" s="42">
        <v>43834</v>
      </c>
      <c r="G15" s="43">
        <v>7.75</v>
      </c>
      <c r="H15" s="43">
        <v>8.25</v>
      </c>
      <c r="I15" s="44" t="s">
        <v>204</v>
      </c>
      <c r="J15" s="44" t="s">
        <v>205</v>
      </c>
      <c r="K15" s="44" t="s">
        <v>206</v>
      </c>
      <c r="L15" s="44" t="s">
        <v>207</v>
      </c>
      <c r="M15" s="44" t="s">
        <v>208</v>
      </c>
    </row>
    <row r="16" spans="1:26" s="41" customFormat="1" ht="39.75" customHeight="1">
      <c r="A16" s="40">
        <v>12</v>
      </c>
      <c r="B16" s="45" t="s">
        <v>209</v>
      </c>
      <c r="C16" s="46" t="s">
        <v>210</v>
      </c>
      <c r="D16" s="44" t="b">
        <v>1</v>
      </c>
      <c r="E16" s="44" t="s">
        <v>135</v>
      </c>
      <c r="F16" s="42">
        <v>43834</v>
      </c>
      <c r="G16" s="43">
        <v>7</v>
      </c>
      <c r="H16" s="43">
        <v>7.5</v>
      </c>
      <c r="I16" s="44">
        <v>8</v>
      </c>
      <c r="J16" s="44" t="s">
        <v>211</v>
      </c>
      <c r="K16" s="44">
        <v>9</v>
      </c>
      <c r="L16" s="44" t="s">
        <v>199</v>
      </c>
      <c r="M16" s="44">
        <v>10</v>
      </c>
    </row>
    <row r="17" spans="1:13" s="41" customFormat="1" ht="39.75" customHeight="1">
      <c r="A17" s="40">
        <v>13</v>
      </c>
      <c r="B17" s="45" t="s">
        <v>212</v>
      </c>
      <c r="C17" s="46" t="s">
        <v>213</v>
      </c>
      <c r="D17" s="44" t="b">
        <v>1</v>
      </c>
      <c r="E17" s="44" t="s">
        <v>135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1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.75"/>
  <cols>
    <col min="1" max="1" width="4.140625" style="4" customWidth="1"/>
    <col min="2" max="2" width="21.85546875" style="4" customWidth="1"/>
    <col min="3" max="3" width="17" style="4" customWidth="1"/>
    <col min="4" max="4" width="11.7109375" style="4" customWidth="1"/>
    <col min="5" max="5" width="24.5703125" style="4" customWidth="1"/>
    <col min="6" max="6" width="10.5703125" style="4" customWidth="1"/>
    <col min="7" max="7" width="16.140625" style="4" customWidth="1"/>
    <col min="8" max="8" width="14.42578125" style="4" customWidth="1"/>
    <col min="9" max="251" width="10" style="4"/>
    <col min="252" max="252" width="4.140625" style="4" customWidth="1"/>
    <col min="253" max="253" width="21.85546875" style="4" customWidth="1"/>
    <col min="254" max="254" width="17" style="4" customWidth="1"/>
    <col min="255" max="255" width="11.7109375" style="4" customWidth="1"/>
    <col min="256" max="256" width="24.5703125" style="4" customWidth="1"/>
    <col min="257" max="257" width="10.5703125" style="4" customWidth="1"/>
    <col min="258" max="258" width="16.140625" style="4" customWidth="1"/>
    <col min="259" max="259" width="14.42578125" style="4" customWidth="1"/>
    <col min="260" max="507" width="10" style="4"/>
    <col min="508" max="508" width="4.140625" style="4" customWidth="1"/>
    <col min="509" max="509" width="21.85546875" style="4" customWidth="1"/>
    <col min="510" max="510" width="17" style="4" customWidth="1"/>
    <col min="511" max="511" width="11.7109375" style="4" customWidth="1"/>
    <col min="512" max="512" width="24.5703125" style="4" customWidth="1"/>
    <col min="513" max="513" width="10.5703125" style="4" customWidth="1"/>
    <col min="514" max="514" width="16.140625" style="4" customWidth="1"/>
    <col min="515" max="515" width="14.42578125" style="4" customWidth="1"/>
    <col min="516" max="763" width="10" style="4"/>
    <col min="764" max="764" width="4.140625" style="4" customWidth="1"/>
    <col min="765" max="765" width="21.85546875" style="4" customWidth="1"/>
    <col min="766" max="766" width="17" style="4" customWidth="1"/>
    <col min="767" max="767" width="11.7109375" style="4" customWidth="1"/>
    <col min="768" max="768" width="24.5703125" style="4" customWidth="1"/>
    <col min="769" max="769" width="10.5703125" style="4" customWidth="1"/>
    <col min="770" max="770" width="16.140625" style="4" customWidth="1"/>
    <col min="771" max="771" width="14.42578125" style="4" customWidth="1"/>
    <col min="772" max="1019" width="10" style="4"/>
    <col min="1020" max="1020" width="4.140625" style="4" customWidth="1"/>
    <col min="1021" max="1021" width="21.85546875" style="4" customWidth="1"/>
    <col min="1022" max="1022" width="17" style="4" customWidth="1"/>
    <col min="1023" max="1023" width="11.7109375" style="4" customWidth="1"/>
    <col min="1024" max="1024" width="24.5703125" style="4" customWidth="1"/>
    <col min="1025" max="1025" width="10.5703125" style="4" customWidth="1"/>
    <col min="1026" max="1026" width="16.140625" style="4" customWidth="1"/>
    <col min="1027" max="1027" width="14.42578125" style="4" customWidth="1"/>
    <col min="1028" max="1275" width="10" style="4"/>
    <col min="1276" max="1276" width="4.140625" style="4" customWidth="1"/>
    <col min="1277" max="1277" width="21.85546875" style="4" customWidth="1"/>
    <col min="1278" max="1278" width="17" style="4" customWidth="1"/>
    <col min="1279" max="1279" width="11.7109375" style="4" customWidth="1"/>
    <col min="1280" max="1280" width="24.5703125" style="4" customWidth="1"/>
    <col min="1281" max="1281" width="10.5703125" style="4" customWidth="1"/>
    <col min="1282" max="1282" width="16.140625" style="4" customWidth="1"/>
    <col min="1283" max="1283" width="14.42578125" style="4" customWidth="1"/>
    <col min="1284" max="1531" width="10" style="4"/>
    <col min="1532" max="1532" width="4.140625" style="4" customWidth="1"/>
    <col min="1533" max="1533" width="21.85546875" style="4" customWidth="1"/>
    <col min="1534" max="1534" width="17" style="4" customWidth="1"/>
    <col min="1535" max="1535" width="11.7109375" style="4" customWidth="1"/>
    <col min="1536" max="1536" width="24.5703125" style="4" customWidth="1"/>
    <col min="1537" max="1537" width="10.5703125" style="4" customWidth="1"/>
    <col min="1538" max="1538" width="16.140625" style="4" customWidth="1"/>
    <col min="1539" max="1539" width="14.42578125" style="4" customWidth="1"/>
    <col min="1540" max="1787" width="10" style="4"/>
    <col min="1788" max="1788" width="4.140625" style="4" customWidth="1"/>
    <col min="1789" max="1789" width="21.85546875" style="4" customWidth="1"/>
    <col min="1790" max="1790" width="17" style="4" customWidth="1"/>
    <col min="1791" max="1791" width="11.7109375" style="4" customWidth="1"/>
    <col min="1792" max="1792" width="24.5703125" style="4" customWidth="1"/>
    <col min="1793" max="1793" width="10.5703125" style="4" customWidth="1"/>
    <col min="1794" max="1794" width="16.140625" style="4" customWidth="1"/>
    <col min="1795" max="1795" width="14.42578125" style="4" customWidth="1"/>
    <col min="1796" max="2043" width="10" style="4"/>
    <col min="2044" max="2044" width="4.140625" style="4" customWidth="1"/>
    <col min="2045" max="2045" width="21.85546875" style="4" customWidth="1"/>
    <col min="2046" max="2046" width="17" style="4" customWidth="1"/>
    <col min="2047" max="2047" width="11.7109375" style="4" customWidth="1"/>
    <col min="2048" max="2048" width="24.5703125" style="4" customWidth="1"/>
    <col min="2049" max="2049" width="10.5703125" style="4" customWidth="1"/>
    <col min="2050" max="2050" width="16.140625" style="4" customWidth="1"/>
    <col min="2051" max="2051" width="14.42578125" style="4" customWidth="1"/>
    <col min="2052" max="2299" width="10" style="4"/>
    <col min="2300" max="2300" width="4.140625" style="4" customWidth="1"/>
    <col min="2301" max="2301" width="21.85546875" style="4" customWidth="1"/>
    <col min="2302" max="2302" width="17" style="4" customWidth="1"/>
    <col min="2303" max="2303" width="11.7109375" style="4" customWidth="1"/>
    <col min="2304" max="2304" width="24.5703125" style="4" customWidth="1"/>
    <col min="2305" max="2305" width="10.5703125" style="4" customWidth="1"/>
    <col min="2306" max="2306" width="16.140625" style="4" customWidth="1"/>
    <col min="2307" max="2307" width="14.42578125" style="4" customWidth="1"/>
    <col min="2308" max="2555" width="10" style="4"/>
    <col min="2556" max="2556" width="4.140625" style="4" customWidth="1"/>
    <col min="2557" max="2557" width="21.85546875" style="4" customWidth="1"/>
    <col min="2558" max="2558" width="17" style="4" customWidth="1"/>
    <col min="2559" max="2559" width="11.7109375" style="4" customWidth="1"/>
    <col min="2560" max="2560" width="24.5703125" style="4" customWidth="1"/>
    <col min="2561" max="2561" width="10.5703125" style="4" customWidth="1"/>
    <col min="2562" max="2562" width="16.140625" style="4" customWidth="1"/>
    <col min="2563" max="2563" width="14.42578125" style="4" customWidth="1"/>
    <col min="2564" max="2811" width="10" style="4"/>
    <col min="2812" max="2812" width="4.140625" style="4" customWidth="1"/>
    <col min="2813" max="2813" width="21.85546875" style="4" customWidth="1"/>
    <col min="2814" max="2814" width="17" style="4" customWidth="1"/>
    <col min="2815" max="2815" width="11.7109375" style="4" customWidth="1"/>
    <col min="2816" max="2816" width="24.5703125" style="4" customWidth="1"/>
    <col min="2817" max="2817" width="10.5703125" style="4" customWidth="1"/>
    <col min="2818" max="2818" width="16.140625" style="4" customWidth="1"/>
    <col min="2819" max="2819" width="14.42578125" style="4" customWidth="1"/>
    <col min="2820" max="3067" width="10" style="4"/>
    <col min="3068" max="3068" width="4.140625" style="4" customWidth="1"/>
    <col min="3069" max="3069" width="21.85546875" style="4" customWidth="1"/>
    <col min="3070" max="3070" width="17" style="4" customWidth="1"/>
    <col min="3071" max="3071" width="11.7109375" style="4" customWidth="1"/>
    <col min="3072" max="3072" width="24.5703125" style="4" customWidth="1"/>
    <col min="3073" max="3073" width="10.5703125" style="4" customWidth="1"/>
    <col min="3074" max="3074" width="16.140625" style="4" customWidth="1"/>
    <col min="3075" max="3075" width="14.42578125" style="4" customWidth="1"/>
    <col min="3076" max="3323" width="10" style="4"/>
    <col min="3324" max="3324" width="4.140625" style="4" customWidth="1"/>
    <col min="3325" max="3325" width="21.85546875" style="4" customWidth="1"/>
    <col min="3326" max="3326" width="17" style="4" customWidth="1"/>
    <col min="3327" max="3327" width="11.7109375" style="4" customWidth="1"/>
    <col min="3328" max="3328" width="24.5703125" style="4" customWidth="1"/>
    <col min="3329" max="3329" width="10.5703125" style="4" customWidth="1"/>
    <col min="3330" max="3330" width="16.140625" style="4" customWidth="1"/>
    <col min="3331" max="3331" width="14.42578125" style="4" customWidth="1"/>
    <col min="3332" max="3579" width="10" style="4"/>
    <col min="3580" max="3580" width="4.140625" style="4" customWidth="1"/>
    <col min="3581" max="3581" width="21.85546875" style="4" customWidth="1"/>
    <col min="3582" max="3582" width="17" style="4" customWidth="1"/>
    <col min="3583" max="3583" width="11.7109375" style="4" customWidth="1"/>
    <col min="3584" max="3584" width="24.5703125" style="4" customWidth="1"/>
    <col min="3585" max="3585" width="10.5703125" style="4" customWidth="1"/>
    <col min="3586" max="3586" width="16.140625" style="4" customWidth="1"/>
    <col min="3587" max="3587" width="14.42578125" style="4" customWidth="1"/>
    <col min="3588" max="3835" width="10" style="4"/>
    <col min="3836" max="3836" width="4.140625" style="4" customWidth="1"/>
    <col min="3837" max="3837" width="21.85546875" style="4" customWidth="1"/>
    <col min="3838" max="3838" width="17" style="4" customWidth="1"/>
    <col min="3839" max="3839" width="11.7109375" style="4" customWidth="1"/>
    <col min="3840" max="3840" width="24.5703125" style="4" customWidth="1"/>
    <col min="3841" max="3841" width="10.5703125" style="4" customWidth="1"/>
    <col min="3842" max="3842" width="16.140625" style="4" customWidth="1"/>
    <col min="3843" max="3843" width="14.42578125" style="4" customWidth="1"/>
    <col min="3844" max="4091" width="10" style="4"/>
    <col min="4092" max="4092" width="4.140625" style="4" customWidth="1"/>
    <col min="4093" max="4093" width="21.85546875" style="4" customWidth="1"/>
    <col min="4094" max="4094" width="17" style="4" customWidth="1"/>
    <col min="4095" max="4095" width="11.7109375" style="4" customWidth="1"/>
    <col min="4096" max="4096" width="24.5703125" style="4" customWidth="1"/>
    <col min="4097" max="4097" width="10.5703125" style="4" customWidth="1"/>
    <col min="4098" max="4098" width="16.140625" style="4" customWidth="1"/>
    <col min="4099" max="4099" width="14.42578125" style="4" customWidth="1"/>
    <col min="4100" max="4347" width="10" style="4"/>
    <col min="4348" max="4348" width="4.140625" style="4" customWidth="1"/>
    <col min="4349" max="4349" width="21.85546875" style="4" customWidth="1"/>
    <col min="4350" max="4350" width="17" style="4" customWidth="1"/>
    <col min="4351" max="4351" width="11.7109375" style="4" customWidth="1"/>
    <col min="4352" max="4352" width="24.5703125" style="4" customWidth="1"/>
    <col min="4353" max="4353" width="10.5703125" style="4" customWidth="1"/>
    <col min="4354" max="4354" width="16.140625" style="4" customWidth="1"/>
    <col min="4355" max="4355" width="14.42578125" style="4" customWidth="1"/>
    <col min="4356" max="4603" width="10" style="4"/>
    <col min="4604" max="4604" width="4.140625" style="4" customWidth="1"/>
    <col min="4605" max="4605" width="21.85546875" style="4" customWidth="1"/>
    <col min="4606" max="4606" width="17" style="4" customWidth="1"/>
    <col min="4607" max="4607" width="11.7109375" style="4" customWidth="1"/>
    <col min="4608" max="4608" width="24.5703125" style="4" customWidth="1"/>
    <col min="4609" max="4609" width="10.5703125" style="4" customWidth="1"/>
    <col min="4610" max="4610" width="16.140625" style="4" customWidth="1"/>
    <col min="4611" max="4611" width="14.42578125" style="4" customWidth="1"/>
    <col min="4612" max="4859" width="10" style="4"/>
    <col min="4860" max="4860" width="4.140625" style="4" customWidth="1"/>
    <col min="4861" max="4861" width="21.85546875" style="4" customWidth="1"/>
    <col min="4862" max="4862" width="17" style="4" customWidth="1"/>
    <col min="4863" max="4863" width="11.7109375" style="4" customWidth="1"/>
    <col min="4864" max="4864" width="24.5703125" style="4" customWidth="1"/>
    <col min="4865" max="4865" width="10.5703125" style="4" customWidth="1"/>
    <col min="4866" max="4866" width="16.140625" style="4" customWidth="1"/>
    <col min="4867" max="4867" width="14.42578125" style="4" customWidth="1"/>
    <col min="4868" max="5115" width="10" style="4"/>
    <col min="5116" max="5116" width="4.140625" style="4" customWidth="1"/>
    <col min="5117" max="5117" width="21.85546875" style="4" customWidth="1"/>
    <col min="5118" max="5118" width="17" style="4" customWidth="1"/>
    <col min="5119" max="5119" width="11.7109375" style="4" customWidth="1"/>
    <col min="5120" max="5120" width="24.5703125" style="4" customWidth="1"/>
    <col min="5121" max="5121" width="10.5703125" style="4" customWidth="1"/>
    <col min="5122" max="5122" width="16.140625" style="4" customWidth="1"/>
    <col min="5123" max="5123" width="14.42578125" style="4" customWidth="1"/>
    <col min="5124" max="5371" width="10" style="4"/>
    <col min="5372" max="5372" width="4.140625" style="4" customWidth="1"/>
    <col min="5373" max="5373" width="21.85546875" style="4" customWidth="1"/>
    <col min="5374" max="5374" width="17" style="4" customWidth="1"/>
    <col min="5375" max="5375" width="11.7109375" style="4" customWidth="1"/>
    <col min="5376" max="5376" width="24.5703125" style="4" customWidth="1"/>
    <col min="5377" max="5377" width="10.5703125" style="4" customWidth="1"/>
    <col min="5378" max="5378" width="16.140625" style="4" customWidth="1"/>
    <col min="5379" max="5379" width="14.42578125" style="4" customWidth="1"/>
    <col min="5380" max="5627" width="10" style="4"/>
    <col min="5628" max="5628" width="4.140625" style="4" customWidth="1"/>
    <col min="5629" max="5629" width="21.85546875" style="4" customWidth="1"/>
    <col min="5630" max="5630" width="17" style="4" customWidth="1"/>
    <col min="5631" max="5631" width="11.7109375" style="4" customWidth="1"/>
    <col min="5632" max="5632" width="24.5703125" style="4" customWidth="1"/>
    <col min="5633" max="5633" width="10.5703125" style="4" customWidth="1"/>
    <col min="5634" max="5634" width="16.140625" style="4" customWidth="1"/>
    <col min="5635" max="5635" width="14.42578125" style="4" customWidth="1"/>
    <col min="5636" max="5883" width="10" style="4"/>
    <col min="5884" max="5884" width="4.140625" style="4" customWidth="1"/>
    <col min="5885" max="5885" width="21.85546875" style="4" customWidth="1"/>
    <col min="5886" max="5886" width="17" style="4" customWidth="1"/>
    <col min="5887" max="5887" width="11.7109375" style="4" customWidth="1"/>
    <col min="5888" max="5888" width="24.5703125" style="4" customWidth="1"/>
    <col min="5889" max="5889" width="10.5703125" style="4" customWidth="1"/>
    <col min="5890" max="5890" width="16.140625" style="4" customWidth="1"/>
    <col min="5891" max="5891" width="14.42578125" style="4" customWidth="1"/>
    <col min="5892" max="6139" width="10" style="4"/>
    <col min="6140" max="6140" width="4.140625" style="4" customWidth="1"/>
    <col min="6141" max="6141" width="21.85546875" style="4" customWidth="1"/>
    <col min="6142" max="6142" width="17" style="4" customWidth="1"/>
    <col min="6143" max="6143" width="11.7109375" style="4" customWidth="1"/>
    <col min="6144" max="6144" width="24.5703125" style="4" customWidth="1"/>
    <col min="6145" max="6145" width="10.5703125" style="4" customWidth="1"/>
    <col min="6146" max="6146" width="16.140625" style="4" customWidth="1"/>
    <col min="6147" max="6147" width="14.42578125" style="4" customWidth="1"/>
    <col min="6148" max="6395" width="10" style="4"/>
    <col min="6396" max="6396" width="4.140625" style="4" customWidth="1"/>
    <col min="6397" max="6397" width="21.85546875" style="4" customWidth="1"/>
    <col min="6398" max="6398" width="17" style="4" customWidth="1"/>
    <col min="6399" max="6399" width="11.7109375" style="4" customWidth="1"/>
    <col min="6400" max="6400" width="24.5703125" style="4" customWidth="1"/>
    <col min="6401" max="6401" width="10.5703125" style="4" customWidth="1"/>
    <col min="6402" max="6402" width="16.140625" style="4" customWidth="1"/>
    <col min="6403" max="6403" width="14.42578125" style="4" customWidth="1"/>
    <col min="6404" max="6651" width="10" style="4"/>
    <col min="6652" max="6652" width="4.140625" style="4" customWidth="1"/>
    <col min="6653" max="6653" width="21.85546875" style="4" customWidth="1"/>
    <col min="6654" max="6654" width="17" style="4" customWidth="1"/>
    <col min="6655" max="6655" width="11.7109375" style="4" customWidth="1"/>
    <col min="6656" max="6656" width="24.5703125" style="4" customWidth="1"/>
    <col min="6657" max="6657" width="10.5703125" style="4" customWidth="1"/>
    <col min="6658" max="6658" width="16.140625" style="4" customWidth="1"/>
    <col min="6659" max="6659" width="14.42578125" style="4" customWidth="1"/>
    <col min="6660" max="6907" width="10" style="4"/>
    <col min="6908" max="6908" width="4.140625" style="4" customWidth="1"/>
    <col min="6909" max="6909" width="21.85546875" style="4" customWidth="1"/>
    <col min="6910" max="6910" width="17" style="4" customWidth="1"/>
    <col min="6911" max="6911" width="11.7109375" style="4" customWidth="1"/>
    <col min="6912" max="6912" width="24.5703125" style="4" customWidth="1"/>
    <col min="6913" max="6913" width="10.5703125" style="4" customWidth="1"/>
    <col min="6914" max="6914" width="16.140625" style="4" customWidth="1"/>
    <col min="6915" max="6915" width="14.42578125" style="4" customWidth="1"/>
    <col min="6916" max="7163" width="10" style="4"/>
    <col min="7164" max="7164" width="4.140625" style="4" customWidth="1"/>
    <col min="7165" max="7165" width="21.85546875" style="4" customWidth="1"/>
    <col min="7166" max="7166" width="17" style="4" customWidth="1"/>
    <col min="7167" max="7167" width="11.7109375" style="4" customWidth="1"/>
    <col min="7168" max="7168" width="24.5703125" style="4" customWidth="1"/>
    <col min="7169" max="7169" width="10.5703125" style="4" customWidth="1"/>
    <col min="7170" max="7170" width="16.140625" style="4" customWidth="1"/>
    <col min="7171" max="7171" width="14.42578125" style="4" customWidth="1"/>
    <col min="7172" max="7419" width="10" style="4"/>
    <col min="7420" max="7420" width="4.140625" style="4" customWidth="1"/>
    <col min="7421" max="7421" width="21.85546875" style="4" customWidth="1"/>
    <col min="7422" max="7422" width="17" style="4" customWidth="1"/>
    <col min="7423" max="7423" width="11.7109375" style="4" customWidth="1"/>
    <col min="7424" max="7424" width="24.5703125" style="4" customWidth="1"/>
    <col min="7425" max="7425" width="10.5703125" style="4" customWidth="1"/>
    <col min="7426" max="7426" width="16.140625" style="4" customWidth="1"/>
    <col min="7427" max="7427" width="14.42578125" style="4" customWidth="1"/>
    <col min="7428" max="7675" width="10" style="4"/>
    <col min="7676" max="7676" width="4.140625" style="4" customWidth="1"/>
    <col min="7677" max="7677" width="21.85546875" style="4" customWidth="1"/>
    <col min="7678" max="7678" width="17" style="4" customWidth="1"/>
    <col min="7679" max="7679" width="11.7109375" style="4" customWidth="1"/>
    <col min="7680" max="7680" width="24.5703125" style="4" customWidth="1"/>
    <col min="7681" max="7681" width="10.5703125" style="4" customWidth="1"/>
    <col min="7682" max="7682" width="16.140625" style="4" customWidth="1"/>
    <col min="7683" max="7683" width="14.42578125" style="4" customWidth="1"/>
    <col min="7684" max="7931" width="10" style="4"/>
    <col min="7932" max="7932" width="4.140625" style="4" customWidth="1"/>
    <col min="7933" max="7933" width="21.85546875" style="4" customWidth="1"/>
    <col min="7934" max="7934" width="17" style="4" customWidth="1"/>
    <col min="7935" max="7935" width="11.7109375" style="4" customWidth="1"/>
    <col min="7936" max="7936" width="24.5703125" style="4" customWidth="1"/>
    <col min="7937" max="7937" width="10.5703125" style="4" customWidth="1"/>
    <col min="7938" max="7938" width="16.140625" style="4" customWidth="1"/>
    <col min="7939" max="7939" width="14.42578125" style="4" customWidth="1"/>
    <col min="7940" max="8187" width="10" style="4"/>
    <col min="8188" max="8188" width="4.140625" style="4" customWidth="1"/>
    <col min="8189" max="8189" width="21.85546875" style="4" customWidth="1"/>
    <col min="8190" max="8190" width="17" style="4" customWidth="1"/>
    <col min="8191" max="8191" width="11.7109375" style="4" customWidth="1"/>
    <col min="8192" max="8192" width="24.5703125" style="4" customWidth="1"/>
    <col min="8193" max="8193" width="10.5703125" style="4" customWidth="1"/>
    <col min="8194" max="8194" width="16.140625" style="4" customWidth="1"/>
    <col min="8195" max="8195" width="14.42578125" style="4" customWidth="1"/>
    <col min="8196" max="8443" width="10" style="4"/>
    <col min="8444" max="8444" width="4.140625" style="4" customWidth="1"/>
    <col min="8445" max="8445" width="21.85546875" style="4" customWidth="1"/>
    <col min="8446" max="8446" width="17" style="4" customWidth="1"/>
    <col min="8447" max="8447" width="11.7109375" style="4" customWidth="1"/>
    <col min="8448" max="8448" width="24.5703125" style="4" customWidth="1"/>
    <col min="8449" max="8449" width="10.5703125" style="4" customWidth="1"/>
    <col min="8450" max="8450" width="16.140625" style="4" customWidth="1"/>
    <col min="8451" max="8451" width="14.42578125" style="4" customWidth="1"/>
    <col min="8452" max="8699" width="10" style="4"/>
    <col min="8700" max="8700" width="4.140625" style="4" customWidth="1"/>
    <col min="8701" max="8701" width="21.85546875" style="4" customWidth="1"/>
    <col min="8702" max="8702" width="17" style="4" customWidth="1"/>
    <col min="8703" max="8703" width="11.7109375" style="4" customWidth="1"/>
    <col min="8704" max="8704" width="24.5703125" style="4" customWidth="1"/>
    <col min="8705" max="8705" width="10.5703125" style="4" customWidth="1"/>
    <col min="8706" max="8706" width="16.140625" style="4" customWidth="1"/>
    <col min="8707" max="8707" width="14.42578125" style="4" customWidth="1"/>
    <col min="8708" max="8955" width="10" style="4"/>
    <col min="8956" max="8956" width="4.140625" style="4" customWidth="1"/>
    <col min="8957" max="8957" width="21.85546875" style="4" customWidth="1"/>
    <col min="8958" max="8958" width="17" style="4" customWidth="1"/>
    <col min="8959" max="8959" width="11.7109375" style="4" customWidth="1"/>
    <col min="8960" max="8960" width="24.5703125" style="4" customWidth="1"/>
    <col min="8961" max="8961" width="10.5703125" style="4" customWidth="1"/>
    <col min="8962" max="8962" width="16.140625" style="4" customWidth="1"/>
    <col min="8963" max="8963" width="14.42578125" style="4" customWidth="1"/>
    <col min="8964" max="9211" width="10" style="4"/>
    <col min="9212" max="9212" width="4.140625" style="4" customWidth="1"/>
    <col min="9213" max="9213" width="21.85546875" style="4" customWidth="1"/>
    <col min="9214" max="9214" width="17" style="4" customWidth="1"/>
    <col min="9215" max="9215" width="11.7109375" style="4" customWidth="1"/>
    <col min="9216" max="9216" width="24.5703125" style="4" customWidth="1"/>
    <col min="9217" max="9217" width="10.5703125" style="4" customWidth="1"/>
    <col min="9218" max="9218" width="16.140625" style="4" customWidth="1"/>
    <col min="9219" max="9219" width="14.42578125" style="4" customWidth="1"/>
    <col min="9220" max="9467" width="10" style="4"/>
    <col min="9468" max="9468" width="4.140625" style="4" customWidth="1"/>
    <col min="9469" max="9469" width="21.85546875" style="4" customWidth="1"/>
    <col min="9470" max="9470" width="17" style="4" customWidth="1"/>
    <col min="9471" max="9471" width="11.7109375" style="4" customWidth="1"/>
    <col min="9472" max="9472" width="24.5703125" style="4" customWidth="1"/>
    <col min="9473" max="9473" width="10.5703125" style="4" customWidth="1"/>
    <col min="9474" max="9474" width="16.140625" style="4" customWidth="1"/>
    <col min="9475" max="9475" width="14.42578125" style="4" customWidth="1"/>
    <col min="9476" max="9723" width="10" style="4"/>
    <col min="9724" max="9724" width="4.140625" style="4" customWidth="1"/>
    <col min="9725" max="9725" width="21.85546875" style="4" customWidth="1"/>
    <col min="9726" max="9726" width="17" style="4" customWidth="1"/>
    <col min="9727" max="9727" width="11.7109375" style="4" customWidth="1"/>
    <col min="9728" max="9728" width="24.5703125" style="4" customWidth="1"/>
    <col min="9729" max="9729" width="10.5703125" style="4" customWidth="1"/>
    <col min="9730" max="9730" width="16.140625" style="4" customWidth="1"/>
    <col min="9731" max="9731" width="14.42578125" style="4" customWidth="1"/>
    <col min="9732" max="9979" width="10" style="4"/>
    <col min="9980" max="9980" width="4.140625" style="4" customWidth="1"/>
    <col min="9981" max="9981" width="21.85546875" style="4" customWidth="1"/>
    <col min="9982" max="9982" width="17" style="4" customWidth="1"/>
    <col min="9983" max="9983" width="11.7109375" style="4" customWidth="1"/>
    <col min="9984" max="9984" width="24.5703125" style="4" customWidth="1"/>
    <col min="9985" max="9985" width="10.5703125" style="4" customWidth="1"/>
    <col min="9986" max="9986" width="16.140625" style="4" customWidth="1"/>
    <col min="9987" max="9987" width="14.42578125" style="4" customWidth="1"/>
    <col min="9988" max="10235" width="10" style="4"/>
    <col min="10236" max="10236" width="4.140625" style="4" customWidth="1"/>
    <col min="10237" max="10237" width="21.85546875" style="4" customWidth="1"/>
    <col min="10238" max="10238" width="17" style="4" customWidth="1"/>
    <col min="10239" max="10239" width="11.7109375" style="4" customWidth="1"/>
    <col min="10240" max="10240" width="24.5703125" style="4" customWidth="1"/>
    <col min="10241" max="10241" width="10.5703125" style="4" customWidth="1"/>
    <col min="10242" max="10242" width="16.140625" style="4" customWidth="1"/>
    <col min="10243" max="10243" width="14.42578125" style="4" customWidth="1"/>
    <col min="10244" max="10491" width="10" style="4"/>
    <col min="10492" max="10492" width="4.140625" style="4" customWidth="1"/>
    <col min="10493" max="10493" width="21.85546875" style="4" customWidth="1"/>
    <col min="10494" max="10494" width="17" style="4" customWidth="1"/>
    <col min="10495" max="10495" width="11.7109375" style="4" customWidth="1"/>
    <col min="10496" max="10496" width="24.5703125" style="4" customWidth="1"/>
    <col min="10497" max="10497" width="10.5703125" style="4" customWidth="1"/>
    <col min="10498" max="10498" width="16.140625" style="4" customWidth="1"/>
    <col min="10499" max="10499" width="14.42578125" style="4" customWidth="1"/>
    <col min="10500" max="10747" width="10" style="4"/>
    <col min="10748" max="10748" width="4.140625" style="4" customWidth="1"/>
    <col min="10749" max="10749" width="21.85546875" style="4" customWidth="1"/>
    <col min="10750" max="10750" width="17" style="4" customWidth="1"/>
    <col min="10751" max="10751" width="11.7109375" style="4" customWidth="1"/>
    <col min="10752" max="10752" width="24.5703125" style="4" customWidth="1"/>
    <col min="10753" max="10753" width="10.5703125" style="4" customWidth="1"/>
    <col min="10754" max="10754" width="16.140625" style="4" customWidth="1"/>
    <col min="10755" max="10755" width="14.42578125" style="4" customWidth="1"/>
    <col min="10756" max="11003" width="10" style="4"/>
    <col min="11004" max="11004" width="4.140625" style="4" customWidth="1"/>
    <col min="11005" max="11005" width="21.85546875" style="4" customWidth="1"/>
    <col min="11006" max="11006" width="17" style="4" customWidth="1"/>
    <col min="11007" max="11007" width="11.7109375" style="4" customWidth="1"/>
    <col min="11008" max="11008" width="24.5703125" style="4" customWidth="1"/>
    <col min="11009" max="11009" width="10.5703125" style="4" customWidth="1"/>
    <col min="11010" max="11010" width="16.140625" style="4" customWidth="1"/>
    <col min="11011" max="11011" width="14.42578125" style="4" customWidth="1"/>
    <col min="11012" max="11259" width="10" style="4"/>
    <col min="11260" max="11260" width="4.140625" style="4" customWidth="1"/>
    <col min="11261" max="11261" width="21.85546875" style="4" customWidth="1"/>
    <col min="11262" max="11262" width="17" style="4" customWidth="1"/>
    <col min="11263" max="11263" width="11.7109375" style="4" customWidth="1"/>
    <col min="11264" max="11264" width="24.5703125" style="4" customWidth="1"/>
    <col min="11265" max="11265" width="10.5703125" style="4" customWidth="1"/>
    <col min="11266" max="11266" width="16.140625" style="4" customWidth="1"/>
    <col min="11267" max="11267" width="14.42578125" style="4" customWidth="1"/>
    <col min="11268" max="11515" width="10" style="4"/>
    <col min="11516" max="11516" width="4.140625" style="4" customWidth="1"/>
    <col min="11517" max="11517" width="21.85546875" style="4" customWidth="1"/>
    <col min="11518" max="11518" width="17" style="4" customWidth="1"/>
    <col min="11519" max="11519" width="11.7109375" style="4" customWidth="1"/>
    <col min="11520" max="11520" width="24.5703125" style="4" customWidth="1"/>
    <col min="11521" max="11521" width="10.5703125" style="4" customWidth="1"/>
    <col min="11522" max="11522" width="16.140625" style="4" customWidth="1"/>
    <col min="11523" max="11523" width="14.42578125" style="4" customWidth="1"/>
    <col min="11524" max="11771" width="10" style="4"/>
    <col min="11772" max="11772" width="4.140625" style="4" customWidth="1"/>
    <col min="11773" max="11773" width="21.85546875" style="4" customWidth="1"/>
    <col min="11774" max="11774" width="17" style="4" customWidth="1"/>
    <col min="11775" max="11775" width="11.7109375" style="4" customWidth="1"/>
    <col min="11776" max="11776" width="24.5703125" style="4" customWidth="1"/>
    <col min="11777" max="11777" width="10.5703125" style="4" customWidth="1"/>
    <col min="11778" max="11778" width="16.140625" style="4" customWidth="1"/>
    <col min="11779" max="11779" width="14.42578125" style="4" customWidth="1"/>
    <col min="11780" max="12027" width="10" style="4"/>
    <col min="12028" max="12028" width="4.140625" style="4" customWidth="1"/>
    <col min="12029" max="12029" width="21.85546875" style="4" customWidth="1"/>
    <col min="12030" max="12030" width="17" style="4" customWidth="1"/>
    <col min="12031" max="12031" width="11.7109375" style="4" customWidth="1"/>
    <col min="12032" max="12032" width="24.5703125" style="4" customWidth="1"/>
    <col min="12033" max="12033" width="10.5703125" style="4" customWidth="1"/>
    <col min="12034" max="12034" width="16.140625" style="4" customWidth="1"/>
    <col min="12035" max="12035" width="14.42578125" style="4" customWidth="1"/>
    <col min="12036" max="12283" width="10" style="4"/>
    <col min="12284" max="12284" width="4.140625" style="4" customWidth="1"/>
    <col min="12285" max="12285" width="21.85546875" style="4" customWidth="1"/>
    <col min="12286" max="12286" width="17" style="4" customWidth="1"/>
    <col min="12287" max="12287" width="11.7109375" style="4" customWidth="1"/>
    <col min="12288" max="12288" width="24.5703125" style="4" customWidth="1"/>
    <col min="12289" max="12289" width="10.5703125" style="4" customWidth="1"/>
    <col min="12290" max="12290" width="16.140625" style="4" customWidth="1"/>
    <col min="12291" max="12291" width="14.42578125" style="4" customWidth="1"/>
    <col min="12292" max="12539" width="10" style="4"/>
    <col min="12540" max="12540" width="4.140625" style="4" customWidth="1"/>
    <col min="12541" max="12541" width="21.85546875" style="4" customWidth="1"/>
    <col min="12542" max="12542" width="17" style="4" customWidth="1"/>
    <col min="12543" max="12543" width="11.7109375" style="4" customWidth="1"/>
    <col min="12544" max="12544" width="24.5703125" style="4" customWidth="1"/>
    <col min="12545" max="12545" width="10.5703125" style="4" customWidth="1"/>
    <col min="12546" max="12546" width="16.140625" style="4" customWidth="1"/>
    <col min="12547" max="12547" width="14.42578125" style="4" customWidth="1"/>
    <col min="12548" max="12795" width="10" style="4"/>
    <col min="12796" max="12796" width="4.140625" style="4" customWidth="1"/>
    <col min="12797" max="12797" width="21.85546875" style="4" customWidth="1"/>
    <col min="12798" max="12798" width="17" style="4" customWidth="1"/>
    <col min="12799" max="12799" width="11.7109375" style="4" customWidth="1"/>
    <col min="12800" max="12800" width="24.5703125" style="4" customWidth="1"/>
    <col min="12801" max="12801" width="10.5703125" style="4" customWidth="1"/>
    <col min="12802" max="12802" width="16.140625" style="4" customWidth="1"/>
    <col min="12803" max="12803" width="14.42578125" style="4" customWidth="1"/>
    <col min="12804" max="13051" width="10" style="4"/>
    <col min="13052" max="13052" width="4.140625" style="4" customWidth="1"/>
    <col min="13053" max="13053" width="21.85546875" style="4" customWidth="1"/>
    <col min="13054" max="13054" width="17" style="4" customWidth="1"/>
    <col min="13055" max="13055" width="11.7109375" style="4" customWidth="1"/>
    <col min="13056" max="13056" width="24.5703125" style="4" customWidth="1"/>
    <col min="13057" max="13057" width="10.5703125" style="4" customWidth="1"/>
    <col min="13058" max="13058" width="16.140625" style="4" customWidth="1"/>
    <col min="13059" max="13059" width="14.42578125" style="4" customWidth="1"/>
    <col min="13060" max="13307" width="10" style="4"/>
    <col min="13308" max="13308" width="4.140625" style="4" customWidth="1"/>
    <col min="13309" max="13309" width="21.85546875" style="4" customWidth="1"/>
    <col min="13310" max="13310" width="17" style="4" customWidth="1"/>
    <col min="13311" max="13311" width="11.7109375" style="4" customWidth="1"/>
    <col min="13312" max="13312" width="24.5703125" style="4" customWidth="1"/>
    <col min="13313" max="13313" width="10.5703125" style="4" customWidth="1"/>
    <col min="13314" max="13314" width="16.140625" style="4" customWidth="1"/>
    <col min="13315" max="13315" width="14.42578125" style="4" customWidth="1"/>
    <col min="13316" max="13563" width="10" style="4"/>
    <col min="13564" max="13564" width="4.140625" style="4" customWidth="1"/>
    <col min="13565" max="13565" width="21.85546875" style="4" customWidth="1"/>
    <col min="13566" max="13566" width="17" style="4" customWidth="1"/>
    <col min="13567" max="13567" width="11.7109375" style="4" customWidth="1"/>
    <col min="13568" max="13568" width="24.5703125" style="4" customWidth="1"/>
    <col min="13569" max="13569" width="10.5703125" style="4" customWidth="1"/>
    <col min="13570" max="13570" width="16.140625" style="4" customWidth="1"/>
    <col min="13571" max="13571" width="14.42578125" style="4" customWidth="1"/>
    <col min="13572" max="13819" width="10" style="4"/>
    <col min="13820" max="13820" width="4.140625" style="4" customWidth="1"/>
    <col min="13821" max="13821" width="21.85546875" style="4" customWidth="1"/>
    <col min="13822" max="13822" width="17" style="4" customWidth="1"/>
    <col min="13823" max="13823" width="11.7109375" style="4" customWidth="1"/>
    <col min="13824" max="13824" width="24.5703125" style="4" customWidth="1"/>
    <col min="13825" max="13825" width="10.5703125" style="4" customWidth="1"/>
    <col min="13826" max="13826" width="16.140625" style="4" customWidth="1"/>
    <col min="13827" max="13827" width="14.42578125" style="4" customWidth="1"/>
    <col min="13828" max="14075" width="10" style="4"/>
    <col min="14076" max="14076" width="4.140625" style="4" customWidth="1"/>
    <col min="14077" max="14077" width="21.85546875" style="4" customWidth="1"/>
    <col min="14078" max="14078" width="17" style="4" customWidth="1"/>
    <col min="14079" max="14079" width="11.7109375" style="4" customWidth="1"/>
    <col min="14080" max="14080" width="24.5703125" style="4" customWidth="1"/>
    <col min="14081" max="14081" width="10.5703125" style="4" customWidth="1"/>
    <col min="14082" max="14082" width="16.140625" style="4" customWidth="1"/>
    <col min="14083" max="14083" width="14.42578125" style="4" customWidth="1"/>
    <col min="14084" max="14331" width="10" style="4"/>
    <col min="14332" max="14332" width="4.140625" style="4" customWidth="1"/>
    <col min="14333" max="14333" width="21.85546875" style="4" customWidth="1"/>
    <col min="14334" max="14334" width="17" style="4" customWidth="1"/>
    <col min="14335" max="14335" width="11.7109375" style="4" customWidth="1"/>
    <col min="14336" max="14336" width="24.5703125" style="4" customWidth="1"/>
    <col min="14337" max="14337" width="10.5703125" style="4" customWidth="1"/>
    <col min="14338" max="14338" width="16.140625" style="4" customWidth="1"/>
    <col min="14339" max="14339" width="14.42578125" style="4" customWidth="1"/>
    <col min="14340" max="14587" width="10" style="4"/>
    <col min="14588" max="14588" width="4.140625" style="4" customWidth="1"/>
    <col min="14589" max="14589" width="21.85546875" style="4" customWidth="1"/>
    <col min="14590" max="14590" width="17" style="4" customWidth="1"/>
    <col min="14591" max="14591" width="11.7109375" style="4" customWidth="1"/>
    <col min="14592" max="14592" width="24.5703125" style="4" customWidth="1"/>
    <col min="14593" max="14593" width="10.5703125" style="4" customWidth="1"/>
    <col min="14594" max="14594" width="16.140625" style="4" customWidth="1"/>
    <col min="14595" max="14595" width="14.42578125" style="4" customWidth="1"/>
    <col min="14596" max="14843" width="10" style="4"/>
    <col min="14844" max="14844" width="4.140625" style="4" customWidth="1"/>
    <col min="14845" max="14845" width="21.85546875" style="4" customWidth="1"/>
    <col min="14846" max="14846" width="17" style="4" customWidth="1"/>
    <col min="14847" max="14847" width="11.7109375" style="4" customWidth="1"/>
    <col min="14848" max="14848" width="24.5703125" style="4" customWidth="1"/>
    <col min="14849" max="14849" width="10.5703125" style="4" customWidth="1"/>
    <col min="14850" max="14850" width="16.140625" style="4" customWidth="1"/>
    <col min="14851" max="14851" width="14.42578125" style="4" customWidth="1"/>
    <col min="14852" max="15099" width="10" style="4"/>
    <col min="15100" max="15100" width="4.140625" style="4" customWidth="1"/>
    <col min="15101" max="15101" width="21.85546875" style="4" customWidth="1"/>
    <col min="15102" max="15102" width="17" style="4" customWidth="1"/>
    <col min="15103" max="15103" width="11.7109375" style="4" customWidth="1"/>
    <col min="15104" max="15104" width="24.5703125" style="4" customWidth="1"/>
    <col min="15105" max="15105" width="10.5703125" style="4" customWidth="1"/>
    <col min="15106" max="15106" width="16.140625" style="4" customWidth="1"/>
    <col min="15107" max="15107" width="14.42578125" style="4" customWidth="1"/>
    <col min="15108" max="15355" width="10" style="4"/>
    <col min="15356" max="15356" width="4.140625" style="4" customWidth="1"/>
    <col min="15357" max="15357" width="21.85546875" style="4" customWidth="1"/>
    <col min="15358" max="15358" width="17" style="4" customWidth="1"/>
    <col min="15359" max="15359" width="11.7109375" style="4" customWidth="1"/>
    <col min="15360" max="15360" width="24.5703125" style="4" customWidth="1"/>
    <col min="15361" max="15361" width="10.5703125" style="4" customWidth="1"/>
    <col min="15362" max="15362" width="16.140625" style="4" customWidth="1"/>
    <col min="15363" max="15363" width="14.42578125" style="4" customWidth="1"/>
    <col min="15364" max="15611" width="10" style="4"/>
    <col min="15612" max="15612" width="4.140625" style="4" customWidth="1"/>
    <col min="15613" max="15613" width="21.85546875" style="4" customWidth="1"/>
    <col min="15614" max="15614" width="17" style="4" customWidth="1"/>
    <col min="15615" max="15615" width="11.7109375" style="4" customWidth="1"/>
    <col min="15616" max="15616" width="24.5703125" style="4" customWidth="1"/>
    <col min="15617" max="15617" width="10.5703125" style="4" customWidth="1"/>
    <col min="15618" max="15618" width="16.140625" style="4" customWidth="1"/>
    <col min="15619" max="15619" width="14.42578125" style="4" customWidth="1"/>
    <col min="15620" max="15867" width="10" style="4"/>
    <col min="15868" max="15868" width="4.140625" style="4" customWidth="1"/>
    <col min="15869" max="15869" width="21.85546875" style="4" customWidth="1"/>
    <col min="15870" max="15870" width="17" style="4" customWidth="1"/>
    <col min="15871" max="15871" width="11.7109375" style="4" customWidth="1"/>
    <col min="15872" max="15872" width="24.5703125" style="4" customWidth="1"/>
    <col min="15873" max="15873" width="10.5703125" style="4" customWidth="1"/>
    <col min="15874" max="15874" width="16.140625" style="4" customWidth="1"/>
    <col min="15875" max="15875" width="14.42578125" style="4" customWidth="1"/>
    <col min="15876" max="16123" width="10" style="4"/>
    <col min="16124" max="16124" width="4.140625" style="4" customWidth="1"/>
    <col min="16125" max="16125" width="21.85546875" style="4" customWidth="1"/>
    <col min="16126" max="16126" width="17" style="4" customWidth="1"/>
    <col min="16127" max="16127" width="11.7109375" style="4" customWidth="1"/>
    <col min="16128" max="16128" width="24.5703125" style="4" customWidth="1"/>
    <col min="16129" max="16129" width="10.5703125" style="4" customWidth="1"/>
    <col min="16130" max="16130" width="16.140625" style="4" customWidth="1"/>
    <col min="16131" max="16131" width="14.42578125" style="4" customWidth="1"/>
    <col min="16132" max="16384" width="10" style="4"/>
  </cols>
  <sheetData>
    <row r="1" spans="1:8" ht="19.5" thickBot="1">
      <c r="A1" s="3"/>
      <c r="B1" s="1" t="s">
        <v>214</v>
      </c>
      <c r="H1" s="2"/>
    </row>
    <row r="2" spans="1:8" ht="17.25" customHeight="1" thickBot="1">
      <c r="A2" s="3"/>
      <c r="E2" s="5" t="s">
        <v>157</v>
      </c>
      <c r="F2" s="554">
        <f ca="1">TODAY()</f>
        <v>45590</v>
      </c>
      <c r="G2" s="555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158</v>
      </c>
      <c r="C5" s="556" t="str">
        <f>'1. CUTTING DOCKET'!$L$14</f>
        <v>LOYALIST</v>
      </c>
      <c r="D5" s="555"/>
      <c r="E5" s="5" t="s">
        <v>159</v>
      </c>
      <c r="F5" s="557" t="str">
        <f>'1. CUTTING DOCKET'!$D$9</f>
        <v>SS24</v>
      </c>
      <c r="G5" s="555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215</v>
      </c>
      <c r="C7" s="558" t="str">
        <f>'1. CUTTING DOCKET'!$D$7</f>
        <v>LYLTS254</v>
      </c>
      <c r="D7" s="555"/>
      <c r="E7" s="5" t="s">
        <v>161</v>
      </c>
      <c r="F7" s="556" t="s">
        <v>216</v>
      </c>
      <c r="G7" s="555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217</v>
      </c>
      <c r="C9" s="544"/>
      <c r="D9" s="545"/>
      <c r="E9" s="545"/>
      <c r="F9" s="546"/>
      <c r="G9" s="31" t="s">
        <v>218</v>
      </c>
      <c r="H9" s="14" t="s">
        <v>219</v>
      </c>
    </row>
    <row r="10" spans="1:8" ht="75" customHeight="1">
      <c r="A10" s="15">
        <v>1</v>
      </c>
      <c r="B10" s="15" t="s">
        <v>220</v>
      </c>
      <c r="C10" s="547" t="s">
        <v>221</v>
      </c>
      <c r="D10" s="548"/>
      <c r="E10" s="548"/>
      <c r="F10" s="549"/>
      <c r="G10" s="16"/>
      <c r="H10" s="17"/>
    </row>
    <row r="11" spans="1:8" ht="75" customHeight="1">
      <c r="A11" s="18">
        <v>2</v>
      </c>
      <c r="B11" s="19" t="s">
        <v>167</v>
      </c>
      <c r="C11" s="550" t="s">
        <v>221</v>
      </c>
      <c r="D11" s="551"/>
      <c r="E11" s="551"/>
      <c r="F11" s="552"/>
      <c r="G11" s="20"/>
      <c r="H11" s="21"/>
    </row>
    <row r="12" spans="1:8" ht="75" customHeight="1">
      <c r="A12" s="18">
        <v>3</v>
      </c>
      <c r="B12" s="22" t="s">
        <v>168</v>
      </c>
      <c r="C12" s="550" t="s">
        <v>222</v>
      </c>
      <c r="D12" s="551"/>
      <c r="E12" s="551"/>
      <c r="F12" s="552"/>
      <c r="G12" s="20"/>
      <c r="H12" s="21"/>
    </row>
    <row r="13" spans="1:8" ht="75" customHeight="1">
      <c r="A13" s="18">
        <v>4</v>
      </c>
      <c r="B13" s="22" t="s">
        <v>170</v>
      </c>
      <c r="C13" s="550" t="s">
        <v>171</v>
      </c>
      <c r="D13" s="551"/>
      <c r="E13" s="551"/>
      <c r="F13" s="552"/>
      <c r="G13" s="20"/>
      <c r="H13" s="21"/>
    </row>
    <row r="14" spans="1:8" ht="80.25" customHeight="1">
      <c r="A14" s="23">
        <v>5</v>
      </c>
      <c r="B14" s="19" t="s">
        <v>172</v>
      </c>
      <c r="C14" s="550" t="s">
        <v>223</v>
      </c>
      <c r="D14" s="551"/>
      <c r="E14" s="551"/>
      <c r="F14" s="552"/>
      <c r="G14" s="20"/>
      <c r="H14" s="21"/>
    </row>
    <row r="15" spans="1:8" ht="112.5" customHeight="1">
      <c r="A15" s="23">
        <v>6</v>
      </c>
      <c r="B15" s="19" t="s">
        <v>174</v>
      </c>
      <c r="C15" s="550" t="s">
        <v>224</v>
      </c>
      <c r="D15" s="551"/>
      <c r="E15" s="551"/>
      <c r="F15" s="552"/>
      <c r="G15" s="20"/>
      <c r="H15" s="21"/>
    </row>
    <row r="16" spans="1:8" ht="75" customHeight="1">
      <c r="A16" s="18">
        <v>7</v>
      </c>
      <c r="B16" s="22" t="s">
        <v>225</v>
      </c>
      <c r="C16" s="553" t="str">
        <f>'1. CUTTING DOCKET'!$C$66</f>
        <v>IN Ở BTP THÂN TRƯỚC VÀ TAY TRÁI NGƯỜI MẶC</v>
      </c>
      <c r="D16" s="551"/>
      <c r="E16" s="551"/>
      <c r="F16" s="552"/>
      <c r="G16" s="20"/>
      <c r="H16" s="21"/>
    </row>
    <row r="17" spans="1:8" ht="75" customHeight="1">
      <c r="A17" s="18">
        <v>8</v>
      </c>
      <c r="B17" s="22" t="s">
        <v>176</v>
      </c>
      <c r="C17" s="553" t="str">
        <f>'1. CUTTING DOCKET'!$C$75</f>
        <v>KHÔNG THÊU</v>
      </c>
      <c r="D17" s="551"/>
      <c r="E17" s="551"/>
      <c r="F17" s="552"/>
      <c r="G17" s="24"/>
      <c r="H17" s="25"/>
    </row>
    <row r="18" spans="1:8" ht="75" customHeight="1">
      <c r="A18" s="18">
        <v>9</v>
      </c>
      <c r="B18" s="22" t="s">
        <v>177</v>
      </c>
      <c r="C18" s="553" t="str">
        <f>'1. CUTTING DOCKET'!$C$84</f>
        <v>KHÔNG WASH</v>
      </c>
      <c r="D18" s="551"/>
      <c r="E18" s="551"/>
      <c r="F18" s="552"/>
      <c r="G18" s="20"/>
      <c r="H18" s="21"/>
    </row>
    <row r="19" spans="1:8" ht="75" customHeight="1" thickBot="1">
      <c r="A19" s="26">
        <v>10</v>
      </c>
      <c r="B19" s="27" t="s">
        <v>178</v>
      </c>
      <c r="C19" s="541"/>
      <c r="D19" s="542"/>
      <c r="E19" s="542"/>
      <c r="F19" s="543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4045EB8-8E78-4146-B841-16ACDD6220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48A9AD-F640-46AC-A9DA-3C3E187BF4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CC9A493-B864-4429-8979-1F667D9748F7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1. CUTTING DOCKET</vt:lpstr>
      <vt:lpstr>2. TRIM CARD</vt:lpstr>
      <vt:lpstr>QUY CÁCH MAY</vt:lpstr>
      <vt:lpstr>SPEC</vt:lpstr>
      <vt:lpstr>BULK SPEC</vt:lpstr>
      <vt:lpstr>FULL SIZE</vt:lpstr>
      <vt:lpstr>PP MEETING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'BULK SPEC'!Print_Area</vt:lpstr>
      <vt:lpstr>'FULL SIZE'!Print_Area</vt:lpstr>
      <vt:lpstr>'PP MEETING'!Print_Area</vt:lpstr>
      <vt:lpstr>'QUY CÁCH MAY'!Print_Area</vt:lpstr>
      <vt:lpstr>SPEC!Print_Area</vt:lpstr>
      <vt:lpstr>'1. CUTTING DOCKET'!Print_Titles</vt:lpstr>
      <vt:lpstr>'2. TRIM CARD'!Print_Titles</vt:lpstr>
      <vt:lpstr>'QUY CÁCH MAY'!Print_Titles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Nguyen Tran Nguyen Kim</cp:lastModifiedBy>
  <cp:revision/>
  <cp:lastPrinted>2024-10-25T04:42:25Z</cp:lastPrinted>
  <dcterms:created xsi:type="dcterms:W3CDTF">2016-05-06T01:47:29Z</dcterms:created>
  <dcterms:modified xsi:type="dcterms:W3CDTF">2024-10-25T04:42:30Z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