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OYALIST/2-SS24/1-SAMPLE/2-STYLE-FILE/CUTTING DOCKET/SUMMER24/DROP2/"/>
    </mc:Choice>
  </mc:AlternateContent>
  <xr:revisionPtr revIDLastSave="361" documentId="13_ncr:1_{75E18531-2533-4EB7-ACE9-958E8916F5C3}" xr6:coauthVersionLast="47" xr6:coauthVersionMax="47" xr10:uidLastSave="{592634A6-D956-420E-8D93-EBDAF2FC300B}"/>
  <bookViews>
    <workbookView xWindow="-110" yWindow="-110" windowWidth="19420" windowHeight="10300" tabRatio="895" xr2:uid="{00000000-000D-0000-FFFF-FFFF00000000}"/>
  </bookViews>
  <sheets>
    <sheet name="1. CUTTING DOCKET" sheetId="12" r:id="rId1"/>
    <sheet name="2. TRIM CARD" sheetId="13" r:id="rId2"/>
    <sheet name="SPEC" sheetId="21" r:id="rId3"/>
    <sheet name="QUY CÁCH MAY" sheetId="23" r:id="rId4"/>
    <sheet name="THÊU" sheetId="24" r:id="rId5"/>
    <sheet name="PP MEETING" sheetId="22" state="hidden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1CAP002" localSheetId="5">[1]MTP!#REF!</definedName>
    <definedName name="_1CAP002" localSheetId="2">[1]MTP!#REF!</definedName>
    <definedName name="_1CAP002">[1]MTP!#REF!</definedName>
    <definedName name="_2STREO7" localSheetId="5">[2]MTP!#REF!</definedName>
    <definedName name="_2STREO7" localSheetId="2">[2]MTP!#REF!</definedName>
    <definedName name="_2STREO7">[2]MTP!#REF!</definedName>
    <definedName name="_4GOIC01" localSheetId="2">[3]MTP!#REF!</definedName>
    <definedName name="_4GOIC01">[3]MTP!#REF!</definedName>
    <definedName name="_4OSLCTT" localSheetId="2">[3]MTP!#REF!</definedName>
    <definedName name="_4OSLCTT">[3]MTP!#REF!</definedName>
    <definedName name="_6BNTTTH" localSheetId="2">[2]MTP1!#REF!</definedName>
    <definedName name="_6BNTTTH">[2]MTP1!#REF!</definedName>
    <definedName name="_6DCTTBO" localSheetId="2">[2]MTP1!#REF!</definedName>
    <definedName name="_6DCTTBO">[2]MTP1!#REF!</definedName>
    <definedName name="_6DD24TT" localSheetId="2">[2]MTP1!#REF!</definedName>
    <definedName name="_6DD24TT">[2]MTP1!#REF!</definedName>
    <definedName name="_6FCOTBU" localSheetId="2">[2]MTP1!#REF!</definedName>
    <definedName name="_6FCOTBU">[2]MTP1!#REF!</definedName>
    <definedName name="_6LATUBU" localSheetId="2">[2]MTP1!#REF!</definedName>
    <definedName name="_6LATUBU">[2]MTP1!#REF!</definedName>
    <definedName name="_6SDTT24" localSheetId="2">[2]MTP1!#REF!</definedName>
    <definedName name="_6SDTT24">[2]MTP1!#REF!</definedName>
    <definedName name="_6TBUDTT" localSheetId="2">[2]MTP1!#REF!</definedName>
    <definedName name="_6TBUDTT">[2]MTP1!#REF!</definedName>
    <definedName name="_6TDDDTT" localSheetId="2">[2]MTP1!#REF!</definedName>
    <definedName name="_6TDDDTT">[2]MTP1!#REF!</definedName>
    <definedName name="_6TLTTTH" localSheetId="2">[2]MTP1!#REF!</definedName>
    <definedName name="_6TLTTTH">[2]MTP1!#REF!</definedName>
    <definedName name="_6TUBUTT" localSheetId="2">[2]MTP1!#REF!</definedName>
    <definedName name="_6TUBUTT">[2]MTP1!#REF!</definedName>
    <definedName name="_6UCLVIS" localSheetId="2">[2]MTP1!#REF!</definedName>
    <definedName name="_6UCLVIS">[2]MTP1!#REF!</definedName>
    <definedName name="_7DNCABC" localSheetId="2">[2]MTP1!#REF!</definedName>
    <definedName name="_7DNCABC">[2]MTP1!#REF!</definedName>
    <definedName name="_7HDCTBU" localSheetId="2">[2]MTP1!#REF!</definedName>
    <definedName name="_7HDCTBU">[2]MTP1!#REF!</definedName>
    <definedName name="_7PKTUBU" localSheetId="2">[2]MTP1!#REF!</definedName>
    <definedName name="_7PKTUBU">[2]MTP1!#REF!</definedName>
    <definedName name="_7TBHT20" localSheetId="2">[2]MTP1!#REF!</definedName>
    <definedName name="_7TBHT20">[2]MTP1!#REF!</definedName>
    <definedName name="_7TBHT30" localSheetId="2">[2]MTP1!#REF!</definedName>
    <definedName name="_7TBHT30">[2]MTP1!#REF!</definedName>
    <definedName name="_7TDCABC" localSheetId="2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2">'[5]Chiet tinh dz22'!#REF!</definedName>
    <definedName name="_day1">'[5]Chiet tinh dz22'!#REF!</definedName>
    <definedName name="_day2">'[6]Chiet tinh dz35'!$H$3</definedName>
    <definedName name="_dbu1" localSheetId="2">'[4]CT Thang Mo'!#REF!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5" hidden="1">#REF!</definedName>
    <definedName name="_Fill" localSheetId="2" hidden="1">#REF!</definedName>
    <definedName name="_Fill" hidden="1">#REF!</definedName>
    <definedName name="_xlnm._FilterDatabase" localSheetId="0" hidden="1">'1. CUTTING DOCKET'!$A$64:$AG$100</definedName>
    <definedName name="_lap1" localSheetId="2">#REF!</definedName>
    <definedName name="_lap1">#REF!</definedName>
    <definedName name="_lap2" localSheetId="2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2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2">#REF!</definedName>
    <definedName name="Caáp_Baät">#REF!</definedName>
    <definedName name="cap" localSheetId="2">#REF!</definedName>
    <definedName name="cap">#REF!</definedName>
    <definedName name="cap0.7" localSheetId="2">#REF!</definedName>
    <definedName name="cap0.7">#REF!</definedName>
    <definedName name="CCNK" localSheetId="2">[9]QMCT!#REF!</definedName>
    <definedName name="CCNK">[9]QMCT!#REF!</definedName>
    <definedName name="CL" localSheetId="2">#REF!</definedName>
    <definedName name="CL">#REF!</definedName>
    <definedName name="CLTMP" localSheetId="2">[9]QMCT!#REF!</definedName>
    <definedName name="CLTMP">[9]QMCT!#REF!</definedName>
    <definedName name="ctdn9697" localSheetId="2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2">#REF!</definedName>
    <definedName name="DATA_DATA2_List">#REF!</definedName>
    <definedName name="_xlnm.Database" localSheetId="2">#REF!</definedName>
    <definedName name="_xlnm.Database">#REF!</definedName>
    <definedName name="DDAY" localSheetId="2">#REF!</definedName>
    <definedName name="DDAY">#REF!</definedName>
    <definedName name="DM" localSheetId="2">#REF!</definedName>
    <definedName name="DM">#REF!</definedName>
    <definedName name="DM_1">[7]TK!$E$11:$E$60</definedName>
    <definedName name="DM_2">[7]TK!$M$11:$M$60</definedName>
    <definedName name="dobt" localSheetId="2">#REF!</definedName>
    <definedName name="dobt">#REF!</definedName>
    <definedName name="Döõ_Lieäu_Thoâ">[7]TK!$E$11:$E$60,[7]TK!$G$11:$G$60,[7]TK!$M$11:$M$60,[7]TK!$Q$11:$Q$60</definedName>
    <definedName name="dulieu" localSheetId="2">#REF!</definedName>
    <definedName name="dulieu">#REF!</definedName>
    <definedName name="FHT" localSheetId="2">#REF!</definedName>
    <definedName name="FHT">#REF!</definedName>
    <definedName name="Full" localSheetId="2">[9]QMCT!#REF!</definedName>
    <definedName name="Full">[9]QMCT!#REF!</definedName>
    <definedName name="FYUJK" localSheetId="4">[10]!K_1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 localSheetId="2">[9]QMCT!#REF!</definedName>
    <definedName name="HDCCT">[9]QMCT!#REF!</definedName>
    <definedName name="HDCD" localSheetId="2">[9]QMCT!#REF!</definedName>
    <definedName name="HDCD">[9]QMCT!#REF!</definedName>
    <definedName name="Heâ_Soá">'[12]He so'!$A$1:$AU$1</definedName>
    <definedName name="Heä_Soá_NS" localSheetId="2">#REF!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 localSheetId="2">[7]HS!#REF!</definedName>
    <definedName name="HS_1">[7]HS!#REF!</definedName>
    <definedName name="HS_2" localSheetId="2">[7]HS!#REF!</definedName>
    <definedName name="HS_2">[7]HS!#REF!</definedName>
    <definedName name="HS_3" localSheetId="2">[7]HS!#REF!</definedName>
    <definedName name="HS_3">[7]HS!#REF!</definedName>
    <definedName name="HS_4" localSheetId="2">[7]HS!#REF!</definedName>
    <definedName name="HS_4">[7]HS!#REF!</definedName>
    <definedName name="HS_5" localSheetId="2">[7]HS!#REF!</definedName>
    <definedName name="HS_5">[7]HS!#REF!</definedName>
    <definedName name="HS_6" localSheetId="2">[7]HS!#REF!</definedName>
    <definedName name="HS_6">[7]HS!#REF!</definedName>
    <definedName name="HS_7" localSheetId="2">[7]HS!#REF!</definedName>
    <definedName name="HS_7">[7]HS!#REF!</definedName>
    <definedName name="HS_8" localSheetId="2">[7]HS!#REF!</definedName>
    <definedName name="HS_8">[7]HS!#REF!</definedName>
    <definedName name="HS_9" localSheetId="2">[7]HS!#REF!</definedName>
    <definedName name="HS_9">[7]HS!#REF!</definedName>
    <definedName name="JHJ">[7]HS!#REF!</definedName>
    <definedName name="JHLJHJHJ">[9]QMCT!#REF!</definedName>
    <definedName name="JUU">#REF!</definedName>
    <definedName name="K" localSheetId="2">#REF!</definedName>
    <definedName name="K">#REF!</definedName>
    <definedName name="K_1" localSheetId="2">[10]!K_1</definedName>
    <definedName name="K_1" localSheetId="4">[10]!K_1</definedName>
    <definedName name="K_1">[10]!K_1</definedName>
    <definedName name="K_2" localSheetId="2">[10]!K_2</definedName>
    <definedName name="K_2" localSheetId="4">[10]!K_2</definedName>
    <definedName name="K_2">[10]!K_2</definedName>
    <definedName name="Khaû_Naêng" localSheetId="2">#REF!</definedName>
    <definedName name="Khaû_Naêng">#REF!</definedName>
    <definedName name="KN" localSheetId="2">#REF!</definedName>
    <definedName name="KN">#REF!</definedName>
    <definedName name="KNIT">'[13]GENERAL (K)'!$C$7:$C$4072</definedName>
    <definedName name="KVC" localSheetId="2">#REF!</definedName>
    <definedName name="KVC">#REF!</definedName>
    <definedName name="L" localSheetId="2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2">#REF!</definedName>
    <definedName name="LÑP">#REF!</definedName>
    <definedName name="lVC" localSheetId="2">#REF!</definedName>
    <definedName name="lVC">#REF!</definedName>
    <definedName name="Mao_CN">#REF!</definedName>
    <definedName name="Maõ_CÑ" localSheetId="2">#REF!</definedName>
    <definedName name="Maõ_CÑ">#REF!</definedName>
    <definedName name="Maõ_Haøng" localSheetId="2">#REF!</definedName>
    <definedName name="Maõ_Haøng">#REF!</definedName>
    <definedName name="mat">[14]Tke!$AD$10:$AR$96</definedName>
    <definedName name="May" localSheetId="2">#REF!</definedName>
    <definedName name="May">#REF!</definedName>
    <definedName name="Naêng_Suaát_BQ">[8]QT!$P$3</definedName>
    <definedName name="Naêng_suaát_BQ__taïm" localSheetId="2">#REF!</definedName>
    <definedName name="Naêng_suaát_BQ__taïm">#REF!</definedName>
    <definedName name="Naêng_suaát_QÑ" localSheetId="2">#REF!</definedName>
    <definedName name="Naêng_suaát_QÑ">#REF!</definedName>
    <definedName name="NCcap0.7" localSheetId="2">#REF!</definedName>
    <definedName name="NCcap0.7">#REF!</definedName>
    <definedName name="NCcap1" localSheetId="2">#REF!</definedName>
    <definedName name="NCcap1">#REF!</definedName>
    <definedName name="ÑG">[8]QT!$K$6</definedName>
    <definedName name="Ngaøy_thaùng_HH" localSheetId="2">#REF!</definedName>
    <definedName name="Ngaøy_thaùng_HH">#REF!</definedName>
    <definedName name="Ñinh_Möùc_BQ">[8]QT!$B$5</definedName>
    <definedName name="ÑMTB" localSheetId="2">#REF!</definedName>
    <definedName name="ÑMTB">#REF!</definedName>
    <definedName name="Ñoåi_teân" localSheetId="2">[7]HS!#REF!</definedName>
    <definedName name="Ñoåi_teân">[7]HS!#REF!</definedName>
    <definedName name="Ñôn_Giaù_Duyeät" localSheetId="2">#REF!</definedName>
    <definedName name="Ñôn_Giaù_Duyeät">#REF!</definedName>
    <definedName name="Ñònh_Möùc_BQ" localSheetId="2">#REF!</definedName>
    <definedName name="Ñònh_Möùc_BQ">#REF!</definedName>
    <definedName name="NSNM" localSheetId="2">#REF!</definedName>
    <definedName name="NSNM">#REF!</definedName>
    <definedName name="NToS" localSheetId="2">[15]!NToS</definedName>
    <definedName name="NToS" localSheetId="4">[15]!NToS</definedName>
    <definedName name="NToS">[15]!NToS</definedName>
    <definedName name="PRICE" localSheetId="2">#REF!</definedName>
    <definedName name="PRICE">#REF!</definedName>
    <definedName name="_xlnm.Print_Area" localSheetId="0">'1. CUTTING DOCKET'!$A$1:$P$140</definedName>
    <definedName name="_xlnm.Print_Area" localSheetId="1">'2. TRIM CARD'!$A$1:$I$26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5">'PP MEETING'!$A$1:$H$23</definedName>
    <definedName name="_xlnm.Print_Area" localSheetId="2">SPEC!$A$1:$R$16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Quyõ_TG_SX" localSheetId="5">#REF!</definedName>
    <definedName name="Quyõ_TG_SX" localSheetId="2">#REF!</definedName>
    <definedName name="Quyõ_TG_SX">#REF!</definedName>
    <definedName name="Quyõ_TGTB" localSheetId="2">#REF!</definedName>
    <definedName name="Quyõ_TGTB">#REF!</definedName>
    <definedName name="S_löôïng_BQ1toå" localSheetId="2">#REF!</definedName>
    <definedName name="S_löôïng_BQ1toå">#REF!</definedName>
    <definedName name="sau">'[6]Chiet tinh dz35'!$H$4</definedName>
    <definedName name="SDDD">'[16]Chi tiet'!#REF!</definedName>
    <definedName name="SDDL" localSheetId="2">[9]QMCT!#REF!</definedName>
    <definedName name="SDDL">[9]QMCT!#REF!</definedName>
    <definedName name="SDSFDDF">#REF!</definedName>
    <definedName name="SFGFG">#REF!</definedName>
    <definedName name="Soá_Giôø_TC" localSheetId="2">#REF!</definedName>
    <definedName name="Soá_Giôø_TC">#REF!</definedName>
    <definedName name="Soá_Löôïng" localSheetId="2">#REF!</definedName>
    <definedName name="Soá_Löôïng">#REF!</definedName>
    <definedName name="Soá_ngaøy_SX" localSheetId="2">#REF!</definedName>
    <definedName name="Soá_ngaøy_SX">#REF!</definedName>
    <definedName name="Soá_TT" localSheetId="2">#REF!</definedName>
    <definedName name="Soá_TT">#REF!</definedName>
    <definedName name="style" localSheetId="2">#REF!</definedName>
    <definedName name="style">#REF!</definedName>
    <definedName name="TAMTINH" localSheetId="2">#REF!</definedName>
    <definedName name="TAMTINH">#REF!</definedName>
    <definedName name="TG_Bthöôøng" localSheetId="2">#REF!</definedName>
    <definedName name="TG_Bthöôøng">#REF!</definedName>
    <definedName name="Thôøi_gian_SX" localSheetId="2">#REF!</definedName>
    <definedName name="Thôøi_gian_SX">#REF!</definedName>
    <definedName name="TRAM" localSheetId="2">#REF!</definedName>
    <definedName name="TRAM">#REF!</definedName>
    <definedName name="ttbt" localSheetId="2">#REF!</definedName>
    <definedName name="ttbt">#REF!</definedName>
    <definedName name="ttt">'[4]CT Thang Mo'!$B$309:$M$309</definedName>
    <definedName name="tttb">'[4]CT Thang Mo'!$B$431:$I$431</definedName>
    <definedName name="UH" localSheetId="2">#REF!</definedName>
    <definedName name="UH">#REF!</definedName>
    <definedName name="vc3.">'[4]CT  PL'!$B$125:$H$125</definedName>
    <definedName name="vca">'[4]CT  PL'!$B$25:$H$25</definedName>
    <definedName name="vccot" localSheetId="5">#REF!</definedName>
    <definedName name="vccot" localSheetId="2">#REF!</definedName>
    <definedName name="vccot">#REF!</definedName>
    <definedName name="vccot.">'[4]CT  PL'!$B$8:$H$8</definedName>
    <definedName name="vcdbt">'[4]CT Thang Mo'!$B$220:$I$220</definedName>
    <definedName name="vcdc." localSheetId="2">'[16]Chi tiet'!#REF!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2">#REF!</definedName>
    <definedName name="vctb">#REF!</definedName>
    <definedName name="vctt">'[4]CT  PL'!$B$288:$H$288</definedName>
    <definedName name="VDCLY" localSheetId="2">[9]QMCT!#REF!</definedName>
    <definedName name="VDCLY">[9]QMCT!#REF!</definedName>
    <definedName name="Vlcap0.7" localSheetId="2">#REF!</definedName>
    <definedName name="Vlcap0.7">#REF!</definedName>
    <definedName name="VLcap1" localSheetId="2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1" l="1"/>
  <c r="A1" i="23" s="1"/>
  <c r="G25" i="13"/>
  <c r="A25" i="13"/>
  <c r="G23" i="13"/>
  <c r="A23" i="13"/>
  <c r="C25" i="13"/>
  <c r="G17" i="13"/>
  <c r="A17" i="13"/>
  <c r="F9" i="13"/>
  <c r="F13" i="13"/>
  <c r="A12" i="13"/>
  <c r="A11" i="13"/>
  <c r="A10" i="13"/>
  <c r="A9" i="13"/>
  <c r="F5" i="13"/>
  <c r="F15" i="13" s="1"/>
  <c r="H33" i="13"/>
  <c r="F33" i="13"/>
  <c r="H31" i="13"/>
  <c r="F31" i="13"/>
  <c r="H29" i="13"/>
  <c r="F29" i="13"/>
  <c r="F27" i="13"/>
  <c r="I15" i="13"/>
  <c r="F7" i="13"/>
  <c r="B126" i="12"/>
  <c r="B125" i="12"/>
  <c r="M73" i="12"/>
  <c r="O73" i="12" s="1"/>
  <c r="H74" i="12"/>
  <c r="M74" i="12"/>
  <c r="O74" i="12" s="1"/>
  <c r="H75" i="12"/>
  <c r="M75" i="12"/>
  <c r="O75" i="12" s="1"/>
  <c r="H76" i="12"/>
  <c r="M76" i="12"/>
  <c r="O76" i="12" s="1"/>
  <c r="H65" i="12"/>
  <c r="H84" i="12" s="1"/>
  <c r="F66" i="12"/>
  <c r="E52" i="12"/>
  <c r="E48" i="12"/>
  <c r="D19" i="12"/>
  <c r="K24" i="12"/>
  <c r="J24" i="12"/>
  <c r="H24" i="12"/>
  <c r="G24" i="12"/>
  <c r="F24" i="12"/>
  <c r="H19" i="12" l="1"/>
  <c r="J19" i="12"/>
  <c r="K19" i="12"/>
  <c r="B19" i="13"/>
  <c r="C17" i="13"/>
  <c r="P38" i="12" l="1"/>
  <c r="D39" i="12"/>
  <c r="D40" i="12" s="1"/>
  <c r="F39" i="12"/>
  <c r="G39" i="12"/>
  <c r="G40" i="12" s="1"/>
  <c r="J39" i="12"/>
  <c r="J40" i="12" s="1"/>
  <c r="K39" i="12"/>
  <c r="K40" i="12" s="1"/>
  <c r="P39" i="12" l="1"/>
  <c r="P40" i="12" s="1"/>
  <c r="G62" i="12" s="1"/>
  <c r="F40" i="12"/>
  <c r="B6" i="13"/>
  <c r="B9" i="13" s="1"/>
  <c r="B7" i="13"/>
  <c r="E33" i="13"/>
  <c r="E31" i="13"/>
  <c r="E29" i="13"/>
  <c r="B60" i="12"/>
  <c r="B57" i="12"/>
  <c r="B54" i="12"/>
  <c r="B50" i="12"/>
  <c r="B46" i="12"/>
  <c r="G61" i="12" l="1"/>
  <c r="E62" i="12"/>
  <c r="E59" i="12"/>
  <c r="Q122" i="12"/>
  <c r="B122" i="12"/>
  <c r="Q121" i="12"/>
  <c r="B121" i="12"/>
  <c r="B120" i="12"/>
  <c r="B119" i="12"/>
  <c r="B118" i="12"/>
  <c r="H88" i="12"/>
  <c r="H83" i="12"/>
  <c r="H82" i="12"/>
  <c r="H81" i="12"/>
  <c r="H80" i="12"/>
  <c r="H79" i="12"/>
  <c r="H78" i="12"/>
  <c r="H77" i="12"/>
  <c r="H71" i="12"/>
  <c r="H70" i="12"/>
  <c r="H69" i="12"/>
  <c r="H68" i="12"/>
  <c r="H87" i="12" s="1"/>
  <c r="H67" i="12"/>
  <c r="H86" i="12" s="1"/>
  <c r="S66" i="12"/>
  <c r="S65" i="12"/>
  <c r="H66" i="12"/>
  <c r="B134" i="12"/>
  <c r="B133" i="12"/>
  <c r="B132" i="12"/>
  <c r="B131" i="12"/>
  <c r="B130" i="12"/>
  <c r="B111" i="12"/>
  <c r="B110" i="12"/>
  <c r="B109" i="12"/>
  <c r="B108" i="12"/>
  <c r="B107" i="12"/>
  <c r="Q111" i="12"/>
  <c r="Q110" i="12"/>
  <c r="Q132" i="12"/>
  <c r="Q133" i="12"/>
  <c r="P28" i="12"/>
  <c r="K29" i="12"/>
  <c r="K30" i="12" s="1"/>
  <c r="J29" i="12"/>
  <c r="J30" i="12" s="1"/>
  <c r="I30" i="12"/>
  <c r="H30" i="12"/>
  <c r="G29" i="12"/>
  <c r="G30" i="12" s="1"/>
  <c r="F29" i="12"/>
  <c r="D29" i="12"/>
  <c r="D30" i="12" s="1"/>
  <c r="I25" i="12"/>
  <c r="H25" i="12"/>
  <c r="K25" i="12"/>
  <c r="J25" i="12"/>
  <c r="G25" i="12"/>
  <c r="F25" i="12"/>
  <c r="D24" i="12"/>
  <c r="D25" i="12" s="1"/>
  <c r="P23" i="12"/>
  <c r="D20" i="12"/>
  <c r="B5" i="13" s="1"/>
  <c r="B15" i="13" s="1"/>
  <c r="A16" i="13"/>
  <c r="J20" i="13"/>
  <c r="Q130" i="12"/>
  <c r="J34" i="12"/>
  <c r="K34" i="12"/>
  <c r="H72" i="12" l="1"/>
  <c r="H85" i="12"/>
  <c r="M81" i="12"/>
  <c r="O81" i="12" s="1"/>
  <c r="P29" i="12"/>
  <c r="P30" i="12" s="1"/>
  <c r="P24" i="12"/>
  <c r="P25" i="12" s="1"/>
  <c r="F30" i="12"/>
  <c r="G6" i="22"/>
  <c r="D6" i="22"/>
  <c r="G56" i="12" l="1"/>
  <c r="G55" i="12"/>
  <c r="G53" i="12"/>
  <c r="G51" i="12"/>
  <c r="A15" i="13" l="1"/>
  <c r="D34" i="12" l="1"/>
  <c r="C23" i="13"/>
  <c r="L70" i="12"/>
  <c r="L69" i="12"/>
  <c r="C21" i="13" l="1"/>
  <c r="B21" i="13"/>
  <c r="C19" i="13"/>
  <c r="A21" i="13"/>
  <c r="A19" i="13"/>
  <c r="C17" i="22"/>
  <c r="C33" i="13"/>
  <c r="C31" i="13"/>
  <c r="C29" i="13"/>
  <c r="B3" i="13"/>
  <c r="L98" i="12" l="1"/>
  <c r="L100" i="12" s="1"/>
  <c r="L97" i="12"/>
  <c r="L66" i="12"/>
  <c r="L65" i="12"/>
  <c r="L68" i="12"/>
  <c r="G8" i="22"/>
  <c r="D4" i="22"/>
  <c r="D8" i="22"/>
  <c r="G34" i="12" l="1"/>
  <c r="F34" i="12"/>
  <c r="B33" i="13" l="1"/>
  <c r="A33" i="13"/>
  <c r="B31" i="13"/>
  <c r="A31" i="13"/>
  <c r="B27" i="13"/>
  <c r="A27" i="13"/>
  <c r="B29" i="13"/>
  <c r="A29" i="13"/>
  <c r="L67" i="12" l="1"/>
  <c r="E56" i="12" l="1"/>
  <c r="K35" i="12"/>
  <c r="J35" i="12"/>
  <c r="I35" i="12"/>
  <c r="H35" i="12"/>
  <c r="G35" i="12"/>
  <c r="D35" i="12"/>
  <c r="E15" i="13" s="1"/>
  <c r="P33" i="12"/>
  <c r="G19" i="12"/>
  <c r="G20" i="12" s="1"/>
  <c r="H20" i="12"/>
  <c r="I20" i="12"/>
  <c r="K65" i="12" s="1"/>
  <c r="J20" i="12"/>
  <c r="K20" i="12"/>
  <c r="F19" i="12"/>
  <c r="F20" i="12" s="1"/>
  <c r="A13" i="13"/>
  <c r="K71" i="12" l="1"/>
  <c r="K84" i="12"/>
  <c r="K69" i="12"/>
  <c r="K77" i="12"/>
  <c r="K82" i="12"/>
  <c r="K67" i="12"/>
  <c r="I42" i="12"/>
  <c r="F140" i="12" s="1"/>
  <c r="H42" i="12"/>
  <c r="E140" i="12" s="1"/>
  <c r="K42" i="12"/>
  <c r="H140" i="12" s="1"/>
  <c r="J42" i="12"/>
  <c r="G140" i="12" s="1"/>
  <c r="G42" i="12"/>
  <c r="D140" i="12" s="1"/>
  <c r="H100" i="12"/>
  <c r="H98" i="12"/>
  <c r="H92" i="12"/>
  <c r="H96" i="12"/>
  <c r="P34" i="12"/>
  <c r="P35" i="12" s="1"/>
  <c r="F35" i="12"/>
  <c r="F42" i="12" s="1"/>
  <c r="K68" i="12" l="1"/>
  <c r="K87" i="12" s="1"/>
  <c r="M87" i="12" s="1"/>
  <c r="O87" i="12" s="1"/>
  <c r="K86" i="12"/>
  <c r="M86" i="12" s="1"/>
  <c r="O86" i="12" s="1"/>
  <c r="G58" i="12"/>
  <c r="G59" i="12"/>
  <c r="M88" i="12"/>
  <c r="O88" i="12" s="1"/>
  <c r="I61" i="12"/>
  <c r="I62" i="12"/>
  <c r="M80" i="12"/>
  <c r="O80" i="12" s="1"/>
  <c r="I53" i="12"/>
  <c r="C140" i="12"/>
  <c r="J140" i="12" s="1"/>
  <c r="I55" i="12"/>
  <c r="I56" i="12"/>
  <c r="J61" i="12" l="1"/>
  <c r="M61" i="12" s="1"/>
  <c r="J56" i="12"/>
  <c r="M56" i="12" s="1"/>
  <c r="J55" i="12"/>
  <c r="M55" i="12" s="1"/>
  <c r="J62" i="12"/>
  <c r="M62" i="12" s="1"/>
  <c r="I58" i="12"/>
  <c r="I59" i="12"/>
  <c r="M53" i="12"/>
  <c r="I51" i="12"/>
  <c r="J59" i="12" l="1"/>
  <c r="M59" i="12" s="1"/>
  <c r="J58" i="12"/>
  <c r="M58" i="12" s="1"/>
  <c r="J51" i="12"/>
  <c r="M51" i="12" s="1"/>
  <c r="L99" i="12"/>
  <c r="B47" i="12" l="1"/>
  <c r="B51" i="12" s="1"/>
  <c r="B55" i="12" s="1"/>
  <c r="B58" i="12" s="1"/>
  <c r="B61" i="12" s="1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B4" i="13"/>
  <c r="B2" i="13"/>
  <c r="A4" i="13"/>
  <c r="A3" i="13"/>
  <c r="A2" i="13"/>
  <c r="P18" i="12"/>
  <c r="F68" i="12" l="1"/>
  <c r="P19" i="12"/>
  <c r="P20" i="12" s="1"/>
  <c r="G48" i="12" l="1"/>
  <c r="I48" i="12" s="1"/>
  <c r="J48" i="12" s="1"/>
  <c r="M48" i="12" s="1"/>
  <c r="G52" i="12"/>
  <c r="I52" i="12" s="1"/>
  <c r="G47" i="12"/>
  <c r="I47" i="12" s="1"/>
  <c r="G49" i="12"/>
  <c r="M84" i="12"/>
  <c r="O84" i="12" s="1"/>
  <c r="M79" i="12"/>
  <c r="O79" i="12" s="1"/>
  <c r="M69" i="12"/>
  <c r="O69" i="12" s="1"/>
  <c r="H97" i="12"/>
  <c r="D33" i="13" s="1"/>
  <c r="H99" i="12"/>
  <c r="D31" i="13" s="1"/>
  <c r="K98" i="12"/>
  <c r="M98" i="12" s="1"/>
  <c r="O98" i="12" s="1"/>
  <c r="K100" i="12"/>
  <c r="M100" i="12" s="1"/>
  <c r="O100" i="12" s="1"/>
  <c r="H91" i="12"/>
  <c r="H95" i="12"/>
  <c r="D29" i="13" s="1"/>
  <c r="K92" i="12"/>
  <c r="M92" i="12" s="1"/>
  <c r="O92" i="12" s="1"/>
  <c r="K96" i="12"/>
  <c r="M96" i="12" s="1"/>
  <c r="O96" i="12" s="1"/>
  <c r="F67" i="12"/>
  <c r="M82" i="12"/>
  <c r="O82" i="12" s="1"/>
  <c r="M77" i="12"/>
  <c r="O77" i="12" s="1"/>
  <c r="M67" i="12"/>
  <c r="O67" i="12" s="1"/>
  <c r="M71" i="12"/>
  <c r="O71" i="12" s="1"/>
  <c r="M68" i="12"/>
  <c r="O68" i="12" s="1"/>
  <c r="K91" i="12"/>
  <c r="M91" i="12" s="1"/>
  <c r="O91" i="12" s="1"/>
  <c r="K95" i="12"/>
  <c r="P42" i="12"/>
  <c r="K66" i="12" s="1"/>
  <c r="M66" i="12" s="1"/>
  <c r="O66" i="12" s="1"/>
  <c r="M65" i="12"/>
  <c r="O65" i="12" s="1"/>
  <c r="K99" i="12"/>
  <c r="K97" i="12"/>
  <c r="M99" i="12" l="1"/>
  <c r="G31" i="13"/>
  <c r="M95" i="12"/>
  <c r="G29" i="13"/>
  <c r="M97" i="12"/>
  <c r="G33" i="13"/>
  <c r="K72" i="12"/>
  <c r="M72" i="12" s="1"/>
  <c r="O72" i="12" s="1"/>
  <c r="K85" i="12"/>
  <c r="M85" i="12" s="1"/>
  <c r="O85" i="12" s="1"/>
  <c r="K70" i="12"/>
  <c r="M70" i="12" s="1"/>
  <c r="O70" i="12" s="1"/>
  <c r="K83" i="12"/>
  <c r="M83" i="12" s="1"/>
  <c r="O83" i="12" s="1"/>
  <c r="K78" i="12"/>
  <c r="M78" i="12" s="1"/>
  <c r="O78" i="12" s="1"/>
  <c r="J52" i="12"/>
  <c r="M52" i="12" s="1"/>
  <c r="J47" i="12"/>
  <c r="M47" i="12" s="1"/>
  <c r="I49" i="12"/>
  <c r="O99" i="12" l="1"/>
  <c r="I31" i="13"/>
  <c r="O97" i="12"/>
  <c r="I33" i="13"/>
  <c r="O95" i="12"/>
  <c r="I29" i="13"/>
  <c r="J49" i="12"/>
  <c r="M49" i="12" s="1"/>
  <c r="F2" i="6"/>
</calcChain>
</file>

<file path=xl/sharedStrings.xml><?xml version="1.0" encoding="utf-8"?>
<sst xmlns="http://schemas.openxmlformats.org/spreadsheetml/2006/main" count="685" uniqueCount="318">
  <si>
    <t>Mã số:</t>
  </si>
  <si>
    <t>MER.QT-1.BM.4</t>
  </si>
  <si>
    <t>Lần ban hành:</t>
  </si>
  <si>
    <t>01</t>
  </si>
  <si>
    <t>Số trang</t>
  </si>
  <si>
    <t>03/03</t>
  </si>
  <si>
    <t>MER - OANH: 205</t>
  </si>
  <si>
    <t>CUTTING DOCKET</t>
  </si>
  <si>
    <t xml:space="preserve">JOB NUMBER:  </t>
  </si>
  <si>
    <t>L16  SS24  S2618</t>
  </si>
  <si>
    <t xml:space="preserve">STYLE NUMBER: </t>
  </si>
  <si>
    <t xml:space="preserve">STYLE NAME : </t>
  </si>
  <si>
    <t>SEASON:</t>
  </si>
  <si>
    <t>SS24</t>
  </si>
  <si>
    <t>TÊN HÀNG:</t>
  </si>
  <si>
    <t>CREWNECK</t>
  </si>
  <si>
    <t>DROP:</t>
  </si>
  <si>
    <t>NGÀY CẤP:</t>
  </si>
  <si>
    <t>VẢI CHÍNH:</t>
  </si>
  <si>
    <t>100% COTTON O/E FLEECE 420GSM</t>
  </si>
  <si>
    <t>NGÀY GIAO HÀNG:</t>
  </si>
  <si>
    <t xml:space="preserve">THÀNH PHẦN VẢI: </t>
  </si>
  <si>
    <t>100% COTTON</t>
  </si>
  <si>
    <t>KHỔ VẢI:</t>
  </si>
  <si>
    <t>173CM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</si>
  <si>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</si>
  <si>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</si>
  <si>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</si>
  <si>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</si>
  <si>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</si>
  <si>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</si>
  <si>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</si>
  <si>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</si>
  <si>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</si>
  <si>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</si>
  <si>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</si>
  <si>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</si>
  <si>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</si>
  <si>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</si>
  <si>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</si>
  <si>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</si>
  <si>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PFD</t>
  </si>
  <si>
    <t>EXTRA (+/-)</t>
  </si>
  <si>
    <t>TOTAL :</t>
  </si>
  <si>
    <t>OPTIC WHITE  -  WHITE LUREX</t>
  </si>
  <si>
    <t>OPTIC WHITE  -  NAVY LUREX</t>
  </si>
  <si>
    <t>GOLD FUSION</t>
  </si>
  <si>
    <t>GRAND TOTAL:</t>
  </si>
  <si>
    <t>PHẦN A: VẢI</t>
  </si>
  <si>
    <t>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</si>
  <si>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</si>
  <si>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</si>
  <si>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</si>
  <si>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</si>
  <si>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</si>
  <si>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</si>
  <si>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</si>
  <si>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</si>
  <si>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</si>
  <si>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</si>
  <si>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</si>
  <si>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</si>
  <si>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</si>
  <si>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THEO PHIẾU CẤP TỪ MER</t>
  </si>
  <si>
    <t>97/3_COTTON SPANDEX_445GSM</t>
  </si>
  <si>
    <t>BO TAY/ LAI</t>
  </si>
  <si>
    <t>THEO PHIẾU MER CẤP</t>
  </si>
  <si>
    <t>RIB 1x1 430GSM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</si>
  <si>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</si>
  <si>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</si>
  <si>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</si>
  <si>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</si>
  <si>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</si>
  <si>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</si>
  <si>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</si>
  <si>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</si>
  <si>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</si>
  <si>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</si>
  <si>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</si>
  <si>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</si>
  <si>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</si>
  <si>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SỬ DỤNG TRÊN TOÀN BỘ ÁO TRƯỚC NHUỘM</t>
  </si>
  <si>
    <t>WHITE</t>
  </si>
  <si>
    <t>DYEMAX</t>
  </si>
  <si>
    <t>CHỈ 40/2 SỬA HÀNG NHUỘM</t>
  </si>
  <si>
    <t>SỬA HÀNG SAU NHUỘM</t>
  </si>
  <si>
    <t>CHỈ 40/2 MAY NHÃN</t>
  </si>
  <si>
    <t xml:space="preserve">PCS </t>
  </si>
  <si>
    <t xml:space="preserve">ĐÍNH NHÃN CHÍNH Ở MẶT TRONG ÁO </t>
  </si>
  <si>
    <t>NHÃN CHÍNH ENCHANTE</t>
  </si>
  <si>
    <t>WHITE/BLACK</t>
  </si>
  <si>
    <t>MAY SAU NHUỘM, GIỮA CỔ SAU, DƯỚI ĐƯỜNG TRA CỔ 1/2"</t>
  </si>
  <si>
    <t xml:space="preserve">MAY 2 CẠNH BẰNG MÁY 1K
SỬ DỤNG CHỈ TRONG MÀU WHITE , CHỈ NGOÀI TIỆP MÀU THÂN
VỊ TRÍ: GIỮA BẢN LƯNG SAU </t>
  </si>
  <si>
    <t>NHÃN XÉ PHÂN SIZE</t>
  </si>
  <si>
    <t/>
  </si>
  <si>
    <t>NHÃN THÀNH PHẦN 100% COTTON</t>
  </si>
  <si>
    <t>WHITE/ BLACK</t>
  </si>
  <si>
    <t>MAY SAU NHUỘM, MAY 1K = CHỈ SỬA HÀNG NHUỘM TIỆP MÀU THÂN
VỊ TRÍ : Ở SƯỜN PHẢI NGƯỜI MẶC, TRÊN ĐƯỜNG RÁP BO 2"</t>
  </si>
  <si>
    <t>MAY 1K = CHỈ SỬA HÀNG NHUỘM TIỆP MÀU THÂN
VỊ TRÍ : DƯỚI ĐƯỜNG TRA LƯNG 2" Ở SƯỜN PHẢI NGƯỜI MẶC</t>
  </si>
  <si>
    <t>NHÃN XÉ PHÂN SIZE</t>
  </si>
  <si>
    <t>MAY TRƯỚC NHUỘM,  GIỮA CỔ SAU</t>
  </si>
  <si>
    <t>MAY TRƯỚC NHUỘM, GIỮA LƯNG QUẦN</t>
  </si>
  <si>
    <t>PHẦN C : PHỤ LIỆU ĐÓNG GÓI</t>
  </si>
  <si>
    <t>BARCODE STICKER
2" (W) X 1" (L)</t>
  </si>
  <si>
    <t>GÓI CHỐNG ẨM</t>
  </si>
  <si>
    <t>POLYBAG 0.06mmX343X381+25mm</t>
  </si>
  <si>
    <t>CLEAR</t>
  </si>
  <si>
    <t>THÙNG CARTON 60CM (L) *40CM (W)* 30CM (H)</t>
  </si>
  <si>
    <t>NATURAL</t>
  </si>
  <si>
    <t>TẤM LÓT THÙNG</t>
  </si>
  <si>
    <t>KHÔNG: IN/THÊU/WASH</t>
  </si>
  <si>
    <t>PHẦN D : IN / THÊU / WASH</t>
  </si>
  <si>
    <t>PHẦN E : HÌNH</t>
  </si>
  <si>
    <r>
      <t>IN :</t>
    </r>
    <r>
      <rPr>
        <b/>
        <sz val="28"/>
        <rFont val="Muli"/>
      </rPr>
      <t xml:space="preserve"> </t>
    </r>
  </si>
  <si>
    <t xml:space="preserve">KHÔNG IN </t>
  </si>
  <si>
    <t>CHẤT LƯỢNG VÀ KÍCH THƯỚC</t>
  </si>
  <si>
    <t>DUYỆT HÌNH IN THEO</t>
  </si>
  <si>
    <t>THÔNG TIN SAU</t>
  </si>
  <si>
    <t>THÔNG TIN ĐỊNH VỊ HÌNH IN</t>
  </si>
  <si>
    <r>
      <t xml:space="preserve">HÌNH IN THÂN </t>
    </r>
    <r>
      <rPr>
        <b/>
        <sz val="18"/>
        <rFont val="Muli"/>
      </rPr>
      <t>TRƯỚC:</t>
    </r>
  </si>
  <si>
    <r>
      <t xml:space="preserve">CENTER CHEST, </t>
    </r>
    <r>
      <rPr>
        <b/>
        <sz val="26"/>
        <color rgb="FFFF0000"/>
        <rFont val="Muli"/>
      </rPr>
      <t xml:space="preserve">3" </t>
    </r>
    <r>
      <rPr>
        <b/>
        <sz val="26"/>
        <rFont val="Muli"/>
      </rPr>
      <t xml:space="preserve">BELOW COLLAR
DƯỚI ĐƯỜNG TRA CỔ </t>
    </r>
    <r>
      <rPr>
        <b/>
        <sz val="26"/>
        <color rgb="FFFF0000"/>
        <rFont val="Muli"/>
      </rPr>
      <t xml:space="preserve">3” </t>
    </r>
    <r>
      <rPr>
        <b/>
        <sz val="26"/>
        <rFont val="Muli"/>
      </rPr>
      <t>, CANH ĐỀU HAI BÊN</t>
    </r>
  </si>
  <si>
    <r>
      <t>THÊU :</t>
    </r>
    <r>
      <rPr>
        <b/>
        <sz val="26"/>
        <rFont val="Muli"/>
      </rPr>
      <t xml:space="preserve"> </t>
    </r>
  </si>
  <si>
    <t>DUYỆT HÌNH THÊU THEO</t>
  </si>
  <si>
    <t>THÔNG TIN ĐỊNH VỊ HÌNH THÊU</t>
  </si>
  <si>
    <r>
      <t xml:space="preserve">HÌNH THÊU THÂN </t>
    </r>
    <r>
      <rPr>
        <b/>
        <sz val="26"/>
        <rFont val="Muli"/>
      </rPr>
      <t>TRƯỚC:</t>
    </r>
  </si>
  <si>
    <r>
      <t>WASH:</t>
    </r>
    <r>
      <rPr>
        <sz val="18"/>
        <rFont val="Muli"/>
      </rPr>
      <t xml:space="preserve"> </t>
    </r>
  </si>
  <si>
    <t>CHẤT LƯỢNG, HIỆU ỨNG  DUYỆT THEO</t>
  </si>
  <si>
    <t xml:space="preserve">PHẦN F: LƯU Ý </t>
  </si>
  <si>
    <t>- CÁCH MAY NHƯ ÁO MẪU CHUYỂN CÙNG TÁC NGHIỆP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</si>
  <si>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</si>
  <si>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</si>
  <si>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</si>
  <si>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</si>
  <si>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</si>
  <si>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 xml:space="preserve">VẢI CHÍNH </t>
  </si>
  <si>
    <t>THÀNH PHẦN</t>
  </si>
  <si>
    <t>May sau nhuộm
PO. L16-0004
May 2 cạnh bằng 1K 
Sử dụng chỉ trong màu White và chỉ ngoài tiệp màu thân
Vị trí: Giữa cổ sau , dưới đường tra cổ 1/2"</t>
  </si>
  <si>
    <t>Sử dụng may nhãn chính bên trong
Sử dụng code chỉ tồn  K1500 màu White</t>
  </si>
  <si>
    <t>GIỮA CỔ SAU, DƯỚI ĐƯỜNG TRA CỔ 1/2"</t>
  </si>
  <si>
    <t>May sau nhuộm
PO. L16-0009
May 1K = chỉ sửa hàng nhuộm tiệp màu thân
Vị trí: ở sườn áo phải của người mặc, cách đường bo lai 2"</t>
  </si>
  <si>
    <t>VỊ TRÍ : Ở SƯỜN PHẢI NGƯỜI MẶC, TRÊN ĐƯỜNG RÁP BO 2"</t>
  </si>
  <si>
    <t>Vị trí dán: góc phải của túi polybag, cách mỗi cạnh 3cm 
PO. L16-0011</t>
  </si>
  <si>
    <t>BÊN TRONG THÙNG</t>
  </si>
  <si>
    <t>No.</t>
  </si>
  <si>
    <t>POM Name</t>
  </si>
  <si>
    <t>How to Measure</t>
  </si>
  <si>
    <t>Tol +/-</t>
  </si>
  <si>
    <t>Grading</t>
  </si>
  <si>
    <t>FRONT LENGTH FROM HPS</t>
  </si>
  <si>
    <t>DÀI THÂN TRƯỚC ĐO TỪ ĐỈNH VAI</t>
  </si>
  <si>
    <t>TO BẢN BO CỔ</t>
  </si>
  <si>
    <t>NECK WIDTH (SEAM TO SEAM)</t>
  </si>
  <si>
    <t>RỘNG NGANG CỔ</t>
  </si>
  <si>
    <t>UA ADVISE TO FIX A TIGHT NECK &amp; SUGGEST FRONT NECK DROP SHOULD BE SAME W LS TEE</t>
  </si>
  <si>
    <t>HẠ CỔ SAU (ĐO TỪ ĐỈNH VAI ĐẾN ĐƯỜNG MAY)</t>
  </si>
  <si>
    <t>ACROSS SHOULDER (SEAM TO SEAM)</t>
  </si>
  <si>
    <t>ACROSS CHEST (1" DOWN FROM UNDERARM)</t>
  </si>
  <si>
    <t>NGANG NGỰC ĐO TỪ NÁCH XUỐNG 1''</t>
  </si>
  <si>
    <t>ARTWORK KICH THUOC CHO THAN TRUOC HOAC THAN SAU:16 NGANG X 21 INCH DOC; MAXIMUM: 12 MAU2, KO IN TAY</t>
  </si>
  <si>
    <t>BOTTOM OPENING</t>
  </si>
  <si>
    <t>ARMHOLE STRAIGHT</t>
  </si>
  <si>
    <t>NÁCH ĐO THẲNG</t>
  </si>
  <si>
    <t>SLEEVE LENGTH FROM SHOULDER SEAM</t>
  </si>
  <si>
    <t>DÀI TAY</t>
  </si>
  <si>
    <t>BICEP (1" DOWN FROM UNDERARM)</t>
  </si>
  <si>
    <t>BẮP TAY DƯỚI NÁCH 1"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</si>
  <si>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</si>
  <si>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</si>
  <si>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</si>
  <si>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</si>
  <si>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</si>
  <si>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</si>
  <si>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</si>
  <si>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</si>
  <si>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</si>
  <si>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</si>
  <si>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</si>
  <si>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</si>
  <si>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</si>
  <si>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</si>
  <si>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</si>
  <si>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</si>
  <si>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</si>
  <si>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</si>
  <si>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>Technical Garment Construction</t>
  </si>
  <si>
    <t xml:space="preserve">-MAY THEO MẪU SIZE SET ĐÃ DUYỆT 
</t>
  </si>
  <si>
    <t>Operation and Attachments</t>
  </si>
  <si>
    <t>Printting</t>
  </si>
  <si>
    <t>Embroidery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</si>
  <si>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</si>
  <si>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</si>
  <si>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</si>
  <si>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</si>
  <si>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CUSTOMER :</t>
  </si>
  <si>
    <t>BRAIN DEAD</t>
  </si>
  <si>
    <t>STYLE NUMBER:</t>
  </si>
  <si>
    <t>Ngày cập nhật: 29/6/2021</t>
  </si>
  <si>
    <t>MEASUREMENT BY INCH</t>
  </si>
  <si>
    <t>Critical</t>
  </si>
  <si>
    <t>Type</t>
  </si>
  <si>
    <t>XXS</t>
  </si>
  <si>
    <t>full</t>
  </si>
  <si>
    <t>NECK BAND WIDTH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</si>
  <si>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</si>
  <si>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</si>
  <si>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</si>
  <si>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</si>
  <si>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</si>
  <si>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</si>
  <si>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</si>
  <si>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</si>
  <si>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</si>
  <si>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</si>
  <si>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</si>
  <si>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</si>
  <si>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</si>
  <si>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</si>
  <si>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</si>
  <si>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half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</si>
  <si>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</si>
  <si>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</si>
  <si>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</si>
  <si>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</si>
  <si>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</si>
  <si>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</si>
  <si>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</si>
  <si>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</si>
  <si>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</si>
  <si>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</si>
  <si>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</si>
  <si>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</si>
  <si>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</si>
  <si>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</si>
  <si>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</si>
  <si>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</si>
  <si>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</si>
  <si>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</si>
  <si>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</si>
  <si>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</si>
  <si>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</si>
  <si>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</si>
  <si>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</si>
  <si>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-CUNG CẤP RẬP THÂN TRƯỚC + THÂN SAU NGƯỜI MẶC ĐỦ SIZE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</si>
  <si>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</si>
  <si>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</si>
  <si>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</si>
  <si>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</si>
  <si>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</si>
  <si>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</si>
  <si>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</si>
  <si>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</si>
  <si>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</si>
  <si>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</si>
  <si>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</si>
  <si>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</si>
  <si>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</si>
  <si>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LYPOLO173</t>
  </si>
  <si>
    <t>MENS FLEECE POLO</t>
  </si>
  <si>
    <t>THAM KHẢO CÁCH MAY THEO TÁC NGHIỆP</t>
  </si>
  <si>
    <t>VẢI CHÍNH/LÁ CỔ/NẸP TRỤ</t>
  </si>
  <si>
    <t>IVORY</t>
  </si>
  <si>
    <t>GREEN</t>
  </si>
  <si>
    <t>KEO</t>
  </si>
  <si>
    <t>LÁ CỔ/TRỤ CỔ</t>
  </si>
  <si>
    <t>NÚT 20L</t>
  </si>
  <si>
    <t>HEARING BONE TAPE 1CM</t>
  </si>
  <si>
    <t>THÊU  THÂN TRƯỚC TRÁI - TỪ ĐỈNH THÂN TRƯỚC XUỐNG 6 3/4", CANH GIỮA THÂN TRƯỚC TRÁI</t>
  </si>
  <si>
    <t>THÊU  THÂN TRƯỚC TRÁI - RỘNG HÌNH THÊU 1 3/4"(KIỂM TRA ART VÀ CHO LẠITHÔNG SỐ)</t>
  </si>
  <si>
    <t>GARMENT DYE</t>
  </si>
  <si>
    <t>Xẻ sườn tay và sườn áo để thêu thành phẩm thân trước trái sau nhuộm.</t>
  </si>
  <si>
    <t>WHTE</t>
  </si>
  <si>
    <t>GẮN TRỤ CỔ SAU NHUỘM</t>
  </si>
  <si>
    <t>MAY VIỀN CỔ TRƯỚC VÀ SAU</t>
  </si>
  <si>
    <t>GẮN NHÃN SAU NHUỘM</t>
  </si>
  <si>
    <t>CF FROM HPS TO HEM</t>
  </si>
  <si>
    <t>BODY WIDTH (1" BLW ARMHOLE)-FLAT</t>
  </si>
  <si>
    <t>SWEEP STRAIGHT</t>
  </si>
  <si>
    <t>CF NECK DROP (FROM HPS TO SEAM)</t>
  </si>
  <si>
    <t>COLLAR HEIGHT AT CB</t>
  </si>
  <si>
    <t>COLLAR SPREAD</t>
  </si>
  <si>
    <t>CF PLACKET L x W</t>
  </si>
  <si>
    <t>SLEEVE LENGTH (SHOULDER SEAM TO CUFF)</t>
  </si>
  <si>
    <t>ARMHOLE (STRAIGHT)</t>
  </si>
  <si>
    <t>BICEP (1" BELOW ARMHOLE)</t>
  </si>
  <si>
    <t>ELBOW (7 1/2" DOWN FROM ARMHOLE)</t>
  </si>
  <si>
    <t>SLEEVE OPENING WIDTH</t>
  </si>
  <si>
    <t>SLEEVE CUFF RIB TRIM HEIGHT</t>
  </si>
  <si>
    <t>BOTTOM RIB TRIM HEIGHT</t>
  </si>
  <si>
    <t>TOL +/-</t>
  </si>
  <si>
    <t>1/2</t>
  </si>
  <si>
    <t>1/4</t>
  </si>
  <si>
    <t>1/8</t>
  </si>
  <si>
    <t>MENS L</t>
  </si>
  <si>
    <t>28 3/4</t>
  </si>
  <si>
    <t>21 1/4</t>
  </si>
  <si>
    <t>21 1/2</t>
  </si>
  <si>
    <t>3 3/8</t>
  </si>
  <si>
    <t>4 1/2</t>
  </si>
  <si>
    <t>6 x 1 1/2</t>
  </si>
  <si>
    <t>8 7/8</t>
  </si>
  <si>
    <t>4 1/4</t>
  </si>
  <si>
    <t>2 3/8</t>
  </si>
  <si>
    <t>2 1/4</t>
  </si>
  <si>
    <t>NGANG VAI ĐƯỜNG MAY ĐẾN ĐƯỜNG MAY</t>
  </si>
  <si>
    <t>RỘNG THÂN ĐO DƯỚI NÁCH 1"</t>
  </si>
  <si>
    <t>LAI ÁO ĐO THẲNG</t>
  </si>
  <si>
    <t>RỘNG CỔ ĐƯỜNG MAY ĐẾN ĐƯỜNG MAY</t>
  </si>
  <si>
    <t>CAO LÁ CỔ TẠI GIỮA CỔ SAU</t>
  </si>
  <si>
    <t>RỘNG LÁ CỔ</t>
  </si>
  <si>
    <t>DÀI NẸP X RỘNG NẸP TRỤ</t>
  </si>
  <si>
    <t>DÀI TAY (VAI ĐẾN LAI TAY)</t>
  </si>
  <si>
    <t>KHỦY TAY DƯỚI NÁCH 7 1/2"</t>
  </si>
  <si>
    <t>RỘNG CỬA TAY.</t>
  </si>
  <si>
    <t>THÔNG SỐ ÁO CREWNECK</t>
  </si>
  <si>
    <t>QUY CÁCH MAY</t>
  </si>
  <si>
    <t>DROP2</t>
  </si>
  <si>
    <t>CHÚ Ý: GỬI 2M VẢI NHUỘM 2 MÀU- GỬI NHUỘM KÈM VỚI MẪU. 
CHỈ GỬI 4 CÁI+1M VẢI NHUỘM CREAM , 4 CÁI +1M VẢI NHUỘM GREEN . CÒN LẠI 8 CÁI NHẬP LƯU KHO</t>
  </si>
  <si>
    <t>THÊU BÁN THÀNH PHẨM TẠI THÂN TRƯỚC TRÁI BẰNG CHỈ POLY KHÔNG ĂN MÀU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</si>
</sst>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m/d"/>
    <numFmt numFmtId="174" formatCode="[$-409]d\-mmm\-yy;@"/>
    <numFmt numFmtId="175" formatCode="0.000"/>
    <numFmt numFmtId="176" formatCode="&quot;$&quot;#,##0;\-&quot;$&quot;#,##0"/>
    <numFmt numFmtId="177" formatCode="&quot;$&quot;#,##0;[Red]\-&quot;$&quot;#,##0"/>
    <numFmt numFmtId="178" formatCode="_-&quot;$&quot;* #,##0_-;\-&quot;$&quot;* #,##0_-;_-&quot;$&quot;* &quot;-&quot;_-;_-@_-"/>
    <numFmt numFmtId="179" formatCode="_-* #,##0_-;\-* #,##0_-;_-* &quot;-&quot;_-;_-@_-"/>
    <numFmt numFmtId="180" formatCode="_-&quot;$&quot;* #,##0.00_-;\-&quot;$&quot;* #,##0.00_-;_-&quot;$&quot;* &quot;-&quot;??_-;_-@_-"/>
    <numFmt numFmtId="181" formatCode="_-* #,##0.00_-;\-* #,##0.00_-;_-* &quot;-&quot;??_-;_-@_-"/>
    <numFmt numFmtId="182" formatCode="_-* #,##0.00\ &quot;₫&quot;_-;\-* #,##0.00\ &quot;₫&quot;_-;_-* &quot;-&quot;??\ &quot;₫&quot;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000000"/>
      <name val="Muli"/>
    </font>
    <font>
      <sz val="16"/>
      <color rgb="FF000000"/>
      <name val="Muli"/>
    </font>
    <font>
      <b/>
      <sz val="48"/>
      <name val="Muli"/>
    </font>
    <font>
      <b/>
      <sz val="22"/>
      <color rgb="FFFF0000"/>
      <name val="Muli"/>
    </font>
    <font>
      <sz val="22"/>
      <color theme="1"/>
      <name val="Muli"/>
    </font>
    <font>
      <sz val="22"/>
      <color rgb="FF000000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26"/>
      <color rgb="FFFF0000"/>
      <name val="Muli"/>
    </font>
    <font>
      <sz val="28"/>
      <color theme="1"/>
      <name val="Muli"/>
    </font>
    <font>
      <b/>
      <sz val="30"/>
      <color theme="1"/>
      <name val="Muli"/>
    </font>
    <font>
      <b/>
      <u/>
      <sz val="28"/>
      <name val="Muli"/>
    </font>
    <font>
      <b/>
      <sz val="16"/>
      <color theme="1"/>
      <name val="Muli"/>
    </font>
    <font>
      <sz val="14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FFFFFF"/>
      </patternFill>
    </fill>
  </fills>
  <borders count="8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3552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68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3" fontId="77" fillId="0" borderId="54" applyFont="0" applyBorder="0"/>
    <xf numFmtId="183" fontId="77" fillId="0" borderId="54" applyFont="0" applyBorder="0"/>
    <xf numFmtId="170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79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90" fillId="0" borderId="0" applyFont="0" applyFill="0" applyBorder="0" applyAlignment="0" applyProtection="0"/>
    <xf numFmtId="178" fontId="90" fillId="0" borderId="0" applyFont="0" applyFill="0" applyBorder="0" applyAlignment="0" applyProtection="0"/>
    <xf numFmtId="178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79" fontId="89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90" fillId="0" borderId="0" applyFont="0" applyFill="0" applyBorder="0" applyAlignment="0" applyProtection="0"/>
    <xf numFmtId="179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2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2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0" fontId="89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90" fillId="0" borderId="0" applyFont="0" applyFill="0" applyBorder="0" applyAlignment="0" applyProtection="0"/>
    <xf numFmtId="180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6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78" fontId="76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5" applyNumberFormat="0" applyAlignment="0" applyProtection="0"/>
    <xf numFmtId="0" fontId="117" fillId="29" borderId="55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6" applyNumberFormat="0" applyFill="0" applyAlignment="0" applyProtection="0"/>
    <xf numFmtId="0" fontId="121" fillId="43" borderId="57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0" fontId="115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16" fillId="0" borderId="0" applyFont="0" applyFill="0" applyBorder="0" applyAlignment="0" applyProtection="0"/>
    <xf numFmtId="180" fontId="115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0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00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217" fillId="0" borderId="0" applyFont="0" applyFill="0" applyBorder="0" applyAlignment="0" applyProtection="0"/>
    <xf numFmtId="201" fontId="4" fillId="0" borderId="0" quotePrefix="1">
      <protection locked="0"/>
    </xf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8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100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217" fillId="0" borderId="0" applyFont="0" applyFill="0" applyBorder="0" applyAlignment="0" applyProtection="0"/>
    <xf numFmtId="180" fontId="217" fillId="0" borderId="0" applyFont="0" applyFill="0" applyBorder="0" applyAlignment="0" applyProtection="0"/>
    <xf numFmtId="180" fontId="218" fillId="0" borderId="0" applyFont="0" applyFill="0" applyBorder="0" applyAlignment="0" applyProtection="0"/>
    <xf numFmtId="182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81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4" fillId="0" borderId="61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6" applyNumberFormat="0" applyFill="0" applyAlignment="0" applyProtection="0"/>
    <xf numFmtId="17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2"/>
    <xf numFmtId="204" fontId="140" fillId="0" borderId="62"/>
    <xf numFmtId="204" fontId="140" fillId="0" borderId="62"/>
    <xf numFmtId="204" fontId="140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68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4" fontId="4" fillId="0" borderId="0"/>
    <xf numFmtId="186" fontId="4" fillId="0" borderId="0"/>
    <xf numFmtId="186" fontId="4" fillId="0" borderId="0"/>
    <xf numFmtId="174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0" fontId="115" fillId="0" borderId="0" applyFill="0" applyBorder="0" applyAlignment="0"/>
    <xf numFmtId="180" fontId="116" fillId="0" borderId="0" applyFill="0" applyBorder="0" applyAlignment="0"/>
    <xf numFmtId="180" fontId="116" fillId="0" borderId="0" applyFill="0" applyBorder="0" applyAlignment="0"/>
    <xf numFmtId="180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95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5" fillId="0" borderId="0" applyFont="0" applyFill="0" applyBorder="0" applyAlignment="0" applyProtection="0"/>
    <xf numFmtId="178" fontId="9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3"/>
    <xf numFmtId="0" fontId="158" fillId="0" borderId="63"/>
    <xf numFmtId="0" fontId="157" fillId="0" borderId="63"/>
    <xf numFmtId="186" fontId="158" fillId="0" borderId="63"/>
    <xf numFmtId="186" fontId="158" fillId="0" borderId="63"/>
    <xf numFmtId="0" fontId="158" fillId="0" borderId="63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4" applyNumberFormat="0" applyFill="0" applyAlignment="0" applyProtection="0"/>
    <xf numFmtId="0" fontId="162" fillId="0" borderId="60" applyNumberFormat="0" applyFill="0" applyAlignment="0" applyProtection="0"/>
    <xf numFmtId="0" fontId="163" fillId="0" borderId="65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6" applyNumberFormat="0" applyFill="0" applyAlignment="0" applyProtection="0"/>
    <xf numFmtId="0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7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3" fillId="0" borderId="11">
      <alignment horizontal="left" vertical="top"/>
    </xf>
    <xf numFmtId="176" fontId="174" fillId="0" borderId="53">
      <alignment horizontal="left" vertical="top"/>
    </xf>
    <xf numFmtId="176" fontId="174" fillId="0" borderId="53">
      <alignment horizontal="left" vertical="top"/>
    </xf>
    <xf numFmtId="176" fontId="174" fillId="0" borderId="53">
      <alignment horizontal="left" vertical="top"/>
    </xf>
    <xf numFmtId="0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79" fontId="179" fillId="0" borderId="0" applyFont="0" applyFill="0" applyBorder="0" applyAlignment="0" applyProtection="0"/>
    <xf numFmtId="181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179" fontId="112" fillId="0" borderId="0" applyFont="0" applyFill="0" applyBorder="0" applyAlignment="0" applyProtection="0"/>
    <xf numFmtId="181" fontId="112" fillId="0" borderId="0" applyFont="0" applyFill="0" applyBorder="0" applyAlignment="0" applyProtection="0"/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5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79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9" applyNumberFormat="0" applyFill="0" applyAlignment="0" applyProtection="0">
      <alignment vertical="center"/>
    </xf>
    <xf numFmtId="0" fontId="193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0" fontId="194" fillId="0" borderId="60" applyNumberFormat="0" applyFill="0" applyAlignment="0" applyProtection="0">
      <alignment vertical="center"/>
    </xf>
    <xf numFmtId="0" fontId="195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0" fontId="196" fillId="0" borderId="61" applyNumberFormat="0" applyFill="0" applyAlignment="0" applyProtection="0">
      <alignment vertical="center"/>
    </xf>
    <xf numFmtId="0" fontId="197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7" applyNumberFormat="0" applyAlignment="0" applyProtection="0">
      <alignment vertical="center"/>
    </xf>
    <xf numFmtId="0" fontId="201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3" fillId="29" borderId="55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78" fontId="112" fillId="0" borderId="0" applyFont="0" applyFill="0" applyBorder="0" applyAlignment="0" applyProtection="0"/>
    <xf numFmtId="177" fontId="208" fillId="0" borderId="0" applyFont="0" applyFill="0" applyBorder="0" applyAlignment="0" applyProtection="0"/>
    <xf numFmtId="180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10" fillId="22" borderId="55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6" applyNumberFormat="0" applyFill="0" applyAlignment="0" applyProtection="0">
      <alignment vertical="center"/>
    </xf>
    <xf numFmtId="0" fontId="214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</cellStyleXfs>
  <cellXfs count="535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3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4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5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30" fillId="2" borderId="51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4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5" fontId="36" fillId="2" borderId="14" xfId="0" applyNumberFormat="1" applyFont="1" applyFill="1" applyBorder="1" applyAlignment="1">
      <alignment horizontal="center" vertical="center" wrapText="1"/>
    </xf>
    <xf numFmtId="0" fontId="62" fillId="2" borderId="0" xfId="0" applyFont="1" applyFill="1" applyAlignment="1">
      <alignment vertical="center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6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6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6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0" xfId="0" applyFont="1"/>
    <xf numFmtId="0" fontId="229" fillId="0" borderId="0" xfId="0" applyFont="1"/>
    <xf numFmtId="0" fontId="36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36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3" fillId="0" borderId="14" xfId="0" applyFont="1" applyBorder="1" applyAlignment="1">
      <alignment horizontal="left" vertical="center"/>
    </xf>
    <xf numFmtId="12" fontId="36" fillId="0" borderId="14" xfId="0" applyNumberFormat="1" applyFont="1" applyBorder="1" applyAlignment="1">
      <alignment horizontal="center" vertical="center"/>
    </xf>
    <xf numFmtId="12" fontId="36" fillId="12" borderId="14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230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12" fontId="233" fillId="0" borderId="14" xfId="0" applyNumberFormat="1" applyFont="1" applyBorder="1" applyAlignment="1">
      <alignment horizontal="center" vertical="center"/>
    </xf>
    <xf numFmtId="175" fontId="36" fillId="12" borderId="14" xfId="0" applyNumberFormat="1" applyFont="1" applyFill="1" applyBorder="1" applyAlignment="1">
      <alignment horizontal="center" vertical="center"/>
    </xf>
    <xf numFmtId="0" fontId="234" fillId="0" borderId="14" xfId="0" applyFont="1" applyBorder="1" applyAlignment="1">
      <alignment horizontal="center" vertical="center"/>
    </xf>
    <xf numFmtId="0" fontId="234" fillId="0" borderId="14" xfId="0" applyFont="1" applyBorder="1" applyAlignment="1">
      <alignment vertical="center"/>
    </xf>
    <xf numFmtId="12" fontId="234" fillId="0" borderId="14" xfId="0" applyNumberFormat="1" applyFont="1" applyBorder="1"/>
    <xf numFmtId="0" fontId="234" fillId="0" borderId="0" xfId="0" applyFont="1"/>
    <xf numFmtId="0" fontId="47" fillId="0" borderId="6" xfId="54" applyFont="1" applyBorder="1" applyAlignment="1">
      <alignment horizontal="center" vertical="center"/>
    </xf>
    <xf numFmtId="1" fontId="232" fillId="0" borderId="14" xfId="0" applyNumberFormat="1" applyFont="1" applyBorder="1" applyAlignment="1">
      <alignment horizontal="center" vertical="center" wrapText="1"/>
    </xf>
    <xf numFmtId="0" fontId="235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4" xfId="0" applyFont="1" applyFill="1" applyBorder="1" applyAlignment="1">
      <alignment vertical="center"/>
    </xf>
    <xf numFmtId="0" fontId="30" fillId="2" borderId="75" xfId="0" applyFont="1" applyFill="1" applyBorder="1" applyAlignment="1">
      <alignment vertical="center"/>
    </xf>
    <xf numFmtId="0" fontId="30" fillId="2" borderId="76" xfId="0" applyFont="1" applyFill="1" applyBorder="1" applyAlignment="1">
      <alignment vertical="center"/>
    </xf>
    <xf numFmtId="0" fontId="239" fillId="0" borderId="0" xfId="2" applyFont="1" applyAlignment="1">
      <alignment vertical="center"/>
    </xf>
    <xf numFmtId="0" fontId="239" fillId="0" borderId="14" xfId="2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42" fillId="0" borderId="14" xfId="2" applyFont="1" applyBorder="1" applyAlignment="1">
      <alignment horizontal="center" vertical="center" wrapText="1"/>
    </xf>
    <xf numFmtId="0" fontId="39" fillId="4" borderId="0" xfId="2" applyFont="1" applyFill="1" applyAlignment="1">
      <alignment horizontal="center" vertical="center"/>
    </xf>
    <xf numFmtId="0" fontId="243" fillId="4" borderId="0" xfId="0" applyFont="1" applyFill="1" applyAlignment="1">
      <alignment vertical="center"/>
    </xf>
    <xf numFmtId="0" fontId="62" fillId="2" borderId="0" xfId="0" applyFont="1" applyFill="1" applyAlignment="1">
      <alignment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225" fillId="4" borderId="0" xfId="0" applyFont="1" applyFill="1" applyAlignment="1">
      <alignment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vertical="center" wrapText="1"/>
    </xf>
    <xf numFmtId="0" fontId="40" fillId="6" borderId="3" xfId="0" applyFont="1" applyFill="1" applyBorder="1" applyAlignment="1">
      <alignment vertical="center" wrapText="1"/>
    </xf>
    <xf numFmtId="0" fontId="31" fillId="0" borderId="14" xfId="2" applyFont="1" applyBorder="1" applyAlignment="1">
      <alignment horizontal="center" vertical="center" wrapText="1"/>
    </xf>
    <xf numFmtId="43" fontId="239" fillId="0" borderId="14" xfId="3550" applyFont="1" applyBorder="1" applyAlignment="1">
      <alignment vertical="top" wrapText="1"/>
    </xf>
    <xf numFmtId="0" fontId="31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41" fillId="2" borderId="0" xfId="0" applyFont="1" applyFill="1" applyAlignment="1">
      <alignment horizontal="left" vertical="center"/>
    </xf>
    <xf numFmtId="0" fontId="244" fillId="2" borderId="0" xfId="0" applyFont="1" applyFill="1" applyAlignment="1">
      <alignment horizontal="left" vertical="center"/>
    </xf>
    <xf numFmtId="0" fontId="40" fillId="2" borderId="0" xfId="0" applyFont="1" applyFill="1" applyAlignment="1">
      <alignment vertical="center"/>
    </xf>
    <xf numFmtId="0" fontId="41" fillId="2" borderId="0" xfId="0" applyFont="1" applyFill="1" applyAlignment="1">
      <alignment vertical="center" wrapText="1"/>
    </xf>
    <xf numFmtId="0" fontId="40" fillId="2" borderId="0" xfId="0" applyFont="1" applyFill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vertical="center"/>
    </xf>
    <xf numFmtId="12" fontId="232" fillId="4" borderId="14" xfId="0" applyNumberFormat="1" applyFont="1" applyFill="1" applyBorder="1" applyAlignment="1">
      <alignment horizontal="center" vertical="center"/>
    </xf>
    <xf numFmtId="0" fontId="33" fillId="3" borderId="14" xfId="0" applyFont="1" applyFill="1" applyBorder="1" applyAlignment="1">
      <alignment horizontal="center" vertical="center"/>
    </xf>
    <xf numFmtId="1" fontId="45" fillId="0" borderId="0" xfId="1" applyNumberFormat="1" applyFont="1" applyAlignment="1">
      <alignment horizontal="center" vertical="center" wrapText="1"/>
    </xf>
    <xf numFmtId="1" fontId="46" fillId="0" borderId="0" xfId="1" applyNumberFormat="1" applyFont="1" applyAlignment="1">
      <alignment horizontal="center" vertical="center" wrapText="1"/>
    </xf>
    <xf numFmtId="1" fontId="36" fillId="2" borderId="0" xfId="0" applyNumberFormat="1" applyFont="1" applyFill="1" applyAlignment="1">
      <alignment horizontal="center" vertical="center" wrapText="1"/>
    </xf>
    <xf numFmtId="1" fontId="36" fillId="2" borderId="0" xfId="0" applyNumberFormat="1" applyFont="1" applyFill="1" applyAlignment="1">
      <alignment horizontal="left" vertical="center"/>
    </xf>
    <xf numFmtId="2" fontId="36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 applyAlignment="1">
      <alignment horizontal="center" vertical="center"/>
    </xf>
    <xf numFmtId="165" fontId="36" fillId="2" borderId="0" xfId="0" applyNumberFormat="1" applyFont="1" applyFill="1" applyAlignment="1">
      <alignment horizontal="center" vertical="center"/>
    </xf>
    <xf numFmtId="1" fontId="33" fillId="2" borderId="0" xfId="0" applyNumberFormat="1" applyFont="1" applyFill="1" applyAlignment="1">
      <alignment horizontal="center" vertical="center"/>
    </xf>
    <xf numFmtId="1" fontId="47" fillId="2" borderId="0" xfId="0" applyNumberFormat="1" applyFont="1" applyFill="1" applyAlignment="1">
      <alignment vertical="center" wrapText="1"/>
    </xf>
    <xf numFmtId="0" fontId="36" fillId="2" borderId="45" xfId="0" applyFont="1" applyFill="1" applyBorder="1" applyAlignment="1">
      <alignment vertical="center"/>
    </xf>
    <xf numFmtId="0" fontId="33" fillId="2" borderId="45" xfId="0" applyFont="1" applyFill="1" applyBorder="1" applyAlignment="1">
      <alignment vertical="center"/>
    </xf>
    <xf numFmtId="0" fontId="33" fillId="4" borderId="14" xfId="0" applyFont="1" applyFill="1" applyBorder="1" applyAlignment="1">
      <alignment horizontal="center" vertical="center"/>
    </xf>
    <xf numFmtId="12" fontId="36" fillId="4" borderId="14" xfId="0" applyNumberFormat="1" applyFont="1" applyFill="1" applyBorder="1" applyAlignment="1">
      <alignment horizontal="center" vertical="center"/>
    </xf>
    <xf numFmtId="0" fontId="36" fillId="4" borderId="14" xfId="0" applyFont="1" applyFill="1" applyBorder="1" applyAlignment="1">
      <alignment horizontal="center" vertical="center"/>
    </xf>
    <xf numFmtId="0" fontId="62" fillId="2" borderId="3" xfId="0" applyFont="1" applyFill="1" applyBorder="1" applyAlignment="1">
      <alignment horizontal="left" vertical="center" wrapText="1"/>
    </xf>
    <xf numFmtId="0" fontId="62" fillId="2" borderId="3" xfId="0" applyFont="1" applyFill="1" applyBorder="1" applyAlignment="1">
      <alignment vertical="center" wrapText="1"/>
    </xf>
    <xf numFmtId="0" fontId="62" fillId="6" borderId="3" xfId="0" applyFont="1" applyFill="1" applyBorder="1" applyAlignment="1">
      <alignment vertical="center" wrapText="1"/>
    </xf>
    <xf numFmtId="165" fontId="64" fillId="0" borderId="14" xfId="0" applyNumberFormat="1" applyFont="1" applyBorder="1" applyAlignment="1">
      <alignment horizontal="center" vertical="center" wrapText="1"/>
    </xf>
    <xf numFmtId="0" fontId="40" fillId="6" borderId="12" xfId="2" applyFont="1" applyFill="1" applyBorder="1" applyAlignment="1">
      <alignment vertical="center" wrapText="1"/>
    </xf>
    <xf numFmtId="0" fontId="40" fillId="6" borderId="14" xfId="2" quotePrefix="1" applyFont="1" applyFill="1" applyBorder="1" applyAlignment="1">
      <alignment horizontal="center" vertical="center" wrapText="1"/>
    </xf>
    <xf numFmtId="12" fontId="36" fillId="46" borderId="14" xfId="0" applyNumberFormat="1" applyFont="1" applyFill="1" applyBorder="1" applyAlignment="1">
      <alignment horizontal="center" vertical="center"/>
    </xf>
    <xf numFmtId="12" fontId="233" fillId="4" borderId="14" xfId="0" applyNumberFormat="1" applyFont="1" applyFill="1" applyBorder="1" applyAlignment="1">
      <alignment horizontal="center" vertical="center"/>
    </xf>
    <xf numFmtId="0" fontId="231" fillId="0" borderId="68" xfId="0" applyFont="1" applyBorder="1"/>
    <xf numFmtId="0" fontId="246" fillId="0" borderId="0" xfId="0" applyFont="1"/>
    <xf numFmtId="0" fontId="36" fillId="2" borderId="15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36" fillId="2" borderId="69" xfId="0" applyFont="1" applyFill="1" applyBorder="1" applyAlignment="1">
      <alignment horizontal="center" vertical="center" wrapText="1"/>
    </xf>
    <xf numFmtId="0" fontId="36" fillId="2" borderId="45" xfId="0" applyFont="1" applyFill="1" applyBorder="1" applyAlignment="1">
      <alignment horizontal="center" vertical="center" wrapText="1"/>
    </xf>
    <xf numFmtId="0" fontId="36" fillId="2" borderId="46" xfId="0" applyFont="1" applyFill="1" applyBorder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13" xfId="0" applyFont="1" applyFill="1" applyBorder="1" applyAlignment="1">
      <alignment horizontal="center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42" fillId="2" borderId="15" xfId="0" quotePrefix="1" applyFont="1" applyFill="1" applyBorder="1" applyAlignment="1">
      <alignment horizontal="center" vertical="center" wrapText="1"/>
    </xf>
    <xf numFmtId="0" fontId="42" fillId="2" borderId="12" xfId="0" quotePrefix="1" applyFont="1" applyFill="1" applyBorder="1" applyAlignment="1">
      <alignment horizontal="center" vertical="center" wrapText="1"/>
    </xf>
    <xf numFmtId="0" fontId="42" fillId="2" borderId="13" xfId="0" quotePrefix="1" applyFont="1" applyFill="1" applyBorder="1" applyAlignment="1">
      <alignment horizontal="center" vertical="center" wrapText="1"/>
    </xf>
    <xf numFmtId="0" fontId="27" fillId="4" borderId="15" xfId="0" applyFont="1" applyFill="1" applyBorder="1" applyAlignment="1">
      <alignment horizontal="center" vertical="center" wrapText="1"/>
    </xf>
    <xf numFmtId="0" fontId="27" fillId="4" borderId="12" xfId="0" applyFont="1" applyFill="1" applyBorder="1" applyAlignment="1">
      <alignment horizontal="center" vertical="center" wrapText="1"/>
    </xf>
    <xf numFmtId="0" fontId="27" fillId="4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41" fillId="0" borderId="69" xfId="0" applyFont="1" applyBorder="1" applyAlignment="1">
      <alignment horizontal="center" vertical="center" wrapText="1"/>
    </xf>
    <xf numFmtId="0" fontId="41" fillId="0" borderId="45" xfId="0" applyFont="1" applyBorder="1" applyAlignment="1">
      <alignment horizontal="center" vertical="center" wrapText="1"/>
    </xf>
    <xf numFmtId="0" fontId="41" fillId="0" borderId="46" xfId="0" applyFont="1" applyBorder="1" applyAlignment="1">
      <alignment horizontal="center" vertical="center" wrapText="1"/>
    </xf>
    <xf numFmtId="0" fontId="41" fillId="0" borderId="70" xfId="0" applyFont="1" applyBorder="1" applyAlignment="1">
      <alignment horizontal="center" vertical="center" wrapText="1"/>
    </xf>
    <xf numFmtId="0" fontId="41" fillId="0" borderId="68" xfId="0" applyFont="1" applyBorder="1" applyAlignment="1">
      <alignment horizontal="center" vertical="center" wrapText="1"/>
    </xf>
    <xf numFmtId="0" fontId="41" fillId="0" borderId="71" xfId="0" applyFont="1" applyBorder="1" applyAlignment="1">
      <alignment horizontal="center" vertical="center" wrapText="1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1" fontId="43" fillId="2" borderId="14" xfId="0" applyNumberFormat="1" applyFont="1" applyFill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1" fillId="0" borderId="81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74" xfId="0" applyFont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12" fontId="27" fillId="0" borderId="15" xfId="0" quotePrefix="1" applyNumberFormat="1" applyFont="1" applyBorder="1" applyAlignment="1">
      <alignment horizontal="center" vertical="center" wrapText="1"/>
    </xf>
    <xf numFmtId="12" fontId="27" fillId="0" borderId="12" xfId="0" quotePrefix="1" applyNumberFormat="1" applyFont="1" applyBorder="1" applyAlignment="1">
      <alignment horizontal="center" vertical="center" wrapText="1"/>
    </xf>
    <xf numFmtId="12" fontId="27" fillId="0" borderId="13" xfId="0" quotePrefix="1" applyNumberFormat="1" applyFont="1" applyBorder="1" applyAlignment="1">
      <alignment horizontal="center" vertical="center" wrapText="1"/>
    </xf>
    <xf numFmtId="0" fontId="27" fillId="4" borderId="45" xfId="0" applyFont="1" applyFill="1" applyBorder="1" applyAlignment="1">
      <alignment horizontal="center" vertical="center" wrapText="1"/>
    </xf>
    <xf numFmtId="0" fontId="27" fillId="4" borderId="46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0" fontId="43" fillId="0" borderId="69" xfId="0" applyFont="1" applyBorder="1" applyAlignment="1">
      <alignment horizontal="center" vertical="center"/>
    </xf>
    <xf numFmtId="0" fontId="43" fillId="0" borderId="45" xfId="0" applyFont="1" applyBorder="1" applyAlignment="1">
      <alignment horizontal="center" vertical="center"/>
    </xf>
    <xf numFmtId="0" fontId="43" fillId="0" borderId="46" xfId="0" applyFont="1" applyBorder="1" applyAlignment="1">
      <alignment horizontal="center" vertical="center"/>
    </xf>
    <xf numFmtId="0" fontId="43" fillId="0" borderId="81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74" xfId="0" applyFont="1" applyBorder="1" applyAlignment="1">
      <alignment horizontal="center" vertical="center"/>
    </xf>
    <xf numFmtId="0" fontId="43" fillId="0" borderId="70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28" fillId="6" borderId="79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62" fillId="17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horizontal="left" vertical="center"/>
    </xf>
    <xf numFmtId="1" fontId="64" fillId="0" borderId="15" xfId="0" applyNumberFormat="1" applyFont="1" applyBorder="1" applyAlignment="1">
      <alignment horizontal="center" vertical="center" wrapText="1"/>
    </xf>
    <xf numFmtId="1" fontId="64" fillId="0" borderId="12" xfId="0" applyNumberFormat="1" applyFont="1" applyBorder="1" applyAlignment="1">
      <alignment horizontal="center" vertical="center" wrapText="1"/>
    </xf>
    <xf numFmtId="1" fontId="64" fillId="0" borderId="80" xfId="0" applyNumberFormat="1" applyFont="1" applyBorder="1" applyAlignment="1">
      <alignment horizontal="center" vertical="center" wrapText="1"/>
    </xf>
    <xf numFmtId="1" fontId="245" fillId="0" borderId="15" xfId="0" applyNumberFormat="1" applyFont="1" applyBorder="1" applyAlignment="1">
      <alignment horizontal="center" vertical="center" wrapText="1"/>
    </xf>
    <xf numFmtId="1" fontId="245" fillId="0" borderId="12" xfId="0" applyNumberFormat="1" applyFont="1" applyBorder="1" applyAlignment="1">
      <alignment horizontal="center" vertical="center" wrapText="1"/>
    </xf>
    <xf numFmtId="1" fontId="245" fillId="0" borderId="80" xfId="0" applyNumberFormat="1" applyFont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center" vertical="center" wrapText="1"/>
    </xf>
    <xf numFmtId="1" fontId="49" fillId="2" borderId="14" xfId="0" applyNumberFormat="1" applyFont="1" applyFill="1" applyBorder="1" applyAlignment="1">
      <alignment horizontal="center" vertical="center" wrapText="1"/>
    </xf>
    <xf numFmtId="1" fontId="49" fillId="2" borderId="53" xfId="0" applyNumberFormat="1" applyFont="1" applyFill="1" applyBorder="1" applyAlignment="1">
      <alignment horizontal="center" vertical="center" wrapText="1"/>
    </xf>
    <xf numFmtId="1" fontId="49" fillId="2" borderId="10" xfId="0" applyNumberFormat="1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26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27" xfId="0" applyFont="1" applyBorder="1" applyAlignment="1">
      <alignment horizontal="center" vertical="center" wrapText="1"/>
    </xf>
    <xf numFmtId="0" fontId="39" fillId="0" borderId="77" xfId="0" applyFont="1" applyBorder="1" applyAlignment="1">
      <alignment horizontal="center" vertical="center" wrapText="1"/>
    </xf>
    <xf numFmtId="0" fontId="39" fillId="0" borderId="29" xfId="0" applyFont="1" applyBorder="1" applyAlignment="1">
      <alignment horizontal="center" vertical="center" wrapText="1"/>
    </xf>
    <xf numFmtId="0" fontId="39" fillId="0" borderId="78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39" fillId="2" borderId="76" xfId="0" applyFont="1" applyFill="1" applyBorder="1" applyAlignment="1">
      <alignment horizontal="center" vertical="center" wrapText="1"/>
    </xf>
    <xf numFmtId="0" fontId="39" fillId="2" borderId="82" xfId="0" applyFont="1" applyFill="1" applyBorder="1" applyAlignment="1">
      <alignment horizontal="center" vertical="center" wrapText="1"/>
    </xf>
    <xf numFmtId="0" fontId="39" fillId="2" borderId="83" xfId="0" applyFont="1" applyFill="1" applyBorder="1" applyAlignment="1">
      <alignment horizontal="center" vertical="center" wrapText="1"/>
    </xf>
    <xf numFmtId="0" fontId="39" fillId="2" borderId="84" xfId="0" applyFont="1" applyFill="1" applyBorder="1" applyAlignment="1">
      <alignment horizontal="center" vertical="center" wrapText="1"/>
    </xf>
    <xf numFmtId="0" fontId="39" fillId="2" borderId="85" xfId="0" applyFont="1" applyFill="1" applyBorder="1" applyAlignment="1">
      <alignment horizontal="center" vertical="center" wrapText="1"/>
    </xf>
    <xf numFmtId="0" fontId="39" fillId="2" borderId="86" xfId="0" applyFont="1" applyFill="1" applyBorder="1" applyAlignment="1">
      <alignment horizontal="center" vertical="center" wrapText="1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2" xfId="2" applyFont="1" applyFill="1" applyBorder="1" applyAlignment="1">
      <alignment horizontal="center" vertical="center" wrapText="1"/>
    </xf>
    <xf numFmtId="43" fontId="240" fillId="0" borderId="15" xfId="3550" applyFont="1" applyBorder="1" applyAlignment="1">
      <alignment horizontal="center" vertical="top" wrapText="1"/>
    </xf>
    <xf numFmtId="43" fontId="240" fillId="0" borderId="12" xfId="3550" applyFont="1" applyBorder="1" applyAlignment="1">
      <alignment horizontal="center" vertical="top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6" borderId="12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43" fontId="239" fillId="0" borderId="15" xfId="3550" applyFont="1" applyBorder="1" applyAlignment="1">
      <alignment horizontal="center" vertical="top" wrapText="1"/>
    </xf>
    <xf numFmtId="43" fontId="239" fillId="0" borderId="12" xfId="3550" applyFont="1" applyBorder="1" applyAlignment="1">
      <alignment horizontal="center" vertical="top" wrapText="1"/>
    </xf>
    <xf numFmtId="43" fontId="239" fillId="0" borderId="13" xfId="3550" applyFont="1" applyBorder="1" applyAlignment="1">
      <alignment horizontal="center" vertical="top" wrapText="1"/>
    </xf>
    <xf numFmtId="0" fontId="62" fillId="18" borderId="15" xfId="2" applyFont="1" applyFill="1" applyBorder="1" applyAlignment="1">
      <alignment horizontal="center" vertical="center" wrapText="1"/>
    </xf>
    <xf numFmtId="0" fontId="62" fillId="18" borderId="12" xfId="2" applyFont="1" applyFill="1" applyBorder="1" applyAlignment="1">
      <alignment horizontal="center" vertical="center" wrapText="1"/>
    </xf>
    <xf numFmtId="0" fontId="62" fillId="18" borderId="13" xfId="2" applyFont="1" applyFill="1" applyBorder="1" applyAlignment="1">
      <alignment horizontal="center" vertical="center" wrapText="1"/>
    </xf>
    <xf numFmtId="0" fontId="63" fillId="0" borderId="15" xfId="2" applyFont="1" applyBorder="1" applyAlignment="1">
      <alignment horizontal="center" vertical="top" wrapText="1"/>
    </xf>
    <xf numFmtId="0" fontId="63" fillId="0" borderId="12" xfId="2" applyFont="1" applyBorder="1" applyAlignment="1">
      <alignment horizontal="center" vertical="top" wrapText="1"/>
    </xf>
    <xf numFmtId="0" fontId="33" fillId="0" borderId="14" xfId="0" applyFont="1" applyBorder="1" applyAlignment="1">
      <alignment horizontal="center" vertical="center"/>
    </xf>
    <xf numFmtId="0" fontId="36" fillId="3" borderId="69" xfId="0" applyFont="1" applyFill="1" applyBorder="1" applyAlignment="1">
      <alignment horizontal="center" vertical="center" wrapText="1"/>
    </xf>
    <xf numFmtId="0" fontId="36" fillId="3" borderId="45" xfId="0" applyFont="1" applyFill="1" applyBorder="1" applyAlignment="1">
      <alignment horizontal="center" vertical="center" wrapText="1"/>
    </xf>
    <xf numFmtId="0" fontId="36" fillId="3" borderId="46" xfId="0" applyFont="1" applyFill="1" applyBorder="1" applyAlignment="1">
      <alignment horizontal="center" vertical="center" wrapText="1"/>
    </xf>
    <xf numFmtId="0" fontId="36" fillId="3" borderId="70" xfId="0" applyFont="1" applyFill="1" applyBorder="1" applyAlignment="1">
      <alignment horizontal="center" vertical="center" wrapText="1"/>
    </xf>
    <xf numFmtId="0" fontId="36" fillId="3" borderId="68" xfId="0" applyFont="1" applyFill="1" applyBorder="1" applyAlignment="1">
      <alignment horizontal="center" vertical="center" wrapText="1"/>
    </xf>
    <xf numFmtId="0" fontId="36" fillId="3" borderId="71" xfId="0" applyFont="1" applyFill="1" applyBorder="1" applyAlignment="1">
      <alignment horizontal="center" vertical="center" wrapText="1"/>
    </xf>
    <xf numFmtId="0" fontId="47" fillId="0" borderId="0" xfId="54" applyFont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7" fillId="0" borderId="36" xfId="3551" quotePrefix="1" applyFont="1" applyBorder="1" applyAlignment="1">
      <alignment horizontal="left" vertical="center" wrapText="1"/>
    </xf>
    <xf numFmtId="0" fontId="237" fillId="0" borderId="37" xfId="3551" applyFont="1" applyBorder="1" applyAlignment="1">
      <alignment horizontal="left" vertical="center" wrapText="1"/>
    </xf>
    <xf numFmtId="0" fontId="237" fillId="0" borderId="38" xfId="3551" applyFont="1" applyBorder="1" applyAlignment="1">
      <alignment horizontal="left" vertical="center" wrapText="1"/>
    </xf>
    <xf numFmtId="0" fontId="237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2" xfId="54" applyFont="1" applyBorder="1" applyAlignment="1">
      <alignment horizontal="left" vertical="center" wrapText="1"/>
    </xf>
    <xf numFmtId="0" fontId="47" fillId="0" borderId="73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</cellXfs>
  <cellStyles count="3552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349250</xdr:colOff>
      <xdr:row>102</xdr:row>
      <xdr:rowOff>333374</xdr:rowOff>
    </xdr:from>
    <xdr:to>
      <xdr:col>15</xdr:col>
      <xdr:colOff>1267553</xdr:colOff>
      <xdr:row>124</xdr:row>
      <xdr:rowOff>158749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EED017-B285-A1DA-DEEE-51ECE114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14875" y="33385124"/>
          <a:ext cx="5093428" cy="4587875"/>
        </a:xfrm>
        <a:prstGeom prst="rect">
          <a:avLst/>
        </a:prstGeom>
      </xdr:spPr>
    </xdr:pic>
    <xdr:clientData/>
  </xdr:twoCellAnchor>
  <xdr:twoCellAnchor editAs="oneCell">
    <xdr:from>
      <xdr:col>10</xdr:col>
      <xdr:colOff>365125</xdr:colOff>
      <xdr:row>125</xdr:row>
      <xdr:rowOff>538078</xdr:rowOff>
    </xdr:from>
    <xdr:to>
      <xdr:col>15</xdr:col>
      <xdr:colOff>1254125</xdr:colOff>
      <xdr:row>138</xdr:row>
      <xdr:rowOff>393927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6A913A-00A9-5BE9-1343-C208FED50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97250" y="38780953"/>
          <a:ext cx="6397625" cy="3062599"/>
        </a:xfrm>
        <a:prstGeom prst="rect">
          <a:avLst/>
        </a:prstGeom>
      </xdr:spPr>
    </xdr:pic>
    <xdr:clientData/>
  </xdr:twoCellAnchor>
  <xdr:twoCellAnchor editAs="oneCell">
    <xdr:from>
      <xdr:col>13</xdr:col>
      <xdr:colOff>79374</xdr:colOff>
      <xdr:row>2</xdr:row>
      <xdr:rowOff>396875</xdr:rowOff>
    </xdr:from>
    <xdr:to>
      <xdr:col>15</xdr:col>
      <xdr:colOff>935407</xdr:colOff>
      <xdr:row>8</xdr:row>
      <xdr:rowOff>63500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67D679-C9B9-32E2-2010-9DA5CEBE8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46874" y="1905000"/>
          <a:ext cx="2729283" cy="2587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210541</xdr:colOff>
      <xdr:row>25</xdr:row>
      <xdr:rowOff>1524000</xdr:rowOff>
    </xdr:from>
    <xdr:to>
      <xdr:col>25</xdr:col>
      <xdr:colOff>228599</xdr:colOff>
      <xdr:row>28</xdr:row>
      <xdr:rowOff>143082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4208E5-4547-4BDF-94F0-C4609D255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32256804" y="33104737"/>
          <a:ext cx="2981532" cy="5098058"/>
        </a:xfrm>
        <a:prstGeom prst="rect">
          <a:avLst/>
        </a:prstGeom>
      </xdr:spPr>
    </xdr:pic>
    <xdr:clientData/>
  </xdr:twoCellAnchor>
  <xdr:twoCellAnchor editAs="oneCell">
    <xdr:from>
      <xdr:col>1</xdr:col>
      <xdr:colOff>1812924</xdr:colOff>
      <xdr:row>19</xdr:row>
      <xdr:rowOff>25400</xdr:rowOff>
    </xdr:from>
    <xdr:to>
      <xdr:col>5</xdr:col>
      <xdr:colOff>50337</xdr:colOff>
      <xdr:row>19</xdr:row>
      <xdr:rowOff>1534667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519B54-025D-42F7-ABEE-6D09F91D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54924" y="22961600"/>
          <a:ext cx="6721013" cy="1509267"/>
        </a:xfrm>
        <a:prstGeom prst="rect">
          <a:avLst/>
        </a:prstGeom>
      </xdr:spPr>
    </xdr:pic>
    <xdr:clientData/>
  </xdr:twoCellAnchor>
  <xdr:oneCellAnchor>
    <xdr:from>
      <xdr:col>5</xdr:col>
      <xdr:colOff>2001241</xdr:colOff>
      <xdr:row>21</xdr:row>
      <xdr:rowOff>170193</xdr:rowOff>
    </xdr:from>
    <xdr:ext cx="3866159" cy="2261072"/>
    <xdr:pic>
      <xdr:nvPicPr>
        <xdr:cNvPr id="2" name="Picture 1">
          <a:extLst>
            <a:ext uri="{FF2B5EF4-FFF2-40B4-BE49-F238E27FC236}">
              <a16:creationId xmlns:a16="http://schemas.microsoft.com/office/drawing/2014/main" id="{1F0565AE-9C6D-4D54-BF5F-31F27D6F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6849985" y="24970849"/>
          <a:ext cx="2261072" cy="386615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6350</xdr:rowOff>
    </xdr:from>
    <xdr:to>
      <xdr:col>9</xdr:col>
      <xdr:colOff>578128</xdr:colOff>
      <xdr:row>25</xdr:row>
      <xdr:rowOff>76421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8CD918-AF73-EBC0-70AA-AD1FAB67D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425450"/>
          <a:ext cx="5416828" cy="4305521"/>
        </a:xfrm>
        <a:prstGeom prst="rect">
          <a:avLst/>
        </a:prstGeom>
      </xdr:spPr>
    </xdr:pic>
    <xdr:clientData/>
  </xdr:twoCellAnchor>
  <xdr:oneCellAnchor>
    <xdr:from>
      <xdr:col>4</xdr:col>
      <xdr:colOff>139700</xdr:colOff>
      <xdr:row>1</xdr:row>
      <xdr:rowOff>0</xdr:rowOff>
    </xdr:from>
    <xdr:ext cx="2749599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B547645-22EA-E603-5BFE-9888C8A6F161}"/>
            </a:ext>
          </a:extLst>
        </xdr:cNvPr>
        <xdr:cNvSpPr txBox="1"/>
      </xdr:nvSpPr>
      <xdr:spPr>
        <a:xfrm>
          <a:off x="2578100" y="234950"/>
          <a:ext cx="274959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VIỀN</a:t>
          </a:r>
          <a:r>
            <a:rPr lang="en-US" sz="1100" baseline="0"/>
            <a:t> CỔ TRƯỚC +SAU TAPE XƯƠNG CÁ 1CM</a:t>
          </a:r>
          <a:endParaRPr lang="en-US" sz="1100"/>
        </a:p>
      </xdr:txBody>
    </xdr:sp>
    <xdr:clientData/>
  </xdr:oneCellAnchor>
  <xdr:oneCellAnchor>
    <xdr:from>
      <xdr:col>6</xdr:col>
      <xdr:colOff>476250</xdr:colOff>
      <xdr:row>5</xdr:row>
      <xdr:rowOff>95250</xdr:rowOff>
    </xdr:from>
    <xdr:ext cx="1731949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CC3FC3B-E471-3C14-7293-594C202DEE86}"/>
            </a:ext>
          </a:extLst>
        </xdr:cNvPr>
        <xdr:cNvSpPr txBox="1"/>
      </xdr:nvSpPr>
      <xdr:spPr>
        <a:xfrm>
          <a:off x="4133850" y="1066800"/>
          <a:ext cx="17319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LÁ</a:t>
          </a:r>
          <a:r>
            <a:rPr lang="en-US" sz="1100" baseline="0"/>
            <a:t> CỔ +NẸP CỔ VẢI CHÍNH </a:t>
          </a:r>
          <a:endParaRPr lang="en-US" sz="1100"/>
        </a:p>
      </xdr:txBody>
    </xdr:sp>
    <xdr:clientData/>
  </xdr:oneCellAnchor>
  <xdr:oneCellAnchor>
    <xdr:from>
      <xdr:col>0</xdr:col>
      <xdr:colOff>387350</xdr:colOff>
      <xdr:row>4</xdr:row>
      <xdr:rowOff>6350</xdr:rowOff>
    </xdr:from>
    <xdr:ext cx="136191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3742C17-C50D-8C5A-67D9-2DB028AE8BE2}"/>
            </a:ext>
          </a:extLst>
        </xdr:cNvPr>
        <xdr:cNvSpPr txBox="1"/>
      </xdr:nvSpPr>
      <xdr:spPr>
        <a:xfrm>
          <a:off x="387350" y="793750"/>
          <a:ext cx="13619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NÚT FAUX</a:t>
          </a:r>
          <a:r>
            <a:rPr lang="en-US" sz="1100" baseline="0"/>
            <a:t> MOP 20L </a:t>
          </a:r>
          <a:endParaRPr lang="en-US" sz="1100"/>
        </a:p>
      </xdr:txBody>
    </xdr:sp>
    <xdr:clientData/>
  </xdr:oneCellAnchor>
  <xdr:oneCellAnchor>
    <xdr:from>
      <xdr:col>0</xdr:col>
      <xdr:colOff>0</xdr:colOff>
      <xdr:row>11</xdr:row>
      <xdr:rowOff>107950</xdr:rowOff>
    </xdr:from>
    <xdr:ext cx="1726435" cy="436786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B755A55-0881-284A-973E-B60DEBD83BBD}"/>
            </a:ext>
          </a:extLst>
        </xdr:cNvPr>
        <xdr:cNvSpPr txBox="1"/>
      </xdr:nvSpPr>
      <xdr:spPr>
        <a:xfrm>
          <a:off x="0" y="2184400"/>
          <a:ext cx="1726435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DIỄU</a:t>
          </a:r>
          <a:r>
            <a:rPr lang="en-US" sz="1100" baseline="0"/>
            <a:t> 1KIM XUNG</a:t>
          </a:r>
        </a:p>
        <a:p>
          <a:r>
            <a:rPr lang="en-US" sz="1100" baseline="0"/>
            <a:t> QUANH LÁ CỔ VÀ NẸP CỔ </a:t>
          </a:r>
          <a:endParaRPr lang="en-US" sz="1100"/>
        </a:p>
      </xdr:txBody>
    </xdr:sp>
    <xdr:clientData/>
  </xdr:oneCellAnchor>
  <xdr:twoCellAnchor>
    <xdr:from>
      <xdr:col>2</xdr:col>
      <xdr:colOff>120650</xdr:colOff>
      <xdr:row>24</xdr:row>
      <xdr:rowOff>163831</xdr:rowOff>
    </xdr:from>
    <xdr:to>
      <xdr:col>2</xdr:col>
      <xdr:colOff>166369</xdr:colOff>
      <xdr:row>25</xdr:row>
      <xdr:rowOff>25400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83EB2A-9A65-56D2-75B4-C6A705C3478C}"/>
            </a:ext>
          </a:extLst>
        </xdr:cNvPr>
        <xdr:cNvSpPr txBox="1"/>
      </xdr:nvSpPr>
      <xdr:spPr>
        <a:xfrm>
          <a:off x="1339850" y="4634231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BO TAY</a:t>
          </a:r>
        </a:p>
      </xdr:txBody>
    </xdr:sp>
    <xdr:clientData/>
  </xdr:twoCellAnchor>
  <xdr:oneCellAnchor>
    <xdr:from>
      <xdr:col>2</xdr:col>
      <xdr:colOff>317500</xdr:colOff>
      <xdr:row>23</xdr:row>
      <xdr:rowOff>146050</xdr:rowOff>
    </xdr:from>
    <xdr:ext cx="1275349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63DAC5E-7EF5-34CF-FD97-DC46C674CEF0}"/>
            </a:ext>
          </a:extLst>
        </xdr:cNvPr>
        <xdr:cNvSpPr txBox="1"/>
      </xdr:nvSpPr>
      <xdr:spPr>
        <a:xfrm>
          <a:off x="1536700" y="4432300"/>
          <a:ext cx="12753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BO TAY+BO LAI RIB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158750</xdr:rowOff>
    </xdr:from>
    <xdr:to>
      <xdr:col>15</xdr:col>
      <xdr:colOff>102075</xdr:colOff>
      <xdr:row>24</xdr:row>
      <xdr:rowOff>165327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6F4211-BD6F-953E-0711-BDDB8E3FD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8750"/>
          <a:ext cx="9246075" cy="44261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sites/COMMERCIAL/Shared%20Documents/General/2-CUSTOMER-FOLDER/LOYALIST/2-SS24/2-PRODUCTION/2-STYLE-FILE/3.%20STYLE%20FILE%20-%20COMMENTS/CUTTING%20DOCKETS/PLEASING%20RESORT/DBTDLYNTEX-DOMEX2003.xls?E778DC04" TargetMode="External"/><Relationship Id="rId1" Type="http://schemas.openxmlformats.org/officeDocument/2006/relationships/externalLinkPath" Target="file:///\\E778DC04\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G143"/>
  <sheetViews>
    <sheetView tabSelected="1" view="pageBreakPreview" topLeftCell="A71" zoomScale="40" zoomScaleNormal="40" zoomScaleSheetLayoutView="40" zoomScalePageLayoutView="24" workbookViewId="0">
      <selection activeCell="S11" sqref="S11"/>
    </sheetView>
  </sheetViews>
  <sheetFormatPr defaultColWidth="9.1796875" defaultRowHeight="16.5"/>
  <cols>
    <col min="1" max="1" width="6.54296875" style="129" customWidth="1"/>
    <col min="2" max="2" width="24.54296875" style="129" customWidth="1"/>
    <col min="3" max="3" width="26" style="129" customWidth="1"/>
    <col min="4" max="4" width="49.54296875" style="129" customWidth="1"/>
    <col min="5" max="6" width="19.81640625" style="129" customWidth="1"/>
    <col min="7" max="7" width="19.81640625" style="130" customWidth="1"/>
    <col min="8" max="10" width="19.81640625" style="129" customWidth="1"/>
    <col min="11" max="11" width="19" style="129" customWidth="1"/>
    <col min="12" max="12" width="18.81640625" style="129" customWidth="1"/>
    <col min="13" max="13" width="14.1796875" style="129" customWidth="1"/>
    <col min="14" max="15" width="13.453125" style="129" customWidth="1"/>
    <col min="16" max="16" width="23.26953125" style="129" customWidth="1"/>
    <col min="17" max="17" width="14.81640625" style="129" bestFit="1" customWidth="1"/>
    <col min="18" max="16384" width="9.1796875" style="129"/>
  </cols>
  <sheetData>
    <row r="1" spans="1:16" s="52" customFormat="1" ht="40" customHeight="1">
      <c r="A1" s="95"/>
      <c r="B1" s="453" t="s">
        <v>316</v>
      </c>
      <c r="C1" s="454"/>
      <c r="D1" s="454"/>
      <c r="E1" s="454"/>
      <c r="F1" s="454"/>
      <c r="G1" s="454"/>
      <c r="H1" s="454"/>
      <c r="I1" s="455"/>
      <c r="J1" s="95"/>
      <c r="K1" s="95"/>
      <c r="L1" s="96"/>
      <c r="M1" s="434" t="s">
        <v>0</v>
      </c>
      <c r="N1" s="434" t="s">
        <v>0</v>
      </c>
      <c r="O1" s="439" t="s">
        <v>1</v>
      </c>
      <c r="P1" s="439"/>
    </row>
    <row r="2" spans="1:16" s="52" customFormat="1" ht="79" customHeight="1">
      <c r="A2" s="95"/>
      <c r="B2" s="456"/>
      <c r="C2" s="457"/>
      <c r="D2" s="457"/>
      <c r="E2" s="457"/>
      <c r="F2" s="457"/>
      <c r="G2" s="457"/>
      <c r="H2" s="457"/>
      <c r="I2" s="458"/>
      <c r="J2" s="95"/>
      <c r="K2" s="95"/>
      <c r="L2" s="96"/>
      <c r="M2" s="434" t="s">
        <v>2</v>
      </c>
      <c r="N2" s="434" t="s">
        <v>2</v>
      </c>
      <c r="O2" s="440" t="s">
        <v>3</v>
      </c>
      <c r="P2" s="440"/>
    </row>
    <row r="3" spans="1:16" s="52" customFormat="1" ht="40" customHeight="1" thickBot="1">
      <c r="A3" s="95"/>
      <c r="B3" s="95"/>
      <c r="C3" s="95"/>
      <c r="D3" s="95"/>
      <c r="E3" s="95"/>
      <c r="F3" s="95"/>
      <c r="G3" s="95"/>
      <c r="H3" s="289"/>
      <c r="I3" s="289"/>
      <c r="J3" s="289"/>
      <c r="K3" s="289"/>
      <c r="L3" s="290"/>
      <c r="M3" s="434" t="s">
        <v>4</v>
      </c>
      <c r="N3" s="434" t="s">
        <v>4</v>
      </c>
      <c r="O3" s="441" t="s">
        <v>5</v>
      </c>
      <c r="P3" s="439"/>
    </row>
    <row r="4" spans="1:16" s="54" customFormat="1" ht="33" customHeight="1">
      <c r="B4" s="53" t="s">
        <v>6</v>
      </c>
      <c r="G4" s="55"/>
      <c r="H4" s="442" t="s">
        <v>258</v>
      </c>
      <c r="I4" s="443"/>
      <c r="J4" s="443"/>
      <c r="K4" s="443"/>
      <c r="L4" s="444"/>
    </row>
    <row r="5" spans="1:16" s="54" customFormat="1" ht="33" customHeight="1">
      <c r="B5" s="56" t="s">
        <v>7</v>
      </c>
      <c r="C5" s="56"/>
      <c r="D5" s="53"/>
      <c r="F5" s="57"/>
      <c r="G5" s="195"/>
      <c r="H5" s="445"/>
      <c r="I5" s="446"/>
      <c r="J5" s="446"/>
      <c r="K5" s="446"/>
      <c r="L5" s="447"/>
    </row>
    <row r="6" spans="1:16" s="193" customFormat="1" ht="33" customHeight="1">
      <c r="B6" s="194" t="s">
        <v>8</v>
      </c>
      <c r="C6" s="194"/>
      <c r="D6" s="58" t="s">
        <v>9</v>
      </c>
      <c r="E6" s="190"/>
      <c r="F6" s="194"/>
      <c r="G6" s="195"/>
      <c r="H6" s="445"/>
      <c r="I6" s="446"/>
      <c r="J6" s="446"/>
      <c r="K6" s="446"/>
      <c r="L6" s="447"/>
      <c r="M6" s="195"/>
      <c r="N6" s="195"/>
      <c r="O6" s="195"/>
      <c r="P6" s="195"/>
    </row>
    <row r="7" spans="1:16" s="193" customFormat="1" ht="33" customHeight="1">
      <c r="B7" s="194" t="s">
        <v>10</v>
      </c>
      <c r="C7" s="194"/>
      <c r="D7" s="58" t="s">
        <v>256</v>
      </c>
      <c r="E7" s="58"/>
      <c r="F7" s="194"/>
      <c r="G7" s="195"/>
      <c r="H7" s="445"/>
      <c r="I7" s="446"/>
      <c r="J7" s="446"/>
      <c r="K7" s="446"/>
      <c r="L7" s="447"/>
      <c r="M7" s="195"/>
      <c r="N7"/>
      <c r="O7" s="195"/>
      <c r="P7" s="195"/>
    </row>
    <row r="8" spans="1:16" s="193" customFormat="1" ht="60.65" customHeight="1" thickBot="1">
      <c r="B8" s="194" t="s">
        <v>11</v>
      </c>
      <c r="C8" s="194"/>
      <c r="D8" s="451" t="s">
        <v>257</v>
      </c>
      <c r="E8" s="451"/>
      <c r="F8" s="451"/>
      <c r="G8" s="452"/>
      <c r="H8" s="448"/>
      <c r="I8" s="449"/>
      <c r="J8" s="449"/>
      <c r="K8" s="449"/>
      <c r="L8" s="450"/>
      <c r="M8" s="195"/>
      <c r="N8" s="195"/>
      <c r="O8" s="195"/>
      <c r="P8" s="195"/>
    </row>
    <row r="9" spans="1:16" s="69" customFormat="1" ht="32.5">
      <c r="B9" s="59" t="s">
        <v>12</v>
      </c>
      <c r="C9" s="59"/>
      <c r="D9" s="97" t="s">
        <v>13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5">
      <c r="B10" s="63" t="s">
        <v>14</v>
      </c>
      <c r="C10" s="63"/>
      <c r="D10" s="64" t="s">
        <v>15</v>
      </c>
      <c r="E10" s="64"/>
      <c r="F10" s="64"/>
      <c r="G10" s="65"/>
      <c r="H10" s="64"/>
      <c r="I10" s="66" t="s">
        <v>16</v>
      </c>
      <c r="J10" s="66"/>
      <c r="K10" s="66"/>
      <c r="L10" s="66" t="s">
        <v>315</v>
      </c>
      <c r="M10" s="67"/>
      <c r="N10" s="67"/>
      <c r="O10" s="67"/>
      <c r="P10" s="67"/>
    </row>
    <row r="11" spans="1:16" s="69" customFormat="1" ht="32.5">
      <c r="B11" s="66" t="s">
        <v>17</v>
      </c>
      <c r="C11" s="66"/>
      <c r="D11" s="435">
        <v>45357</v>
      </c>
      <c r="E11" s="436"/>
      <c r="F11" s="436"/>
      <c r="G11" s="68"/>
      <c r="H11" s="191"/>
      <c r="I11" s="66" t="s">
        <v>18</v>
      </c>
      <c r="J11" s="66"/>
      <c r="K11" s="66"/>
      <c r="L11" s="437" t="s">
        <v>19</v>
      </c>
      <c r="M11" s="437"/>
      <c r="N11" s="437"/>
      <c r="O11" s="437"/>
      <c r="P11" s="437"/>
    </row>
    <row r="12" spans="1:16" s="69" customFormat="1" ht="32.5">
      <c r="B12" s="66" t="s">
        <v>20</v>
      </c>
      <c r="C12" s="66"/>
      <c r="D12" s="70"/>
      <c r="E12" s="66"/>
      <c r="F12" s="66"/>
      <c r="G12" s="71"/>
      <c r="H12" s="192"/>
      <c r="I12" s="66" t="s">
        <v>21</v>
      </c>
      <c r="J12" s="66"/>
      <c r="L12" s="66" t="s">
        <v>22</v>
      </c>
      <c r="M12" s="66"/>
      <c r="N12" s="192"/>
      <c r="O12" s="192"/>
      <c r="P12" s="67"/>
    </row>
    <row r="13" spans="1:16" s="69" customFormat="1" ht="32.5">
      <c r="B13" s="438"/>
      <c r="C13" s="438"/>
      <c r="D13" s="438"/>
      <c r="E13" s="438"/>
      <c r="F13" s="438"/>
      <c r="G13" s="71"/>
      <c r="H13" s="192"/>
      <c r="I13" s="66" t="s">
        <v>23</v>
      </c>
      <c r="J13" s="66"/>
      <c r="K13" s="66"/>
      <c r="L13" s="66" t="s">
        <v>24</v>
      </c>
      <c r="M13" s="192"/>
      <c r="N13" s="67"/>
      <c r="O13" s="67"/>
      <c r="P13" s="192"/>
    </row>
    <row r="14" spans="1:16" s="69" customFormat="1" ht="32.5">
      <c r="B14" s="66" t="s">
        <v>25</v>
      </c>
      <c r="C14" s="66"/>
      <c r="D14" s="66" t="s">
        <v>26</v>
      </c>
      <c r="E14" s="66"/>
      <c r="F14" s="66"/>
      <c r="G14" s="72"/>
      <c r="H14" s="66"/>
      <c r="I14" s="66" t="s">
        <v>27</v>
      </c>
      <c r="J14" s="66"/>
      <c r="K14" s="66"/>
      <c r="L14" s="67" t="s">
        <v>28</v>
      </c>
      <c r="M14" s="67"/>
      <c r="N14" s="67"/>
      <c r="O14" s="67"/>
      <c r="P14" s="67"/>
    </row>
    <row r="15" spans="1:16" s="69" customFormat="1" ht="32.5">
      <c r="B15" s="73" t="s">
        <v>29</v>
      </c>
      <c r="C15" s="73"/>
      <c r="D15" s="73"/>
      <c r="E15" s="59"/>
      <c r="F15" s="59"/>
      <c r="G15" s="98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99" customFormat="1" ht="18.75" customHeight="1"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</row>
    <row r="17" spans="2:24" s="228" customFormat="1" ht="58.5">
      <c r="B17" s="224"/>
      <c r="C17" s="225" t="s">
        <v>30</v>
      </c>
      <c r="D17" s="225" t="s">
        <v>31</v>
      </c>
      <c r="E17" s="226" t="s">
        <v>32</v>
      </c>
      <c r="F17" s="226" t="s">
        <v>33</v>
      </c>
      <c r="G17" s="226" t="s">
        <v>34</v>
      </c>
      <c r="H17" s="226" t="s">
        <v>35</v>
      </c>
      <c r="I17" s="226" t="s">
        <v>36</v>
      </c>
      <c r="J17" s="226" t="s">
        <v>37</v>
      </c>
      <c r="K17" s="226" t="s">
        <v>38</v>
      </c>
      <c r="L17" s="226"/>
      <c r="M17" s="226"/>
      <c r="N17" s="226"/>
      <c r="O17" s="226"/>
      <c r="P17" s="227" t="s">
        <v>39</v>
      </c>
    </row>
    <row r="18" spans="2:24" s="228" customFormat="1" ht="58.5">
      <c r="B18" s="229" t="s">
        <v>40</v>
      </c>
      <c r="C18" s="230"/>
      <c r="D18" s="334" t="s">
        <v>260</v>
      </c>
      <c r="E18" s="231"/>
      <c r="F18" s="232">
        <v>0</v>
      </c>
      <c r="G18" s="232">
        <v>0</v>
      </c>
      <c r="H18" s="232">
        <v>0</v>
      </c>
      <c r="I18" s="232">
        <v>4</v>
      </c>
      <c r="J18" s="232">
        <v>0</v>
      </c>
      <c r="K18" s="232">
        <v>0</v>
      </c>
      <c r="L18" s="232"/>
      <c r="M18" s="232"/>
      <c r="N18" s="232"/>
      <c r="O18" s="232"/>
      <c r="P18" s="233">
        <f>SUM(E18:O18)</f>
        <v>4</v>
      </c>
    </row>
    <row r="19" spans="2:24" s="228" customFormat="1" ht="58.5">
      <c r="B19" s="229" t="s">
        <v>42</v>
      </c>
      <c r="C19" s="230"/>
      <c r="D19" s="335" t="str">
        <f>+D18</f>
        <v>IVORY</v>
      </c>
      <c r="E19" s="231"/>
      <c r="F19" s="232">
        <f>ROUNDUP(F18*5%,0)</f>
        <v>0</v>
      </c>
      <c r="G19" s="232">
        <f t="shared" ref="G19:K19" si="0">ROUNDUP(G18*5%,0)</f>
        <v>0</v>
      </c>
      <c r="H19" s="232">
        <f t="shared" si="0"/>
        <v>0</v>
      </c>
      <c r="I19" s="232">
        <v>4</v>
      </c>
      <c r="J19" s="232">
        <f t="shared" si="0"/>
        <v>0</v>
      </c>
      <c r="K19" s="232">
        <f t="shared" si="0"/>
        <v>0</v>
      </c>
      <c r="L19" s="232"/>
      <c r="M19" s="232"/>
      <c r="N19" s="232"/>
      <c r="O19" s="232"/>
      <c r="P19" s="233">
        <f>SUM(E19:O19)</f>
        <v>4</v>
      </c>
    </row>
    <row r="20" spans="2:24" s="238" customFormat="1" ht="58.5">
      <c r="B20" s="234" t="s">
        <v>43</v>
      </c>
      <c r="C20" s="235"/>
      <c r="D20" s="336" t="str">
        <f>+D19</f>
        <v>IVORY</v>
      </c>
      <c r="E20" s="236"/>
      <c r="F20" s="237">
        <f>SUM(F18:F19)</f>
        <v>0</v>
      </c>
      <c r="G20" s="237">
        <f t="shared" ref="G20:K20" si="1">SUM(G18:G19)</f>
        <v>0</v>
      </c>
      <c r="H20" s="237">
        <f t="shared" si="1"/>
        <v>0</v>
      </c>
      <c r="I20" s="237">
        <f t="shared" si="1"/>
        <v>8</v>
      </c>
      <c r="J20" s="237">
        <f t="shared" si="1"/>
        <v>0</v>
      </c>
      <c r="K20" s="237">
        <f t="shared" si="1"/>
        <v>0</v>
      </c>
      <c r="L20" s="237"/>
      <c r="M20" s="237"/>
      <c r="N20" s="237"/>
      <c r="O20" s="237"/>
      <c r="P20" s="237">
        <f>SUM(P18:P19)</f>
        <v>8</v>
      </c>
    </row>
    <row r="21" spans="2:24" s="54" customFormat="1" ht="39">
      <c r="B21" s="58"/>
      <c r="C21" s="58"/>
      <c r="D21" s="58"/>
      <c r="E21" s="101"/>
      <c r="F21" s="102"/>
      <c r="G21" s="102"/>
      <c r="H21" s="101"/>
      <c r="I21" s="101"/>
      <c r="J21" s="101"/>
      <c r="K21" s="101"/>
      <c r="L21" s="101"/>
      <c r="M21" s="101"/>
      <c r="N21" s="101"/>
      <c r="O21" s="101"/>
      <c r="P21" s="103"/>
    </row>
    <row r="22" spans="2:24" s="228" customFormat="1" ht="58.5">
      <c r="B22" s="224"/>
      <c r="C22" s="225" t="s">
        <v>30</v>
      </c>
      <c r="D22" s="225" t="s">
        <v>31</v>
      </c>
      <c r="E22" s="226" t="s">
        <v>32</v>
      </c>
      <c r="F22" s="226" t="s">
        <v>33</v>
      </c>
      <c r="G22" s="226" t="s">
        <v>34</v>
      </c>
      <c r="H22" s="226" t="s">
        <v>35</v>
      </c>
      <c r="I22" s="226" t="s">
        <v>36</v>
      </c>
      <c r="J22" s="226" t="s">
        <v>37</v>
      </c>
      <c r="K22" s="226" t="s">
        <v>38</v>
      </c>
      <c r="L22" s="226"/>
      <c r="M22" s="226"/>
      <c r="N22" s="226"/>
      <c r="O22" s="226"/>
      <c r="P22" s="227" t="s">
        <v>39</v>
      </c>
    </row>
    <row r="23" spans="2:24" s="228" customFormat="1" ht="58.5">
      <c r="B23" s="229" t="s">
        <v>40</v>
      </c>
      <c r="C23" s="230"/>
      <c r="D23" s="334" t="s">
        <v>261</v>
      </c>
      <c r="E23" s="231"/>
      <c r="F23" s="232"/>
      <c r="G23" s="232"/>
      <c r="H23" s="232">
        <v>0</v>
      </c>
      <c r="I23" s="232">
        <v>4</v>
      </c>
      <c r="J23" s="232"/>
      <c r="K23" s="232"/>
      <c r="L23" s="232"/>
      <c r="M23" s="232"/>
      <c r="N23" s="232"/>
      <c r="O23" s="232"/>
      <c r="P23" s="233">
        <f>SUM(E23:O23)</f>
        <v>4</v>
      </c>
    </row>
    <row r="24" spans="2:24" s="228" customFormat="1" ht="58.5">
      <c r="B24" s="229" t="s">
        <v>42</v>
      </c>
      <c r="C24" s="230"/>
      <c r="D24" s="335" t="str">
        <f>+D23</f>
        <v>GREEN</v>
      </c>
      <c r="E24" s="231"/>
      <c r="F24" s="232">
        <f>ROUNDUP(F23*5%,0)</f>
        <v>0</v>
      </c>
      <c r="G24" s="232">
        <f t="shared" ref="G24:K24" si="2">ROUNDUP(G23*5%,0)</f>
        <v>0</v>
      </c>
      <c r="H24" s="232">
        <f t="shared" si="2"/>
        <v>0</v>
      </c>
      <c r="I24" s="232">
        <v>4</v>
      </c>
      <c r="J24" s="232">
        <f t="shared" si="2"/>
        <v>0</v>
      </c>
      <c r="K24" s="232">
        <f t="shared" si="2"/>
        <v>0</v>
      </c>
      <c r="L24" s="232"/>
      <c r="M24" s="232"/>
      <c r="N24" s="232"/>
      <c r="O24" s="232"/>
      <c r="P24" s="233">
        <f>SUM(E24:O24)</f>
        <v>4</v>
      </c>
      <c r="X24" s="238"/>
    </row>
    <row r="25" spans="2:24" s="238" customFormat="1" ht="58.5">
      <c r="B25" s="234" t="s">
        <v>43</v>
      </c>
      <c r="C25" s="235"/>
      <c r="D25" s="336" t="str">
        <f>+D24</f>
        <v>GREEN</v>
      </c>
      <c r="E25" s="236"/>
      <c r="F25" s="237">
        <f>SUM(F23:F24)</f>
        <v>0</v>
      </c>
      <c r="G25" s="237">
        <f t="shared" ref="G25:K25" si="3">SUM(G23:G24)</f>
        <v>0</v>
      </c>
      <c r="H25" s="237">
        <f t="shared" si="3"/>
        <v>0</v>
      </c>
      <c r="I25" s="237">
        <f t="shared" si="3"/>
        <v>8</v>
      </c>
      <c r="J25" s="237">
        <f t="shared" si="3"/>
        <v>0</v>
      </c>
      <c r="K25" s="237">
        <f t="shared" si="3"/>
        <v>0</v>
      </c>
      <c r="L25" s="237"/>
      <c r="M25" s="237"/>
      <c r="N25" s="237"/>
      <c r="O25" s="237"/>
      <c r="P25" s="237">
        <f>SUM(P23:P24)</f>
        <v>8</v>
      </c>
    </row>
    <row r="26" spans="2:24" s="54" customFormat="1" ht="39">
      <c r="B26" s="58"/>
      <c r="C26" s="58"/>
      <c r="D26" s="58"/>
      <c r="E26" s="101"/>
      <c r="F26" s="102"/>
      <c r="G26" s="102"/>
      <c r="H26" s="101"/>
      <c r="I26" s="101"/>
      <c r="J26" s="101"/>
      <c r="K26" s="101"/>
      <c r="L26" s="101"/>
      <c r="M26" s="101"/>
      <c r="N26" s="101"/>
      <c r="O26" s="101"/>
      <c r="P26" s="103"/>
    </row>
    <row r="27" spans="2:24" s="228" customFormat="1" ht="58.5" hidden="1">
      <c r="B27" s="224"/>
      <c r="C27" s="225" t="s">
        <v>30</v>
      </c>
      <c r="D27" s="225" t="s">
        <v>31</v>
      </c>
      <c r="E27" s="226" t="s">
        <v>32</v>
      </c>
      <c r="F27" s="226" t="s">
        <v>33</v>
      </c>
      <c r="G27" s="226" t="s">
        <v>34</v>
      </c>
      <c r="H27" s="226" t="s">
        <v>35</v>
      </c>
      <c r="I27" s="226" t="s">
        <v>36</v>
      </c>
      <c r="J27" s="226" t="s">
        <v>37</v>
      </c>
      <c r="K27" s="226" t="s">
        <v>38</v>
      </c>
      <c r="L27" s="226"/>
      <c r="M27" s="226"/>
      <c r="N27" s="226"/>
      <c r="O27" s="226"/>
      <c r="P27" s="227" t="s">
        <v>39</v>
      </c>
    </row>
    <row r="28" spans="2:24" s="228" customFormat="1" ht="83" hidden="1">
      <c r="B28" s="229" t="s">
        <v>40</v>
      </c>
      <c r="C28" s="230"/>
      <c r="D28" s="303" t="s">
        <v>44</v>
      </c>
      <c r="E28" s="231"/>
      <c r="F28" s="232">
        <v>0</v>
      </c>
      <c r="G28" s="232">
        <v>0</v>
      </c>
      <c r="H28" s="232">
        <v>0</v>
      </c>
      <c r="I28" s="232">
        <v>0</v>
      </c>
      <c r="J28" s="232"/>
      <c r="K28" s="232"/>
      <c r="L28" s="232"/>
      <c r="M28" s="232"/>
      <c r="N28" s="232"/>
      <c r="O28" s="232"/>
      <c r="P28" s="233">
        <f>SUM(E28:O28)</f>
        <v>0</v>
      </c>
    </row>
    <row r="29" spans="2:24" s="228" customFormat="1" ht="83" hidden="1">
      <c r="B29" s="229" t="s">
        <v>42</v>
      </c>
      <c r="C29" s="230"/>
      <c r="D29" s="304" t="str">
        <f>+D28</f>
        <v>OPTIC WHITE  -  WHITE LUREX</v>
      </c>
      <c r="E29" s="231"/>
      <c r="F29" s="232">
        <f>ROUNDUP(F28*5%,0)</f>
        <v>0</v>
      </c>
      <c r="G29" s="232">
        <f t="shared" ref="G29:K29" si="4">ROUNDUP(G28*5%,0)</f>
        <v>0</v>
      </c>
      <c r="H29" s="232">
        <v>0</v>
      </c>
      <c r="I29" s="232">
        <v>0</v>
      </c>
      <c r="J29" s="232">
        <f t="shared" si="4"/>
        <v>0</v>
      </c>
      <c r="K29" s="232">
        <f t="shared" si="4"/>
        <v>0</v>
      </c>
      <c r="L29" s="232"/>
      <c r="M29" s="232"/>
      <c r="N29" s="232"/>
      <c r="O29" s="232"/>
      <c r="P29" s="233">
        <f>SUM(E29:O29)</f>
        <v>0</v>
      </c>
    </row>
    <row r="30" spans="2:24" s="238" customFormat="1" ht="83" hidden="1">
      <c r="B30" s="234" t="s">
        <v>43</v>
      </c>
      <c r="C30" s="235"/>
      <c r="D30" s="305" t="str">
        <f>+D29</f>
        <v>OPTIC WHITE  -  WHITE LUREX</v>
      </c>
      <c r="E30" s="236"/>
      <c r="F30" s="237">
        <f>SUM(F28:F29)</f>
        <v>0</v>
      </c>
      <c r="G30" s="237">
        <f t="shared" ref="G30:K30" si="5">SUM(G28:G29)</f>
        <v>0</v>
      </c>
      <c r="H30" s="237">
        <f t="shared" si="5"/>
        <v>0</v>
      </c>
      <c r="I30" s="237">
        <f t="shared" si="5"/>
        <v>0</v>
      </c>
      <c r="J30" s="237">
        <f t="shared" si="5"/>
        <v>0</v>
      </c>
      <c r="K30" s="237">
        <f t="shared" si="5"/>
        <v>0</v>
      </c>
      <c r="L30" s="237"/>
      <c r="M30" s="237"/>
      <c r="N30" s="237"/>
      <c r="O30" s="237"/>
      <c r="P30" s="237">
        <f>SUM(P28:P29)</f>
        <v>0</v>
      </c>
    </row>
    <row r="31" spans="2:24" s="54" customFormat="1" ht="39" hidden="1">
      <c r="B31" s="58"/>
      <c r="C31" s="58"/>
      <c r="D31" s="190"/>
      <c r="E31" s="101"/>
      <c r="F31" s="102"/>
      <c r="G31" s="102"/>
      <c r="H31" s="101"/>
      <c r="I31" s="101"/>
      <c r="J31" s="101"/>
      <c r="K31" s="101"/>
      <c r="L31" s="101"/>
      <c r="M31" s="101"/>
      <c r="N31" s="101"/>
      <c r="O31" s="101"/>
      <c r="P31" s="103"/>
    </row>
    <row r="32" spans="2:24" s="228" customFormat="1" ht="58.5" hidden="1">
      <c r="B32" s="224"/>
      <c r="C32" s="225" t="s">
        <v>30</v>
      </c>
      <c r="D32" s="302" t="s">
        <v>31</v>
      </c>
      <c r="E32" s="226" t="s">
        <v>32</v>
      </c>
      <c r="F32" s="226" t="s">
        <v>33</v>
      </c>
      <c r="G32" s="226" t="s">
        <v>34</v>
      </c>
      <c r="H32" s="226" t="s">
        <v>35</v>
      </c>
      <c r="I32" s="226" t="s">
        <v>36</v>
      </c>
      <c r="J32" s="226" t="s">
        <v>37</v>
      </c>
      <c r="K32" s="226" t="s">
        <v>38</v>
      </c>
      <c r="L32" s="226"/>
      <c r="M32" s="226"/>
      <c r="N32" s="226"/>
      <c r="O32" s="226"/>
      <c r="P32" s="227" t="s">
        <v>39</v>
      </c>
    </row>
    <row r="33" spans="1:18" s="228" customFormat="1" ht="83" hidden="1">
      <c r="B33" s="229" t="s">
        <v>40</v>
      </c>
      <c r="C33" s="230"/>
      <c r="D33" s="303" t="s">
        <v>45</v>
      </c>
      <c r="E33" s="231"/>
      <c r="F33" s="232"/>
      <c r="G33" s="232"/>
      <c r="H33" s="232">
        <v>0</v>
      </c>
      <c r="I33" s="232">
        <v>0</v>
      </c>
      <c r="J33" s="232"/>
      <c r="K33" s="232"/>
      <c r="L33" s="232"/>
      <c r="M33" s="232"/>
      <c r="N33" s="232"/>
      <c r="O33" s="232"/>
      <c r="P33" s="233">
        <f>SUM(E33:O33)</f>
        <v>0</v>
      </c>
    </row>
    <row r="34" spans="1:18" s="228" customFormat="1" ht="83" hidden="1">
      <c r="B34" s="229" t="s">
        <v>42</v>
      </c>
      <c r="C34" s="230"/>
      <c r="D34" s="304" t="str">
        <f>+D33</f>
        <v>OPTIC WHITE  -  NAVY LUREX</v>
      </c>
      <c r="E34" s="231"/>
      <c r="F34" s="232">
        <f>ROUNDUP(F33*5%,0)</f>
        <v>0</v>
      </c>
      <c r="G34" s="232">
        <f t="shared" ref="G34:K34" si="6">ROUNDUP(G33*5%,0)</f>
        <v>0</v>
      </c>
      <c r="H34" s="232">
        <v>0</v>
      </c>
      <c r="I34" s="232">
        <v>0</v>
      </c>
      <c r="J34" s="232">
        <f t="shared" si="6"/>
        <v>0</v>
      </c>
      <c r="K34" s="232">
        <f t="shared" si="6"/>
        <v>0</v>
      </c>
      <c r="L34" s="232"/>
      <c r="M34" s="232"/>
      <c r="N34" s="232"/>
      <c r="O34" s="232"/>
      <c r="P34" s="233">
        <f>SUM(E34:O34)</f>
        <v>0</v>
      </c>
    </row>
    <row r="35" spans="1:18" s="238" customFormat="1" ht="83" hidden="1">
      <c r="B35" s="234" t="s">
        <v>43</v>
      </c>
      <c r="C35" s="235"/>
      <c r="D35" s="305" t="str">
        <f>+D34</f>
        <v>OPTIC WHITE  -  NAVY LUREX</v>
      </c>
      <c r="E35" s="236"/>
      <c r="F35" s="237">
        <f>SUM(F33:F34)</f>
        <v>0</v>
      </c>
      <c r="G35" s="237">
        <f t="shared" ref="G35" si="7">SUM(G33:G34)</f>
        <v>0</v>
      </c>
      <c r="H35" s="237">
        <f t="shared" ref="H35" si="8">SUM(H33:H34)</f>
        <v>0</v>
      </c>
      <c r="I35" s="237">
        <f t="shared" ref="I35" si="9">SUM(I33:I34)</f>
        <v>0</v>
      </c>
      <c r="J35" s="237">
        <f t="shared" ref="J35" si="10">SUM(J33:J34)</f>
        <v>0</v>
      </c>
      <c r="K35" s="237">
        <f t="shared" ref="K35" si="11">SUM(K33:K34)</f>
        <v>0</v>
      </c>
      <c r="L35" s="237"/>
      <c r="M35" s="237"/>
      <c r="N35" s="237"/>
      <c r="O35" s="237"/>
      <c r="P35" s="237">
        <f>SUM(P33:P34)</f>
        <v>0</v>
      </c>
    </row>
    <row r="36" spans="1:18" s="54" customFormat="1" ht="53.5" hidden="1">
      <c r="B36" s="58"/>
      <c r="C36" s="58"/>
      <c r="D36" s="58"/>
      <c r="E36" s="101"/>
      <c r="F36" s="102"/>
      <c r="G36" s="102"/>
      <c r="H36" s="101"/>
      <c r="I36" s="101"/>
      <c r="J36" s="101"/>
      <c r="K36" s="101"/>
      <c r="L36" s="300"/>
      <c r="M36" s="300"/>
      <c r="N36" s="300"/>
      <c r="O36" s="300"/>
      <c r="P36" s="103"/>
    </row>
    <row r="37" spans="1:18" s="228" customFormat="1" ht="58.5" hidden="1">
      <c r="B37" s="224"/>
      <c r="C37" s="225" t="s">
        <v>30</v>
      </c>
      <c r="D37" s="225" t="s">
        <v>31</v>
      </c>
      <c r="E37" s="226" t="s">
        <v>32</v>
      </c>
      <c r="F37" s="226" t="s">
        <v>33</v>
      </c>
      <c r="G37" s="226" t="s">
        <v>34</v>
      </c>
      <c r="H37" s="226" t="s">
        <v>35</v>
      </c>
      <c r="I37" s="226" t="s">
        <v>36</v>
      </c>
      <c r="J37" s="226" t="s">
        <v>37</v>
      </c>
      <c r="K37" s="226" t="s">
        <v>38</v>
      </c>
      <c r="L37" s="427"/>
      <c r="M37" s="427"/>
      <c r="N37" s="427"/>
      <c r="O37" s="427"/>
      <c r="P37" s="227" t="s">
        <v>39</v>
      </c>
    </row>
    <row r="38" spans="1:18" s="228" customFormat="1" ht="58.5" hidden="1">
      <c r="B38" s="229" t="s">
        <v>40</v>
      </c>
      <c r="C38" s="230"/>
      <c r="D38" s="303" t="s">
        <v>46</v>
      </c>
      <c r="E38" s="231"/>
      <c r="F38" s="232">
        <v>0</v>
      </c>
      <c r="G38" s="232">
        <v>0</v>
      </c>
      <c r="H38" s="232">
        <v>0</v>
      </c>
      <c r="I38" s="232">
        <v>0</v>
      </c>
      <c r="J38" s="232"/>
      <c r="K38" s="232"/>
      <c r="L38" s="427"/>
      <c r="M38" s="427"/>
      <c r="N38" s="427"/>
      <c r="O38" s="427"/>
      <c r="P38" s="233">
        <f>SUM(E38:O38)</f>
        <v>0</v>
      </c>
    </row>
    <row r="39" spans="1:18" s="228" customFormat="1" ht="58.5" hidden="1">
      <c r="B39" s="229" t="s">
        <v>42</v>
      </c>
      <c r="C39" s="230"/>
      <c r="D39" s="304" t="str">
        <f>+D38</f>
        <v>GOLD FUSION</v>
      </c>
      <c r="E39" s="231"/>
      <c r="F39" s="232">
        <f>ROUNDUP(F38*5%,0)</f>
        <v>0</v>
      </c>
      <c r="G39" s="232">
        <f t="shared" ref="G39" si="12">ROUNDUP(G38*5%,0)</f>
        <v>0</v>
      </c>
      <c r="H39" s="232">
        <v>0</v>
      </c>
      <c r="I39" s="232">
        <v>0</v>
      </c>
      <c r="J39" s="232">
        <f t="shared" ref="J39" si="13">ROUNDUP(J38*5%,0)</f>
        <v>0</v>
      </c>
      <c r="K39" s="232">
        <f t="shared" ref="K39" si="14">ROUNDUP(K38*5%,0)</f>
        <v>0</v>
      </c>
      <c r="L39" s="427"/>
      <c r="M39" s="427"/>
      <c r="N39" s="427"/>
      <c r="O39" s="427"/>
      <c r="P39" s="233">
        <f>SUM(E39:O39)</f>
        <v>0</v>
      </c>
    </row>
    <row r="40" spans="1:18" s="238" customFormat="1" ht="58.5" hidden="1">
      <c r="B40" s="234" t="s">
        <v>43</v>
      </c>
      <c r="C40" s="235"/>
      <c r="D40" s="305" t="str">
        <f>+D39</f>
        <v>GOLD FUSION</v>
      </c>
      <c r="E40" s="236"/>
      <c r="F40" s="237">
        <f>SUM(F38:F39)</f>
        <v>0</v>
      </c>
      <c r="G40" s="237">
        <f t="shared" ref="G40" si="15">SUM(G38:G39)</f>
        <v>0</v>
      </c>
      <c r="H40" s="232">
        <v>0</v>
      </c>
      <c r="I40" s="232">
        <v>0</v>
      </c>
      <c r="J40" s="237">
        <f t="shared" ref="J40" si="16">SUM(J38:J39)</f>
        <v>0</v>
      </c>
      <c r="K40" s="237">
        <f t="shared" ref="K40" si="17">SUM(K38:K39)</f>
        <v>0</v>
      </c>
      <c r="L40" s="427"/>
      <c r="M40" s="427"/>
      <c r="N40" s="427"/>
      <c r="O40" s="427"/>
      <c r="P40" s="237">
        <f>SUM(P38:P39)</f>
        <v>0</v>
      </c>
    </row>
    <row r="41" spans="1:18" s="54" customFormat="1" ht="53.5" hidden="1">
      <c r="B41" s="58"/>
      <c r="C41" s="58"/>
      <c r="D41" s="58"/>
      <c r="E41" s="101"/>
      <c r="F41" s="102"/>
      <c r="G41" s="102"/>
      <c r="H41" s="101"/>
      <c r="I41" s="101"/>
      <c r="J41" s="101"/>
      <c r="K41" s="101"/>
      <c r="L41" s="300"/>
      <c r="M41" s="300"/>
      <c r="N41" s="300"/>
      <c r="O41" s="300"/>
      <c r="P41" s="103"/>
    </row>
    <row r="42" spans="1:18" s="239" customFormat="1" ht="67.5">
      <c r="B42" s="240" t="s">
        <v>47</v>
      </c>
      <c r="C42" s="241"/>
      <c r="D42" s="240"/>
      <c r="E42" s="242"/>
      <c r="F42" s="243">
        <f t="shared" ref="F42:K42" si="18">+SUM(F20,F25,F30,F35,F40,)</f>
        <v>0</v>
      </c>
      <c r="G42" s="243">
        <f t="shared" si="18"/>
        <v>0</v>
      </c>
      <c r="H42" s="243">
        <f>+SUM(H20,H25,H30,H35,H40,)</f>
        <v>0</v>
      </c>
      <c r="I42" s="243">
        <f t="shared" si="18"/>
        <v>16</v>
      </c>
      <c r="J42" s="243">
        <f t="shared" si="18"/>
        <v>0</v>
      </c>
      <c r="K42" s="243">
        <f t="shared" si="18"/>
        <v>0</v>
      </c>
      <c r="L42" s="243"/>
      <c r="M42" s="243"/>
      <c r="N42" s="243"/>
      <c r="O42" s="243"/>
      <c r="P42" s="243">
        <f>P20+P35+P40</f>
        <v>8</v>
      </c>
    </row>
    <row r="43" spans="1:18" s="104" customFormat="1" ht="20.25" customHeight="1">
      <c r="B43" s="105"/>
      <c r="C43" s="105"/>
      <c r="D43" s="106"/>
      <c r="E43" s="107"/>
      <c r="F43" s="108"/>
      <c r="G43" s="109"/>
      <c r="H43" s="110"/>
      <c r="I43" s="110"/>
      <c r="J43" s="110"/>
      <c r="K43" s="110"/>
      <c r="L43" s="111"/>
      <c r="M43" s="112"/>
      <c r="N43" s="108"/>
      <c r="O43" s="108"/>
      <c r="P43" s="108"/>
    </row>
    <row r="44" spans="1:18" s="116" customFormat="1" ht="33" customHeight="1" thickBot="1">
      <c r="B44" s="113" t="s">
        <v>48</v>
      </c>
      <c r="C44" s="117"/>
      <c r="D44" s="418" t="s">
        <v>49</v>
      </c>
      <c r="E44" s="418"/>
      <c r="F44" s="418"/>
      <c r="G44" s="418"/>
      <c r="H44" s="418"/>
      <c r="I44" s="418"/>
      <c r="J44" s="418"/>
      <c r="K44" s="418"/>
      <c r="L44" s="418"/>
      <c r="M44" s="418"/>
      <c r="N44" s="418"/>
      <c r="O44" s="418"/>
      <c r="P44" s="418"/>
    </row>
    <row r="45" spans="1:18" s="75" customFormat="1" ht="168.5" thickBot="1">
      <c r="A45" s="415" t="s">
        <v>50</v>
      </c>
      <c r="B45" s="416"/>
      <c r="C45" s="416"/>
      <c r="D45" s="114" t="s">
        <v>51</v>
      </c>
      <c r="E45" s="114" t="s">
        <v>52</v>
      </c>
      <c r="F45" s="114" t="s">
        <v>53</v>
      </c>
      <c r="G45" s="115" t="s">
        <v>54</v>
      </c>
      <c r="H45" s="115" t="s">
        <v>55</v>
      </c>
      <c r="I45" s="115" t="s">
        <v>56</v>
      </c>
      <c r="J45" s="115" t="s">
        <v>57</v>
      </c>
      <c r="K45" s="115" t="s">
        <v>58</v>
      </c>
      <c r="L45" s="115" t="s">
        <v>59</v>
      </c>
      <c r="M45" s="115" t="s">
        <v>60</v>
      </c>
      <c r="N45" s="431" t="s">
        <v>61</v>
      </c>
      <c r="O45" s="432"/>
      <c r="P45" s="433"/>
    </row>
    <row r="46" spans="1:18" s="99" customFormat="1" ht="53.5">
      <c r="A46" s="286"/>
      <c r="B46" s="417" t="str">
        <f>$D$18</f>
        <v>IVORY</v>
      </c>
      <c r="C46" s="417"/>
      <c r="D46" s="417"/>
      <c r="E46" s="287"/>
      <c r="F46" s="287"/>
      <c r="G46" s="287"/>
      <c r="H46" s="287"/>
      <c r="I46" s="287"/>
      <c r="J46" s="287"/>
      <c r="K46" s="287"/>
      <c r="L46" s="287"/>
      <c r="M46" s="287"/>
      <c r="N46" s="287"/>
      <c r="O46" s="287"/>
      <c r="P46" s="288"/>
    </row>
    <row r="47" spans="1:18" s="69" customFormat="1" ht="78.650000000000006" customHeight="1">
      <c r="A47" s="223">
        <v>1</v>
      </c>
      <c r="B47" s="351" t="str">
        <f>L11</f>
        <v>100% COTTON O/E FLEECE 420GSM</v>
      </c>
      <c r="C47" s="351"/>
      <c r="D47" s="244" t="s">
        <v>259</v>
      </c>
      <c r="E47" s="244" t="s">
        <v>41</v>
      </c>
      <c r="F47" s="223" t="s">
        <v>35</v>
      </c>
      <c r="G47" s="245">
        <f>$P$20</f>
        <v>8</v>
      </c>
      <c r="H47" s="223">
        <v>1.21</v>
      </c>
      <c r="I47" s="82">
        <f t="shared" ref="I47:I49" si="19">G47*H47</f>
        <v>9.68</v>
      </c>
      <c r="J47" s="82">
        <f>I47*8.3%+(I47/30)*0.5+2</f>
        <v>2.9647733333333335</v>
      </c>
      <c r="K47" s="82">
        <v>0</v>
      </c>
      <c r="L47" s="269"/>
      <c r="M47" s="183">
        <f>SUM(I47:L47)</f>
        <v>12.644773333333333</v>
      </c>
      <c r="N47" s="422" t="s">
        <v>63</v>
      </c>
      <c r="O47" s="423"/>
      <c r="P47" s="424"/>
      <c r="R47" s="184"/>
    </row>
    <row r="48" spans="1:18" s="69" customFormat="1" ht="69" customHeight="1">
      <c r="A48" s="223">
        <v>2</v>
      </c>
      <c r="B48" s="351" t="s">
        <v>64</v>
      </c>
      <c r="C48" s="351"/>
      <c r="D48" s="244" t="s">
        <v>65</v>
      </c>
      <c r="E48" s="244" t="str">
        <f>+E47</f>
        <v>PFD</v>
      </c>
      <c r="F48" s="223" t="s">
        <v>35</v>
      </c>
      <c r="G48" s="245">
        <f>$P$20</f>
        <v>8</v>
      </c>
      <c r="H48" s="223">
        <v>0.22</v>
      </c>
      <c r="I48" s="82">
        <f t="shared" ref="I48" si="20">G48*H48</f>
        <v>1.76</v>
      </c>
      <c r="J48" s="82">
        <f>I48*4.4%+(I48/30)*0.5</f>
        <v>0.10677333333333335</v>
      </c>
      <c r="K48" s="82">
        <v>0</v>
      </c>
      <c r="L48" s="269"/>
      <c r="M48" s="183">
        <f>SUM(I48:L48)</f>
        <v>1.8667733333333334</v>
      </c>
      <c r="N48" s="422" t="s">
        <v>63</v>
      </c>
      <c r="O48" s="423"/>
      <c r="P48" s="424"/>
    </row>
    <row r="49" spans="1:18" s="69" customFormat="1" ht="56.5" customHeight="1">
      <c r="A49" s="223">
        <v>3</v>
      </c>
      <c r="B49" s="351" t="s">
        <v>262</v>
      </c>
      <c r="C49" s="351"/>
      <c r="D49" s="244" t="s">
        <v>263</v>
      </c>
      <c r="E49" s="244" t="s">
        <v>82</v>
      </c>
      <c r="F49" s="223" t="s">
        <v>35</v>
      </c>
      <c r="G49" s="245">
        <f>$P$20</f>
        <v>8</v>
      </c>
      <c r="H49" s="223">
        <v>7.0000000000000007E-2</v>
      </c>
      <c r="I49" s="82">
        <f t="shared" si="19"/>
        <v>0.56000000000000005</v>
      </c>
      <c r="J49" s="82">
        <f>I49*4.4%+(I49/30)*0.5</f>
        <v>3.3973333333333341E-2</v>
      </c>
      <c r="K49" s="82">
        <v>0</v>
      </c>
      <c r="L49" s="269"/>
      <c r="M49" s="337">
        <f>SUM(I49:L49)</f>
        <v>0.59397333333333335</v>
      </c>
      <c r="N49" s="422" t="s">
        <v>63</v>
      </c>
      <c r="O49" s="423"/>
      <c r="P49" s="424"/>
    </row>
    <row r="50" spans="1:18" s="99" customFormat="1" ht="53.5">
      <c r="A50" s="286"/>
      <c r="B50" s="417" t="str">
        <f>$D$23</f>
        <v>GREEN</v>
      </c>
      <c r="C50" s="417"/>
      <c r="D50" s="417"/>
      <c r="E50" s="287"/>
      <c r="F50" s="287"/>
      <c r="G50" s="287"/>
      <c r="H50" s="287"/>
      <c r="I50" s="287"/>
      <c r="J50" s="287"/>
      <c r="K50" s="287"/>
      <c r="L50" s="287"/>
      <c r="M50" s="287"/>
      <c r="N50" s="287"/>
      <c r="O50" s="287"/>
      <c r="P50" s="288"/>
    </row>
    <row r="51" spans="1:18" s="69" customFormat="1" ht="32.5" customHeight="1">
      <c r="A51" s="223">
        <v>1</v>
      </c>
      <c r="B51" s="351" t="str">
        <f>B47</f>
        <v>100% COTTON O/E FLEECE 420GSM</v>
      </c>
      <c r="C51" s="351"/>
      <c r="D51" s="244" t="s">
        <v>62</v>
      </c>
      <c r="E51" s="244" t="s">
        <v>41</v>
      </c>
      <c r="F51" s="223" t="s">
        <v>35</v>
      </c>
      <c r="G51" s="245">
        <f>$P$25</f>
        <v>8</v>
      </c>
      <c r="H51" s="223">
        <v>1.21</v>
      </c>
      <c r="I51" s="82">
        <f t="shared" ref="I51:I53" si="21">G51*H51</f>
        <v>9.68</v>
      </c>
      <c r="J51" s="82">
        <f>I51*8.7%+(I51/30)*0.5+2</f>
        <v>3.0034933333333331</v>
      </c>
      <c r="K51" s="82">
        <v>0</v>
      </c>
      <c r="L51" s="269"/>
      <c r="M51" s="183">
        <f>SUM(I51:L51)</f>
        <v>12.683493333333333</v>
      </c>
      <c r="N51" s="422" t="s">
        <v>66</v>
      </c>
      <c r="O51" s="423"/>
      <c r="P51" s="424"/>
      <c r="R51" s="184"/>
    </row>
    <row r="52" spans="1:18" s="69" customFormat="1" ht="69" customHeight="1">
      <c r="A52" s="223">
        <v>2</v>
      </c>
      <c r="B52" s="351" t="s">
        <v>64</v>
      </c>
      <c r="C52" s="351"/>
      <c r="D52" s="244" t="s">
        <v>65</v>
      </c>
      <c r="E52" s="244" t="str">
        <f>+E51</f>
        <v>PFD</v>
      </c>
      <c r="F52" s="223" t="s">
        <v>35</v>
      </c>
      <c r="G52" s="245">
        <f>$P$20</f>
        <v>8</v>
      </c>
      <c r="H52" s="223">
        <v>0.22</v>
      </c>
      <c r="I52" s="82">
        <f t="shared" si="21"/>
        <v>1.76</v>
      </c>
      <c r="J52" s="82">
        <f>I52*4.4%+(I52/30)*0.5</f>
        <v>0.10677333333333335</v>
      </c>
      <c r="K52" s="82">
        <v>0</v>
      </c>
      <c r="L52" s="269"/>
      <c r="M52" s="183">
        <f>SUM(I52:L52)</f>
        <v>1.8667733333333334</v>
      </c>
      <c r="N52" s="422" t="s">
        <v>63</v>
      </c>
      <c r="O52" s="423"/>
      <c r="P52" s="424"/>
    </row>
    <row r="53" spans="1:18" s="69" customFormat="1" ht="47.5" customHeight="1">
      <c r="A53" s="223">
        <v>3</v>
      </c>
      <c r="B53" s="351" t="s">
        <v>262</v>
      </c>
      <c r="C53" s="351"/>
      <c r="D53" s="244" t="s">
        <v>263</v>
      </c>
      <c r="E53" s="244" t="s">
        <v>82</v>
      </c>
      <c r="F53" s="223" t="s">
        <v>35</v>
      </c>
      <c r="G53" s="245">
        <f>$P$25</f>
        <v>8</v>
      </c>
      <c r="H53" s="223">
        <v>7.0000000000000007E-2</v>
      </c>
      <c r="I53" s="82">
        <f t="shared" si="21"/>
        <v>0.56000000000000005</v>
      </c>
      <c r="J53" s="82">
        <v>0</v>
      </c>
      <c r="K53" s="82">
        <v>0</v>
      </c>
      <c r="L53" s="269"/>
      <c r="M53" s="337">
        <f>SUM(I53:L53)</f>
        <v>0.56000000000000005</v>
      </c>
      <c r="N53" s="422" t="s">
        <v>66</v>
      </c>
      <c r="O53" s="423"/>
      <c r="P53" s="424"/>
    </row>
    <row r="54" spans="1:18" s="99" customFormat="1" ht="53.5" hidden="1">
      <c r="A54" s="286"/>
      <c r="B54" s="417" t="str">
        <f>$D$28</f>
        <v>OPTIC WHITE  -  WHITE LUREX</v>
      </c>
      <c r="C54" s="417"/>
      <c r="D54" s="41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7"/>
      <c r="P54" s="288"/>
    </row>
    <row r="55" spans="1:18" s="69" customFormat="1" ht="32.5" hidden="1">
      <c r="A55" s="223">
        <v>1</v>
      </c>
      <c r="B55" s="351" t="str">
        <f>B51</f>
        <v>100% COTTON O/E FLEECE 420GSM</v>
      </c>
      <c r="C55" s="351"/>
      <c r="D55" s="244" t="s">
        <v>62</v>
      </c>
      <c r="E55" s="244" t="s">
        <v>41</v>
      </c>
      <c r="F55" s="223" t="s">
        <v>35</v>
      </c>
      <c r="G55" s="245">
        <f>$P$30</f>
        <v>0</v>
      </c>
      <c r="H55" s="223">
        <v>1.37</v>
      </c>
      <c r="I55" s="82">
        <f t="shared" ref="I55:I56" si="22">G55*H55</f>
        <v>0</v>
      </c>
      <c r="J55" s="82">
        <f>I55*6.6%+(I55/30)*0.5</f>
        <v>0</v>
      </c>
      <c r="K55" s="82">
        <v>0</v>
      </c>
      <c r="L55" s="269"/>
      <c r="M55" s="183">
        <f>SUM(I55:L55)</f>
        <v>0</v>
      </c>
      <c r="N55" s="419" t="s">
        <v>66</v>
      </c>
      <c r="O55" s="420"/>
      <c r="P55" s="421"/>
      <c r="R55" s="184"/>
    </row>
    <row r="56" spans="1:18" s="69" customFormat="1" ht="32.5" hidden="1">
      <c r="A56" s="223">
        <v>2</v>
      </c>
      <c r="B56" s="351" t="s">
        <v>64</v>
      </c>
      <c r="C56" s="351"/>
      <c r="D56" s="244" t="s">
        <v>65</v>
      </c>
      <c r="E56" s="244" t="str">
        <f>E55</f>
        <v>PFD</v>
      </c>
      <c r="F56" s="223" t="s">
        <v>35</v>
      </c>
      <c r="G56" s="245">
        <f>$P$30</f>
        <v>0</v>
      </c>
      <c r="H56" s="223">
        <v>0.2</v>
      </c>
      <c r="I56" s="82">
        <f t="shared" si="22"/>
        <v>0</v>
      </c>
      <c r="J56" s="82">
        <f>I56*4%+(I56/30)*0.5</f>
        <v>0</v>
      </c>
      <c r="K56" s="82">
        <v>0</v>
      </c>
      <c r="L56" s="269"/>
      <c r="M56" s="183">
        <f>SUM(I56:L56)</f>
        <v>0</v>
      </c>
      <c r="N56" s="419" t="s">
        <v>66</v>
      </c>
      <c r="O56" s="420"/>
      <c r="P56" s="421"/>
    </row>
    <row r="57" spans="1:18" s="99" customFormat="1" ht="53.5" hidden="1">
      <c r="A57" s="286"/>
      <c r="B57" s="417" t="str">
        <f>$D$33</f>
        <v>OPTIC WHITE  -  NAVY LUREX</v>
      </c>
      <c r="C57" s="417"/>
      <c r="D57" s="417"/>
      <c r="E57" s="287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8"/>
    </row>
    <row r="58" spans="1:18" s="69" customFormat="1" ht="32.5" hidden="1">
      <c r="A58" s="223">
        <v>1</v>
      </c>
      <c r="B58" s="351" t="str">
        <f>B55</f>
        <v>100% COTTON O/E FLEECE 420GSM</v>
      </c>
      <c r="C58" s="351"/>
      <c r="D58" s="244" t="s">
        <v>62</v>
      </c>
      <c r="E58" s="244" t="s">
        <v>41</v>
      </c>
      <c r="F58" s="223" t="s">
        <v>35</v>
      </c>
      <c r="G58" s="245">
        <f>$P$35</f>
        <v>0</v>
      </c>
      <c r="H58" s="223">
        <v>0.96</v>
      </c>
      <c r="I58" s="82">
        <f t="shared" ref="I58:I59" si="23">G58*H58</f>
        <v>0</v>
      </c>
      <c r="J58" s="82">
        <f>I58*8.7%+(I58/30)*0.5+2</f>
        <v>2</v>
      </c>
      <c r="K58" s="82">
        <v>0</v>
      </c>
      <c r="L58" s="269"/>
      <c r="M58" s="183">
        <f>SUM(I58:L58)</f>
        <v>2</v>
      </c>
      <c r="N58" s="419" t="s">
        <v>66</v>
      </c>
      <c r="O58" s="420"/>
      <c r="P58" s="421"/>
      <c r="R58" s="184"/>
    </row>
    <row r="59" spans="1:18" s="69" customFormat="1" ht="32.5" hidden="1">
      <c r="A59" s="223">
        <v>2</v>
      </c>
      <c r="B59" s="351" t="s">
        <v>64</v>
      </c>
      <c r="C59" s="351"/>
      <c r="D59" s="244" t="s">
        <v>65</v>
      </c>
      <c r="E59" s="244" t="str">
        <f>E58</f>
        <v>PFD</v>
      </c>
      <c r="F59" s="223" t="s">
        <v>35</v>
      </c>
      <c r="G59" s="245">
        <f>$P$35</f>
        <v>0</v>
      </c>
      <c r="H59" s="223">
        <v>0.21</v>
      </c>
      <c r="I59" s="82">
        <f t="shared" si="23"/>
        <v>0</v>
      </c>
      <c r="J59" s="82">
        <f>I59*3.5%+(I59/30)*0.5+1</f>
        <v>1</v>
      </c>
      <c r="K59" s="82">
        <v>0</v>
      </c>
      <c r="L59" s="269"/>
      <c r="M59" s="183">
        <f>SUM(I59:L59)</f>
        <v>1</v>
      </c>
      <c r="N59" s="419" t="s">
        <v>66</v>
      </c>
      <c r="O59" s="420"/>
      <c r="P59" s="421"/>
    </row>
    <row r="60" spans="1:18" s="99" customFormat="1" ht="53.5" hidden="1">
      <c r="A60" s="286"/>
      <c r="B60" s="417" t="str">
        <f>$D$38</f>
        <v>GOLD FUSION</v>
      </c>
      <c r="C60" s="417"/>
      <c r="D60" s="417"/>
      <c r="E60" s="287"/>
      <c r="F60" s="287"/>
      <c r="G60" s="287"/>
      <c r="H60" s="287"/>
      <c r="I60" s="287"/>
      <c r="J60" s="287"/>
      <c r="K60" s="287"/>
      <c r="L60" s="287"/>
      <c r="M60" s="287"/>
      <c r="N60" s="287"/>
      <c r="O60" s="287"/>
      <c r="P60" s="288"/>
    </row>
    <row r="61" spans="1:18" s="69" customFormat="1" ht="32.5" hidden="1">
      <c r="A61" s="223">
        <v>1</v>
      </c>
      <c r="B61" s="351" t="str">
        <f>B58</f>
        <v>100% COTTON O/E FLEECE 420GSM</v>
      </c>
      <c r="C61" s="351"/>
      <c r="D61" s="244" t="s">
        <v>62</v>
      </c>
      <c r="E61" s="244" t="s">
        <v>41</v>
      </c>
      <c r="F61" s="223" t="s">
        <v>35</v>
      </c>
      <c r="G61" s="245">
        <f>$P$40</f>
        <v>0</v>
      </c>
      <c r="H61" s="223">
        <v>1.37</v>
      </c>
      <c r="I61" s="82">
        <f t="shared" ref="I61:I62" si="24">G61*H61</f>
        <v>0</v>
      </c>
      <c r="J61" s="82">
        <f>I61*6.6%+(I61/30)*0.5</f>
        <v>0</v>
      </c>
      <c r="K61" s="82">
        <v>0</v>
      </c>
      <c r="L61" s="269"/>
      <c r="M61" s="183">
        <f>SUM(I61:L61)</f>
        <v>0</v>
      </c>
      <c r="N61" s="419" t="s">
        <v>66</v>
      </c>
      <c r="O61" s="420"/>
      <c r="P61" s="421"/>
      <c r="R61" s="184"/>
    </row>
    <row r="62" spans="1:18" s="69" customFormat="1" ht="32.5" hidden="1">
      <c r="A62" s="223">
        <v>2</v>
      </c>
      <c r="B62" s="351" t="s">
        <v>67</v>
      </c>
      <c r="C62" s="351"/>
      <c r="D62" s="244" t="s">
        <v>65</v>
      </c>
      <c r="E62" s="244" t="str">
        <f>E61</f>
        <v>PFD</v>
      </c>
      <c r="F62" s="223" t="s">
        <v>35</v>
      </c>
      <c r="G62" s="245">
        <f>$P$40</f>
        <v>0</v>
      </c>
      <c r="H62" s="223">
        <v>0.2</v>
      </c>
      <c r="I62" s="82">
        <f t="shared" si="24"/>
        <v>0</v>
      </c>
      <c r="J62" s="82">
        <f>I62*4%+(I62/30)*0.5</f>
        <v>0</v>
      </c>
      <c r="K62" s="82">
        <v>0</v>
      </c>
      <c r="L62" s="269"/>
      <c r="M62" s="183">
        <f>SUM(I62:L62)</f>
        <v>0</v>
      </c>
      <c r="N62" s="419" t="s">
        <v>66</v>
      </c>
      <c r="O62" s="420"/>
      <c r="P62" s="421"/>
    </row>
    <row r="63" spans="1:18" s="116" customFormat="1" ht="33" thickBot="1">
      <c r="B63" s="113" t="s">
        <v>68</v>
      </c>
      <c r="C63" s="117"/>
      <c r="D63" s="117"/>
      <c r="E63" s="117"/>
      <c r="G63" s="118"/>
      <c r="P63" s="119"/>
    </row>
    <row r="64" spans="1:18" s="122" customFormat="1" ht="96">
      <c r="A64" s="356" t="s">
        <v>69</v>
      </c>
      <c r="B64" s="357"/>
      <c r="C64" s="357"/>
      <c r="D64" s="357"/>
      <c r="E64" s="358"/>
      <c r="F64" s="120" t="s">
        <v>70</v>
      </c>
      <c r="G64" s="120" t="s">
        <v>71</v>
      </c>
      <c r="H64" s="425" t="s">
        <v>72</v>
      </c>
      <c r="I64" s="426"/>
      <c r="J64" s="121" t="s">
        <v>53</v>
      </c>
      <c r="K64" s="120" t="s">
        <v>73</v>
      </c>
      <c r="L64" s="120" t="s">
        <v>74</v>
      </c>
      <c r="M64" s="189" t="s">
        <v>75</v>
      </c>
      <c r="N64" s="189" t="s">
        <v>76</v>
      </c>
      <c r="O64" s="189" t="s">
        <v>77</v>
      </c>
      <c r="P64" s="189" t="s">
        <v>78</v>
      </c>
    </row>
    <row r="65" spans="1:19" s="122" customFormat="1" ht="32.5">
      <c r="A65" s="76">
        <v>1</v>
      </c>
      <c r="B65" s="353" t="s">
        <v>79</v>
      </c>
      <c r="C65" s="354"/>
      <c r="D65" s="354"/>
      <c r="E65" s="355"/>
      <c r="F65" s="77" t="s">
        <v>41</v>
      </c>
      <c r="G65" s="185" t="s">
        <v>83</v>
      </c>
      <c r="H65" s="346" t="str">
        <f>+D18</f>
        <v>IVORY</v>
      </c>
      <c r="I65" s="347"/>
      <c r="J65" s="208" t="s">
        <v>80</v>
      </c>
      <c r="K65" s="245">
        <f>+I20</f>
        <v>8</v>
      </c>
      <c r="L65" s="80">
        <f>175/5000</f>
        <v>3.5000000000000003E-2</v>
      </c>
      <c r="M65" s="81">
        <f t="shared" ref="M65:M84" si="25">K65*L65</f>
        <v>0.28000000000000003</v>
      </c>
      <c r="N65" s="187"/>
      <c r="O65" s="83">
        <f>ROUNDUP(SUM(M65:N65),0)</f>
        <v>1</v>
      </c>
      <c r="P65" s="428" t="s">
        <v>63</v>
      </c>
      <c r="Q65" s="352" t="s">
        <v>81</v>
      </c>
      <c r="R65" s="352"/>
      <c r="S65" s="122" t="str">
        <f>$D$18</f>
        <v>IVORY</v>
      </c>
    </row>
    <row r="66" spans="1:19" s="122" customFormat="1" ht="32.5">
      <c r="A66" s="76">
        <v>1</v>
      </c>
      <c r="B66" s="353" t="s">
        <v>79</v>
      </c>
      <c r="C66" s="354"/>
      <c r="D66" s="354"/>
      <c r="E66" s="355"/>
      <c r="F66" s="77" t="str">
        <f>+F65</f>
        <v>PFD</v>
      </c>
      <c r="G66" s="185"/>
      <c r="H66" s="346" t="str">
        <f>$D$23</f>
        <v>GREEN</v>
      </c>
      <c r="I66" s="347"/>
      <c r="J66" s="208" t="s">
        <v>80</v>
      </c>
      <c r="K66" s="245">
        <f>+P42</f>
        <v>8</v>
      </c>
      <c r="L66" s="80">
        <f>175/5000</f>
        <v>3.5000000000000003E-2</v>
      </c>
      <c r="M66" s="81">
        <f t="shared" si="25"/>
        <v>0.28000000000000003</v>
      </c>
      <c r="N66" s="187"/>
      <c r="O66" s="83">
        <f>ROUNDUP(SUM(M66:N66),0)</f>
        <v>1</v>
      </c>
      <c r="P66" s="429"/>
      <c r="Q66" s="352"/>
      <c r="R66" s="352"/>
      <c r="S66" s="122" t="str">
        <f>$D$23</f>
        <v>GREEN</v>
      </c>
    </row>
    <row r="67" spans="1:19" s="122" customFormat="1" ht="32.5" hidden="1">
      <c r="A67" s="76">
        <v>2</v>
      </c>
      <c r="B67" s="353" t="s">
        <v>84</v>
      </c>
      <c r="C67" s="354"/>
      <c r="D67" s="354"/>
      <c r="E67" s="355"/>
      <c r="F67" s="77" t="str">
        <f>H67</f>
        <v>IVORY</v>
      </c>
      <c r="G67" s="185"/>
      <c r="H67" s="346" t="str">
        <f>$D$18</f>
        <v>IVORY</v>
      </c>
      <c r="I67" s="347"/>
      <c r="J67" s="208" t="s">
        <v>80</v>
      </c>
      <c r="K67" s="245">
        <f>+K65</f>
        <v>8</v>
      </c>
      <c r="L67" s="80">
        <f>20/4500</f>
        <v>4.4444444444444444E-3</v>
      </c>
      <c r="M67" s="81">
        <f t="shared" si="25"/>
        <v>3.5555555555555556E-2</v>
      </c>
      <c r="N67" s="187"/>
      <c r="O67" s="83">
        <f t="shared" ref="O67:O77" si="26">ROUNDUP(SUM(M67:N67),0)</f>
        <v>1</v>
      </c>
      <c r="P67" s="429"/>
      <c r="Q67" s="352" t="s">
        <v>85</v>
      </c>
      <c r="R67" s="352"/>
    </row>
    <row r="68" spans="1:19" s="122" customFormat="1" ht="32.5" hidden="1">
      <c r="A68" s="76">
        <v>2</v>
      </c>
      <c r="B68" s="353" t="s">
        <v>84</v>
      </c>
      <c r="C68" s="354"/>
      <c r="D68" s="354"/>
      <c r="E68" s="355"/>
      <c r="F68" s="77" t="str">
        <f>H68</f>
        <v>GREEN</v>
      </c>
      <c r="G68" s="185"/>
      <c r="H68" s="346" t="str">
        <f>$D$23</f>
        <v>GREEN</v>
      </c>
      <c r="I68" s="347"/>
      <c r="J68" s="208" t="s">
        <v>80</v>
      </c>
      <c r="K68" s="245">
        <f>+K67</f>
        <v>8</v>
      </c>
      <c r="L68" s="80">
        <f>20/4500</f>
        <v>4.4444444444444444E-3</v>
      </c>
      <c r="M68" s="81">
        <f t="shared" si="25"/>
        <v>3.5555555555555556E-2</v>
      </c>
      <c r="N68" s="187"/>
      <c r="O68" s="83">
        <f t="shared" ref="O68:O69" si="27">ROUNDUP(SUM(M68:N68),0)</f>
        <v>1</v>
      </c>
      <c r="P68" s="429"/>
      <c r="Q68" s="352"/>
      <c r="R68" s="352"/>
    </row>
    <row r="69" spans="1:19" s="122" customFormat="1" ht="32.5">
      <c r="A69" s="76">
        <v>3</v>
      </c>
      <c r="B69" s="353" t="s">
        <v>86</v>
      </c>
      <c r="C69" s="354"/>
      <c r="D69" s="354"/>
      <c r="E69" s="355"/>
      <c r="F69" s="77" t="s">
        <v>82</v>
      </c>
      <c r="G69" s="185"/>
      <c r="H69" s="346" t="str">
        <f>$D$18</f>
        <v>IVORY</v>
      </c>
      <c r="I69" s="347"/>
      <c r="J69" s="208" t="s">
        <v>87</v>
      </c>
      <c r="K69" s="245">
        <f>+K65</f>
        <v>8</v>
      </c>
      <c r="L69" s="80">
        <f>10/4500</f>
        <v>2.2222222222222222E-3</v>
      </c>
      <c r="M69" s="81">
        <f t="shared" ref="M69:M70" si="28">K69*L69</f>
        <v>1.7777777777777778E-2</v>
      </c>
      <c r="N69" s="187"/>
      <c r="O69" s="83">
        <f t="shared" si="27"/>
        <v>1</v>
      </c>
      <c r="P69" s="429"/>
      <c r="Q69" s="352" t="s">
        <v>88</v>
      </c>
      <c r="R69" s="352"/>
    </row>
    <row r="70" spans="1:19" s="122" customFormat="1" ht="32.5">
      <c r="A70" s="76">
        <v>3</v>
      </c>
      <c r="B70" s="353" t="s">
        <v>86</v>
      </c>
      <c r="C70" s="354"/>
      <c r="D70" s="354"/>
      <c r="E70" s="355"/>
      <c r="F70" s="77" t="s">
        <v>82</v>
      </c>
      <c r="G70" s="185"/>
      <c r="H70" s="346" t="str">
        <f>$D$23</f>
        <v>GREEN</v>
      </c>
      <c r="I70" s="347"/>
      <c r="J70" s="208" t="s">
        <v>87</v>
      </c>
      <c r="K70" s="245">
        <f>+K66</f>
        <v>8</v>
      </c>
      <c r="L70" s="80">
        <f>10/4500</f>
        <v>2.2222222222222222E-3</v>
      </c>
      <c r="M70" s="81">
        <f t="shared" si="28"/>
        <v>1.7777777777777778E-2</v>
      </c>
      <c r="N70" s="187"/>
      <c r="O70" s="83">
        <f t="shared" ref="O70" si="29">ROUNDUP(SUM(M70:N70),0)</f>
        <v>1</v>
      </c>
      <c r="P70" s="429"/>
      <c r="Q70" s="352"/>
      <c r="R70" s="352"/>
    </row>
    <row r="71" spans="1:19" s="122" customFormat="1" ht="53">
      <c r="A71" s="76">
        <v>4</v>
      </c>
      <c r="B71" s="353" t="s">
        <v>89</v>
      </c>
      <c r="C71" s="354"/>
      <c r="D71" s="354"/>
      <c r="E71" s="355"/>
      <c r="F71" s="77" t="s">
        <v>90</v>
      </c>
      <c r="G71" s="185"/>
      <c r="H71" s="346" t="str">
        <f>$D$18</f>
        <v>IVORY</v>
      </c>
      <c r="I71" s="347"/>
      <c r="J71" s="208" t="s">
        <v>87</v>
      </c>
      <c r="K71" s="245">
        <f>+K65</f>
        <v>8</v>
      </c>
      <c r="L71" s="80">
        <v>1</v>
      </c>
      <c r="M71" s="81">
        <f t="shared" si="25"/>
        <v>8</v>
      </c>
      <c r="N71" s="187"/>
      <c r="O71" s="83">
        <f t="shared" ref="O71" si="30">ROUNDUP(SUM(M71:N71),0)</f>
        <v>8</v>
      </c>
      <c r="P71" s="429"/>
      <c r="Q71" s="352" t="s">
        <v>91</v>
      </c>
      <c r="R71" s="352" t="s">
        <v>92</v>
      </c>
    </row>
    <row r="72" spans="1:19" s="122" customFormat="1" ht="53">
      <c r="A72" s="76">
        <v>4</v>
      </c>
      <c r="B72" s="353" t="s">
        <v>89</v>
      </c>
      <c r="C72" s="354"/>
      <c r="D72" s="354"/>
      <c r="E72" s="355"/>
      <c r="F72" s="77" t="s">
        <v>90</v>
      </c>
      <c r="G72" s="185"/>
      <c r="H72" s="346" t="str">
        <f>+H66</f>
        <v>GREEN</v>
      </c>
      <c r="I72" s="347"/>
      <c r="J72" s="208" t="s">
        <v>87</v>
      </c>
      <c r="K72" s="245">
        <f>+K66</f>
        <v>8</v>
      </c>
      <c r="L72" s="80">
        <v>1</v>
      </c>
      <c r="M72" s="81">
        <f t="shared" ref="M72" si="31">K72*L72</f>
        <v>8</v>
      </c>
      <c r="N72" s="187"/>
      <c r="O72" s="83">
        <f t="shared" ref="O72" si="32">ROUNDUP(SUM(M72:N72),0)</f>
        <v>8</v>
      </c>
      <c r="P72" s="429"/>
      <c r="Q72" s="352" t="s">
        <v>91</v>
      </c>
      <c r="R72" s="352" t="s">
        <v>92</v>
      </c>
    </row>
    <row r="73" spans="1:19" s="122" customFormat="1" ht="53" hidden="1">
      <c r="A73" s="76">
        <v>2</v>
      </c>
      <c r="B73" s="348" t="s">
        <v>93</v>
      </c>
      <c r="C73" s="349"/>
      <c r="D73" s="349"/>
      <c r="E73" s="350"/>
      <c r="F73" s="77" t="s">
        <v>90</v>
      </c>
      <c r="G73" s="185"/>
      <c r="H73" s="346"/>
      <c r="I73" s="347"/>
      <c r="J73" s="208" t="s">
        <v>87</v>
      </c>
      <c r="K73" s="245">
        <v>10</v>
      </c>
      <c r="L73" s="80">
        <v>1</v>
      </c>
      <c r="M73" s="81">
        <f t="shared" si="25"/>
        <v>10</v>
      </c>
      <c r="N73" s="187"/>
      <c r="O73" s="83">
        <f t="shared" ref="O73:O75" si="33">ROUNDUP(SUM(M73:N73),0)</f>
        <v>10</v>
      </c>
      <c r="P73" s="430"/>
      <c r="Q73" s="344" t="s">
        <v>94</v>
      </c>
      <c r="R73" s="345" t="s">
        <v>94</v>
      </c>
    </row>
    <row r="74" spans="1:19" s="122" customFormat="1" ht="53" hidden="1">
      <c r="A74" s="76">
        <v>4</v>
      </c>
      <c r="B74" s="348" t="s">
        <v>89</v>
      </c>
      <c r="C74" s="349"/>
      <c r="D74" s="349"/>
      <c r="E74" s="350"/>
      <c r="F74" s="77" t="s">
        <v>90</v>
      </c>
      <c r="G74" s="185"/>
      <c r="H74" s="346" t="str">
        <f>$D$28</f>
        <v>OPTIC WHITE  -  WHITE LUREX</v>
      </c>
      <c r="I74" s="347"/>
      <c r="J74" s="208" t="s">
        <v>87</v>
      </c>
      <c r="K74" s="245">
        <v>10</v>
      </c>
      <c r="L74" s="80">
        <v>1</v>
      </c>
      <c r="M74" s="81">
        <f t="shared" si="25"/>
        <v>10</v>
      </c>
      <c r="N74" s="187"/>
      <c r="O74" s="83">
        <f t="shared" ref="O74" si="34">ROUNDUP(SUM(M74:N74),0)</f>
        <v>10</v>
      </c>
      <c r="P74" s="429"/>
      <c r="Q74" s="344" t="s">
        <v>91</v>
      </c>
      <c r="R74" s="345" t="s">
        <v>92</v>
      </c>
    </row>
    <row r="75" spans="1:19" s="122" customFormat="1" ht="53" hidden="1">
      <c r="A75" s="76">
        <v>4</v>
      </c>
      <c r="B75" s="348" t="s">
        <v>89</v>
      </c>
      <c r="C75" s="349"/>
      <c r="D75" s="349"/>
      <c r="E75" s="350"/>
      <c r="F75" s="77" t="s">
        <v>90</v>
      </c>
      <c r="G75" s="185"/>
      <c r="H75" s="346" t="str">
        <f>$D$33</f>
        <v>OPTIC WHITE  -  NAVY LUREX</v>
      </c>
      <c r="I75" s="347"/>
      <c r="J75" s="208" t="s">
        <v>87</v>
      </c>
      <c r="K75" s="245">
        <v>10</v>
      </c>
      <c r="L75" s="80">
        <v>1</v>
      </c>
      <c r="M75" s="81">
        <f t="shared" ref="M75:M76" si="35">K75*L75</f>
        <v>10</v>
      </c>
      <c r="N75" s="187"/>
      <c r="O75" s="83">
        <f t="shared" si="33"/>
        <v>10</v>
      </c>
      <c r="P75" s="429"/>
      <c r="Q75" s="344" t="s">
        <v>91</v>
      </c>
      <c r="R75" s="345" t="s">
        <v>92</v>
      </c>
    </row>
    <row r="76" spans="1:19" s="122" customFormat="1" ht="53" hidden="1">
      <c r="A76" s="76">
        <v>4</v>
      </c>
      <c r="B76" s="348" t="s">
        <v>89</v>
      </c>
      <c r="C76" s="349"/>
      <c r="D76" s="349"/>
      <c r="E76" s="350"/>
      <c r="F76" s="77" t="s">
        <v>90</v>
      </c>
      <c r="G76" s="185"/>
      <c r="H76" s="346" t="str">
        <f>$D$38</f>
        <v>GOLD FUSION</v>
      </c>
      <c r="I76" s="347"/>
      <c r="J76" s="208" t="s">
        <v>87</v>
      </c>
      <c r="K76" s="245">
        <v>10</v>
      </c>
      <c r="L76" s="80">
        <v>1</v>
      </c>
      <c r="M76" s="81">
        <f t="shared" si="35"/>
        <v>10</v>
      </c>
      <c r="N76" s="187"/>
      <c r="O76" s="83">
        <f t="shared" ref="O76" si="36">ROUNDUP(SUM(M76:N76),0)</f>
        <v>10</v>
      </c>
      <c r="P76" s="429"/>
      <c r="Q76" s="301" t="s">
        <v>94</v>
      </c>
      <c r="R76" s="301" t="s">
        <v>94</v>
      </c>
    </row>
    <row r="77" spans="1:19" s="122" customFormat="1" ht="53">
      <c r="A77" s="76">
        <v>5</v>
      </c>
      <c r="B77" s="353" t="s">
        <v>95</v>
      </c>
      <c r="C77" s="354"/>
      <c r="D77" s="354"/>
      <c r="E77" s="355"/>
      <c r="F77" s="77" t="s">
        <v>96</v>
      </c>
      <c r="G77" s="185"/>
      <c r="H77" s="346" t="str">
        <f>$D$18</f>
        <v>IVORY</v>
      </c>
      <c r="I77" s="347"/>
      <c r="J77" s="208" t="s">
        <v>87</v>
      </c>
      <c r="K77" s="245">
        <f>+K65</f>
        <v>8</v>
      </c>
      <c r="L77" s="80">
        <v>1</v>
      </c>
      <c r="M77" s="81">
        <f t="shared" si="25"/>
        <v>8</v>
      </c>
      <c r="N77" s="187"/>
      <c r="O77" s="83">
        <f t="shared" si="26"/>
        <v>8</v>
      </c>
      <c r="P77" s="429"/>
      <c r="Q77" s="352" t="s">
        <v>97</v>
      </c>
      <c r="R77" s="352" t="s">
        <v>98</v>
      </c>
    </row>
    <row r="78" spans="1:19" s="122" customFormat="1" ht="53">
      <c r="A78" s="76">
        <v>5</v>
      </c>
      <c r="B78" s="353" t="s">
        <v>95</v>
      </c>
      <c r="C78" s="354"/>
      <c r="D78" s="354"/>
      <c r="E78" s="355"/>
      <c r="F78" s="77" t="s">
        <v>96</v>
      </c>
      <c r="G78" s="185"/>
      <c r="H78" s="346" t="str">
        <f>$D$23</f>
        <v>GREEN</v>
      </c>
      <c r="I78" s="347"/>
      <c r="J78" s="208" t="s">
        <v>87</v>
      </c>
      <c r="K78" s="245">
        <f>+K66</f>
        <v>8</v>
      </c>
      <c r="L78" s="80">
        <v>1</v>
      </c>
      <c r="M78" s="81">
        <f t="shared" si="25"/>
        <v>8</v>
      </c>
      <c r="N78" s="187"/>
      <c r="O78" s="83">
        <f t="shared" ref="O78:O82" si="37">ROUNDUP(SUM(M78:N78),0)</f>
        <v>8</v>
      </c>
      <c r="P78" s="429"/>
      <c r="Q78" s="352" t="s">
        <v>94</v>
      </c>
      <c r="R78" s="352" t="s">
        <v>94</v>
      </c>
    </row>
    <row r="79" spans="1:19" s="122" customFormat="1" ht="53" hidden="1">
      <c r="A79" s="76">
        <v>5</v>
      </c>
      <c r="B79" s="353" t="s">
        <v>95</v>
      </c>
      <c r="C79" s="354"/>
      <c r="D79" s="354"/>
      <c r="E79" s="355"/>
      <c r="F79" s="77" t="s">
        <v>96</v>
      </c>
      <c r="G79" s="185"/>
      <c r="H79" s="346" t="str">
        <f>$D$28</f>
        <v>OPTIC WHITE  -  WHITE LUREX</v>
      </c>
      <c r="I79" s="347"/>
      <c r="J79" s="208" t="s">
        <v>87</v>
      </c>
      <c r="K79" s="245">
        <v>10</v>
      </c>
      <c r="L79" s="80">
        <v>1</v>
      </c>
      <c r="M79" s="81">
        <f t="shared" ref="M79" si="38">K79*L79</f>
        <v>10</v>
      </c>
      <c r="N79" s="187"/>
      <c r="O79" s="83">
        <f t="shared" si="37"/>
        <v>10</v>
      </c>
      <c r="P79" s="429"/>
      <c r="Q79" s="352" t="s">
        <v>97</v>
      </c>
      <c r="R79" s="352" t="s">
        <v>98</v>
      </c>
    </row>
    <row r="80" spans="1:19" s="122" customFormat="1" ht="53" hidden="1">
      <c r="A80" s="76">
        <v>5</v>
      </c>
      <c r="B80" s="348" t="s">
        <v>95</v>
      </c>
      <c r="C80" s="349"/>
      <c r="D80" s="349"/>
      <c r="E80" s="350"/>
      <c r="F80" s="77" t="s">
        <v>96</v>
      </c>
      <c r="G80" s="185"/>
      <c r="H80" s="346" t="str">
        <f>$D$33</f>
        <v>OPTIC WHITE  -  NAVY LUREX</v>
      </c>
      <c r="I80" s="347"/>
      <c r="J80" s="208" t="s">
        <v>87</v>
      </c>
      <c r="K80" s="245">
        <v>10</v>
      </c>
      <c r="L80" s="80">
        <v>1</v>
      </c>
      <c r="M80" s="81">
        <f>K80*L80</f>
        <v>10</v>
      </c>
      <c r="N80" s="187"/>
      <c r="O80" s="83">
        <f>ROUNDUP(SUM(M80:N80),0)</f>
        <v>10</v>
      </c>
      <c r="P80" s="429"/>
      <c r="Q80" s="352" t="s">
        <v>94</v>
      </c>
      <c r="R80" s="352" t="s">
        <v>94</v>
      </c>
    </row>
    <row r="81" spans="1:18" s="122" customFormat="1" ht="53" hidden="1">
      <c r="A81" s="76"/>
      <c r="B81" s="353" t="s">
        <v>95</v>
      </c>
      <c r="C81" s="354"/>
      <c r="D81" s="354"/>
      <c r="E81" s="355"/>
      <c r="F81" s="77" t="s">
        <v>96</v>
      </c>
      <c r="G81" s="185"/>
      <c r="H81" s="346" t="str">
        <f>$D$38</f>
        <v>GOLD FUSION</v>
      </c>
      <c r="I81" s="347"/>
      <c r="J81" s="208" t="s">
        <v>87</v>
      </c>
      <c r="K81" s="245">
        <v>10</v>
      </c>
      <c r="L81" s="80">
        <v>1</v>
      </c>
      <c r="M81" s="81">
        <f>K81*L81</f>
        <v>10</v>
      </c>
      <c r="N81" s="187"/>
      <c r="O81" s="83">
        <f>ROUNDUP(SUM(M81:N81),0)</f>
        <v>10</v>
      </c>
      <c r="P81" s="429"/>
      <c r="Q81" s="301"/>
      <c r="R81" s="301"/>
    </row>
    <row r="82" spans="1:18" s="122" customFormat="1" ht="53" hidden="1">
      <c r="A82" s="76">
        <v>6</v>
      </c>
      <c r="B82" s="351" t="s">
        <v>99</v>
      </c>
      <c r="C82" s="351"/>
      <c r="D82" s="351"/>
      <c r="E82" s="351"/>
      <c r="F82" s="77" t="s">
        <v>96</v>
      </c>
      <c r="G82" s="185"/>
      <c r="H82" s="346" t="str">
        <f>$D$18</f>
        <v>IVORY</v>
      </c>
      <c r="I82" s="347"/>
      <c r="J82" s="208" t="s">
        <v>87</v>
      </c>
      <c r="K82" s="245">
        <f>+K65</f>
        <v>8</v>
      </c>
      <c r="L82" s="80">
        <v>1</v>
      </c>
      <c r="M82" s="81">
        <f t="shared" si="25"/>
        <v>8</v>
      </c>
      <c r="N82" s="187"/>
      <c r="O82" s="83">
        <f t="shared" si="37"/>
        <v>8</v>
      </c>
      <c r="P82" s="429"/>
      <c r="Q82" s="352" t="s">
        <v>100</v>
      </c>
      <c r="R82" s="352" t="s">
        <v>101</v>
      </c>
    </row>
    <row r="83" spans="1:18" s="122" customFormat="1" ht="53" hidden="1">
      <c r="A83" s="76">
        <v>6</v>
      </c>
      <c r="B83" s="348" t="s">
        <v>99</v>
      </c>
      <c r="C83" s="349"/>
      <c r="D83" s="349"/>
      <c r="E83" s="350"/>
      <c r="F83" s="77" t="s">
        <v>96</v>
      </c>
      <c r="G83" s="185"/>
      <c r="H83" s="346" t="str">
        <f>$D$23</f>
        <v>GREEN</v>
      </c>
      <c r="I83" s="347"/>
      <c r="J83" s="208" t="s">
        <v>87</v>
      </c>
      <c r="K83" s="245">
        <f>+K66</f>
        <v>8</v>
      </c>
      <c r="L83" s="80">
        <v>1</v>
      </c>
      <c r="M83" s="81">
        <f t="shared" si="25"/>
        <v>8</v>
      </c>
      <c r="N83" s="187"/>
      <c r="O83" s="83">
        <f t="shared" ref="O83:O86" si="39">ROUNDUP(SUM(M83:N83),0)</f>
        <v>8</v>
      </c>
      <c r="P83" s="429"/>
      <c r="Q83" s="352"/>
      <c r="R83" s="352"/>
    </row>
    <row r="84" spans="1:18" s="122" customFormat="1" ht="32.5">
      <c r="A84" s="76">
        <v>7</v>
      </c>
      <c r="B84" s="351" t="s">
        <v>264</v>
      </c>
      <c r="C84" s="351"/>
      <c r="D84" s="351"/>
      <c r="E84" s="351"/>
      <c r="F84" s="77" t="s">
        <v>82</v>
      </c>
      <c r="G84" s="185"/>
      <c r="H84" s="346" t="str">
        <f>+H65</f>
        <v>IVORY</v>
      </c>
      <c r="I84" s="347"/>
      <c r="J84" s="208" t="s">
        <v>87</v>
      </c>
      <c r="K84" s="245">
        <f>+K65</f>
        <v>8</v>
      </c>
      <c r="L84" s="80">
        <v>1</v>
      </c>
      <c r="M84" s="81">
        <f t="shared" si="25"/>
        <v>8</v>
      </c>
      <c r="N84" s="187"/>
      <c r="O84" s="83">
        <f t="shared" ref="O84" si="40">ROUNDUP(SUM(M84:N84),0)</f>
        <v>8</v>
      </c>
      <c r="P84" s="429"/>
      <c r="Q84" s="352" t="s">
        <v>100</v>
      </c>
      <c r="R84" s="352" t="s">
        <v>101</v>
      </c>
    </row>
    <row r="85" spans="1:18" s="122" customFormat="1" ht="35.5" customHeight="1">
      <c r="A85" s="76">
        <v>7</v>
      </c>
      <c r="B85" s="351" t="s">
        <v>264</v>
      </c>
      <c r="C85" s="351"/>
      <c r="D85" s="351"/>
      <c r="E85" s="351"/>
      <c r="F85" s="77" t="s">
        <v>82</v>
      </c>
      <c r="G85" s="185"/>
      <c r="H85" s="346" t="str">
        <f>+H66</f>
        <v>GREEN</v>
      </c>
      <c r="I85" s="347"/>
      <c r="J85" s="208" t="s">
        <v>87</v>
      </c>
      <c r="K85" s="245">
        <f>+K66</f>
        <v>8</v>
      </c>
      <c r="L85" s="80">
        <v>1</v>
      </c>
      <c r="M85" s="81">
        <f t="shared" ref="M85:M88" si="41">K85*L85</f>
        <v>8</v>
      </c>
      <c r="N85" s="187"/>
      <c r="O85" s="83">
        <f t="shared" si="39"/>
        <v>8</v>
      </c>
      <c r="P85" s="429"/>
      <c r="Q85" s="352" t="s">
        <v>100</v>
      </c>
      <c r="R85" s="352" t="s">
        <v>101</v>
      </c>
    </row>
    <row r="86" spans="1:18" s="122" customFormat="1" ht="32.5">
      <c r="A86" s="76">
        <v>8</v>
      </c>
      <c r="B86" s="351" t="s">
        <v>265</v>
      </c>
      <c r="C86" s="351"/>
      <c r="D86" s="351"/>
      <c r="E86" s="351"/>
      <c r="F86" s="77" t="s">
        <v>41</v>
      </c>
      <c r="G86" s="185"/>
      <c r="H86" s="346" t="str">
        <f>+H67</f>
        <v>IVORY</v>
      </c>
      <c r="I86" s="347"/>
      <c r="J86" s="208" t="s">
        <v>87</v>
      </c>
      <c r="K86" s="245">
        <f>+K67</f>
        <v>8</v>
      </c>
      <c r="L86" s="80">
        <v>1</v>
      </c>
      <c r="M86" s="81">
        <f t="shared" si="41"/>
        <v>8</v>
      </c>
      <c r="N86" s="187"/>
      <c r="O86" s="83">
        <f t="shared" si="39"/>
        <v>8</v>
      </c>
      <c r="P86" s="429"/>
      <c r="Q86" s="352" t="s">
        <v>100</v>
      </c>
      <c r="R86" s="352" t="s">
        <v>101</v>
      </c>
    </row>
    <row r="87" spans="1:18" s="122" customFormat="1" ht="35.5" customHeight="1">
      <c r="A87" s="76">
        <v>8</v>
      </c>
      <c r="B87" s="351" t="s">
        <v>265</v>
      </c>
      <c r="C87" s="351"/>
      <c r="D87" s="351"/>
      <c r="E87" s="351"/>
      <c r="F87" s="77" t="s">
        <v>41</v>
      </c>
      <c r="G87" s="185"/>
      <c r="H87" s="346" t="str">
        <f>+H68</f>
        <v>GREEN</v>
      </c>
      <c r="I87" s="347"/>
      <c r="J87" s="208" t="s">
        <v>87</v>
      </c>
      <c r="K87" s="245">
        <f>+K68</f>
        <v>8</v>
      </c>
      <c r="L87" s="80">
        <v>1</v>
      </c>
      <c r="M87" s="81">
        <f t="shared" ref="M87" si="42">K87*L87</f>
        <v>8</v>
      </c>
      <c r="N87" s="187"/>
      <c r="O87" s="83">
        <f t="shared" ref="O87" si="43">ROUNDUP(SUM(M87:N87),0)</f>
        <v>8</v>
      </c>
      <c r="P87" s="429"/>
      <c r="Q87" s="352" t="s">
        <v>100</v>
      </c>
      <c r="R87" s="352" t="s">
        <v>101</v>
      </c>
    </row>
    <row r="88" spans="1:18" s="122" customFormat="1" ht="53" hidden="1">
      <c r="A88" s="76">
        <v>6</v>
      </c>
      <c r="B88" s="348" t="s">
        <v>99</v>
      </c>
      <c r="C88" s="349"/>
      <c r="D88" s="349"/>
      <c r="E88" s="350"/>
      <c r="F88" s="77" t="s">
        <v>96</v>
      </c>
      <c r="G88" s="185"/>
      <c r="H88" s="346" t="str">
        <f>$D$38</f>
        <v>GOLD FUSION</v>
      </c>
      <c r="I88" s="347"/>
      <c r="J88" s="208" t="s">
        <v>87</v>
      </c>
      <c r="K88" s="245">
        <v>10</v>
      </c>
      <c r="L88" s="80">
        <v>1</v>
      </c>
      <c r="M88" s="81">
        <f t="shared" si="41"/>
        <v>10</v>
      </c>
      <c r="N88" s="187"/>
      <c r="O88" s="83">
        <f t="shared" ref="O88" si="44">ROUNDUP(SUM(M88:N88),0)</f>
        <v>10</v>
      </c>
      <c r="P88" s="429"/>
      <c r="Q88" s="352"/>
      <c r="R88" s="352"/>
    </row>
    <row r="89" spans="1:18" s="116" customFormat="1" ht="33" hidden="1" thickBot="1">
      <c r="B89" s="123" t="s">
        <v>102</v>
      </c>
      <c r="C89" s="117"/>
      <c r="D89" s="117"/>
      <c r="E89" s="117"/>
      <c r="G89" s="118"/>
      <c r="P89" s="119"/>
    </row>
    <row r="90" spans="1:18" s="122" customFormat="1" ht="96" hidden="1">
      <c r="A90" s="356" t="s">
        <v>69</v>
      </c>
      <c r="B90" s="357"/>
      <c r="C90" s="357"/>
      <c r="D90" s="357"/>
      <c r="E90" s="358"/>
      <c r="F90" s="120" t="s">
        <v>70</v>
      </c>
      <c r="G90" s="120" t="s">
        <v>71</v>
      </c>
      <c r="H90" s="425" t="s">
        <v>72</v>
      </c>
      <c r="I90" s="426"/>
      <c r="J90" s="121" t="s">
        <v>53</v>
      </c>
      <c r="K90" s="120" t="s">
        <v>73</v>
      </c>
      <c r="L90" s="120" t="s">
        <v>74</v>
      </c>
      <c r="M90" s="189" t="s">
        <v>75</v>
      </c>
      <c r="N90" s="189" t="s">
        <v>76</v>
      </c>
      <c r="O90" s="189" t="s">
        <v>77</v>
      </c>
      <c r="P90" s="189" t="s">
        <v>78</v>
      </c>
    </row>
    <row r="91" spans="1:18" s="196" customFormat="1" ht="32.5" hidden="1">
      <c r="A91" s="76">
        <v>1</v>
      </c>
      <c r="B91" s="351" t="s">
        <v>103</v>
      </c>
      <c r="C91" s="359"/>
      <c r="D91" s="359"/>
      <c r="E91" s="359"/>
      <c r="F91" s="77" t="s">
        <v>82</v>
      </c>
      <c r="G91" s="78"/>
      <c r="H91" s="346" t="str">
        <f t="shared" ref="H91:H99" si="45">$D$20</f>
        <v>IVORY</v>
      </c>
      <c r="I91" s="347"/>
      <c r="J91" s="79" t="s">
        <v>87</v>
      </c>
      <c r="K91" s="79">
        <f t="shared" ref="K91:K100" si="46">$P$20</f>
        <v>8</v>
      </c>
      <c r="L91" s="80">
        <v>1</v>
      </c>
      <c r="M91" s="85">
        <f t="shared" ref="M91" si="47">L91*K91</f>
        <v>8</v>
      </c>
      <c r="N91" s="82"/>
      <c r="O91" s="83">
        <f>ROUNDUP(N91+M91,0)</f>
        <v>8</v>
      </c>
      <c r="P91" s="246"/>
    </row>
    <row r="92" spans="1:18" s="196" customFormat="1" ht="32.5" hidden="1">
      <c r="A92" s="76">
        <v>1</v>
      </c>
      <c r="B92" s="351" t="s">
        <v>103</v>
      </c>
      <c r="C92" s="359"/>
      <c r="D92" s="359"/>
      <c r="E92" s="359"/>
      <c r="F92" s="77" t="s">
        <v>82</v>
      </c>
      <c r="G92" s="78"/>
      <c r="H92" s="346" t="str">
        <f t="shared" ref="H92:H100" si="48">$D$35</f>
        <v>OPTIC WHITE  -  NAVY LUREX</v>
      </c>
      <c r="I92" s="347"/>
      <c r="J92" s="79" t="s">
        <v>87</v>
      </c>
      <c r="K92" s="79">
        <f t="shared" si="46"/>
        <v>8</v>
      </c>
      <c r="L92" s="80">
        <v>1</v>
      </c>
      <c r="M92" s="85">
        <f t="shared" ref="M92" si="49">L92*K92</f>
        <v>8</v>
      </c>
      <c r="N92" s="82"/>
      <c r="O92" s="83">
        <f>ROUNDUP(N92+M92,0)</f>
        <v>8</v>
      </c>
      <c r="P92" s="246"/>
    </row>
    <row r="93" spans="1:18" s="196" customFormat="1" ht="32.5" hidden="1">
      <c r="A93" s="76"/>
      <c r="B93" s="351" t="s">
        <v>104</v>
      </c>
      <c r="C93" s="359"/>
      <c r="D93" s="359"/>
      <c r="E93" s="359"/>
      <c r="F93" s="77"/>
      <c r="G93" s="78"/>
      <c r="H93" s="346"/>
      <c r="I93" s="347"/>
      <c r="J93" s="79"/>
      <c r="K93" s="79"/>
      <c r="L93" s="80"/>
      <c r="M93" s="85"/>
      <c r="N93" s="82"/>
      <c r="O93" s="83"/>
      <c r="P93" s="246"/>
    </row>
    <row r="94" spans="1:18" s="196" customFormat="1" ht="32.5" hidden="1">
      <c r="A94" s="76"/>
      <c r="B94" s="351" t="s">
        <v>104</v>
      </c>
      <c r="C94" s="359"/>
      <c r="D94" s="359"/>
      <c r="E94" s="359"/>
      <c r="F94" s="77"/>
      <c r="G94" s="78"/>
      <c r="H94" s="346"/>
      <c r="I94" s="347"/>
      <c r="J94" s="79"/>
      <c r="K94" s="79"/>
      <c r="L94" s="80"/>
      <c r="M94" s="85"/>
      <c r="N94" s="82"/>
      <c r="O94" s="83"/>
      <c r="P94" s="246"/>
    </row>
    <row r="95" spans="1:18" s="196" customFormat="1" ht="32.5" hidden="1">
      <c r="A95" s="76">
        <v>2</v>
      </c>
      <c r="B95" s="351" t="s">
        <v>105</v>
      </c>
      <c r="C95" s="359"/>
      <c r="D95" s="359"/>
      <c r="E95" s="359"/>
      <c r="F95" s="77" t="s">
        <v>106</v>
      </c>
      <c r="G95" s="78"/>
      <c r="H95" s="346" t="str">
        <f t="shared" si="45"/>
        <v>IVORY</v>
      </c>
      <c r="I95" s="347"/>
      <c r="J95" s="79" t="s">
        <v>87</v>
      </c>
      <c r="K95" s="79">
        <f t="shared" si="46"/>
        <v>8</v>
      </c>
      <c r="L95" s="80">
        <v>1</v>
      </c>
      <c r="M95" s="85">
        <f t="shared" ref="M95" si="50">L95*K95</f>
        <v>8</v>
      </c>
      <c r="N95" s="82"/>
      <c r="O95" s="83">
        <f>ROUNDUP(N95+M95,0)</f>
        <v>8</v>
      </c>
      <c r="P95" s="246"/>
    </row>
    <row r="96" spans="1:18" s="196" customFormat="1" ht="32.5" hidden="1">
      <c r="A96" s="76">
        <v>2</v>
      </c>
      <c r="B96" s="351" t="s">
        <v>105</v>
      </c>
      <c r="C96" s="359"/>
      <c r="D96" s="359"/>
      <c r="E96" s="359"/>
      <c r="F96" s="77" t="s">
        <v>106</v>
      </c>
      <c r="G96" s="78"/>
      <c r="H96" s="346" t="str">
        <f t="shared" si="48"/>
        <v>OPTIC WHITE  -  NAVY LUREX</v>
      </c>
      <c r="I96" s="347"/>
      <c r="J96" s="79" t="s">
        <v>87</v>
      </c>
      <c r="K96" s="79">
        <f t="shared" si="46"/>
        <v>8</v>
      </c>
      <c r="L96" s="80">
        <v>1</v>
      </c>
      <c r="M96" s="85">
        <f t="shared" ref="M96" si="51">L96*K96</f>
        <v>8</v>
      </c>
      <c r="N96" s="82"/>
      <c r="O96" s="83">
        <f>ROUNDUP(N96+M96,0)</f>
        <v>8</v>
      </c>
      <c r="P96" s="246"/>
    </row>
    <row r="97" spans="1:23" s="196" customFormat="1" ht="32.5" hidden="1">
      <c r="A97" s="76">
        <v>3</v>
      </c>
      <c r="B97" s="351" t="s">
        <v>107</v>
      </c>
      <c r="C97" s="351"/>
      <c r="D97" s="351"/>
      <c r="E97" s="351"/>
      <c r="F97" s="77" t="s">
        <v>108</v>
      </c>
      <c r="G97" s="78"/>
      <c r="H97" s="346" t="str">
        <f t="shared" si="45"/>
        <v>IVORY</v>
      </c>
      <c r="I97" s="347"/>
      <c r="J97" s="79" t="s">
        <v>87</v>
      </c>
      <c r="K97" s="79">
        <f t="shared" si="46"/>
        <v>8</v>
      </c>
      <c r="L97" s="80">
        <f>1/15</f>
        <v>6.6666666666666666E-2</v>
      </c>
      <c r="M97" s="85">
        <f t="shared" ref="M97:M99" si="52">L97*K97</f>
        <v>0.53333333333333333</v>
      </c>
      <c r="N97" s="82"/>
      <c r="O97" s="83">
        <f t="shared" ref="O97:O99" si="53">ROUNDUP(N97+M97,0)</f>
        <v>1</v>
      </c>
      <c r="P97" s="84"/>
    </row>
    <row r="98" spans="1:23" s="196" customFormat="1" ht="32.5" hidden="1">
      <c r="A98" s="76">
        <v>3</v>
      </c>
      <c r="B98" s="351" t="s">
        <v>107</v>
      </c>
      <c r="C98" s="351"/>
      <c r="D98" s="351"/>
      <c r="E98" s="351"/>
      <c r="F98" s="77" t="s">
        <v>108</v>
      </c>
      <c r="G98" s="78"/>
      <c r="H98" s="346" t="str">
        <f t="shared" si="48"/>
        <v>OPTIC WHITE  -  NAVY LUREX</v>
      </c>
      <c r="I98" s="347"/>
      <c r="J98" s="79" t="s">
        <v>87</v>
      </c>
      <c r="K98" s="79">
        <f t="shared" si="46"/>
        <v>8</v>
      </c>
      <c r="L98" s="80">
        <f>1/15</f>
        <v>6.6666666666666666E-2</v>
      </c>
      <c r="M98" s="85">
        <f t="shared" ref="M98" si="54">L98*K98</f>
        <v>0.53333333333333333</v>
      </c>
      <c r="N98" s="82"/>
      <c r="O98" s="83">
        <f t="shared" ref="O98" si="55">ROUNDUP(N98+M98,0)</f>
        <v>1</v>
      </c>
      <c r="P98" s="84"/>
    </row>
    <row r="99" spans="1:23" s="196" customFormat="1" ht="32.5" hidden="1">
      <c r="A99" s="76">
        <v>4</v>
      </c>
      <c r="B99" s="359" t="s">
        <v>109</v>
      </c>
      <c r="C99" s="359"/>
      <c r="D99" s="359"/>
      <c r="E99" s="359"/>
      <c r="F99" s="77" t="s">
        <v>108</v>
      </c>
      <c r="G99" s="78"/>
      <c r="H99" s="346" t="str">
        <f t="shared" si="45"/>
        <v>IVORY</v>
      </c>
      <c r="I99" s="347"/>
      <c r="J99" s="79" t="s">
        <v>87</v>
      </c>
      <c r="K99" s="79">
        <f t="shared" si="46"/>
        <v>8</v>
      </c>
      <c r="L99" s="80">
        <f>L97*2</f>
        <v>0.13333333333333333</v>
      </c>
      <c r="M99" s="85">
        <f t="shared" si="52"/>
        <v>1.0666666666666667</v>
      </c>
      <c r="N99" s="82"/>
      <c r="O99" s="83">
        <f t="shared" si="53"/>
        <v>2</v>
      </c>
      <c r="P99" s="84"/>
    </row>
    <row r="100" spans="1:23" s="196" customFormat="1" ht="32.5" hidden="1">
      <c r="A100" s="76">
        <v>4</v>
      </c>
      <c r="B100" s="359" t="s">
        <v>109</v>
      </c>
      <c r="C100" s="359"/>
      <c r="D100" s="359"/>
      <c r="E100" s="359"/>
      <c r="F100" s="77" t="s">
        <v>108</v>
      </c>
      <c r="G100" s="78"/>
      <c r="H100" s="346" t="str">
        <f t="shared" si="48"/>
        <v>OPTIC WHITE  -  NAVY LUREX</v>
      </c>
      <c r="I100" s="347"/>
      <c r="J100" s="79" t="s">
        <v>87</v>
      </c>
      <c r="K100" s="79">
        <f t="shared" si="46"/>
        <v>8</v>
      </c>
      <c r="L100" s="80">
        <f>L98*2</f>
        <v>0.13333333333333333</v>
      </c>
      <c r="M100" s="85">
        <f t="shared" ref="M100" si="56">L100*K100</f>
        <v>1.0666666666666667</v>
      </c>
      <c r="N100" s="82"/>
      <c r="O100" s="83">
        <f t="shared" ref="O100" si="57">ROUNDUP(N100+M100,0)</f>
        <v>2</v>
      </c>
      <c r="P100" s="84"/>
    </row>
    <row r="101" spans="1:23" s="196" customFormat="1" ht="32.5">
      <c r="A101" s="330" t="s">
        <v>110</v>
      </c>
      <c r="B101" s="329"/>
      <c r="C101" s="199"/>
      <c r="D101" s="199"/>
      <c r="E101" s="199"/>
      <c r="F101" s="320"/>
      <c r="G101" s="321"/>
      <c r="H101" s="322"/>
      <c r="I101" s="322"/>
      <c r="J101" s="323"/>
      <c r="K101" s="323"/>
      <c r="L101" s="324"/>
      <c r="M101" s="325"/>
      <c r="N101" s="326"/>
      <c r="O101" s="327"/>
      <c r="P101" s="328"/>
    </row>
    <row r="102" spans="1:23" s="124" customFormat="1">
      <c r="B102" s="125"/>
      <c r="C102" s="125"/>
      <c r="G102" s="126"/>
      <c r="N102" s="127"/>
      <c r="O102" s="127"/>
      <c r="P102" s="128"/>
    </row>
    <row r="103" spans="1:23" s="116" customFormat="1" ht="32.5">
      <c r="B103" s="113" t="s">
        <v>111</v>
      </c>
      <c r="C103" s="117"/>
      <c r="D103" s="117"/>
      <c r="E103" s="117"/>
      <c r="G103" s="118"/>
      <c r="J103" s="113" t="s">
        <v>112</v>
      </c>
      <c r="P103" s="119"/>
    </row>
    <row r="104" spans="1:23" s="310" customFormat="1" ht="41.5">
      <c r="A104" s="310">
        <v>1</v>
      </c>
      <c r="B104" s="311" t="s">
        <v>113</v>
      </c>
      <c r="C104" s="312" t="s">
        <v>114</v>
      </c>
      <c r="D104" s="311"/>
      <c r="E104" s="312"/>
      <c r="F104" s="311"/>
      <c r="G104" s="313"/>
      <c r="H104" s="313"/>
      <c r="I104" s="313"/>
      <c r="J104" s="313"/>
      <c r="K104" s="314"/>
      <c r="L104" s="313"/>
      <c r="M104" s="313"/>
      <c r="N104" s="313"/>
      <c r="O104" s="313"/>
      <c r="P104" s="313"/>
    </row>
    <row r="105" spans="1:23" s="196" customFormat="1" ht="28" hidden="1">
      <c r="A105" s="91"/>
      <c r="B105" s="363" t="s">
        <v>115</v>
      </c>
      <c r="C105" s="364"/>
      <c r="D105" s="364"/>
      <c r="E105" s="364"/>
      <c r="F105" s="364"/>
      <c r="G105" s="364"/>
      <c r="H105" s="364"/>
      <c r="I105" s="365"/>
      <c r="J105" s="89"/>
      <c r="K105" s="200"/>
      <c r="L105" s="89"/>
      <c r="M105" s="89"/>
      <c r="N105" s="89"/>
      <c r="O105" s="89"/>
      <c r="P105" s="89"/>
    </row>
    <row r="106" spans="1:23" s="196" customFormat="1" ht="26.5" hidden="1">
      <c r="A106" s="91"/>
      <c r="B106" s="388" t="s">
        <v>72</v>
      </c>
      <c r="C106" s="388"/>
      <c r="D106" s="360" t="s">
        <v>116</v>
      </c>
      <c r="E106" s="361"/>
      <c r="F106" s="361"/>
      <c r="G106" s="361"/>
      <c r="H106" s="361"/>
      <c r="I106" s="362"/>
      <c r="J106" s="89"/>
      <c r="K106" s="89"/>
      <c r="L106" s="89"/>
      <c r="M106" s="89"/>
      <c r="N106" s="89"/>
      <c r="O106" s="89"/>
      <c r="P106" s="89"/>
    </row>
    <row r="107" spans="1:23" s="196" customFormat="1" ht="30" hidden="1">
      <c r="A107" s="91"/>
      <c r="B107" s="387" t="str">
        <f>$D$18</f>
        <v>IVORY</v>
      </c>
      <c r="C107" s="387"/>
      <c r="D107" s="406" t="s">
        <v>117</v>
      </c>
      <c r="E107" s="407"/>
      <c r="F107" s="407"/>
      <c r="G107" s="407"/>
      <c r="H107" s="407"/>
      <c r="I107" s="408"/>
      <c r="J107" s="89"/>
      <c r="K107" s="89"/>
      <c r="L107" s="89"/>
      <c r="M107" s="89"/>
      <c r="N107" s="89"/>
      <c r="Q107" s="366"/>
      <c r="R107" s="366"/>
      <c r="S107" s="366"/>
      <c r="T107" s="366"/>
      <c r="U107" s="366"/>
      <c r="V107" s="366"/>
      <c r="W107" s="366"/>
    </row>
    <row r="108" spans="1:23" s="196" customFormat="1" ht="30" hidden="1">
      <c r="A108" s="91"/>
      <c r="B108" s="387" t="str">
        <f>$D$23</f>
        <v>GREEN</v>
      </c>
      <c r="C108" s="387"/>
      <c r="D108" s="409"/>
      <c r="E108" s="410"/>
      <c r="F108" s="410"/>
      <c r="G108" s="410"/>
      <c r="H108" s="410"/>
      <c r="I108" s="411"/>
      <c r="J108" s="89"/>
      <c r="K108" s="89"/>
      <c r="L108" s="89"/>
      <c r="M108" s="89"/>
      <c r="N108" s="89"/>
      <c r="Q108" s="366"/>
      <c r="R108" s="366"/>
      <c r="S108" s="366"/>
      <c r="T108" s="366"/>
      <c r="U108" s="366"/>
      <c r="V108" s="366"/>
      <c r="W108" s="366"/>
    </row>
    <row r="109" spans="1:23" s="196" customFormat="1" ht="26.5" hidden="1">
      <c r="A109" s="91"/>
      <c r="B109" s="387" t="str">
        <f>$D$28</f>
        <v>OPTIC WHITE  -  WHITE LUREX</v>
      </c>
      <c r="C109" s="387"/>
      <c r="D109" s="409"/>
      <c r="E109" s="410"/>
      <c r="F109" s="410"/>
      <c r="G109" s="410"/>
      <c r="H109" s="410"/>
      <c r="I109" s="411"/>
      <c r="J109" s="89"/>
      <c r="K109" s="89"/>
      <c r="L109" s="89"/>
      <c r="M109" s="89"/>
      <c r="N109" s="89"/>
    </row>
    <row r="110" spans="1:23" s="196" customFormat="1" ht="30" hidden="1">
      <c r="A110" s="91"/>
      <c r="B110" s="387" t="str">
        <f>$D$33</f>
        <v>OPTIC WHITE  -  NAVY LUREX</v>
      </c>
      <c r="C110" s="387"/>
      <c r="D110" s="409"/>
      <c r="E110" s="410"/>
      <c r="F110" s="410"/>
      <c r="G110" s="410"/>
      <c r="H110" s="410"/>
      <c r="I110" s="411"/>
      <c r="J110" s="89"/>
      <c r="K110" s="89"/>
      <c r="L110" s="89"/>
      <c r="M110" s="89"/>
      <c r="N110" s="89"/>
      <c r="Q110" s="367" t="str">
        <f>"THEO SHADEBAND DUYỆT MÀU "&amp; P110&amp;" CHUYỂN 10/4/23"</f>
        <v>THEO SHADEBAND DUYỆT MÀU  CHUYỂN 10/4/23</v>
      </c>
      <c r="R110" s="368"/>
      <c r="S110" s="368"/>
      <c r="T110" s="368"/>
      <c r="U110" s="368"/>
      <c r="V110" s="368"/>
      <c r="W110" s="369"/>
    </row>
    <row r="111" spans="1:23" s="196" customFormat="1" ht="30" hidden="1">
      <c r="A111" s="91"/>
      <c r="B111" s="387" t="str">
        <f>$D$38</f>
        <v>GOLD FUSION</v>
      </c>
      <c r="C111" s="387"/>
      <c r="D111" s="412"/>
      <c r="E111" s="413"/>
      <c r="F111" s="413"/>
      <c r="G111" s="413"/>
      <c r="H111" s="413"/>
      <c r="I111" s="414"/>
      <c r="J111" s="89"/>
      <c r="K111" s="89"/>
      <c r="L111" s="89"/>
      <c r="M111" s="89"/>
      <c r="N111" s="89"/>
      <c r="Q111" s="367" t="str">
        <f>"THEO SHADEBAND DUYỆT MÀU "&amp; P111&amp;" CHUYỂN 10/4/23"</f>
        <v>THEO SHADEBAND DUYỆT MÀU  CHUYỂN 10/4/23</v>
      </c>
      <c r="R111" s="368"/>
      <c r="S111" s="368"/>
      <c r="T111" s="368"/>
      <c r="U111" s="368"/>
      <c r="V111" s="368"/>
      <c r="W111" s="369"/>
    </row>
    <row r="112" spans="1:23" s="196" customFormat="1" ht="28" hidden="1">
      <c r="A112" s="91"/>
      <c r="B112" s="363" t="s">
        <v>118</v>
      </c>
      <c r="C112" s="364"/>
      <c r="D112" s="385"/>
      <c r="E112" s="385"/>
      <c r="F112" s="385"/>
      <c r="G112" s="385"/>
      <c r="H112" s="385"/>
      <c r="I112" s="386"/>
      <c r="J112" s="89"/>
      <c r="K112" s="89"/>
    </row>
    <row r="113" spans="1:23" s="202" customFormat="1" ht="26.5" hidden="1">
      <c r="A113" s="201"/>
      <c r="B113" s="402"/>
      <c r="C113" s="403"/>
      <c r="D113" s="90" t="s">
        <v>32</v>
      </c>
      <c r="E113" s="90" t="s">
        <v>33</v>
      </c>
      <c r="F113" s="90" t="s">
        <v>34</v>
      </c>
      <c r="G113" s="90" t="s">
        <v>35</v>
      </c>
      <c r="H113" s="90" t="s">
        <v>36</v>
      </c>
      <c r="I113" s="90" t="s">
        <v>37</v>
      </c>
      <c r="J113" s="90" t="s">
        <v>38</v>
      </c>
    </row>
    <row r="114" spans="1:23" s="296" customFormat="1" ht="39" hidden="1">
      <c r="A114" s="294"/>
      <c r="B114" s="404" t="s">
        <v>119</v>
      </c>
      <c r="C114" s="405"/>
      <c r="D114" s="397" t="s">
        <v>117</v>
      </c>
      <c r="E114" s="398"/>
      <c r="F114" s="398"/>
      <c r="G114" s="398"/>
      <c r="H114" s="398"/>
      <c r="I114" s="398"/>
      <c r="J114" s="399"/>
      <c r="K114" s="295"/>
      <c r="L114" s="295"/>
      <c r="M114" s="295"/>
      <c r="N114" s="295"/>
      <c r="O114" s="295"/>
      <c r="P114" s="295"/>
      <c r="Q114" s="397" t="s">
        <v>120</v>
      </c>
      <c r="R114" s="398"/>
      <c r="S114" s="398"/>
      <c r="T114" s="398"/>
      <c r="U114" s="398"/>
      <c r="V114" s="398"/>
      <c r="W114" s="399"/>
    </row>
    <row r="115" spans="1:23" s="91" customFormat="1" ht="44" customHeight="1">
      <c r="A115" s="91">
        <v>2</v>
      </c>
      <c r="B115" s="309" t="s">
        <v>121</v>
      </c>
      <c r="C115" s="53" t="s">
        <v>317</v>
      </c>
      <c r="D115" s="87"/>
      <c r="E115" s="88"/>
      <c r="F115" s="87"/>
      <c r="G115" s="89"/>
      <c r="H115" s="89"/>
      <c r="I115" s="89"/>
      <c r="J115" s="89"/>
      <c r="K115" s="200"/>
      <c r="L115" s="89"/>
      <c r="M115" s="89"/>
      <c r="N115" s="89"/>
      <c r="O115" s="89"/>
      <c r="P115" s="89"/>
    </row>
    <row r="116" spans="1:23" s="54" customFormat="1" ht="39">
      <c r="A116" s="308"/>
      <c r="B116" s="370" t="s">
        <v>115</v>
      </c>
      <c r="C116" s="371"/>
      <c r="D116" s="371"/>
      <c r="E116" s="371"/>
      <c r="F116" s="371"/>
      <c r="G116" s="371"/>
      <c r="H116" s="371"/>
      <c r="I116" s="372"/>
      <c r="J116" s="55"/>
      <c r="K116" s="57"/>
      <c r="L116" s="55"/>
      <c r="M116" s="55"/>
      <c r="N116" s="55"/>
      <c r="O116" s="55"/>
      <c r="P116" s="55"/>
    </row>
    <row r="117" spans="1:23" s="54" customFormat="1" ht="39">
      <c r="A117" s="308"/>
      <c r="B117" s="373" t="s">
        <v>72</v>
      </c>
      <c r="C117" s="373"/>
      <c r="D117" s="374" t="s">
        <v>122</v>
      </c>
      <c r="E117" s="375"/>
      <c r="F117" s="375"/>
      <c r="G117" s="375"/>
      <c r="H117" s="375"/>
      <c r="I117" s="376"/>
      <c r="J117" s="55"/>
      <c r="K117" s="55"/>
      <c r="L117" s="55"/>
      <c r="M117" s="55"/>
      <c r="N117" s="55"/>
      <c r="O117" s="55"/>
      <c r="P117" s="55"/>
    </row>
    <row r="118" spans="1:23" s="54" customFormat="1" ht="39">
      <c r="A118" s="308"/>
      <c r="B118" s="378" t="str">
        <f>$D$18</f>
        <v>IVORY</v>
      </c>
      <c r="C118" s="378"/>
      <c r="D118" s="379" t="s">
        <v>267</v>
      </c>
      <c r="E118" s="380"/>
      <c r="F118" s="380"/>
      <c r="G118" s="380"/>
      <c r="H118" s="380"/>
      <c r="I118" s="381"/>
      <c r="J118" s="55"/>
      <c r="K118" s="55"/>
      <c r="L118" s="55"/>
      <c r="M118" s="55"/>
      <c r="N118" s="55"/>
      <c r="Q118" s="377"/>
      <c r="R118" s="377"/>
      <c r="S118" s="377"/>
      <c r="T118" s="377"/>
      <c r="U118" s="377"/>
      <c r="V118" s="377"/>
      <c r="W118" s="377"/>
    </row>
    <row r="119" spans="1:23" s="196" customFormat="1" ht="64" customHeight="1">
      <c r="A119" s="91"/>
      <c r="B119" s="378" t="str">
        <f>$D$23</f>
        <v>GREEN</v>
      </c>
      <c r="C119" s="378"/>
      <c r="D119" s="390"/>
      <c r="E119" s="391"/>
      <c r="F119" s="391"/>
      <c r="G119" s="391"/>
      <c r="H119" s="391"/>
      <c r="I119" s="392"/>
      <c r="J119" s="89"/>
      <c r="K119" s="89"/>
      <c r="L119" s="89"/>
      <c r="M119" s="89"/>
      <c r="N119" s="89"/>
      <c r="Q119" s="366"/>
      <c r="R119" s="366"/>
      <c r="S119" s="366"/>
      <c r="T119" s="366"/>
      <c r="U119" s="366"/>
      <c r="V119" s="366"/>
      <c r="W119" s="366"/>
    </row>
    <row r="120" spans="1:23" s="196" customFormat="1" ht="26.5" hidden="1" customHeight="1">
      <c r="A120" s="91"/>
      <c r="B120" s="387" t="str">
        <f>$D$28</f>
        <v>OPTIC WHITE  -  WHITE LUREX</v>
      </c>
      <c r="C120" s="387"/>
      <c r="D120" s="390"/>
      <c r="E120" s="391"/>
      <c r="F120" s="391"/>
      <c r="G120" s="391"/>
      <c r="H120" s="391"/>
      <c r="I120" s="392"/>
      <c r="J120" s="89"/>
      <c r="K120" s="89"/>
      <c r="L120" s="89"/>
      <c r="M120" s="89"/>
      <c r="N120" s="89"/>
    </row>
    <row r="121" spans="1:23" s="196" customFormat="1" ht="30" hidden="1" customHeight="1">
      <c r="A121" s="91"/>
      <c r="B121" s="387" t="str">
        <f>$D$33</f>
        <v>OPTIC WHITE  -  NAVY LUREX</v>
      </c>
      <c r="C121" s="387"/>
      <c r="D121" s="390"/>
      <c r="E121" s="391"/>
      <c r="F121" s="391"/>
      <c r="G121" s="391"/>
      <c r="H121" s="391"/>
      <c r="I121" s="392"/>
      <c r="J121" s="89"/>
      <c r="K121" s="89"/>
      <c r="L121" s="89"/>
      <c r="M121" s="89"/>
      <c r="N121" s="89"/>
      <c r="Q121" s="367" t="str">
        <f>"THEO SHADEBAND DUYỆT MÀU "&amp; P121&amp;" CHUYỂN 10/4/23"</f>
        <v>THEO SHADEBAND DUYỆT MÀU  CHUYỂN 10/4/23</v>
      </c>
      <c r="R121" s="368"/>
      <c r="S121" s="368"/>
      <c r="T121" s="368"/>
      <c r="U121" s="368"/>
      <c r="V121" s="368"/>
      <c r="W121" s="369"/>
    </row>
    <row r="122" spans="1:23" s="196" customFormat="1" ht="30" hidden="1" customHeight="1">
      <c r="A122" s="91"/>
      <c r="B122" s="387" t="str">
        <f>$D$38</f>
        <v>GOLD FUSION</v>
      </c>
      <c r="C122" s="387"/>
      <c r="D122" s="382"/>
      <c r="E122" s="383"/>
      <c r="F122" s="383"/>
      <c r="G122" s="383"/>
      <c r="H122" s="383"/>
      <c r="I122" s="384"/>
      <c r="J122" s="89"/>
      <c r="K122" s="89"/>
      <c r="L122" s="89"/>
      <c r="M122" s="89"/>
      <c r="N122" s="89"/>
      <c r="Q122" s="367" t="str">
        <f>"THEO SHADEBAND DUYỆT MÀU "&amp; P122&amp;" CHUYỂN 10/4/23"</f>
        <v>THEO SHADEBAND DUYỆT MÀU  CHUYỂN 10/4/23</v>
      </c>
      <c r="R122" s="368"/>
      <c r="S122" s="368"/>
      <c r="T122" s="368"/>
      <c r="U122" s="368"/>
      <c r="V122" s="368"/>
      <c r="W122" s="369"/>
    </row>
    <row r="123" spans="1:23" s="54" customFormat="1" ht="39">
      <c r="A123" s="308"/>
      <c r="B123" s="370" t="s">
        <v>123</v>
      </c>
      <c r="C123" s="371"/>
      <c r="D123" s="400"/>
      <c r="E123" s="400"/>
      <c r="F123" s="400"/>
      <c r="G123" s="400"/>
      <c r="H123" s="400"/>
      <c r="I123" s="401"/>
      <c r="J123" s="55"/>
      <c r="K123" s="55"/>
    </row>
    <row r="124" spans="1:23" s="54" customFormat="1" ht="39">
      <c r="A124" s="308"/>
      <c r="B124" s="393"/>
      <c r="C124" s="394"/>
      <c r="D124" s="315" t="s">
        <v>32</v>
      </c>
      <c r="E124" s="315" t="s">
        <v>33</v>
      </c>
      <c r="F124" s="315" t="s">
        <v>34</v>
      </c>
      <c r="G124" s="315" t="s">
        <v>35</v>
      </c>
      <c r="H124" s="315" t="s">
        <v>36</v>
      </c>
      <c r="I124" s="315" t="s">
        <v>37</v>
      </c>
      <c r="J124" s="315" t="s">
        <v>38</v>
      </c>
    </row>
    <row r="125" spans="1:23" s="54" customFormat="1" ht="39" customHeight="1">
      <c r="A125" s="308"/>
      <c r="B125" s="378" t="str">
        <f>$D$18</f>
        <v>IVORY</v>
      </c>
      <c r="C125" s="378"/>
      <c r="D125" s="379" t="s">
        <v>266</v>
      </c>
      <c r="E125" s="380"/>
      <c r="F125" s="380"/>
      <c r="G125" s="380"/>
      <c r="H125" s="380"/>
      <c r="I125" s="380"/>
      <c r="J125" s="381"/>
      <c r="K125" s="55"/>
      <c r="L125" s="55"/>
      <c r="M125" s="55"/>
      <c r="N125" s="55"/>
      <c r="Q125" s="377"/>
      <c r="R125" s="377"/>
      <c r="S125" s="377"/>
      <c r="T125" s="377"/>
      <c r="U125" s="377"/>
      <c r="V125" s="377"/>
      <c r="W125" s="377"/>
    </row>
    <row r="126" spans="1:23" s="196" customFormat="1" ht="64" customHeight="1">
      <c r="A126" s="91"/>
      <c r="B126" s="378" t="str">
        <f>$D$23</f>
        <v>GREEN</v>
      </c>
      <c r="C126" s="378"/>
      <c r="D126" s="382"/>
      <c r="E126" s="383"/>
      <c r="F126" s="383"/>
      <c r="G126" s="383"/>
      <c r="H126" s="383"/>
      <c r="I126" s="383"/>
      <c r="J126" s="384"/>
      <c r="K126" s="89"/>
      <c r="L126" s="89"/>
      <c r="M126" s="89"/>
      <c r="N126" s="89"/>
      <c r="Q126" s="366"/>
      <c r="R126" s="366"/>
      <c r="S126" s="366"/>
      <c r="T126" s="366"/>
      <c r="U126" s="366"/>
      <c r="V126" s="366"/>
      <c r="W126" s="366"/>
    </row>
    <row r="127" spans="1:23" s="317" customFormat="1" ht="39" hidden="1">
      <c r="A127" s="316"/>
      <c r="B127" s="395" t="s">
        <v>124</v>
      </c>
      <c r="C127" s="396"/>
      <c r="D127" s="397" t="s">
        <v>117</v>
      </c>
      <c r="E127" s="398"/>
      <c r="F127" s="398"/>
      <c r="G127" s="398"/>
      <c r="H127" s="398"/>
      <c r="I127" s="398"/>
      <c r="J127" s="399"/>
      <c r="Q127" s="397" t="s">
        <v>120</v>
      </c>
      <c r="R127" s="398"/>
      <c r="S127" s="398"/>
      <c r="T127" s="398"/>
      <c r="U127" s="398"/>
      <c r="V127" s="398"/>
      <c r="W127" s="399"/>
    </row>
    <row r="128" spans="1:23" s="91" customFormat="1" ht="53.5">
      <c r="A128" s="91">
        <v>3</v>
      </c>
      <c r="B128" s="87" t="s">
        <v>125</v>
      </c>
      <c r="C128" s="188" t="s">
        <v>268</v>
      </c>
      <c r="D128" s="87"/>
      <c r="E128" s="88"/>
      <c r="F128" s="87"/>
      <c r="G128" s="89"/>
      <c r="H128" s="89"/>
      <c r="I128" s="89"/>
      <c r="J128" s="89"/>
      <c r="K128" s="200"/>
      <c r="L128" s="89"/>
      <c r="M128" s="89"/>
      <c r="N128" s="89"/>
      <c r="O128" s="89"/>
      <c r="P128" s="89"/>
    </row>
    <row r="129" spans="1:33" s="196" customFormat="1" ht="26.5" hidden="1">
      <c r="A129" s="91"/>
      <c r="B129" s="388" t="s">
        <v>72</v>
      </c>
      <c r="C129" s="388"/>
      <c r="D129" s="388" t="s">
        <v>126</v>
      </c>
      <c r="E129" s="388"/>
      <c r="F129" s="388"/>
      <c r="G129" s="388"/>
      <c r="H129" s="388"/>
      <c r="I129" s="388"/>
      <c r="J129" s="89"/>
      <c r="K129" s="89"/>
      <c r="L129" s="89"/>
      <c r="M129" s="89"/>
      <c r="N129" s="89"/>
      <c r="O129" s="89"/>
      <c r="P129" s="89"/>
    </row>
    <row r="130" spans="1:33" s="196" customFormat="1" ht="30" hidden="1">
      <c r="A130" s="91"/>
      <c r="B130" s="387" t="str">
        <f>$D$18</f>
        <v>IVORY</v>
      </c>
      <c r="C130" s="387"/>
      <c r="D130" s="389" t="s">
        <v>117</v>
      </c>
      <c r="E130" s="389"/>
      <c r="F130" s="389"/>
      <c r="G130" s="389"/>
      <c r="H130" s="389"/>
      <c r="I130" s="389"/>
      <c r="J130" s="89"/>
      <c r="K130" s="89"/>
      <c r="L130" s="89"/>
      <c r="M130" s="89"/>
      <c r="N130" s="89"/>
      <c r="Q130" s="367" t="str">
        <f>"THEO SHADEBAND DUYỆT MÀU "&amp; P130&amp;" CHUYỂN 10/4/23"</f>
        <v>THEO SHADEBAND DUYỆT MÀU  CHUYỂN 10/4/23</v>
      </c>
      <c r="R130" s="368"/>
      <c r="S130" s="368"/>
      <c r="T130" s="368"/>
      <c r="U130" s="368"/>
      <c r="V130" s="368"/>
      <c r="W130" s="369"/>
      <c r="AA130" s="360" t="s">
        <v>126</v>
      </c>
      <c r="AB130" s="361"/>
      <c r="AC130" s="361"/>
      <c r="AD130" s="361"/>
      <c r="AE130" s="361"/>
      <c r="AF130" s="361"/>
      <c r="AG130" s="362"/>
    </row>
    <row r="131" spans="1:33" s="196" customFormat="1" ht="26.5" hidden="1">
      <c r="A131" s="91"/>
      <c r="B131" s="387" t="str">
        <f>$D$23</f>
        <v>GREEN</v>
      </c>
      <c r="C131" s="387"/>
      <c r="D131" s="389"/>
      <c r="E131" s="389"/>
      <c r="F131" s="389"/>
      <c r="G131" s="389"/>
      <c r="H131" s="389"/>
      <c r="I131" s="389"/>
      <c r="J131" s="89"/>
      <c r="K131" s="89"/>
      <c r="L131" s="89"/>
      <c r="M131" s="89"/>
      <c r="N131" s="89"/>
    </row>
    <row r="132" spans="1:33" s="196" customFormat="1" ht="30" hidden="1">
      <c r="A132" s="91"/>
      <c r="B132" s="387" t="str">
        <f>$D$28</f>
        <v>OPTIC WHITE  -  WHITE LUREX</v>
      </c>
      <c r="C132" s="387"/>
      <c r="D132" s="389"/>
      <c r="E132" s="389"/>
      <c r="F132" s="389"/>
      <c r="G132" s="389"/>
      <c r="H132" s="389"/>
      <c r="I132" s="389"/>
      <c r="J132" s="89"/>
      <c r="K132" s="89"/>
      <c r="L132" s="89"/>
      <c r="M132" s="89"/>
      <c r="N132" s="89"/>
      <c r="Q132" s="367" t="str">
        <f>"THEO SHADEBAND DUYỆT MÀU "&amp; P132&amp;" CHUYỂN 10/4/23"</f>
        <v>THEO SHADEBAND DUYỆT MÀU  CHUYỂN 10/4/23</v>
      </c>
      <c r="R132" s="368"/>
      <c r="S132" s="368"/>
      <c r="T132" s="368"/>
      <c r="U132" s="368"/>
      <c r="V132" s="368"/>
      <c r="W132" s="369"/>
    </row>
    <row r="133" spans="1:33" s="196" customFormat="1" ht="30" hidden="1">
      <c r="A133" s="91"/>
      <c r="B133" s="387" t="str">
        <f>$D$33</f>
        <v>OPTIC WHITE  -  NAVY LUREX</v>
      </c>
      <c r="C133" s="387"/>
      <c r="D133" s="389"/>
      <c r="E133" s="389"/>
      <c r="F133" s="389"/>
      <c r="G133" s="389"/>
      <c r="H133" s="389"/>
      <c r="I133" s="389"/>
      <c r="J133" s="89"/>
      <c r="K133" s="89"/>
      <c r="L133" s="89"/>
      <c r="M133" s="89"/>
      <c r="N133" s="89"/>
      <c r="Q133" s="367" t="str">
        <f>"THEO SHADEBAND DUYỆT MÀU "&amp; P133&amp;" CHUYỂN 10/4/23"</f>
        <v>THEO SHADEBAND DUYỆT MÀU  CHUYỂN 10/4/23</v>
      </c>
      <c r="R133" s="368"/>
      <c r="S133" s="368"/>
      <c r="T133" s="368"/>
      <c r="U133" s="368"/>
      <c r="V133" s="368"/>
      <c r="W133" s="369"/>
    </row>
    <row r="134" spans="1:33" s="196" customFormat="1" ht="26.5" hidden="1">
      <c r="A134" s="91"/>
      <c r="B134" s="387" t="str">
        <f>$D$38</f>
        <v>GOLD FUSION</v>
      </c>
      <c r="C134" s="387"/>
      <c r="D134" s="389"/>
      <c r="E134" s="389"/>
      <c r="F134" s="389"/>
      <c r="G134" s="389"/>
      <c r="H134" s="389"/>
      <c r="I134" s="389"/>
      <c r="J134" s="89"/>
      <c r="K134" s="89"/>
      <c r="L134" s="89"/>
      <c r="M134" s="89"/>
      <c r="N134" s="89"/>
    </row>
    <row r="135" spans="1:33" s="69" customFormat="1" ht="32.5">
      <c r="B135" s="113" t="s">
        <v>127</v>
      </c>
      <c r="C135" s="86"/>
      <c r="D135" s="74"/>
      <c r="E135" s="74"/>
      <c r="G135" s="197"/>
      <c r="M135" s="199"/>
      <c r="N135" s="198"/>
      <c r="O135" s="198"/>
      <c r="P135" s="199"/>
    </row>
    <row r="136" spans="1:33" s="196" customFormat="1" ht="32.5">
      <c r="A136" s="91">
        <v>1</v>
      </c>
      <c r="B136" s="209" t="s">
        <v>128</v>
      </c>
      <c r="C136" s="91"/>
      <c r="D136" s="91"/>
      <c r="G136" s="89"/>
      <c r="M136" s="122"/>
      <c r="N136" s="203"/>
      <c r="O136" s="203"/>
      <c r="P136" s="122"/>
    </row>
    <row r="137" spans="1:33" s="196" customFormat="1" ht="35.25" customHeight="1">
      <c r="A137" s="91">
        <v>2</v>
      </c>
      <c r="B137" s="209" t="s">
        <v>129</v>
      </c>
      <c r="C137" s="91"/>
      <c r="D137" s="91"/>
      <c r="G137" s="89"/>
      <c r="M137" s="122"/>
      <c r="N137" s="203"/>
      <c r="O137" s="203"/>
      <c r="P137" s="122"/>
    </row>
    <row r="138" spans="1:33" s="196" customFormat="1" ht="35.25" customHeight="1">
      <c r="A138" s="91">
        <v>3</v>
      </c>
      <c r="B138" s="209" t="s">
        <v>130</v>
      </c>
      <c r="C138" s="91"/>
      <c r="D138" s="91"/>
      <c r="G138" s="89"/>
      <c r="M138" s="122"/>
      <c r="N138" s="203"/>
      <c r="O138" s="203"/>
      <c r="P138" s="122"/>
    </row>
    <row r="139" spans="1:33" s="61" customFormat="1" ht="41.25" customHeight="1">
      <c r="A139" s="59"/>
      <c r="B139" s="204" t="s">
        <v>131</v>
      </c>
      <c r="C139" s="92" t="s">
        <v>33</v>
      </c>
      <c r="D139" s="92" t="s">
        <v>34</v>
      </c>
      <c r="E139" s="92" t="s">
        <v>35</v>
      </c>
      <c r="F139" s="92" t="s">
        <v>36</v>
      </c>
      <c r="G139" s="92" t="s">
        <v>37</v>
      </c>
      <c r="H139" s="92" t="s">
        <v>38</v>
      </c>
      <c r="I139" s="186"/>
      <c r="J139" s="205" t="s">
        <v>39</v>
      </c>
      <c r="L139" s="206"/>
      <c r="M139" s="207"/>
      <c r="N139" s="207"/>
      <c r="O139" s="206"/>
    </row>
    <row r="140" spans="1:33" s="61" customFormat="1" ht="41.25" customHeight="1">
      <c r="A140" s="59"/>
      <c r="B140" s="204" t="s">
        <v>132</v>
      </c>
      <c r="C140" s="83">
        <f t="shared" ref="C140:H140" si="58">F42</f>
        <v>0</v>
      </c>
      <c r="D140" s="83">
        <f t="shared" si="58"/>
        <v>0</v>
      </c>
      <c r="E140" s="83">
        <f t="shared" si="58"/>
        <v>0</v>
      </c>
      <c r="F140" s="83">
        <f t="shared" si="58"/>
        <v>16</v>
      </c>
      <c r="G140" s="83">
        <f t="shared" si="58"/>
        <v>0</v>
      </c>
      <c r="H140" s="83">
        <f t="shared" si="58"/>
        <v>0</v>
      </c>
      <c r="I140" s="83"/>
      <c r="J140" s="83">
        <f>SUM(C140:I140)</f>
        <v>16</v>
      </c>
      <c r="L140" s="206"/>
      <c r="M140" s="207"/>
      <c r="N140" s="207"/>
      <c r="O140" s="206"/>
    </row>
    <row r="141" spans="1:33">
      <c r="A141" s="213"/>
      <c r="B141" s="213"/>
      <c r="C141" s="213"/>
      <c r="D141" s="213"/>
      <c r="E141" s="213"/>
      <c r="F141" s="213"/>
      <c r="G141" s="212"/>
      <c r="H141" s="213"/>
      <c r="I141" s="213"/>
      <c r="J141" s="213"/>
      <c r="K141" s="213"/>
      <c r="L141" s="213"/>
      <c r="M141" s="213"/>
      <c r="N141" s="213"/>
      <c r="O141" s="213"/>
      <c r="P141" s="213"/>
    </row>
    <row r="142" spans="1:33" ht="53.25" customHeight="1">
      <c r="A142" s="213"/>
      <c r="B142" s="214" t="s">
        <v>133</v>
      </c>
      <c r="C142" s="299" t="s">
        <v>269</v>
      </c>
      <c r="D142" s="213"/>
      <c r="E142" s="213"/>
      <c r="F142" s="213"/>
      <c r="G142" s="212"/>
      <c r="H142" s="213"/>
      <c r="I142" s="213"/>
      <c r="J142" s="213"/>
      <c r="K142" s="213"/>
      <c r="L142" s="213"/>
      <c r="M142" s="213"/>
      <c r="N142" s="213"/>
      <c r="O142" s="213"/>
      <c r="P142" s="213"/>
    </row>
    <row r="143" spans="1:33" ht="45">
      <c r="C143" s="299"/>
    </row>
  </sheetData>
  <autoFilter ref="A64:AG100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WHITE"/>
      </filters>
    </filterColumn>
  </autoFilter>
  <mergeCells count="193">
    <mergeCell ref="Q82:R82"/>
    <mergeCell ref="B84:E84"/>
    <mergeCell ref="H84:I84"/>
    <mergeCell ref="Q84:R84"/>
    <mergeCell ref="H90:I90"/>
    <mergeCell ref="B80:E80"/>
    <mergeCell ref="Q83:R83"/>
    <mergeCell ref="H78:I78"/>
    <mergeCell ref="Q65:R65"/>
    <mergeCell ref="Q67:R67"/>
    <mergeCell ref="Q68:R68"/>
    <mergeCell ref="Q69:R69"/>
    <mergeCell ref="Q70:R70"/>
    <mergeCell ref="Q66:R66"/>
    <mergeCell ref="B66:E66"/>
    <mergeCell ref="Q71:R71"/>
    <mergeCell ref="B72:E72"/>
    <mergeCell ref="H72:I72"/>
    <mergeCell ref="Q72:R72"/>
    <mergeCell ref="B81:E81"/>
    <mergeCell ref="H81:I81"/>
    <mergeCell ref="B88:E88"/>
    <mergeCell ref="H88:I88"/>
    <mergeCell ref="Q88:R88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D8:G8"/>
    <mergeCell ref="B1:I2"/>
    <mergeCell ref="L37:O40"/>
    <mergeCell ref="B65:E65"/>
    <mergeCell ref="B49:C49"/>
    <mergeCell ref="N58:P58"/>
    <mergeCell ref="N59:P59"/>
    <mergeCell ref="N61:P61"/>
    <mergeCell ref="N62:P62"/>
    <mergeCell ref="P65:P88"/>
    <mergeCell ref="N45:P45"/>
    <mergeCell ref="B57:D57"/>
    <mergeCell ref="B58:C58"/>
    <mergeCell ref="B59:C59"/>
    <mergeCell ref="B60:D60"/>
    <mergeCell ref="B61:C61"/>
    <mergeCell ref="B78:E78"/>
    <mergeCell ref="B46:D46"/>
    <mergeCell ref="B47:C47"/>
    <mergeCell ref="B50:D50"/>
    <mergeCell ref="B51:C51"/>
    <mergeCell ref="N51:P51"/>
    <mergeCell ref="N53:P53"/>
    <mergeCell ref="B75:E75"/>
    <mergeCell ref="H75:I75"/>
    <mergeCell ref="H74:I74"/>
    <mergeCell ref="A45:C45"/>
    <mergeCell ref="B54:D54"/>
    <mergeCell ref="B71:E71"/>
    <mergeCell ref="D44:P44"/>
    <mergeCell ref="N55:P55"/>
    <mergeCell ref="N56:P56"/>
    <mergeCell ref="N47:P47"/>
    <mergeCell ref="N49:P49"/>
    <mergeCell ref="B67:E67"/>
    <mergeCell ref="H68:I68"/>
    <mergeCell ref="H69:I69"/>
    <mergeCell ref="H70:I70"/>
    <mergeCell ref="B62:C62"/>
    <mergeCell ref="B48:C48"/>
    <mergeCell ref="N48:P48"/>
    <mergeCell ref="B52:C52"/>
    <mergeCell ref="N52:P52"/>
    <mergeCell ref="B53:C53"/>
    <mergeCell ref="H64:I64"/>
    <mergeCell ref="A64:E64"/>
    <mergeCell ref="B68:E68"/>
    <mergeCell ref="B69:E69"/>
    <mergeCell ref="B70:E70"/>
    <mergeCell ref="H66:I66"/>
    <mergeCell ref="B55:C55"/>
    <mergeCell ref="B56:C56"/>
    <mergeCell ref="H65:I65"/>
    <mergeCell ref="H77:I77"/>
    <mergeCell ref="H67:I67"/>
    <mergeCell ref="H71:I71"/>
    <mergeCell ref="H80:I80"/>
    <mergeCell ref="B77:E77"/>
    <mergeCell ref="B76:E76"/>
    <mergeCell ref="H76:I76"/>
    <mergeCell ref="B74:E74"/>
    <mergeCell ref="Q133:W133"/>
    <mergeCell ref="Q132:W132"/>
    <mergeCell ref="Q110:W110"/>
    <mergeCell ref="Q111:W111"/>
    <mergeCell ref="B106:C106"/>
    <mergeCell ref="B113:C113"/>
    <mergeCell ref="B107:C107"/>
    <mergeCell ref="B108:C108"/>
    <mergeCell ref="B109:C109"/>
    <mergeCell ref="B110:C110"/>
    <mergeCell ref="B111:C111"/>
    <mergeCell ref="Q127:W127"/>
    <mergeCell ref="Q130:W130"/>
    <mergeCell ref="B114:C114"/>
    <mergeCell ref="D114:J114"/>
    <mergeCell ref="Q108:W108"/>
    <mergeCell ref="Q114:W114"/>
    <mergeCell ref="Q107:W107"/>
    <mergeCell ref="D107:I111"/>
    <mergeCell ref="B120:C120"/>
    <mergeCell ref="B131:C131"/>
    <mergeCell ref="B132:C132"/>
    <mergeCell ref="B133:C133"/>
    <mergeCell ref="Q121:W121"/>
    <mergeCell ref="B134:C134"/>
    <mergeCell ref="B129:C129"/>
    <mergeCell ref="D129:I129"/>
    <mergeCell ref="B130:C130"/>
    <mergeCell ref="D130:I134"/>
    <mergeCell ref="B118:C118"/>
    <mergeCell ref="D118:I122"/>
    <mergeCell ref="B124:C124"/>
    <mergeCell ref="B127:C127"/>
    <mergeCell ref="D127:J127"/>
    <mergeCell ref="B123:I123"/>
    <mergeCell ref="B121:C121"/>
    <mergeCell ref="B122:C122"/>
    <mergeCell ref="B119:C119"/>
    <mergeCell ref="B125:C125"/>
    <mergeCell ref="AA130:AG130"/>
    <mergeCell ref="B93:E93"/>
    <mergeCell ref="Q119:W119"/>
    <mergeCell ref="Q122:W122"/>
    <mergeCell ref="B116:I116"/>
    <mergeCell ref="B117:C117"/>
    <mergeCell ref="D117:I117"/>
    <mergeCell ref="B92:E92"/>
    <mergeCell ref="Q125:W125"/>
    <mergeCell ref="B126:C126"/>
    <mergeCell ref="Q126:W126"/>
    <mergeCell ref="D125:J126"/>
    <mergeCell ref="Q118:W118"/>
    <mergeCell ref="B112:I112"/>
    <mergeCell ref="A90:E90"/>
    <mergeCell ref="B91:E91"/>
    <mergeCell ref="D106:I106"/>
    <mergeCell ref="H96:I96"/>
    <mergeCell ref="H92:I92"/>
    <mergeCell ref="B97:E97"/>
    <mergeCell ref="H97:I97"/>
    <mergeCell ref="B100:E100"/>
    <mergeCell ref="H93:I93"/>
    <mergeCell ref="H95:I95"/>
    <mergeCell ref="B94:E94"/>
    <mergeCell ref="B105:I105"/>
    <mergeCell ref="B99:E99"/>
    <mergeCell ref="H99:I99"/>
    <mergeCell ref="H100:I100"/>
    <mergeCell ref="H94:I94"/>
    <mergeCell ref="H98:I98"/>
    <mergeCell ref="B98:E98"/>
    <mergeCell ref="B96:E96"/>
    <mergeCell ref="B95:E95"/>
    <mergeCell ref="H91:I91"/>
    <mergeCell ref="Q73:R73"/>
    <mergeCell ref="H73:I73"/>
    <mergeCell ref="B73:E73"/>
    <mergeCell ref="B86:E86"/>
    <mergeCell ref="H86:I86"/>
    <mergeCell ref="Q86:R86"/>
    <mergeCell ref="B87:E87"/>
    <mergeCell ref="H87:I87"/>
    <mergeCell ref="Q87:R87"/>
    <mergeCell ref="B85:E85"/>
    <mergeCell ref="H82:I82"/>
    <mergeCell ref="H83:I83"/>
    <mergeCell ref="B79:E79"/>
    <mergeCell ref="H79:I79"/>
    <mergeCell ref="Q85:R85"/>
    <mergeCell ref="Q74:R74"/>
    <mergeCell ref="Q79:R79"/>
    <mergeCell ref="H85:I85"/>
    <mergeCell ref="B83:E83"/>
    <mergeCell ref="Q75:R75"/>
    <mergeCell ref="Q80:R80"/>
    <mergeCell ref="B82:E82"/>
    <mergeCell ref="Q77:R77"/>
    <mergeCell ref="Q78:R78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85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81640625" defaultRowHeight="18"/>
  <cols>
    <col min="1" max="1" width="3.81640625" style="179" customWidth="1"/>
    <col min="2" max="2" width="18.81640625" style="179" customWidth="1"/>
    <col min="3" max="3" width="13.81640625" style="179" customWidth="1"/>
    <col min="4" max="4" width="16.26953125" style="179" customWidth="1"/>
    <col min="5" max="6" width="12.81640625" style="182" customWidth="1"/>
    <col min="7" max="7" width="14" style="179" bestFit="1" customWidth="1"/>
    <col min="8" max="8" width="19.54296875" style="179" customWidth="1"/>
    <col min="9" max="256" width="9.81640625" style="179"/>
    <col min="257" max="257" width="3.81640625" style="179" customWidth="1"/>
    <col min="258" max="259" width="9.54296875" style="179" customWidth="1"/>
    <col min="260" max="261" width="14.7265625" style="179" customWidth="1"/>
    <col min="262" max="262" width="0" style="179" hidden="1" customWidth="1"/>
    <col min="263" max="269" width="9.54296875" style="179" customWidth="1"/>
    <col min="270" max="512" width="9.81640625" style="179"/>
    <col min="513" max="513" width="3.81640625" style="179" customWidth="1"/>
    <col min="514" max="515" width="9.54296875" style="179" customWidth="1"/>
    <col min="516" max="517" width="14.7265625" style="179" customWidth="1"/>
    <col min="518" max="518" width="0" style="179" hidden="1" customWidth="1"/>
    <col min="519" max="525" width="9.54296875" style="179" customWidth="1"/>
    <col min="526" max="768" width="9.81640625" style="179"/>
    <col min="769" max="769" width="3.81640625" style="179" customWidth="1"/>
    <col min="770" max="771" width="9.54296875" style="179" customWidth="1"/>
    <col min="772" max="773" width="14.7265625" style="179" customWidth="1"/>
    <col min="774" max="774" width="0" style="179" hidden="1" customWidth="1"/>
    <col min="775" max="781" width="9.54296875" style="179" customWidth="1"/>
    <col min="782" max="1024" width="9.81640625" style="179"/>
    <col min="1025" max="1025" width="3.81640625" style="179" customWidth="1"/>
    <col min="1026" max="1027" width="9.54296875" style="179" customWidth="1"/>
    <col min="1028" max="1029" width="14.7265625" style="179" customWidth="1"/>
    <col min="1030" max="1030" width="0" style="179" hidden="1" customWidth="1"/>
    <col min="1031" max="1037" width="9.54296875" style="179" customWidth="1"/>
    <col min="1038" max="1280" width="9.81640625" style="179"/>
    <col min="1281" max="1281" width="3.81640625" style="179" customWidth="1"/>
    <col min="1282" max="1283" width="9.54296875" style="179" customWidth="1"/>
    <col min="1284" max="1285" width="14.7265625" style="179" customWidth="1"/>
    <col min="1286" max="1286" width="0" style="179" hidden="1" customWidth="1"/>
    <col min="1287" max="1293" width="9.54296875" style="179" customWidth="1"/>
    <col min="1294" max="1536" width="9.81640625" style="179"/>
    <col min="1537" max="1537" width="3.81640625" style="179" customWidth="1"/>
    <col min="1538" max="1539" width="9.54296875" style="179" customWidth="1"/>
    <col min="1540" max="1541" width="14.7265625" style="179" customWidth="1"/>
    <col min="1542" max="1542" width="0" style="179" hidden="1" customWidth="1"/>
    <col min="1543" max="1549" width="9.54296875" style="179" customWidth="1"/>
    <col min="1550" max="1792" width="9.81640625" style="179"/>
    <col min="1793" max="1793" width="3.81640625" style="179" customWidth="1"/>
    <col min="1794" max="1795" width="9.54296875" style="179" customWidth="1"/>
    <col min="1796" max="1797" width="14.7265625" style="179" customWidth="1"/>
    <col min="1798" max="1798" width="0" style="179" hidden="1" customWidth="1"/>
    <col min="1799" max="1805" width="9.54296875" style="179" customWidth="1"/>
    <col min="1806" max="2048" width="9.81640625" style="179"/>
    <col min="2049" max="2049" width="3.81640625" style="179" customWidth="1"/>
    <col min="2050" max="2051" width="9.54296875" style="179" customWidth="1"/>
    <col min="2052" max="2053" width="14.7265625" style="179" customWidth="1"/>
    <col min="2054" max="2054" width="0" style="179" hidden="1" customWidth="1"/>
    <col min="2055" max="2061" width="9.54296875" style="179" customWidth="1"/>
    <col min="2062" max="2304" width="9.81640625" style="179"/>
    <col min="2305" max="2305" width="3.81640625" style="179" customWidth="1"/>
    <col min="2306" max="2307" width="9.54296875" style="179" customWidth="1"/>
    <col min="2308" max="2309" width="14.7265625" style="179" customWidth="1"/>
    <col min="2310" max="2310" width="0" style="179" hidden="1" customWidth="1"/>
    <col min="2311" max="2317" width="9.54296875" style="179" customWidth="1"/>
    <col min="2318" max="2560" width="9.81640625" style="179"/>
    <col min="2561" max="2561" width="3.81640625" style="179" customWidth="1"/>
    <col min="2562" max="2563" width="9.54296875" style="179" customWidth="1"/>
    <col min="2564" max="2565" width="14.7265625" style="179" customWidth="1"/>
    <col min="2566" max="2566" width="0" style="179" hidden="1" customWidth="1"/>
    <col min="2567" max="2573" width="9.54296875" style="179" customWidth="1"/>
    <col min="2574" max="2816" width="9.81640625" style="179"/>
    <col min="2817" max="2817" width="3.81640625" style="179" customWidth="1"/>
    <col min="2818" max="2819" width="9.54296875" style="179" customWidth="1"/>
    <col min="2820" max="2821" width="14.7265625" style="179" customWidth="1"/>
    <col min="2822" max="2822" width="0" style="179" hidden="1" customWidth="1"/>
    <col min="2823" max="2829" width="9.54296875" style="179" customWidth="1"/>
    <col min="2830" max="3072" width="9.81640625" style="179"/>
    <col min="3073" max="3073" width="3.81640625" style="179" customWidth="1"/>
    <col min="3074" max="3075" width="9.54296875" style="179" customWidth="1"/>
    <col min="3076" max="3077" width="14.7265625" style="179" customWidth="1"/>
    <col min="3078" max="3078" width="0" style="179" hidden="1" customWidth="1"/>
    <col min="3079" max="3085" width="9.54296875" style="179" customWidth="1"/>
    <col min="3086" max="3328" width="9.81640625" style="179"/>
    <col min="3329" max="3329" width="3.81640625" style="179" customWidth="1"/>
    <col min="3330" max="3331" width="9.54296875" style="179" customWidth="1"/>
    <col min="3332" max="3333" width="14.7265625" style="179" customWidth="1"/>
    <col min="3334" max="3334" width="0" style="179" hidden="1" customWidth="1"/>
    <col min="3335" max="3341" width="9.54296875" style="179" customWidth="1"/>
    <col min="3342" max="3584" width="9.81640625" style="179"/>
    <col min="3585" max="3585" width="3.81640625" style="179" customWidth="1"/>
    <col min="3586" max="3587" width="9.54296875" style="179" customWidth="1"/>
    <col min="3588" max="3589" width="14.7265625" style="179" customWidth="1"/>
    <col min="3590" max="3590" width="0" style="179" hidden="1" customWidth="1"/>
    <col min="3591" max="3597" width="9.54296875" style="179" customWidth="1"/>
    <col min="3598" max="3840" width="9.81640625" style="179"/>
    <col min="3841" max="3841" width="3.81640625" style="179" customWidth="1"/>
    <col min="3842" max="3843" width="9.54296875" style="179" customWidth="1"/>
    <col min="3844" max="3845" width="14.7265625" style="179" customWidth="1"/>
    <col min="3846" max="3846" width="0" style="179" hidden="1" customWidth="1"/>
    <col min="3847" max="3853" width="9.54296875" style="179" customWidth="1"/>
    <col min="3854" max="4096" width="9.81640625" style="179"/>
    <col min="4097" max="4097" width="3.81640625" style="179" customWidth="1"/>
    <col min="4098" max="4099" width="9.54296875" style="179" customWidth="1"/>
    <col min="4100" max="4101" width="14.7265625" style="179" customWidth="1"/>
    <col min="4102" max="4102" width="0" style="179" hidden="1" customWidth="1"/>
    <col min="4103" max="4109" width="9.54296875" style="179" customWidth="1"/>
    <col min="4110" max="4352" width="9.81640625" style="179"/>
    <col min="4353" max="4353" width="3.81640625" style="179" customWidth="1"/>
    <col min="4354" max="4355" width="9.54296875" style="179" customWidth="1"/>
    <col min="4356" max="4357" width="14.7265625" style="179" customWidth="1"/>
    <col min="4358" max="4358" width="0" style="179" hidden="1" customWidth="1"/>
    <col min="4359" max="4365" width="9.54296875" style="179" customWidth="1"/>
    <col min="4366" max="4608" width="9.81640625" style="179"/>
    <col min="4609" max="4609" width="3.81640625" style="179" customWidth="1"/>
    <col min="4610" max="4611" width="9.54296875" style="179" customWidth="1"/>
    <col min="4612" max="4613" width="14.7265625" style="179" customWidth="1"/>
    <col min="4614" max="4614" width="0" style="179" hidden="1" customWidth="1"/>
    <col min="4615" max="4621" width="9.54296875" style="179" customWidth="1"/>
    <col min="4622" max="4864" width="9.81640625" style="179"/>
    <col min="4865" max="4865" width="3.81640625" style="179" customWidth="1"/>
    <col min="4866" max="4867" width="9.54296875" style="179" customWidth="1"/>
    <col min="4868" max="4869" width="14.7265625" style="179" customWidth="1"/>
    <col min="4870" max="4870" width="0" style="179" hidden="1" customWidth="1"/>
    <col min="4871" max="4877" width="9.54296875" style="179" customWidth="1"/>
    <col min="4878" max="5120" width="9.81640625" style="179"/>
    <col min="5121" max="5121" width="3.81640625" style="179" customWidth="1"/>
    <col min="5122" max="5123" width="9.54296875" style="179" customWidth="1"/>
    <col min="5124" max="5125" width="14.7265625" style="179" customWidth="1"/>
    <col min="5126" max="5126" width="0" style="179" hidden="1" customWidth="1"/>
    <col min="5127" max="5133" width="9.54296875" style="179" customWidth="1"/>
    <col min="5134" max="5376" width="9.81640625" style="179"/>
    <col min="5377" max="5377" width="3.81640625" style="179" customWidth="1"/>
    <col min="5378" max="5379" width="9.54296875" style="179" customWidth="1"/>
    <col min="5380" max="5381" width="14.7265625" style="179" customWidth="1"/>
    <col min="5382" max="5382" width="0" style="179" hidden="1" customWidth="1"/>
    <col min="5383" max="5389" width="9.54296875" style="179" customWidth="1"/>
    <col min="5390" max="5632" width="9.81640625" style="179"/>
    <col min="5633" max="5633" width="3.81640625" style="179" customWidth="1"/>
    <col min="5634" max="5635" width="9.54296875" style="179" customWidth="1"/>
    <col min="5636" max="5637" width="14.7265625" style="179" customWidth="1"/>
    <col min="5638" max="5638" width="0" style="179" hidden="1" customWidth="1"/>
    <col min="5639" max="5645" width="9.54296875" style="179" customWidth="1"/>
    <col min="5646" max="5888" width="9.81640625" style="179"/>
    <col min="5889" max="5889" width="3.81640625" style="179" customWidth="1"/>
    <col min="5890" max="5891" width="9.54296875" style="179" customWidth="1"/>
    <col min="5892" max="5893" width="14.7265625" style="179" customWidth="1"/>
    <col min="5894" max="5894" width="0" style="179" hidden="1" customWidth="1"/>
    <col min="5895" max="5901" width="9.54296875" style="179" customWidth="1"/>
    <col min="5902" max="6144" width="9.81640625" style="179"/>
    <col min="6145" max="6145" width="3.81640625" style="179" customWidth="1"/>
    <col min="6146" max="6147" width="9.54296875" style="179" customWidth="1"/>
    <col min="6148" max="6149" width="14.7265625" style="179" customWidth="1"/>
    <col min="6150" max="6150" width="0" style="179" hidden="1" customWidth="1"/>
    <col min="6151" max="6157" width="9.54296875" style="179" customWidth="1"/>
    <col min="6158" max="6400" width="9.81640625" style="179"/>
    <col min="6401" max="6401" width="3.81640625" style="179" customWidth="1"/>
    <col min="6402" max="6403" width="9.54296875" style="179" customWidth="1"/>
    <col min="6404" max="6405" width="14.7265625" style="179" customWidth="1"/>
    <col min="6406" max="6406" width="0" style="179" hidden="1" customWidth="1"/>
    <col min="6407" max="6413" width="9.54296875" style="179" customWidth="1"/>
    <col min="6414" max="6656" width="9.81640625" style="179"/>
    <col min="6657" max="6657" width="3.81640625" style="179" customWidth="1"/>
    <col min="6658" max="6659" width="9.54296875" style="179" customWidth="1"/>
    <col min="6660" max="6661" width="14.7265625" style="179" customWidth="1"/>
    <col min="6662" max="6662" width="0" style="179" hidden="1" customWidth="1"/>
    <col min="6663" max="6669" width="9.54296875" style="179" customWidth="1"/>
    <col min="6670" max="6912" width="9.81640625" style="179"/>
    <col min="6913" max="6913" width="3.81640625" style="179" customWidth="1"/>
    <col min="6914" max="6915" width="9.54296875" style="179" customWidth="1"/>
    <col min="6916" max="6917" width="14.7265625" style="179" customWidth="1"/>
    <col min="6918" max="6918" width="0" style="179" hidden="1" customWidth="1"/>
    <col min="6919" max="6925" width="9.54296875" style="179" customWidth="1"/>
    <col min="6926" max="7168" width="9.81640625" style="179"/>
    <col min="7169" max="7169" width="3.81640625" style="179" customWidth="1"/>
    <col min="7170" max="7171" width="9.54296875" style="179" customWidth="1"/>
    <col min="7172" max="7173" width="14.7265625" style="179" customWidth="1"/>
    <col min="7174" max="7174" width="0" style="179" hidden="1" customWidth="1"/>
    <col min="7175" max="7181" width="9.54296875" style="179" customWidth="1"/>
    <col min="7182" max="7424" width="9.81640625" style="179"/>
    <col min="7425" max="7425" width="3.81640625" style="179" customWidth="1"/>
    <col min="7426" max="7427" width="9.54296875" style="179" customWidth="1"/>
    <col min="7428" max="7429" width="14.7265625" style="179" customWidth="1"/>
    <col min="7430" max="7430" width="0" style="179" hidden="1" customWidth="1"/>
    <col min="7431" max="7437" width="9.54296875" style="179" customWidth="1"/>
    <col min="7438" max="7680" width="9.81640625" style="179"/>
    <col min="7681" max="7681" width="3.81640625" style="179" customWidth="1"/>
    <col min="7682" max="7683" width="9.54296875" style="179" customWidth="1"/>
    <col min="7684" max="7685" width="14.7265625" style="179" customWidth="1"/>
    <col min="7686" max="7686" width="0" style="179" hidden="1" customWidth="1"/>
    <col min="7687" max="7693" width="9.54296875" style="179" customWidth="1"/>
    <col min="7694" max="7936" width="9.81640625" style="179"/>
    <col min="7937" max="7937" width="3.81640625" style="179" customWidth="1"/>
    <col min="7938" max="7939" width="9.54296875" style="179" customWidth="1"/>
    <col min="7940" max="7941" width="14.7265625" style="179" customWidth="1"/>
    <col min="7942" max="7942" width="0" style="179" hidden="1" customWidth="1"/>
    <col min="7943" max="7949" width="9.54296875" style="179" customWidth="1"/>
    <col min="7950" max="8192" width="9.81640625" style="179"/>
    <col min="8193" max="8193" width="3.81640625" style="179" customWidth="1"/>
    <col min="8194" max="8195" width="9.54296875" style="179" customWidth="1"/>
    <col min="8196" max="8197" width="14.7265625" style="179" customWidth="1"/>
    <col min="8198" max="8198" width="0" style="179" hidden="1" customWidth="1"/>
    <col min="8199" max="8205" width="9.54296875" style="179" customWidth="1"/>
    <col min="8206" max="8448" width="9.81640625" style="179"/>
    <col min="8449" max="8449" width="3.81640625" style="179" customWidth="1"/>
    <col min="8450" max="8451" width="9.54296875" style="179" customWidth="1"/>
    <col min="8452" max="8453" width="14.7265625" style="179" customWidth="1"/>
    <col min="8454" max="8454" width="0" style="179" hidden="1" customWidth="1"/>
    <col min="8455" max="8461" width="9.54296875" style="179" customWidth="1"/>
    <col min="8462" max="8704" width="9.81640625" style="179"/>
    <col min="8705" max="8705" width="3.81640625" style="179" customWidth="1"/>
    <col min="8706" max="8707" width="9.54296875" style="179" customWidth="1"/>
    <col min="8708" max="8709" width="14.7265625" style="179" customWidth="1"/>
    <col min="8710" max="8710" width="0" style="179" hidden="1" customWidth="1"/>
    <col min="8711" max="8717" width="9.54296875" style="179" customWidth="1"/>
    <col min="8718" max="8960" width="9.81640625" style="179"/>
    <col min="8961" max="8961" width="3.81640625" style="179" customWidth="1"/>
    <col min="8962" max="8963" width="9.54296875" style="179" customWidth="1"/>
    <col min="8964" max="8965" width="14.7265625" style="179" customWidth="1"/>
    <col min="8966" max="8966" width="0" style="179" hidden="1" customWidth="1"/>
    <col min="8967" max="8973" width="9.54296875" style="179" customWidth="1"/>
    <col min="8974" max="9216" width="9.81640625" style="179"/>
    <col min="9217" max="9217" width="3.81640625" style="179" customWidth="1"/>
    <col min="9218" max="9219" width="9.54296875" style="179" customWidth="1"/>
    <col min="9220" max="9221" width="14.7265625" style="179" customWidth="1"/>
    <col min="9222" max="9222" width="0" style="179" hidden="1" customWidth="1"/>
    <col min="9223" max="9229" width="9.54296875" style="179" customWidth="1"/>
    <col min="9230" max="9472" width="9.81640625" style="179"/>
    <col min="9473" max="9473" width="3.81640625" style="179" customWidth="1"/>
    <col min="9474" max="9475" width="9.54296875" style="179" customWidth="1"/>
    <col min="9476" max="9477" width="14.7265625" style="179" customWidth="1"/>
    <col min="9478" max="9478" width="0" style="179" hidden="1" customWidth="1"/>
    <col min="9479" max="9485" width="9.54296875" style="179" customWidth="1"/>
    <col min="9486" max="9728" width="9.81640625" style="179"/>
    <col min="9729" max="9729" width="3.81640625" style="179" customWidth="1"/>
    <col min="9730" max="9731" width="9.54296875" style="179" customWidth="1"/>
    <col min="9732" max="9733" width="14.7265625" style="179" customWidth="1"/>
    <col min="9734" max="9734" width="0" style="179" hidden="1" customWidth="1"/>
    <col min="9735" max="9741" width="9.54296875" style="179" customWidth="1"/>
    <col min="9742" max="9984" width="9.81640625" style="179"/>
    <col min="9985" max="9985" width="3.81640625" style="179" customWidth="1"/>
    <col min="9986" max="9987" width="9.54296875" style="179" customWidth="1"/>
    <col min="9988" max="9989" width="14.7265625" style="179" customWidth="1"/>
    <col min="9990" max="9990" width="0" style="179" hidden="1" customWidth="1"/>
    <col min="9991" max="9997" width="9.54296875" style="179" customWidth="1"/>
    <col min="9998" max="10240" width="9.81640625" style="179"/>
    <col min="10241" max="10241" width="3.81640625" style="179" customWidth="1"/>
    <col min="10242" max="10243" width="9.54296875" style="179" customWidth="1"/>
    <col min="10244" max="10245" width="14.7265625" style="179" customWidth="1"/>
    <col min="10246" max="10246" width="0" style="179" hidden="1" customWidth="1"/>
    <col min="10247" max="10253" width="9.54296875" style="179" customWidth="1"/>
    <col min="10254" max="10496" width="9.81640625" style="179"/>
    <col min="10497" max="10497" width="3.81640625" style="179" customWidth="1"/>
    <col min="10498" max="10499" width="9.54296875" style="179" customWidth="1"/>
    <col min="10500" max="10501" width="14.7265625" style="179" customWidth="1"/>
    <col min="10502" max="10502" width="0" style="179" hidden="1" customWidth="1"/>
    <col min="10503" max="10509" width="9.54296875" style="179" customWidth="1"/>
    <col min="10510" max="10752" width="9.81640625" style="179"/>
    <col min="10753" max="10753" width="3.81640625" style="179" customWidth="1"/>
    <col min="10754" max="10755" width="9.54296875" style="179" customWidth="1"/>
    <col min="10756" max="10757" width="14.7265625" style="179" customWidth="1"/>
    <col min="10758" max="10758" width="0" style="179" hidden="1" customWidth="1"/>
    <col min="10759" max="10765" width="9.54296875" style="179" customWidth="1"/>
    <col min="10766" max="11008" width="9.81640625" style="179"/>
    <col min="11009" max="11009" width="3.81640625" style="179" customWidth="1"/>
    <col min="11010" max="11011" width="9.54296875" style="179" customWidth="1"/>
    <col min="11012" max="11013" width="14.7265625" style="179" customWidth="1"/>
    <col min="11014" max="11014" width="0" style="179" hidden="1" customWidth="1"/>
    <col min="11015" max="11021" width="9.54296875" style="179" customWidth="1"/>
    <col min="11022" max="11264" width="9.81640625" style="179"/>
    <col min="11265" max="11265" width="3.81640625" style="179" customWidth="1"/>
    <col min="11266" max="11267" width="9.54296875" style="179" customWidth="1"/>
    <col min="11268" max="11269" width="14.7265625" style="179" customWidth="1"/>
    <col min="11270" max="11270" width="0" style="179" hidden="1" customWidth="1"/>
    <col min="11271" max="11277" width="9.54296875" style="179" customWidth="1"/>
    <col min="11278" max="11520" width="9.81640625" style="179"/>
    <col min="11521" max="11521" width="3.81640625" style="179" customWidth="1"/>
    <col min="11522" max="11523" width="9.54296875" style="179" customWidth="1"/>
    <col min="11524" max="11525" width="14.7265625" style="179" customWidth="1"/>
    <col min="11526" max="11526" width="0" style="179" hidden="1" customWidth="1"/>
    <col min="11527" max="11533" width="9.54296875" style="179" customWidth="1"/>
    <col min="11534" max="11776" width="9.81640625" style="179"/>
    <col min="11777" max="11777" width="3.81640625" style="179" customWidth="1"/>
    <col min="11778" max="11779" width="9.54296875" style="179" customWidth="1"/>
    <col min="11780" max="11781" width="14.7265625" style="179" customWidth="1"/>
    <col min="11782" max="11782" width="0" style="179" hidden="1" customWidth="1"/>
    <col min="11783" max="11789" width="9.54296875" style="179" customWidth="1"/>
    <col min="11790" max="12032" width="9.81640625" style="179"/>
    <col min="12033" max="12033" width="3.81640625" style="179" customWidth="1"/>
    <col min="12034" max="12035" width="9.54296875" style="179" customWidth="1"/>
    <col min="12036" max="12037" width="14.7265625" style="179" customWidth="1"/>
    <col min="12038" max="12038" width="0" style="179" hidden="1" customWidth="1"/>
    <col min="12039" max="12045" width="9.54296875" style="179" customWidth="1"/>
    <col min="12046" max="12288" width="9.81640625" style="179"/>
    <col min="12289" max="12289" width="3.81640625" style="179" customWidth="1"/>
    <col min="12290" max="12291" width="9.54296875" style="179" customWidth="1"/>
    <col min="12292" max="12293" width="14.7265625" style="179" customWidth="1"/>
    <col min="12294" max="12294" width="0" style="179" hidden="1" customWidth="1"/>
    <col min="12295" max="12301" width="9.54296875" style="179" customWidth="1"/>
    <col min="12302" max="12544" width="9.81640625" style="179"/>
    <col min="12545" max="12545" width="3.81640625" style="179" customWidth="1"/>
    <col min="12546" max="12547" width="9.54296875" style="179" customWidth="1"/>
    <col min="12548" max="12549" width="14.7265625" style="179" customWidth="1"/>
    <col min="12550" max="12550" width="0" style="179" hidden="1" customWidth="1"/>
    <col min="12551" max="12557" width="9.54296875" style="179" customWidth="1"/>
    <col min="12558" max="12800" width="9.81640625" style="179"/>
    <col min="12801" max="12801" width="3.81640625" style="179" customWidth="1"/>
    <col min="12802" max="12803" width="9.54296875" style="179" customWidth="1"/>
    <col min="12804" max="12805" width="14.7265625" style="179" customWidth="1"/>
    <col min="12806" max="12806" width="0" style="179" hidden="1" customWidth="1"/>
    <col min="12807" max="12813" width="9.54296875" style="179" customWidth="1"/>
    <col min="12814" max="13056" width="9.81640625" style="179"/>
    <col min="13057" max="13057" width="3.81640625" style="179" customWidth="1"/>
    <col min="13058" max="13059" width="9.54296875" style="179" customWidth="1"/>
    <col min="13060" max="13061" width="14.7265625" style="179" customWidth="1"/>
    <col min="13062" max="13062" width="0" style="179" hidden="1" customWidth="1"/>
    <col min="13063" max="13069" width="9.54296875" style="179" customWidth="1"/>
    <col min="13070" max="13312" width="9.81640625" style="179"/>
    <col min="13313" max="13313" width="3.81640625" style="179" customWidth="1"/>
    <col min="13314" max="13315" width="9.54296875" style="179" customWidth="1"/>
    <col min="13316" max="13317" width="14.7265625" style="179" customWidth="1"/>
    <col min="13318" max="13318" width="0" style="179" hidden="1" customWidth="1"/>
    <col min="13319" max="13325" width="9.54296875" style="179" customWidth="1"/>
    <col min="13326" max="13568" width="9.81640625" style="179"/>
    <col min="13569" max="13569" width="3.81640625" style="179" customWidth="1"/>
    <col min="13570" max="13571" width="9.54296875" style="179" customWidth="1"/>
    <col min="13572" max="13573" width="14.7265625" style="179" customWidth="1"/>
    <col min="13574" max="13574" width="0" style="179" hidden="1" customWidth="1"/>
    <col min="13575" max="13581" width="9.54296875" style="179" customWidth="1"/>
    <col min="13582" max="13824" width="9.81640625" style="179"/>
    <col min="13825" max="13825" width="3.81640625" style="179" customWidth="1"/>
    <col min="13826" max="13827" width="9.54296875" style="179" customWidth="1"/>
    <col min="13828" max="13829" width="14.7265625" style="179" customWidth="1"/>
    <col min="13830" max="13830" width="0" style="179" hidden="1" customWidth="1"/>
    <col min="13831" max="13837" width="9.54296875" style="179" customWidth="1"/>
    <col min="13838" max="14080" width="9.81640625" style="179"/>
    <col min="14081" max="14081" width="3.81640625" style="179" customWidth="1"/>
    <col min="14082" max="14083" width="9.54296875" style="179" customWidth="1"/>
    <col min="14084" max="14085" width="14.7265625" style="179" customWidth="1"/>
    <col min="14086" max="14086" width="0" style="179" hidden="1" customWidth="1"/>
    <col min="14087" max="14093" width="9.54296875" style="179" customWidth="1"/>
    <col min="14094" max="14336" width="9.81640625" style="179"/>
    <col min="14337" max="14337" width="3.81640625" style="179" customWidth="1"/>
    <col min="14338" max="14339" width="9.54296875" style="179" customWidth="1"/>
    <col min="14340" max="14341" width="14.7265625" style="179" customWidth="1"/>
    <col min="14342" max="14342" width="0" style="179" hidden="1" customWidth="1"/>
    <col min="14343" max="14349" width="9.54296875" style="179" customWidth="1"/>
    <col min="14350" max="14592" width="9.81640625" style="179"/>
    <col min="14593" max="14593" width="3.81640625" style="179" customWidth="1"/>
    <col min="14594" max="14595" width="9.54296875" style="179" customWidth="1"/>
    <col min="14596" max="14597" width="14.7265625" style="179" customWidth="1"/>
    <col min="14598" max="14598" width="0" style="179" hidden="1" customWidth="1"/>
    <col min="14599" max="14605" width="9.54296875" style="179" customWidth="1"/>
    <col min="14606" max="14848" width="9.81640625" style="179"/>
    <col min="14849" max="14849" width="3.81640625" style="179" customWidth="1"/>
    <col min="14850" max="14851" width="9.54296875" style="179" customWidth="1"/>
    <col min="14852" max="14853" width="14.7265625" style="179" customWidth="1"/>
    <col min="14854" max="14854" width="0" style="179" hidden="1" customWidth="1"/>
    <col min="14855" max="14861" width="9.54296875" style="179" customWidth="1"/>
    <col min="14862" max="15104" width="9.81640625" style="179"/>
    <col min="15105" max="15105" width="3.81640625" style="179" customWidth="1"/>
    <col min="15106" max="15107" width="9.54296875" style="179" customWidth="1"/>
    <col min="15108" max="15109" width="14.7265625" style="179" customWidth="1"/>
    <col min="15110" max="15110" width="0" style="179" hidden="1" customWidth="1"/>
    <col min="15111" max="15117" width="9.54296875" style="179" customWidth="1"/>
    <col min="15118" max="15360" width="9.81640625" style="179"/>
    <col min="15361" max="15361" width="3.81640625" style="179" customWidth="1"/>
    <col min="15362" max="15363" width="9.54296875" style="179" customWidth="1"/>
    <col min="15364" max="15365" width="14.7265625" style="179" customWidth="1"/>
    <col min="15366" max="15366" width="0" style="179" hidden="1" customWidth="1"/>
    <col min="15367" max="15373" width="9.54296875" style="179" customWidth="1"/>
    <col min="15374" max="15616" width="9.81640625" style="179"/>
    <col min="15617" max="15617" width="3.81640625" style="179" customWidth="1"/>
    <col min="15618" max="15619" width="9.54296875" style="179" customWidth="1"/>
    <col min="15620" max="15621" width="14.7265625" style="179" customWidth="1"/>
    <col min="15622" max="15622" width="0" style="179" hidden="1" customWidth="1"/>
    <col min="15623" max="15629" width="9.54296875" style="179" customWidth="1"/>
    <col min="15630" max="15872" width="9.81640625" style="179"/>
    <col min="15873" max="15873" width="3.81640625" style="179" customWidth="1"/>
    <col min="15874" max="15875" width="9.54296875" style="179" customWidth="1"/>
    <col min="15876" max="15877" width="14.7265625" style="179" customWidth="1"/>
    <col min="15878" max="15878" width="0" style="179" hidden="1" customWidth="1"/>
    <col min="15879" max="15885" width="9.54296875" style="179" customWidth="1"/>
    <col min="15886" max="16128" width="9.81640625" style="179"/>
    <col min="16129" max="16129" width="3.81640625" style="179" customWidth="1"/>
    <col min="16130" max="16131" width="9.54296875" style="179" customWidth="1"/>
    <col min="16132" max="16133" width="14.7265625" style="179" customWidth="1"/>
    <col min="16134" max="16134" width="0" style="179" hidden="1" customWidth="1"/>
    <col min="16135" max="16141" width="9.54296875" style="179" customWidth="1"/>
    <col min="16142" max="16384" width="9.81640625" style="179"/>
  </cols>
  <sheetData>
    <row r="1" spans="1:8" s="137" customFormat="1" ht="14.15" customHeight="1">
      <c r="A1" s="131"/>
      <c r="B1" s="132" t="s">
        <v>0</v>
      </c>
      <c r="C1" s="133" t="s">
        <v>166</v>
      </c>
      <c r="D1" s="134"/>
      <c r="E1" s="135"/>
      <c r="F1" s="135"/>
      <c r="G1" s="134"/>
      <c r="H1" s="136"/>
    </row>
    <row r="2" spans="1:8" s="137" customFormat="1" ht="14.15" customHeight="1" thickBot="1">
      <c r="A2" s="138"/>
      <c r="B2" s="139" t="s">
        <v>2</v>
      </c>
      <c r="C2" s="140" t="s">
        <v>3</v>
      </c>
      <c r="E2" s="141"/>
      <c r="F2" s="141"/>
      <c r="H2" s="142"/>
    </row>
    <row r="3" spans="1:8" s="137" customFormat="1" ht="14.15" customHeight="1" thickBot="1">
      <c r="A3" s="138"/>
      <c r="B3" s="139" t="s">
        <v>4</v>
      </c>
      <c r="C3" s="143" t="s">
        <v>168</v>
      </c>
      <c r="E3" s="529" t="s">
        <v>169</v>
      </c>
      <c r="F3" s="530"/>
      <c r="G3" s="144">
        <f ca="1">TODAY()</f>
        <v>45358</v>
      </c>
      <c r="H3" s="142"/>
    </row>
    <row r="4" spans="1:8" s="148" customFormat="1" ht="4" customHeight="1" thickBot="1">
      <c r="A4" s="145"/>
      <c r="B4" s="146"/>
      <c r="C4" s="146"/>
      <c r="D4" s="146"/>
      <c r="E4" s="147"/>
      <c r="F4" s="147"/>
      <c r="G4" s="146"/>
      <c r="H4" s="142"/>
    </row>
    <row r="5" spans="1:8" s="148" customFormat="1" ht="17.25" customHeight="1" thickBot="1">
      <c r="A5" s="145"/>
      <c r="B5" s="149" t="s">
        <v>170</v>
      </c>
      <c r="C5" s="531" t="str">
        <f>'1. CUTTING DOCKET'!L14</f>
        <v>LOYALIST</v>
      </c>
      <c r="D5" s="532"/>
      <c r="E5" s="150" t="s">
        <v>171</v>
      </c>
      <c r="F5" s="531" t="str">
        <f>'1. CUTTING DOCKET'!D9</f>
        <v>SS24</v>
      </c>
      <c r="G5" s="532"/>
      <c r="H5" s="142"/>
    </row>
    <row r="6" spans="1:8" s="148" customFormat="1" ht="4" customHeight="1" thickBot="1">
      <c r="A6" s="145"/>
      <c r="B6" s="151"/>
      <c r="C6" s="146"/>
      <c r="D6" s="146"/>
      <c r="E6" s="152"/>
      <c r="F6" s="147"/>
      <c r="G6" s="146"/>
      <c r="H6" s="142"/>
    </row>
    <row r="7" spans="1:8" s="148" customFormat="1" ht="26.5" customHeight="1" thickBot="1">
      <c r="A7" s="145"/>
      <c r="B7" s="149" t="s">
        <v>246</v>
      </c>
      <c r="C7" s="533" t="str">
        <f>'1. CUTTING DOCKET'!D7</f>
        <v>LYPOLO173</v>
      </c>
      <c r="D7" s="534"/>
      <c r="E7" s="150" t="s">
        <v>173</v>
      </c>
      <c r="F7" s="531" t="str">
        <f>'1. CUTTING DOCKET'!D10</f>
        <v>CREWNECK</v>
      </c>
      <c r="G7" s="532"/>
      <c r="H7" s="142"/>
    </row>
    <row r="8" spans="1:8" s="148" customFormat="1" ht="9" customHeight="1" thickBot="1">
      <c r="A8" s="153"/>
      <c r="B8" s="154"/>
      <c r="C8" s="154"/>
      <c r="D8" s="154"/>
      <c r="E8" s="155"/>
      <c r="F8" s="155"/>
      <c r="G8" s="154"/>
      <c r="H8" s="136"/>
    </row>
    <row r="9" spans="1:8" s="160" customFormat="1" ht="26.5" customHeight="1" thickBot="1">
      <c r="A9" s="156"/>
      <c r="B9" s="157" t="s">
        <v>237</v>
      </c>
      <c r="C9" s="526" t="s">
        <v>234</v>
      </c>
      <c r="D9" s="527"/>
      <c r="E9" s="527"/>
      <c r="F9" s="528"/>
      <c r="G9" s="158" t="s">
        <v>238</v>
      </c>
      <c r="H9" s="159" t="s">
        <v>247</v>
      </c>
    </row>
    <row r="10" spans="1:8" s="148" customFormat="1" ht="57" customHeight="1">
      <c r="A10" s="161">
        <v>1</v>
      </c>
      <c r="B10" s="162" t="s">
        <v>240</v>
      </c>
      <c r="C10" s="514" t="s">
        <v>241</v>
      </c>
      <c r="D10" s="515"/>
      <c r="E10" s="515"/>
      <c r="F10" s="516"/>
      <c r="G10" s="163"/>
      <c r="H10" s="164"/>
    </row>
    <row r="11" spans="1:8" s="148" customFormat="1" ht="57" customHeight="1">
      <c r="A11" s="165">
        <v>2</v>
      </c>
      <c r="B11" s="166" t="s">
        <v>179</v>
      </c>
      <c r="C11" s="517" t="s">
        <v>241</v>
      </c>
      <c r="D11" s="518"/>
      <c r="E11" s="518"/>
      <c r="F11" s="519"/>
      <c r="G11" s="167"/>
      <c r="H11" s="168"/>
    </row>
    <row r="12" spans="1:8" s="148" customFormat="1" ht="57" customHeight="1">
      <c r="A12" s="165">
        <v>3</v>
      </c>
      <c r="B12" s="166" t="s">
        <v>180</v>
      </c>
      <c r="C12" s="517" t="s">
        <v>242</v>
      </c>
      <c r="D12" s="518"/>
      <c r="E12" s="518"/>
      <c r="F12" s="519"/>
      <c r="G12" s="167"/>
      <c r="H12" s="168"/>
    </row>
    <row r="13" spans="1:8" s="148" customFormat="1" ht="49.5" customHeight="1">
      <c r="A13" s="165">
        <v>4</v>
      </c>
      <c r="B13" s="169" t="s">
        <v>182</v>
      </c>
      <c r="C13" s="517" t="s">
        <v>183</v>
      </c>
      <c r="D13" s="518"/>
      <c r="E13" s="518"/>
      <c r="F13" s="519"/>
      <c r="G13" s="167"/>
      <c r="H13" s="168"/>
    </row>
    <row r="14" spans="1:8" s="148" customFormat="1" ht="80.25" customHeight="1">
      <c r="A14" s="170">
        <v>5</v>
      </c>
      <c r="B14" s="166" t="s">
        <v>184</v>
      </c>
      <c r="C14" s="517" t="s">
        <v>248</v>
      </c>
      <c r="D14" s="518"/>
      <c r="E14" s="518"/>
      <c r="F14" s="519"/>
      <c r="G14" s="167"/>
      <c r="H14" s="168"/>
    </row>
    <row r="15" spans="1:8" s="148" customFormat="1" ht="100.5" customHeight="1">
      <c r="A15" s="170">
        <v>6</v>
      </c>
      <c r="B15" s="166" t="s">
        <v>186</v>
      </c>
      <c r="C15" s="517" t="s">
        <v>244</v>
      </c>
      <c r="D15" s="518"/>
      <c r="E15" s="518"/>
      <c r="F15" s="519"/>
      <c r="G15" s="167"/>
      <c r="H15" s="168"/>
    </row>
    <row r="16" spans="1:8" s="148" customFormat="1" ht="57" customHeight="1">
      <c r="A16" s="165">
        <v>7</v>
      </c>
      <c r="B16" s="169" t="s">
        <v>187</v>
      </c>
      <c r="C16" s="520" t="str">
        <f>'1. CUTTING DOCKET'!C104</f>
        <v xml:space="preserve">KHÔNG IN </v>
      </c>
      <c r="D16" s="518"/>
      <c r="E16" s="518"/>
      <c r="F16" s="519"/>
      <c r="G16" s="167"/>
      <c r="H16" s="168"/>
    </row>
    <row r="17" spans="1:8" s="148" customFormat="1" ht="57" customHeight="1">
      <c r="A17" s="165"/>
      <c r="B17" s="171" t="s">
        <v>188</v>
      </c>
      <c r="C17" s="520" t="str">
        <f>'1. CUTTING DOCKET'!C115</f>
        <v>THÊU BÁN THÀNH PHẨM TẠI THÂN TRƯỚC TRÁI BẰNG CHỈ POLY KHÔNG ĂN MÀU</v>
      </c>
      <c r="D17" s="518"/>
      <c r="E17" s="518"/>
      <c r="F17" s="519"/>
      <c r="G17" s="172"/>
      <c r="H17" s="173"/>
    </row>
    <row r="18" spans="1:8" s="148" customFormat="1" ht="58.5" customHeight="1">
      <c r="A18" s="165">
        <v>9</v>
      </c>
      <c r="B18" s="169" t="s">
        <v>189</v>
      </c>
      <c r="C18" s="520" t="str">
        <f>'1. CUTTING DOCKET'!C128</f>
        <v>GARMENT DYE</v>
      </c>
      <c r="D18" s="518"/>
      <c r="E18" s="518"/>
      <c r="F18" s="519"/>
      <c r="G18" s="167"/>
      <c r="H18" s="168"/>
    </row>
    <row r="19" spans="1:8" s="148" customFormat="1" ht="58.5" customHeight="1" thickBot="1">
      <c r="A19" s="174">
        <v>10</v>
      </c>
      <c r="B19" s="175" t="s">
        <v>190</v>
      </c>
      <c r="C19" s="508"/>
      <c r="D19" s="509"/>
      <c r="E19" s="509"/>
      <c r="F19" s="510"/>
      <c r="G19" s="176"/>
      <c r="H19" s="177"/>
    </row>
    <row r="20" spans="1:8" ht="5.5" customHeight="1">
      <c r="A20" s="160"/>
      <c r="B20" s="160"/>
      <c r="C20" s="152"/>
      <c r="D20" s="152"/>
      <c r="E20" s="152"/>
      <c r="F20" s="152"/>
      <c r="G20" s="160"/>
      <c r="H20" s="178"/>
    </row>
    <row r="21" spans="1:8" ht="40" customHeight="1">
      <c r="A21" s="160"/>
      <c r="B21" s="180" t="s">
        <v>249</v>
      </c>
      <c r="C21" s="180" t="s">
        <v>250</v>
      </c>
      <c r="D21" s="181" t="s">
        <v>251</v>
      </c>
      <c r="E21" s="181" t="s">
        <v>252</v>
      </c>
      <c r="F21" s="181" t="s">
        <v>253</v>
      </c>
      <c r="G21" s="180" t="s">
        <v>254</v>
      </c>
      <c r="H21" s="180" t="s">
        <v>255</v>
      </c>
    </row>
    <row r="22" spans="1:8" ht="40" customHeight="1">
      <c r="A22" s="146"/>
      <c r="B22" s="137"/>
      <c r="C22" s="137"/>
      <c r="D22" s="137"/>
      <c r="E22" s="141"/>
      <c r="F22" s="141"/>
      <c r="G22" s="137"/>
      <c r="H22" s="137"/>
    </row>
    <row r="23" spans="1:8" ht="40" customHeight="1">
      <c r="A23" s="146"/>
      <c r="B23" s="137"/>
      <c r="C23" s="137"/>
      <c r="D23" s="137"/>
      <c r="E23" s="141"/>
      <c r="F23" s="141"/>
      <c r="G23" s="137"/>
      <c r="H23" s="137"/>
    </row>
    <row r="24" spans="1:8" ht="40" customHeight="1">
      <c r="A24" s="146"/>
      <c r="B24" s="137"/>
      <c r="C24" s="137"/>
      <c r="D24" s="137"/>
      <c r="E24" s="141"/>
      <c r="F24" s="141"/>
      <c r="G24" s="137"/>
      <c r="H24" s="137"/>
    </row>
    <row r="25" spans="1:8" ht="40" customHeight="1">
      <c r="A25" s="146"/>
      <c r="B25" s="137"/>
      <c r="C25" s="137"/>
      <c r="D25" s="137"/>
      <c r="E25" s="141"/>
      <c r="F25" s="141"/>
      <c r="G25" s="137"/>
      <c r="H25" s="137"/>
    </row>
    <row r="26" spans="1:8" ht="40" customHeight="1">
      <c r="A26" s="146"/>
      <c r="B26" s="137"/>
      <c r="C26" s="137"/>
      <c r="D26" s="137"/>
      <c r="E26" s="141"/>
      <c r="F26" s="141"/>
      <c r="G26" s="137"/>
      <c r="H26" s="137"/>
    </row>
    <row r="27" spans="1:8" ht="40" customHeight="1">
      <c r="A27" s="146"/>
      <c r="B27" s="137"/>
      <c r="C27" s="137"/>
      <c r="D27" s="137"/>
      <c r="E27" s="141"/>
      <c r="F27" s="141"/>
      <c r="G27" s="137"/>
      <c r="H27" s="137"/>
    </row>
    <row r="28" spans="1:8" ht="40" customHeight="1">
      <c r="A28" s="146"/>
      <c r="B28" s="137"/>
      <c r="C28" s="137"/>
      <c r="D28" s="137"/>
      <c r="E28" s="141"/>
      <c r="F28" s="141"/>
      <c r="G28" s="137"/>
      <c r="H28" s="137"/>
    </row>
    <row r="29" spans="1:8" ht="40" customHeight="1">
      <c r="A29" s="146"/>
      <c r="B29" s="137"/>
      <c r="C29" s="137"/>
      <c r="D29" s="137"/>
      <c r="E29" s="141"/>
      <c r="F29" s="141"/>
      <c r="G29" s="137"/>
      <c r="H29" s="137"/>
    </row>
    <row r="30" spans="1:8" ht="40" customHeight="1">
      <c r="A30" s="146"/>
      <c r="B30" s="137"/>
      <c r="C30" s="137"/>
      <c r="D30" s="137"/>
      <c r="E30" s="141"/>
      <c r="F30" s="141"/>
      <c r="G30" s="137"/>
      <c r="H30" s="137"/>
    </row>
    <row r="31" spans="1:8" ht="40" customHeight="1">
      <c r="A31" s="146"/>
      <c r="B31" s="137"/>
      <c r="C31" s="137"/>
      <c r="D31" s="137"/>
      <c r="E31" s="141"/>
      <c r="F31" s="141"/>
      <c r="G31" s="137"/>
      <c r="H31" s="137"/>
    </row>
    <row r="32" spans="1:8" ht="40" customHeight="1">
      <c r="A32" s="146"/>
      <c r="B32" s="137"/>
      <c r="C32" s="137"/>
      <c r="D32" s="137"/>
      <c r="E32" s="141"/>
      <c r="F32" s="141"/>
      <c r="G32" s="137"/>
      <c r="H32" s="137"/>
    </row>
    <row r="33" spans="1:8" ht="40" customHeight="1">
      <c r="A33" s="146"/>
      <c r="B33" s="137"/>
      <c r="C33" s="137"/>
      <c r="D33" s="137"/>
      <c r="E33" s="141"/>
      <c r="F33" s="141"/>
      <c r="G33" s="137"/>
      <c r="H33" s="137"/>
    </row>
    <row r="34" spans="1:8" ht="40" customHeight="1">
      <c r="A34" s="146"/>
      <c r="B34" s="137"/>
      <c r="C34" s="137"/>
      <c r="D34" s="137"/>
      <c r="E34" s="141"/>
      <c r="F34" s="141"/>
      <c r="G34" s="137"/>
      <c r="H34" s="137"/>
    </row>
    <row r="35" spans="1:8" ht="40" customHeight="1">
      <c r="A35" s="146"/>
      <c r="B35" s="137"/>
      <c r="C35" s="137"/>
      <c r="D35" s="137"/>
      <c r="E35" s="141"/>
      <c r="F35" s="141"/>
      <c r="G35" s="137"/>
      <c r="H35" s="137"/>
    </row>
    <row r="36" spans="1:8" ht="40" customHeight="1">
      <c r="A36" s="146"/>
      <c r="B36" s="137"/>
      <c r="C36" s="137"/>
      <c r="D36" s="137"/>
      <c r="E36" s="141"/>
      <c r="F36" s="141"/>
      <c r="G36" s="137"/>
      <c r="H36" s="137"/>
    </row>
    <row r="37" spans="1:8" ht="40" customHeight="1">
      <c r="A37" s="146"/>
      <c r="B37" s="137"/>
      <c r="C37" s="137"/>
      <c r="D37" s="137"/>
      <c r="E37" s="141"/>
      <c r="F37" s="141"/>
      <c r="G37" s="137"/>
      <c r="H37" s="137"/>
    </row>
    <row r="38" spans="1:8" ht="40" customHeight="1">
      <c r="A38" s="146"/>
      <c r="B38" s="137"/>
      <c r="C38" s="137"/>
      <c r="D38" s="137"/>
      <c r="E38" s="141"/>
      <c r="F38" s="141"/>
      <c r="G38" s="137"/>
      <c r="H38" s="137"/>
    </row>
    <row r="39" spans="1:8" ht="40" customHeight="1">
      <c r="A39" s="146"/>
      <c r="B39" s="137"/>
      <c r="C39" s="137"/>
      <c r="D39" s="137"/>
      <c r="E39" s="141"/>
      <c r="F39" s="141"/>
      <c r="G39" s="137"/>
      <c r="H39" s="137"/>
    </row>
    <row r="40" spans="1:8" ht="40" customHeight="1">
      <c r="A40" s="146"/>
      <c r="B40" s="137"/>
      <c r="C40" s="137"/>
      <c r="D40" s="137"/>
      <c r="E40" s="141"/>
      <c r="F40" s="141"/>
      <c r="G40" s="137"/>
      <c r="H40" s="137"/>
    </row>
    <row r="41" spans="1:8" ht="40" customHeight="1">
      <c r="A41" s="146"/>
      <c r="B41" s="137"/>
      <c r="C41" s="137"/>
      <c r="D41" s="137"/>
      <c r="E41" s="141"/>
      <c r="F41" s="141"/>
      <c r="G41" s="137"/>
      <c r="H41" s="137"/>
    </row>
    <row r="42" spans="1:8" ht="40" customHeight="1">
      <c r="A42" s="146"/>
      <c r="B42" s="137"/>
      <c r="C42" s="137"/>
      <c r="D42" s="137"/>
      <c r="E42" s="141"/>
      <c r="F42" s="141"/>
      <c r="G42" s="137"/>
      <c r="H42" s="137"/>
    </row>
    <row r="43" spans="1:8" ht="40" customHeight="1">
      <c r="A43" s="146"/>
      <c r="B43" s="137"/>
      <c r="C43" s="137"/>
      <c r="D43" s="137"/>
      <c r="E43" s="141"/>
      <c r="F43" s="141"/>
      <c r="G43" s="137"/>
      <c r="H43" s="137"/>
    </row>
    <row r="44" spans="1:8" ht="40" customHeight="1">
      <c r="A44" s="146"/>
      <c r="B44" s="137"/>
      <c r="C44" s="137"/>
      <c r="D44" s="137"/>
      <c r="E44" s="141"/>
      <c r="F44" s="141"/>
      <c r="G44" s="137"/>
      <c r="H44" s="137"/>
    </row>
    <row r="45" spans="1:8" ht="40" customHeight="1">
      <c r="A45" s="146"/>
      <c r="B45" s="137"/>
      <c r="C45" s="137"/>
      <c r="D45" s="137"/>
      <c r="E45" s="141"/>
      <c r="F45" s="141"/>
      <c r="G45" s="137"/>
      <c r="H45" s="137"/>
    </row>
    <row r="46" spans="1:8" ht="40" customHeight="1">
      <c r="A46" s="146"/>
      <c r="B46" s="137"/>
      <c r="C46" s="137"/>
      <c r="D46" s="137"/>
      <c r="E46" s="141"/>
      <c r="F46" s="141"/>
      <c r="G46" s="137"/>
      <c r="H46" s="137"/>
    </row>
    <row r="47" spans="1:8" ht="40" customHeight="1">
      <c r="A47" s="146"/>
      <c r="B47" s="137"/>
      <c r="C47" s="137"/>
      <c r="D47" s="137"/>
      <c r="E47" s="141"/>
      <c r="F47" s="141"/>
      <c r="G47" s="137"/>
      <c r="H47" s="137"/>
    </row>
    <row r="48" spans="1:8" ht="40" customHeight="1">
      <c r="A48" s="146"/>
      <c r="B48" s="137"/>
      <c r="C48" s="137"/>
      <c r="D48" s="137"/>
      <c r="E48" s="141"/>
      <c r="F48" s="141"/>
      <c r="G48" s="137"/>
      <c r="H48" s="137"/>
    </row>
    <row r="49" spans="1:8" ht="40" customHeight="1">
      <c r="A49" s="146"/>
      <c r="B49" s="137"/>
      <c r="C49" s="137"/>
      <c r="D49" s="137"/>
      <c r="E49" s="141"/>
      <c r="F49" s="141"/>
      <c r="G49" s="137"/>
      <c r="H49" s="137"/>
    </row>
    <row r="50" spans="1:8" ht="40" customHeight="1">
      <c r="A50" s="146"/>
      <c r="B50" s="137"/>
      <c r="C50" s="137"/>
      <c r="D50" s="137"/>
      <c r="E50" s="141"/>
      <c r="F50" s="141"/>
      <c r="G50" s="137"/>
      <c r="H50" s="137"/>
    </row>
    <row r="51" spans="1:8" ht="40" customHeight="1">
      <c r="A51" s="146"/>
      <c r="B51" s="137"/>
      <c r="C51" s="137"/>
      <c r="D51" s="137"/>
      <c r="E51" s="141"/>
      <c r="F51" s="141"/>
      <c r="G51" s="137"/>
      <c r="H51" s="137"/>
    </row>
    <row r="52" spans="1:8" ht="40" customHeight="1">
      <c r="A52" s="146"/>
      <c r="B52" s="137"/>
      <c r="C52" s="137"/>
      <c r="D52" s="137"/>
      <c r="E52" s="141"/>
      <c r="F52" s="141"/>
      <c r="G52" s="137"/>
      <c r="H52" s="137"/>
    </row>
    <row r="53" spans="1:8" ht="40" customHeight="1">
      <c r="A53" s="146"/>
      <c r="B53" s="137"/>
      <c r="C53" s="137"/>
      <c r="D53" s="137"/>
      <c r="E53" s="141"/>
      <c r="F53" s="141"/>
      <c r="G53" s="137"/>
      <c r="H53" s="137"/>
    </row>
    <row r="54" spans="1:8" ht="40" customHeight="1">
      <c r="A54" s="146"/>
      <c r="B54" s="137"/>
      <c r="C54" s="137"/>
      <c r="D54" s="137"/>
      <c r="E54" s="141"/>
      <c r="F54" s="141"/>
      <c r="G54" s="137"/>
      <c r="H54" s="137"/>
    </row>
    <row r="55" spans="1:8" ht="40" customHeight="1">
      <c r="A55" s="146"/>
      <c r="B55" s="137"/>
      <c r="C55" s="137"/>
      <c r="D55" s="137"/>
      <c r="E55" s="141"/>
      <c r="F55" s="141"/>
      <c r="G55" s="137"/>
      <c r="H55" s="137"/>
    </row>
    <row r="56" spans="1:8" ht="40" customHeight="1">
      <c r="A56" s="146"/>
      <c r="B56" s="137"/>
      <c r="C56" s="137"/>
      <c r="D56" s="137"/>
      <c r="E56" s="141"/>
      <c r="F56" s="141"/>
      <c r="G56" s="137"/>
      <c r="H56" s="137"/>
    </row>
    <row r="57" spans="1:8" ht="40" customHeight="1">
      <c r="A57" s="146"/>
      <c r="B57" s="137"/>
      <c r="C57" s="137"/>
      <c r="D57" s="137"/>
      <c r="E57" s="141"/>
      <c r="F57" s="141"/>
      <c r="G57" s="137"/>
      <c r="H57" s="137"/>
    </row>
    <row r="58" spans="1:8" ht="40" customHeight="1">
      <c r="A58" s="146"/>
      <c r="B58" s="137"/>
      <c r="C58" s="137"/>
      <c r="D58" s="137"/>
      <c r="E58" s="141"/>
      <c r="F58" s="141"/>
      <c r="G58" s="137"/>
      <c r="H58" s="137"/>
    </row>
    <row r="59" spans="1:8" ht="40" customHeight="1">
      <c r="A59" s="146"/>
      <c r="B59" s="137"/>
      <c r="C59" s="137"/>
      <c r="D59" s="137"/>
      <c r="E59" s="141"/>
      <c r="F59" s="141"/>
      <c r="G59" s="137"/>
      <c r="H59" s="137"/>
    </row>
    <row r="60" spans="1:8" ht="40" customHeight="1">
      <c r="A60" s="146"/>
      <c r="B60" s="137"/>
      <c r="C60" s="137"/>
      <c r="D60" s="137"/>
      <c r="E60" s="141"/>
      <c r="F60" s="141"/>
      <c r="G60" s="137"/>
      <c r="H60" s="137"/>
    </row>
    <row r="61" spans="1:8" ht="40" customHeight="1">
      <c r="A61" s="146"/>
      <c r="B61" s="137"/>
      <c r="C61" s="137"/>
      <c r="D61" s="137"/>
      <c r="E61" s="141"/>
      <c r="F61" s="141"/>
      <c r="G61" s="137"/>
      <c r="H61" s="137"/>
    </row>
    <row r="62" spans="1:8" ht="40" customHeight="1">
      <c r="A62" s="146"/>
      <c r="B62" s="137"/>
      <c r="C62" s="137"/>
      <c r="D62" s="137"/>
      <c r="E62" s="141"/>
      <c r="F62" s="141"/>
      <c r="G62" s="137"/>
      <c r="H62" s="137"/>
    </row>
    <row r="63" spans="1:8" ht="40" customHeight="1">
      <c r="A63" s="146"/>
      <c r="B63" s="137"/>
      <c r="C63" s="137"/>
      <c r="D63" s="137"/>
      <c r="E63" s="141"/>
      <c r="F63" s="141"/>
      <c r="G63" s="137"/>
      <c r="H63" s="137"/>
    </row>
    <row r="64" spans="1:8" ht="40" customHeight="1">
      <c r="A64" s="146"/>
      <c r="B64" s="137"/>
      <c r="C64" s="137"/>
      <c r="D64" s="137"/>
      <c r="E64" s="141"/>
      <c r="F64" s="141"/>
      <c r="G64" s="137"/>
      <c r="H64" s="137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34"/>
  <sheetViews>
    <sheetView view="pageBreakPreview" zoomScale="25" zoomScaleNormal="40" zoomScaleSheetLayoutView="25" zoomScalePageLayoutView="25" workbookViewId="0">
      <selection activeCell="S14" sqref="S14"/>
    </sheetView>
  </sheetViews>
  <sheetFormatPr defaultColWidth="9.1796875" defaultRowHeight="24"/>
  <cols>
    <col min="1" max="1" width="83.54296875" style="221" customWidth="1"/>
    <col min="2" max="2" width="60.81640625" style="221" customWidth="1"/>
    <col min="3" max="3" width="14.6328125" style="221" customWidth="1"/>
    <col min="4" max="4" width="46" style="221" customWidth="1"/>
    <col min="5" max="5" width="49.1796875" style="221" hidden="1" customWidth="1"/>
    <col min="6" max="6" width="60.81640625" style="221" customWidth="1"/>
    <col min="7" max="7" width="40.453125" style="221" customWidth="1"/>
    <col min="8" max="8" width="24.1796875" style="221" customWidth="1"/>
    <col min="9" max="9" width="5.1796875" style="221" hidden="1" customWidth="1"/>
    <col min="10" max="16384" width="9.1796875" style="222"/>
  </cols>
  <sheetData>
    <row r="1" spans="1:9" s="215" customFormat="1" ht="37.5" customHeight="1">
      <c r="A1" s="211"/>
      <c r="B1" s="298"/>
      <c r="C1" s="298"/>
      <c r="D1" s="298"/>
      <c r="E1" s="298"/>
      <c r="F1" s="298"/>
      <c r="G1" s="298"/>
      <c r="H1" s="298"/>
      <c r="I1" s="298"/>
    </row>
    <row r="2" spans="1:9" s="215" customFormat="1" ht="37.5" customHeight="1">
      <c r="A2" s="211" t="str">
        <f>'1. CUTTING DOCKET'!$B$6</f>
        <v xml:space="preserve">JOB NUMBER:  </v>
      </c>
      <c r="B2" s="210" t="str">
        <f>'1. CUTTING DOCKET'!$D$6</f>
        <v>L16  SS24  S2618</v>
      </c>
      <c r="C2" s="210"/>
      <c r="D2" s="210"/>
      <c r="E2" s="210"/>
      <c r="F2" s="210"/>
      <c r="G2" s="210"/>
      <c r="H2" s="210"/>
      <c r="I2" s="210"/>
    </row>
    <row r="3" spans="1:9" s="215" customFormat="1" ht="37.5" customHeight="1">
      <c r="A3" s="210" t="str">
        <f>'1. CUTTING DOCKET'!$B$7</f>
        <v xml:space="preserve">STYLE NUMBER: </v>
      </c>
      <c r="B3" s="210" t="str">
        <f>'1. CUTTING DOCKET'!$D$7</f>
        <v>LYPOLO173</v>
      </c>
      <c r="C3" s="210"/>
      <c r="D3" s="210"/>
      <c r="E3" s="210"/>
      <c r="F3" s="210"/>
      <c r="G3" s="210"/>
      <c r="H3" s="210"/>
      <c r="I3" s="210"/>
    </row>
    <row r="4" spans="1:9" s="215" customFormat="1" ht="35">
      <c r="A4" s="210" t="str">
        <f>'1. CUTTING DOCKET'!$B$8</f>
        <v xml:space="preserve">STYLE NAME : </v>
      </c>
      <c r="B4" s="210" t="str">
        <f>'1. CUTTING DOCKET'!$D$8</f>
        <v>MENS FLEECE POLO</v>
      </c>
      <c r="C4" s="210"/>
      <c r="D4" s="210"/>
      <c r="E4" s="210"/>
      <c r="F4" s="210"/>
      <c r="G4" s="210"/>
      <c r="H4" s="210"/>
      <c r="I4" s="210"/>
    </row>
    <row r="5" spans="1:9" s="215" customFormat="1" ht="85.5" customHeight="1">
      <c r="A5" s="216"/>
      <c r="B5" s="469" t="str">
        <f>'1. CUTTING DOCKET'!$D$20</f>
        <v>IVORY</v>
      </c>
      <c r="C5" s="470"/>
      <c r="D5" s="470"/>
      <c r="E5" s="471"/>
      <c r="F5" s="469" t="str">
        <f>+'1. CUTTING DOCKET'!D23</f>
        <v>GREEN</v>
      </c>
      <c r="G5" s="470"/>
      <c r="H5" s="470"/>
      <c r="I5" s="471"/>
    </row>
    <row r="6" spans="1:9" s="218" customFormat="1" ht="56.25" customHeight="1">
      <c r="A6" s="217" t="s">
        <v>134</v>
      </c>
      <c r="B6" s="459" t="str">
        <f>'1. CUTTING DOCKET'!E47</f>
        <v>PFD</v>
      </c>
      <c r="C6" s="460"/>
      <c r="D6" s="460"/>
      <c r="E6" s="338"/>
      <c r="F6" s="459" t="s">
        <v>41</v>
      </c>
      <c r="G6" s="460"/>
      <c r="H6" s="460"/>
      <c r="I6" s="338"/>
    </row>
    <row r="7" spans="1:9" s="218" customFormat="1" ht="102" customHeight="1">
      <c r="A7" s="219" t="s">
        <v>135</v>
      </c>
      <c r="B7" s="459" t="str">
        <f>'1. CUTTING DOCKET'!$L$11</f>
        <v>100% COTTON O/E FLEECE 420GSM</v>
      </c>
      <c r="C7" s="460"/>
      <c r="D7" s="460"/>
      <c r="E7" s="338"/>
      <c r="F7" s="459" t="str">
        <f>'1. CUTTING DOCKET'!$L$11</f>
        <v>100% COTTON O/E FLEECE 420GSM</v>
      </c>
      <c r="G7" s="460"/>
      <c r="H7" s="460"/>
      <c r="I7" s="338"/>
    </row>
    <row r="8" spans="1:9" s="218" customFormat="1" ht="249.5" customHeight="1">
      <c r="A8" s="220" t="s">
        <v>62</v>
      </c>
      <c r="B8" s="472"/>
      <c r="C8" s="473"/>
      <c r="D8" s="473"/>
      <c r="E8" s="473"/>
      <c r="F8" s="472"/>
      <c r="G8" s="473"/>
      <c r="H8" s="473"/>
      <c r="I8" s="473"/>
    </row>
    <row r="9" spans="1:9" s="218" customFormat="1" ht="97.5" customHeight="1">
      <c r="A9" s="339" t="str">
        <f>+'1. CUTTING DOCKET'!B48</f>
        <v>97/3_COTTON SPANDEX_445GSM</v>
      </c>
      <c r="B9" s="459" t="str">
        <f>+B6</f>
        <v>PFD</v>
      </c>
      <c r="C9" s="460"/>
      <c r="D9" s="460"/>
      <c r="E9" s="460"/>
      <c r="F9" s="459" t="str">
        <f>+F6</f>
        <v>PFD</v>
      </c>
      <c r="G9" s="460"/>
      <c r="H9" s="460"/>
      <c r="I9" s="460"/>
    </row>
    <row r="10" spans="1:9" s="218" customFormat="1" ht="237.5" customHeight="1">
      <c r="A10" s="220" t="str">
        <f>+'1. CUTTING DOCKET'!D48</f>
        <v>BO TAY/ LAI</v>
      </c>
      <c r="B10" s="472"/>
      <c r="C10" s="473"/>
      <c r="D10" s="473"/>
      <c r="E10" s="473"/>
      <c r="F10" s="472"/>
      <c r="G10" s="473"/>
      <c r="H10" s="473"/>
      <c r="I10" s="473"/>
    </row>
    <row r="11" spans="1:9" s="218" customFormat="1" ht="78.75" customHeight="1">
      <c r="A11" s="217" t="str">
        <f>+'1. CUTTING DOCKET'!B49</f>
        <v>KEO</v>
      </c>
      <c r="B11" s="459" t="s">
        <v>82</v>
      </c>
      <c r="C11" s="460"/>
      <c r="D11" s="460"/>
      <c r="E11" s="460"/>
      <c r="F11" s="459" t="s">
        <v>82</v>
      </c>
      <c r="G11" s="460"/>
      <c r="H11" s="460"/>
      <c r="I11" s="460"/>
    </row>
    <row r="12" spans="1:9" s="218" customFormat="1" ht="151.5" customHeight="1">
      <c r="A12" s="220" t="str">
        <f>+'1. CUTTING DOCKET'!D49</f>
        <v>LÁ CỔ/TRỤ CỔ</v>
      </c>
      <c r="B12" s="472"/>
      <c r="C12" s="473"/>
      <c r="D12" s="473"/>
      <c r="E12" s="473"/>
      <c r="F12" s="472"/>
      <c r="G12" s="473"/>
      <c r="H12" s="473"/>
      <c r="I12" s="473"/>
    </row>
    <row r="13" spans="1:9" s="218" customFormat="1" ht="65.5" customHeight="1">
      <c r="A13" s="217" t="str">
        <f>'1. CUTTING DOCKET'!B65</f>
        <v>CHỈ 40/2 MAY CHÍNH + VẮT SỔ</v>
      </c>
      <c r="B13" s="463" t="s">
        <v>83</v>
      </c>
      <c r="C13" s="460"/>
      <c r="D13" s="460">
        <v>45019</v>
      </c>
      <c r="E13" s="460"/>
      <c r="F13" s="463" t="str">
        <f>+B13</f>
        <v>DYEMAX</v>
      </c>
      <c r="G13" s="460"/>
      <c r="H13" s="460">
        <v>45019</v>
      </c>
      <c r="I13" s="460"/>
    </row>
    <row r="14" spans="1:9" s="218" customFormat="1" ht="175.5" customHeight="1">
      <c r="A14" s="306"/>
      <c r="B14" s="461"/>
      <c r="C14" s="462"/>
      <c r="D14" s="462"/>
      <c r="E14" s="462"/>
      <c r="F14" s="461"/>
      <c r="G14" s="462"/>
      <c r="H14" s="462"/>
      <c r="I14" s="462"/>
    </row>
    <row r="15" spans="1:9" s="218" customFormat="1" ht="41.5" hidden="1" customHeight="1">
      <c r="A15" s="217" t="str">
        <f>'1. CUTTING DOCKET'!B67</f>
        <v>CHỈ 40/2 SỬA HÀNG NHUỘM</v>
      </c>
      <c r="B15" s="463" t="str">
        <f>B5</f>
        <v>IVORY</v>
      </c>
      <c r="C15" s="464"/>
      <c r="D15" s="465"/>
      <c r="E15" s="293">
        <f t="shared" ref="E15" si="0">E5</f>
        <v>0</v>
      </c>
      <c r="F15" s="463" t="str">
        <f>F5</f>
        <v>GREEN</v>
      </c>
      <c r="G15" s="464"/>
      <c r="H15" s="465"/>
      <c r="I15" s="293">
        <f t="shared" ref="I15" si="1">I5</f>
        <v>0</v>
      </c>
    </row>
    <row r="16" spans="1:9" s="218" customFormat="1" ht="87.75" hidden="1" customHeight="1">
      <c r="A16" s="220" t="str">
        <f>'1. CUTTING DOCKET'!Q67</f>
        <v>SỬA HÀNG SAU NHUỘM</v>
      </c>
      <c r="B16" s="466"/>
      <c r="C16" s="467"/>
      <c r="D16" s="468"/>
      <c r="E16" s="307"/>
      <c r="F16" s="466"/>
      <c r="G16" s="467"/>
      <c r="H16" s="468"/>
      <c r="I16" s="307"/>
    </row>
    <row r="17" spans="1:18" s="218" customFormat="1" ht="65.5" customHeight="1">
      <c r="A17" s="217" t="str">
        <f>+'1. CUTTING DOCKET'!B69</f>
        <v>CHỈ 40/2 MAY NHÃN</v>
      </c>
      <c r="B17" s="463" t="s">
        <v>270</v>
      </c>
      <c r="C17" s="460" t="e">
        <f>'1. CUTTING DOCKET'!#REF!</f>
        <v>#REF!</v>
      </c>
      <c r="D17" s="460" t="s">
        <v>136</v>
      </c>
      <c r="E17" s="460"/>
      <c r="F17" s="463" t="s">
        <v>270</v>
      </c>
      <c r="G17" s="460" t="e">
        <f>'1. CUTTING DOCKET'!#REF!</f>
        <v>#REF!</v>
      </c>
      <c r="H17" s="460" t="s">
        <v>136</v>
      </c>
      <c r="I17" s="460"/>
    </row>
    <row r="18" spans="1:18" s="218" customFormat="1" ht="99.5" customHeight="1">
      <c r="A18" s="220" t="s">
        <v>273</v>
      </c>
      <c r="B18" s="466"/>
      <c r="C18" s="467"/>
      <c r="D18" s="467" t="s">
        <v>137</v>
      </c>
      <c r="E18" s="467"/>
      <c r="F18" s="466"/>
      <c r="G18" s="467"/>
      <c r="H18" s="467" t="s">
        <v>137</v>
      </c>
      <c r="I18" s="467"/>
    </row>
    <row r="19" spans="1:18" s="218" customFormat="1" ht="41.5" customHeight="1">
      <c r="A19" s="217" t="str">
        <f>'1. CUTTING DOCKET'!B71</f>
        <v>NHÃN CHÍNH ENCHANTE</v>
      </c>
      <c r="B19" s="463" t="str">
        <f>'1. CUTTING DOCKET'!F71</f>
        <v>WHITE/BLACK</v>
      </c>
      <c r="C19" s="460" t="str">
        <f>'1. CUTTING DOCKET'!Q71</f>
        <v>MAY SAU NHUỘM, GIỮA CỔ SAU, DƯỚI ĐƯỜNG TRA CỔ 1/2"</v>
      </c>
      <c r="D19" s="460" t="s">
        <v>136</v>
      </c>
      <c r="E19" s="460"/>
      <c r="F19" s="463" t="s">
        <v>96</v>
      </c>
      <c r="G19" s="460" t="s">
        <v>97</v>
      </c>
      <c r="H19" s="460" t="s">
        <v>139</v>
      </c>
      <c r="I19" s="460"/>
    </row>
    <row r="20" spans="1:18" s="218" customFormat="1" ht="141" customHeight="1">
      <c r="A20" s="220" t="s">
        <v>138</v>
      </c>
      <c r="B20" s="466"/>
      <c r="C20" s="467"/>
      <c r="D20" s="467"/>
      <c r="E20" s="467"/>
      <c r="F20" s="466"/>
      <c r="G20" s="467"/>
      <c r="H20" s="467"/>
      <c r="I20" s="467"/>
      <c r="J20" s="218" t="str">
        <f>'1. CUTTING DOCKET'!Q71</f>
        <v>MAY SAU NHUỘM, GIỮA CỔ SAU, DƯỚI ĐƯỜNG TRA CỔ 1/2"</v>
      </c>
    </row>
    <row r="21" spans="1:18" s="218" customFormat="1" ht="83" customHeight="1">
      <c r="A21" s="217" t="str">
        <f>'1. CUTTING DOCKET'!B77</f>
        <v>NHÃN THÀNH PHẦN 100% COTTON</v>
      </c>
      <c r="B21" s="459" t="str">
        <f>'1. CUTTING DOCKET'!F77</f>
        <v>WHITE/ BLACK</v>
      </c>
      <c r="C21" s="460" t="str">
        <f>'1. CUTTING DOCKET'!Q77</f>
        <v>MAY SAU NHUỘM, MAY 1K = CHỈ SỬA HÀNG NHUỘM TIỆP MÀU THÂN
VỊ TRÍ : Ở SƯỜN PHẢI NGƯỜI MẶC, TRÊN ĐƯỜNG RÁP BO 2"</v>
      </c>
      <c r="D21" s="460" t="s">
        <v>139</v>
      </c>
      <c r="E21" s="460"/>
      <c r="F21" s="459" t="s">
        <v>96</v>
      </c>
      <c r="G21" s="460" t="s">
        <v>97</v>
      </c>
      <c r="H21" s="460" t="s">
        <v>139</v>
      </c>
      <c r="I21" s="460"/>
    </row>
    <row r="22" spans="1:18" s="218" customFormat="1" ht="197" customHeight="1">
      <c r="A22" s="220" t="s">
        <v>140</v>
      </c>
      <c r="B22" s="466"/>
      <c r="C22" s="467"/>
      <c r="D22" s="467"/>
      <c r="E22" s="467"/>
      <c r="F22" s="466"/>
      <c r="G22" s="467"/>
      <c r="H22" s="467"/>
      <c r="I22" s="467"/>
    </row>
    <row r="23" spans="1:18" s="218" customFormat="1" ht="87.5" customHeight="1">
      <c r="A23" s="217" t="str">
        <f>+'1. CUTTING DOCKET'!B84</f>
        <v>NÚT 20L</v>
      </c>
      <c r="B23" s="459" t="s">
        <v>82</v>
      </c>
      <c r="C23" s="460" t="str">
        <f>'1. CUTTING DOCKET'!Q82</f>
        <v>MAY TRƯỚC NHUỘM,  GIỮA CỔ SAU</v>
      </c>
      <c r="D23" s="460"/>
      <c r="E23" s="460"/>
      <c r="F23" s="459" t="s">
        <v>82</v>
      </c>
      <c r="G23" s="460">
        <f>'1. CUTTING DOCKET'!U82</f>
        <v>0</v>
      </c>
      <c r="H23" s="460"/>
      <c r="I23" s="460"/>
    </row>
    <row r="24" spans="1:18" s="291" customFormat="1" ht="107.5" customHeight="1">
      <c r="A24" s="297" t="s">
        <v>271</v>
      </c>
      <c r="B24" s="466"/>
      <c r="C24" s="467"/>
      <c r="D24" s="467"/>
      <c r="E24" s="467"/>
      <c r="F24" s="466"/>
      <c r="G24" s="467"/>
      <c r="H24" s="467"/>
      <c r="I24" s="467"/>
      <c r="R24" s="291" t="s">
        <v>100</v>
      </c>
    </row>
    <row r="25" spans="1:18" s="218" customFormat="1" ht="91.5" customHeight="1">
      <c r="A25" s="217" t="str">
        <f>+'1. CUTTING DOCKET'!B86</f>
        <v>HEARING BONE TAPE 1CM</v>
      </c>
      <c r="B25" s="463" t="s">
        <v>41</v>
      </c>
      <c r="C25" s="460" t="e">
        <f>'1. CUTTING DOCKET'!#REF!</f>
        <v>#REF!</v>
      </c>
      <c r="D25" s="460" t="s">
        <v>136</v>
      </c>
      <c r="E25" s="460"/>
      <c r="F25" s="463" t="s">
        <v>41</v>
      </c>
      <c r="G25" s="460" t="e">
        <f>'1. CUTTING DOCKET'!#REF!</f>
        <v>#REF!</v>
      </c>
      <c r="H25" s="460" t="s">
        <v>136</v>
      </c>
      <c r="I25" s="460"/>
    </row>
    <row r="26" spans="1:18" s="218" customFormat="1" ht="96.5" customHeight="1">
      <c r="A26" s="220" t="s">
        <v>272</v>
      </c>
      <c r="B26" s="466"/>
      <c r="C26" s="467"/>
      <c r="D26" s="467" t="s">
        <v>137</v>
      </c>
      <c r="E26" s="467"/>
      <c r="F26" s="466"/>
      <c r="G26" s="467"/>
      <c r="H26" s="467" t="s">
        <v>137</v>
      </c>
      <c r="I26" s="467"/>
    </row>
    <row r="27" spans="1:18" s="218" customFormat="1" ht="99.75" customHeight="1">
      <c r="A27" s="217" t="str">
        <f>'1. CUTTING DOCKET'!B91</f>
        <v>BARCODE STICKER
2" (W) X 1" (L)</v>
      </c>
      <c r="B27" s="459" t="str">
        <f>'1. CUTTING DOCKET'!F91</f>
        <v>WHITE</v>
      </c>
      <c r="C27" s="460"/>
      <c r="D27" s="460"/>
      <c r="E27" s="460"/>
      <c r="F27" s="459" t="str">
        <f>'1. CUTTING DOCKET'!J91</f>
        <v xml:space="preserve">PCS </v>
      </c>
      <c r="G27" s="460"/>
      <c r="H27" s="460"/>
      <c r="I27" s="460"/>
    </row>
    <row r="28" spans="1:18" s="218" customFormat="1" ht="123.75" customHeight="1">
      <c r="A28" s="220"/>
      <c r="B28" s="466" t="s">
        <v>141</v>
      </c>
      <c r="C28" s="467"/>
      <c r="D28" s="467"/>
      <c r="E28" s="467"/>
      <c r="F28" s="466" t="s">
        <v>141</v>
      </c>
      <c r="G28" s="467"/>
      <c r="H28" s="467"/>
      <c r="I28" s="467"/>
    </row>
    <row r="29" spans="1:18" s="218" customFormat="1" ht="93.75" customHeight="1">
      <c r="A29" s="217" t="str">
        <f>'1. CUTTING DOCKET'!B95</f>
        <v>POLYBAG 0.06mmX343X381+25mm</v>
      </c>
      <c r="B29" s="459" t="str">
        <f>'1. CUTTING DOCKET'!F95</f>
        <v>CLEAR</v>
      </c>
      <c r="C29" s="460">
        <f>'1. CUTTING DOCKET'!G95</f>
        <v>0</v>
      </c>
      <c r="D29" s="460" t="str">
        <f>'1. CUTTING DOCKET'!H95</f>
        <v>IVORY</v>
      </c>
      <c r="E29" s="460">
        <f>'1. CUTTING DOCKET'!I95</f>
        <v>0</v>
      </c>
      <c r="F29" s="459" t="str">
        <f>'1. CUTTING DOCKET'!J95</f>
        <v xml:space="preserve">PCS </v>
      </c>
      <c r="G29" s="460">
        <f>'1. CUTTING DOCKET'!K95</f>
        <v>8</v>
      </c>
      <c r="H29" s="460">
        <f>'1. CUTTING DOCKET'!L95</f>
        <v>1</v>
      </c>
      <c r="I29" s="460">
        <f>'1. CUTTING DOCKET'!M95</f>
        <v>8</v>
      </c>
    </row>
    <row r="30" spans="1:18" s="218" customFormat="1" ht="123" customHeight="1">
      <c r="A30" s="292"/>
      <c r="B30" s="461"/>
      <c r="C30" s="462"/>
      <c r="D30" s="462"/>
      <c r="E30" s="462"/>
      <c r="F30" s="461"/>
      <c r="G30" s="462"/>
      <c r="H30" s="462"/>
      <c r="I30" s="462"/>
    </row>
    <row r="31" spans="1:18" s="218" customFormat="1" ht="63.75" customHeight="1">
      <c r="A31" s="217" t="str">
        <f>'1. CUTTING DOCKET'!B99</f>
        <v>TẤM LÓT THÙNG</v>
      </c>
      <c r="B31" s="459" t="str">
        <f>'1. CUTTING DOCKET'!F99</f>
        <v>NATURAL</v>
      </c>
      <c r="C31" s="460">
        <f>'1. CUTTING DOCKET'!G99</f>
        <v>0</v>
      </c>
      <c r="D31" s="460" t="str">
        <f>'1. CUTTING DOCKET'!H99</f>
        <v>IVORY</v>
      </c>
      <c r="E31" s="460">
        <f>'1. CUTTING DOCKET'!I99</f>
        <v>0</v>
      </c>
      <c r="F31" s="459" t="str">
        <f>'1. CUTTING DOCKET'!J99</f>
        <v xml:space="preserve">PCS </v>
      </c>
      <c r="G31" s="460">
        <f>'1. CUTTING DOCKET'!K99</f>
        <v>8</v>
      </c>
      <c r="H31" s="460">
        <f>'1. CUTTING DOCKET'!L99</f>
        <v>0.13333333333333333</v>
      </c>
      <c r="I31" s="460">
        <f>'1. CUTTING DOCKET'!M99</f>
        <v>1.0666666666666667</v>
      </c>
    </row>
    <row r="32" spans="1:18" s="218" customFormat="1" ht="163.15" customHeight="1">
      <c r="A32" s="220" t="s">
        <v>142</v>
      </c>
      <c r="B32" s="461"/>
      <c r="C32" s="462"/>
      <c r="D32" s="462"/>
      <c r="E32" s="462"/>
      <c r="F32" s="461"/>
      <c r="G32" s="462"/>
      <c r="H32" s="462"/>
      <c r="I32" s="462"/>
    </row>
    <row r="33" spans="1:9" s="218" customFormat="1" ht="83">
      <c r="A33" s="217" t="str">
        <f>'1. CUTTING DOCKET'!B97</f>
        <v>THÙNG CARTON 60CM (L) *40CM (W)* 30CM (H)</v>
      </c>
      <c r="B33" s="459" t="str">
        <f>'1. CUTTING DOCKET'!F97</f>
        <v>NATURAL</v>
      </c>
      <c r="C33" s="460">
        <f>'1. CUTTING DOCKET'!G97</f>
        <v>0</v>
      </c>
      <c r="D33" s="460" t="str">
        <f>'1. CUTTING DOCKET'!H97</f>
        <v>IVORY</v>
      </c>
      <c r="E33" s="460">
        <f>'1. CUTTING DOCKET'!I97</f>
        <v>0</v>
      </c>
      <c r="F33" s="459" t="str">
        <f>'1. CUTTING DOCKET'!J97</f>
        <v xml:space="preserve">PCS </v>
      </c>
      <c r="G33" s="460">
        <f>'1. CUTTING DOCKET'!K97</f>
        <v>8</v>
      </c>
      <c r="H33" s="460">
        <f>'1. CUTTING DOCKET'!L97</f>
        <v>6.6666666666666666E-2</v>
      </c>
      <c r="I33" s="460">
        <f>'1. CUTTING DOCKET'!M97</f>
        <v>0.53333333333333333</v>
      </c>
    </row>
    <row r="34" spans="1:9" s="218" customFormat="1" ht="163.15" customHeight="1">
      <c r="A34" s="220"/>
      <c r="B34" s="461"/>
      <c r="C34" s="462"/>
      <c r="D34" s="462"/>
      <c r="E34" s="462"/>
      <c r="F34" s="461"/>
      <c r="G34" s="462"/>
      <c r="H34" s="462"/>
      <c r="I34" s="462"/>
    </row>
  </sheetData>
  <mergeCells count="60">
    <mergeCell ref="B22:E22"/>
    <mergeCell ref="B5:E5"/>
    <mergeCell ref="B13:E13"/>
    <mergeCell ref="B24:E24"/>
    <mergeCell ref="B34:E34"/>
    <mergeCell ref="B17:E17"/>
    <mergeCell ref="B27:E27"/>
    <mergeCell ref="B29:E29"/>
    <mergeCell ref="B31:E31"/>
    <mergeCell ref="B33:E33"/>
    <mergeCell ref="B28:E28"/>
    <mergeCell ref="B30:E30"/>
    <mergeCell ref="B32:E32"/>
    <mergeCell ref="B23:E23"/>
    <mergeCell ref="B11:E11"/>
    <mergeCell ref="B12:E12"/>
    <mergeCell ref="F12:I12"/>
    <mergeCell ref="F13:I13"/>
    <mergeCell ref="F14:I14"/>
    <mergeCell ref="F17:I17"/>
    <mergeCell ref="F18:I18"/>
    <mergeCell ref="B19:E19"/>
    <mergeCell ref="B21:E21"/>
    <mergeCell ref="B8:E8"/>
    <mergeCell ref="B9:E9"/>
    <mergeCell ref="B10:E10"/>
    <mergeCell ref="B14:E14"/>
    <mergeCell ref="B18:E18"/>
    <mergeCell ref="B20:E20"/>
    <mergeCell ref="F5:I5"/>
    <mergeCell ref="F8:I8"/>
    <mergeCell ref="F9:I9"/>
    <mergeCell ref="F10:I10"/>
    <mergeCell ref="F11:I11"/>
    <mergeCell ref="F19:I19"/>
    <mergeCell ref="F20:I20"/>
    <mergeCell ref="F21:I21"/>
    <mergeCell ref="F22:I22"/>
    <mergeCell ref="F23:I23"/>
    <mergeCell ref="F24:I24"/>
    <mergeCell ref="F27:I27"/>
    <mergeCell ref="F28:I28"/>
    <mergeCell ref="F29:I29"/>
    <mergeCell ref="F30:I30"/>
    <mergeCell ref="F31:I31"/>
    <mergeCell ref="F32:I32"/>
    <mergeCell ref="F33:I33"/>
    <mergeCell ref="F34:I34"/>
    <mergeCell ref="B6:D6"/>
    <mergeCell ref="F6:H6"/>
    <mergeCell ref="F7:H7"/>
    <mergeCell ref="B7:D7"/>
    <mergeCell ref="B15:D15"/>
    <mergeCell ref="F15:H15"/>
    <mergeCell ref="B16:D16"/>
    <mergeCell ref="F16:H16"/>
    <mergeCell ref="B25:E25"/>
    <mergeCell ref="F25:I25"/>
    <mergeCell ref="B26:E26"/>
    <mergeCell ref="F26:I26"/>
  </mergeCells>
  <printOptions horizontalCentered="1"/>
  <pageMargins left="0.25" right="0" top="0.61388888888888904" bottom="0" header="0" footer="0"/>
  <pageSetup paperSize="9" scale="30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62394-BDBD-4C6E-AE39-CD732411205F}">
  <sheetPr>
    <pageSetUpPr fitToPage="1"/>
  </sheetPr>
  <dimension ref="A1:AC947"/>
  <sheetViews>
    <sheetView view="pageBreakPreview" zoomScale="43" zoomScaleNormal="85" zoomScaleSheetLayoutView="43" zoomScalePageLayoutView="10" workbookViewId="0">
      <selection activeCell="D13" sqref="D13"/>
    </sheetView>
  </sheetViews>
  <sheetFormatPr defaultColWidth="14.453125" defaultRowHeight="24"/>
  <cols>
    <col min="1" max="1" width="13.54296875" style="258" customWidth="1"/>
    <col min="2" max="2" width="97.26953125" style="258" bestFit="1" customWidth="1"/>
    <col min="3" max="3" width="109.26953125" style="258" bestFit="1" customWidth="1"/>
    <col min="4" max="4" width="24.7265625" style="258" customWidth="1"/>
    <col min="5" max="8" width="16.54296875" style="258" hidden="1" customWidth="1"/>
    <col min="9" max="10" width="18" style="258" hidden="1" customWidth="1"/>
    <col min="11" max="11" width="26.7265625" style="258" customWidth="1"/>
    <col min="12" max="12" width="17.26953125" style="258" customWidth="1"/>
    <col min="13" max="14" width="17.7265625" style="258" customWidth="1"/>
    <col min="15" max="15" width="23.54296875" style="258" customWidth="1"/>
    <col min="16" max="16" width="12.7265625" style="258" hidden="1" customWidth="1"/>
    <col min="17" max="17" width="11.453125" style="258" hidden="1" customWidth="1"/>
    <col min="18" max="18" width="12" style="258" hidden="1" customWidth="1"/>
    <col min="19" max="19" width="13.453125" style="258" hidden="1" customWidth="1"/>
    <col min="20" max="20" width="10.54296875" style="258" hidden="1" customWidth="1"/>
    <col min="21" max="25" width="8" style="258" customWidth="1"/>
    <col min="26" max="26" width="21.453125" style="258" customWidth="1"/>
    <col min="27" max="28" width="8" style="258" customWidth="1"/>
    <col min="29" max="16384" width="14.453125" style="258"/>
  </cols>
  <sheetData>
    <row r="1" spans="1:29" s="248" customFormat="1" ht="71">
      <c r="B1" s="342" t="str">
        <f>+'1. CUTTING DOCKET'!$D$7</f>
        <v>LYPOLO173</v>
      </c>
      <c r="C1" s="342" t="s">
        <v>313</v>
      </c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247"/>
      <c r="Q1" s="247"/>
      <c r="R1" s="247"/>
      <c r="S1" s="247"/>
      <c r="T1" s="247"/>
      <c r="U1" s="247"/>
      <c r="V1" s="247"/>
      <c r="W1" s="247"/>
      <c r="X1" s="247"/>
      <c r="Y1" s="247"/>
      <c r="Z1" s="247"/>
      <c r="AA1" s="247"/>
      <c r="AB1" s="247"/>
    </row>
    <row r="2" spans="1:29" s="251" customFormat="1" ht="48.75" customHeight="1">
      <c r="A2" s="249" t="s">
        <v>143</v>
      </c>
      <c r="B2" s="250" t="s">
        <v>144</v>
      </c>
      <c r="C2" s="250" t="s">
        <v>145</v>
      </c>
      <c r="D2" s="250" t="s">
        <v>288</v>
      </c>
      <c r="E2" s="250" t="s">
        <v>33</v>
      </c>
      <c r="F2" s="250"/>
      <c r="G2" s="250" t="s">
        <v>34</v>
      </c>
      <c r="H2" s="250"/>
      <c r="I2" s="331" t="s">
        <v>35</v>
      </c>
      <c r="J2" s="250"/>
      <c r="K2" s="319" t="s">
        <v>292</v>
      </c>
      <c r="L2" s="250"/>
      <c r="M2" s="250" t="s">
        <v>37</v>
      </c>
      <c r="N2" s="250"/>
      <c r="O2" s="250" t="s">
        <v>38</v>
      </c>
      <c r="P2" s="474" t="s">
        <v>147</v>
      </c>
      <c r="Q2" s="474"/>
      <c r="R2" s="474"/>
      <c r="S2" s="474"/>
      <c r="T2" s="474"/>
    </row>
    <row r="3" spans="1:29" s="257" customFormat="1" ht="39.75" customHeight="1">
      <c r="A3" s="252">
        <v>1</v>
      </c>
      <c r="B3" s="253" t="s">
        <v>274</v>
      </c>
      <c r="C3" s="254" t="s">
        <v>149</v>
      </c>
      <c r="D3" s="255" t="s">
        <v>289</v>
      </c>
      <c r="E3" s="255"/>
      <c r="F3" s="255"/>
      <c r="G3" s="255"/>
      <c r="H3" s="255"/>
      <c r="I3" s="332"/>
      <c r="J3" s="255"/>
      <c r="K3" s="340" t="s">
        <v>293</v>
      </c>
      <c r="L3" s="256"/>
      <c r="M3" s="256"/>
      <c r="N3" s="256"/>
      <c r="O3" s="256"/>
      <c r="P3" s="255">
        <v>0.5</v>
      </c>
      <c r="Q3" s="255"/>
      <c r="R3" s="255"/>
      <c r="S3" s="255"/>
      <c r="T3" s="255"/>
      <c r="U3" s="261"/>
      <c r="V3" s="261"/>
      <c r="W3" s="261"/>
      <c r="X3" s="261"/>
      <c r="Y3" s="261"/>
      <c r="Z3" s="261"/>
      <c r="AA3" s="261"/>
      <c r="AB3" s="261"/>
      <c r="AC3" s="261"/>
    </row>
    <row r="4" spans="1:29" s="257" customFormat="1" ht="39.75" customHeight="1">
      <c r="A4" s="252">
        <v>2</v>
      </c>
      <c r="B4" s="253" t="s">
        <v>155</v>
      </c>
      <c r="C4" s="254" t="s">
        <v>303</v>
      </c>
      <c r="D4" s="255" t="s">
        <v>290</v>
      </c>
      <c r="E4" s="255"/>
      <c r="F4" s="255"/>
      <c r="G4" s="255"/>
      <c r="H4" s="255"/>
      <c r="I4" s="332"/>
      <c r="J4" s="255"/>
      <c r="K4" s="332" t="s">
        <v>294</v>
      </c>
      <c r="L4" s="255"/>
      <c r="M4" s="256"/>
      <c r="N4" s="256"/>
      <c r="O4" s="256"/>
      <c r="P4" s="255">
        <v>0</v>
      </c>
      <c r="Q4" s="255"/>
      <c r="R4" s="255"/>
      <c r="S4" s="255"/>
      <c r="T4" s="255"/>
      <c r="U4" s="261"/>
      <c r="V4" s="261"/>
      <c r="W4" s="261"/>
      <c r="X4" s="261"/>
      <c r="Y4" s="261"/>
      <c r="Z4" s="261"/>
      <c r="AA4" s="261"/>
      <c r="AB4" s="261"/>
      <c r="AC4" s="261"/>
    </row>
    <row r="5" spans="1:29" s="257" customFormat="1" ht="39.75" customHeight="1">
      <c r="A5" s="252">
        <v>3</v>
      </c>
      <c r="B5" s="253" t="s">
        <v>275</v>
      </c>
      <c r="C5" s="254" t="s">
        <v>304</v>
      </c>
      <c r="D5" s="255" t="s">
        <v>290</v>
      </c>
      <c r="E5" s="255"/>
      <c r="F5" s="255"/>
      <c r="G5" s="255"/>
      <c r="H5" s="255"/>
      <c r="I5" s="332"/>
      <c r="J5" s="255"/>
      <c r="K5" s="318" t="s">
        <v>214</v>
      </c>
      <c r="L5" s="318"/>
      <c r="M5" s="256"/>
      <c r="N5" s="256"/>
      <c r="O5" s="256"/>
      <c r="P5" s="255">
        <v>0.25</v>
      </c>
      <c r="Q5" s="255">
        <v>0.375</v>
      </c>
      <c r="R5" s="255">
        <v>0.375</v>
      </c>
      <c r="S5" s="255">
        <v>0.5</v>
      </c>
      <c r="T5" s="255">
        <v>0.5</v>
      </c>
      <c r="U5" s="475" t="s">
        <v>153</v>
      </c>
      <c r="V5" s="476"/>
      <c r="W5" s="476"/>
      <c r="X5" s="476"/>
      <c r="Y5" s="476"/>
      <c r="Z5" s="476"/>
      <c r="AA5" s="476"/>
      <c r="AB5" s="476"/>
      <c r="AC5" s="477"/>
    </row>
    <row r="6" spans="1:29" s="257" customFormat="1" ht="39.75" customHeight="1">
      <c r="A6" s="252">
        <v>4</v>
      </c>
      <c r="B6" s="253" t="s">
        <v>276</v>
      </c>
      <c r="C6" s="254" t="s">
        <v>305</v>
      </c>
      <c r="D6" s="255" t="s">
        <v>290</v>
      </c>
      <c r="E6" s="255"/>
      <c r="F6" s="255"/>
      <c r="G6" s="255"/>
      <c r="H6" s="255"/>
      <c r="I6" s="332"/>
      <c r="J6" s="255"/>
      <c r="K6" s="318" t="s">
        <v>295</v>
      </c>
      <c r="L6" s="318"/>
      <c r="M6" s="256"/>
      <c r="N6" s="256"/>
      <c r="O6" s="256"/>
      <c r="P6" s="255">
        <v>0.25</v>
      </c>
      <c r="Q6" s="255">
        <v>0.125</v>
      </c>
      <c r="R6" s="255">
        <v>0.25</v>
      </c>
      <c r="S6" s="255">
        <v>0.25</v>
      </c>
      <c r="T6" s="255">
        <v>0.125</v>
      </c>
      <c r="U6" s="478"/>
      <c r="V6" s="479"/>
      <c r="W6" s="479"/>
      <c r="X6" s="479"/>
      <c r="Y6" s="479"/>
      <c r="Z6" s="479"/>
      <c r="AA6" s="479"/>
      <c r="AB6" s="479"/>
      <c r="AC6" s="480"/>
    </row>
    <row r="7" spans="1:29" s="257" customFormat="1" ht="39.75" customHeight="1">
      <c r="A7" s="252">
        <v>5</v>
      </c>
      <c r="B7" s="253" t="s">
        <v>277</v>
      </c>
      <c r="C7" s="254" t="s">
        <v>154</v>
      </c>
      <c r="D7" s="255" t="s">
        <v>290</v>
      </c>
      <c r="E7" s="255"/>
      <c r="F7" s="255"/>
      <c r="G7" s="255"/>
      <c r="H7" s="255"/>
      <c r="I7" s="332"/>
      <c r="J7" s="255"/>
      <c r="K7" s="341" t="s">
        <v>296</v>
      </c>
      <c r="L7" s="262"/>
      <c r="M7" s="256"/>
      <c r="N7" s="256"/>
      <c r="O7" s="256"/>
      <c r="P7" s="255">
        <v>0</v>
      </c>
      <c r="Q7" s="255"/>
      <c r="R7" s="255"/>
      <c r="S7" s="255"/>
      <c r="T7" s="255"/>
      <c r="U7"/>
      <c r="V7"/>
      <c r="W7"/>
      <c r="X7"/>
      <c r="Y7"/>
      <c r="Z7"/>
      <c r="AA7"/>
      <c r="AB7"/>
      <c r="AC7"/>
    </row>
    <row r="8" spans="1:29" s="257" customFormat="1" ht="39.75" customHeight="1">
      <c r="A8" s="252">
        <v>6</v>
      </c>
      <c r="B8" s="253" t="s">
        <v>151</v>
      </c>
      <c r="C8" s="254" t="s">
        <v>306</v>
      </c>
      <c r="D8" s="255" t="s">
        <v>290</v>
      </c>
      <c r="E8" s="255"/>
      <c r="F8" s="255"/>
      <c r="G8" s="255"/>
      <c r="H8" s="255"/>
      <c r="I8" s="332"/>
      <c r="J8" s="255"/>
      <c r="K8" s="332" t="s">
        <v>231</v>
      </c>
      <c r="L8" s="255"/>
      <c r="M8" s="256"/>
      <c r="N8" s="256"/>
      <c r="O8" s="256"/>
      <c r="P8" s="255">
        <v>0.5</v>
      </c>
      <c r="Q8" s="255">
        <v>0.75</v>
      </c>
      <c r="R8" s="255">
        <v>0.625</v>
      </c>
      <c r="S8" s="255">
        <v>0.75</v>
      </c>
      <c r="T8" s="255">
        <v>0.75</v>
      </c>
      <c r="U8"/>
      <c r="V8"/>
      <c r="W8"/>
      <c r="X8"/>
      <c r="Y8"/>
      <c r="Z8"/>
      <c r="AA8"/>
      <c r="AB8"/>
      <c r="AC8"/>
    </row>
    <row r="9" spans="1:29" s="257" customFormat="1" ht="39.75" customHeight="1">
      <c r="A9" s="252">
        <v>7</v>
      </c>
      <c r="B9" s="253" t="s">
        <v>278</v>
      </c>
      <c r="C9" s="254" t="s">
        <v>307</v>
      </c>
      <c r="D9" s="255" t="s">
        <v>290</v>
      </c>
      <c r="E9" s="255"/>
      <c r="F9" s="255"/>
      <c r="G9" s="255"/>
      <c r="H9" s="255"/>
      <c r="I9" s="332"/>
      <c r="J9" s="255"/>
      <c r="K9" s="332" t="s">
        <v>296</v>
      </c>
      <c r="L9" s="255"/>
      <c r="M9" s="256"/>
      <c r="N9" s="256"/>
      <c r="O9" s="256"/>
      <c r="P9" s="255">
        <v>1</v>
      </c>
      <c r="Q9" s="255">
        <v>1.5</v>
      </c>
      <c r="R9" s="255">
        <v>1.5</v>
      </c>
      <c r="S9" s="255">
        <v>1.5</v>
      </c>
      <c r="T9" s="255">
        <v>1.5</v>
      </c>
      <c r="U9" t="s">
        <v>158</v>
      </c>
      <c r="V9"/>
      <c r="W9"/>
      <c r="X9"/>
      <c r="Y9"/>
      <c r="Z9"/>
      <c r="AA9"/>
      <c r="AB9"/>
      <c r="AC9"/>
    </row>
    <row r="10" spans="1:29" s="257" customFormat="1" ht="39.75" customHeight="1">
      <c r="A10" s="252">
        <v>8</v>
      </c>
      <c r="B10" s="253" t="s">
        <v>279</v>
      </c>
      <c r="C10" s="254" t="s">
        <v>308</v>
      </c>
      <c r="D10" s="255" t="s">
        <v>290</v>
      </c>
      <c r="E10" s="255"/>
      <c r="F10" s="255"/>
      <c r="G10" s="255"/>
      <c r="H10" s="255"/>
      <c r="I10" s="332"/>
      <c r="J10" s="255"/>
      <c r="K10" s="332" t="s">
        <v>297</v>
      </c>
      <c r="L10" s="255"/>
      <c r="M10" s="256"/>
      <c r="N10" s="256"/>
      <c r="O10" s="256"/>
      <c r="P10" s="255">
        <v>1</v>
      </c>
      <c r="Q10" s="255">
        <v>1.5</v>
      </c>
      <c r="R10" s="255">
        <v>1.5</v>
      </c>
      <c r="S10" s="255">
        <v>1.5</v>
      </c>
      <c r="T10" s="255">
        <v>1.5</v>
      </c>
      <c r="U10" s="261"/>
      <c r="V10" s="261"/>
      <c r="W10" s="261"/>
      <c r="X10" s="261"/>
      <c r="Y10" s="261"/>
      <c r="Z10" s="261"/>
      <c r="AA10" s="261"/>
      <c r="AB10" s="261"/>
      <c r="AC10" s="261"/>
    </row>
    <row r="11" spans="1:29" s="257" customFormat="1" ht="39.75" customHeight="1">
      <c r="A11" s="252">
        <v>9</v>
      </c>
      <c r="B11" s="253" t="s">
        <v>280</v>
      </c>
      <c r="C11" s="254" t="s">
        <v>309</v>
      </c>
      <c r="D11" s="255" t="s">
        <v>290</v>
      </c>
      <c r="E11" s="255"/>
      <c r="F11" s="255"/>
      <c r="G11" s="255"/>
      <c r="H11" s="255"/>
      <c r="I11" s="332"/>
      <c r="J11" s="255"/>
      <c r="K11" s="332" t="s">
        <v>298</v>
      </c>
      <c r="L11" s="255"/>
      <c r="M11" s="256"/>
      <c r="N11" s="256"/>
      <c r="O11" s="256"/>
      <c r="P11" s="255">
        <v>0.25</v>
      </c>
      <c r="Q11" s="255"/>
      <c r="R11" s="255"/>
      <c r="S11" s="255"/>
      <c r="T11" s="255"/>
      <c r="U11" s="261"/>
      <c r="V11" s="261"/>
      <c r="W11" s="261"/>
      <c r="X11" s="261"/>
      <c r="Y11" s="261"/>
      <c r="Z11" s="261"/>
      <c r="AA11" s="261"/>
      <c r="AB11" s="261"/>
      <c r="AC11" s="261"/>
    </row>
    <row r="12" spans="1:29" s="257" customFormat="1" ht="39.75" customHeight="1">
      <c r="A12" s="252">
        <v>10</v>
      </c>
      <c r="B12" s="253" t="s">
        <v>281</v>
      </c>
      <c r="C12" s="254" t="s">
        <v>310</v>
      </c>
      <c r="D12" s="255" t="s">
        <v>290</v>
      </c>
      <c r="E12" s="255"/>
      <c r="F12" s="255"/>
      <c r="G12" s="255"/>
      <c r="H12" s="255"/>
      <c r="I12" s="332"/>
      <c r="J12" s="255"/>
      <c r="K12" s="332">
        <v>25</v>
      </c>
      <c r="L12" s="255"/>
      <c r="M12" s="256"/>
      <c r="N12" s="256"/>
      <c r="O12" s="256"/>
      <c r="P12" s="255">
        <v>0.25</v>
      </c>
      <c r="Q12" s="255">
        <v>0.375</v>
      </c>
      <c r="R12" s="255">
        <v>0.25</v>
      </c>
      <c r="S12" s="255">
        <v>0.25</v>
      </c>
      <c r="T12" s="255">
        <v>0.375</v>
      </c>
      <c r="U12" s="261"/>
      <c r="V12" s="261"/>
      <c r="W12" s="261"/>
      <c r="X12" s="261"/>
      <c r="Y12" s="261"/>
      <c r="Z12" s="261"/>
      <c r="AA12" s="261"/>
      <c r="AB12" s="261"/>
      <c r="AC12" s="261"/>
    </row>
    <row r="13" spans="1:29" s="257" customFormat="1" ht="39.75" customHeight="1">
      <c r="A13" s="252">
        <v>11</v>
      </c>
      <c r="B13" s="253" t="s">
        <v>282</v>
      </c>
      <c r="C13" s="254" t="s">
        <v>161</v>
      </c>
      <c r="D13" s="255" t="s">
        <v>290</v>
      </c>
      <c r="E13" s="252"/>
      <c r="F13" s="252"/>
      <c r="G13" s="252"/>
      <c r="H13" s="252"/>
      <c r="I13" s="333"/>
      <c r="J13" s="252"/>
      <c r="K13" s="332" t="s">
        <v>221</v>
      </c>
      <c r="L13" s="255"/>
      <c r="M13" s="263"/>
      <c r="N13" s="263"/>
      <c r="O13" s="263"/>
      <c r="P13" s="255">
        <v>0.25</v>
      </c>
      <c r="Q13" s="252">
        <v>0.3125</v>
      </c>
      <c r="R13" s="252">
        <v>0.3125</v>
      </c>
      <c r="S13" s="252">
        <v>0.3125</v>
      </c>
      <c r="T13" s="255">
        <v>0.375</v>
      </c>
      <c r="U13" s="261"/>
      <c r="V13" s="261"/>
      <c r="W13" s="261"/>
      <c r="X13" s="261"/>
      <c r="Y13" s="261"/>
      <c r="Z13" s="261"/>
      <c r="AA13" s="261"/>
      <c r="AB13" s="261"/>
      <c r="AC13" s="261"/>
    </row>
    <row r="14" spans="1:29" s="257" customFormat="1" ht="39.75" customHeight="1">
      <c r="A14" s="252">
        <v>12</v>
      </c>
      <c r="B14" s="253" t="s">
        <v>283</v>
      </c>
      <c r="C14" s="254" t="s">
        <v>165</v>
      </c>
      <c r="D14" s="255" t="s">
        <v>290</v>
      </c>
      <c r="E14" s="255"/>
      <c r="F14" s="255"/>
      <c r="G14" s="255"/>
      <c r="H14" s="255"/>
      <c r="I14" s="332"/>
      <c r="J14" s="255"/>
      <c r="K14" s="332" t="s">
        <v>227</v>
      </c>
      <c r="L14" s="255"/>
      <c r="M14" s="256"/>
      <c r="N14" s="256"/>
      <c r="O14" s="256"/>
      <c r="P14" s="255">
        <v>0.125</v>
      </c>
      <c r="Q14" s="255">
        <v>0.25</v>
      </c>
      <c r="R14" s="255">
        <v>0.125</v>
      </c>
      <c r="S14" s="255">
        <v>0.25</v>
      </c>
      <c r="T14" s="255">
        <v>0.125</v>
      </c>
      <c r="U14" s="261"/>
      <c r="V14" s="261"/>
      <c r="W14" s="261"/>
      <c r="X14" s="261"/>
      <c r="Y14" s="261"/>
      <c r="Z14" s="261"/>
      <c r="AA14" s="261"/>
      <c r="AB14" s="261"/>
      <c r="AC14" s="261"/>
    </row>
    <row r="15" spans="1:29" s="257" customFormat="1" ht="39.75" customHeight="1">
      <c r="A15" s="252">
        <v>13</v>
      </c>
      <c r="B15" s="253" t="s">
        <v>284</v>
      </c>
      <c r="C15" s="254" t="s">
        <v>311</v>
      </c>
      <c r="D15" s="255" t="s">
        <v>290</v>
      </c>
      <c r="E15" s="255"/>
      <c r="F15" s="255"/>
      <c r="G15" s="255"/>
      <c r="H15" s="255"/>
      <c r="I15" s="332"/>
      <c r="J15" s="255"/>
      <c r="K15" s="332" t="s">
        <v>299</v>
      </c>
      <c r="L15" s="255"/>
      <c r="M15" s="256"/>
      <c r="N15" s="256"/>
      <c r="O15" s="256"/>
      <c r="P15" s="255">
        <v>0</v>
      </c>
      <c r="Q15" s="255"/>
      <c r="R15" s="255"/>
      <c r="S15" s="255"/>
      <c r="T15" s="255"/>
      <c r="U15" s="261"/>
      <c r="V15" s="261"/>
      <c r="W15" s="261"/>
      <c r="X15" s="261"/>
      <c r="Y15" s="261"/>
      <c r="Z15" s="261"/>
      <c r="AA15" s="261"/>
      <c r="AB15" s="261"/>
      <c r="AC15" s="261"/>
    </row>
    <row r="16" spans="1:29" ht="46.5" customHeight="1">
      <c r="A16" s="264">
        <v>14</v>
      </c>
      <c r="B16" s="265" t="s">
        <v>285</v>
      </c>
      <c r="C16" s="254" t="s">
        <v>312</v>
      </c>
      <c r="D16" s="255" t="s">
        <v>290</v>
      </c>
      <c r="E16" s="255"/>
      <c r="F16" s="255"/>
      <c r="G16" s="255"/>
      <c r="H16" s="255"/>
      <c r="I16" s="332"/>
      <c r="J16" s="255"/>
      <c r="K16" s="332" t="s">
        <v>300</v>
      </c>
      <c r="L16" s="255"/>
      <c r="M16" s="256"/>
      <c r="N16" s="256"/>
      <c r="O16" s="256"/>
      <c r="P16" s="255">
        <v>0</v>
      </c>
      <c r="Q16" s="266"/>
      <c r="R16" s="266"/>
      <c r="S16" s="266"/>
      <c r="T16" s="266"/>
      <c r="U16" s="267"/>
      <c r="V16" s="261"/>
      <c r="W16" s="267"/>
      <c r="X16" s="267"/>
      <c r="Y16" s="267"/>
      <c r="Z16" s="267"/>
      <c r="AA16" s="267"/>
      <c r="AB16" s="267"/>
      <c r="AC16" s="267"/>
    </row>
    <row r="17" spans="2:14" ht="12.75" customHeight="1">
      <c r="B17" s="258" t="s">
        <v>286</v>
      </c>
      <c r="C17" s="259"/>
      <c r="D17" s="260" t="s">
        <v>291</v>
      </c>
      <c r="E17" s="260"/>
      <c r="F17" s="260"/>
      <c r="G17" s="260"/>
      <c r="H17" s="260"/>
      <c r="I17" s="260"/>
      <c r="J17" s="260"/>
      <c r="K17" s="259" t="s">
        <v>301</v>
      </c>
      <c r="L17" s="259"/>
      <c r="M17" s="259"/>
      <c r="N17" s="259"/>
    </row>
    <row r="18" spans="2:14" ht="12.75" customHeight="1">
      <c r="B18" s="258" t="s">
        <v>287</v>
      </c>
      <c r="C18" s="259"/>
      <c r="D18" s="260" t="s">
        <v>291</v>
      </c>
      <c r="E18" s="260"/>
      <c r="F18" s="260"/>
      <c r="G18" s="260"/>
      <c r="H18" s="260"/>
      <c r="I18" s="260"/>
      <c r="J18" s="260"/>
      <c r="K18" s="259" t="s">
        <v>302</v>
      </c>
      <c r="L18" s="259"/>
      <c r="M18" s="259"/>
      <c r="N18" s="259"/>
    </row>
    <row r="19" spans="2:14" ht="12.75" customHeight="1">
      <c r="C19" s="259"/>
      <c r="D19" s="260"/>
      <c r="E19" s="260"/>
      <c r="F19" s="260"/>
      <c r="G19" s="260"/>
      <c r="H19" s="260"/>
      <c r="I19" s="260"/>
      <c r="J19" s="260"/>
      <c r="K19" s="259"/>
      <c r="L19" s="259"/>
      <c r="M19" s="259"/>
      <c r="N19" s="259"/>
    </row>
    <row r="20" spans="2:14" ht="12.75" customHeight="1">
      <c r="C20" s="259"/>
      <c r="D20" s="260"/>
      <c r="E20" s="260"/>
      <c r="F20" s="260"/>
      <c r="G20" s="260"/>
      <c r="H20" s="260"/>
      <c r="I20" s="260"/>
      <c r="J20" s="260"/>
      <c r="K20" s="259"/>
      <c r="L20" s="259"/>
      <c r="M20" s="259"/>
      <c r="N20" s="259"/>
    </row>
    <row r="21" spans="2:14" ht="12.75" customHeight="1">
      <c r="C21" s="259"/>
      <c r="D21" s="260"/>
      <c r="E21" s="260"/>
      <c r="F21" s="260"/>
      <c r="G21" s="260"/>
      <c r="H21" s="260"/>
      <c r="I21" s="260"/>
      <c r="J21" s="260"/>
      <c r="K21" s="259"/>
      <c r="L21" s="259"/>
      <c r="M21" s="259"/>
      <c r="N21" s="259"/>
    </row>
    <row r="22" spans="2:14" ht="12.75" customHeight="1">
      <c r="C22" s="259"/>
      <c r="D22" s="260"/>
      <c r="E22" s="260"/>
      <c r="F22" s="260"/>
      <c r="G22" s="260"/>
      <c r="H22" s="260"/>
      <c r="I22" s="260"/>
      <c r="J22" s="260"/>
      <c r="K22" s="259"/>
      <c r="L22" s="259"/>
      <c r="M22" s="259"/>
      <c r="N22" s="259"/>
    </row>
    <row r="23" spans="2:14" ht="12.75" customHeight="1">
      <c r="C23" s="259"/>
      <c r="D23" s="260"/>
      <c r="E23" s="260"/>
      <c r="F23" s="260"/>
      <c r="G23" s="260"/>
      <c r="H23" s="260"/>
      <c r="I23" s="260"/>
      <c r="J23" s="260"/>
      <c r="K23" s="259"/>
      <c r="L23" s="259"/>
      <c r="M23" s="259"/>
      <c r="N23" s="259"/>
    </row>
    <row r="24" spans="2:14" ht="12.75" customHeight="1">
      <c r="C24" s="259"/>
      <c r="D24" s="260"/>
      <c r="E24" s="260"/>
      <c r="F24" s="260"/>
      <c r="G24" s="260"/>
      <c r="H24" s="260"/>
      <c r="I24" s="260"/>
      <c r="J24" s="260"/>
      <c r="K24" s="259"/>
      <c r="L24" s="259"/>
      <c r="M24" s="259"/>
      <c r="N24" s="259"/>
    </row>
    <row r="25" spans="2:14" ht="12.75" customHeight="1">
      <c r="C25" s="259"/>
      <c r="D25" s="260"/>
      <c r="E25" s="260"/>
      <c r="F25" s="260"/>
      <c r="G25" s="260"/>
      <c r="H25" s="260"/>
      <c r="I25" s="260"/>
      <c r="J25" s="260"/>
      <c r="K25" s="259"/>
      <c r="L25" s="259"/>
      <c r="M25" s="259"/>
      <c r="N25" s="259"/>
    </row>
    <row r="26" spans="2:14" ht="12.75" customHeight="1">
      <c r="C26" s="259"/>
      <c r="D26" s="260"/>
      <c r="E26" s="260"/>
      <c r="F26" s="260"/>
      <c r="G26" s="260"/>
      <c r="H26" s="260"/>
      <c r="I26" s="260"/>
      <c r="J26" s="260"/>
      <c r="K26" s="259"/>
      <c r="L26" s="259"/>
      <c r="M26" s="259"/>
      <c r="N26" s="259"/>
    </row>
    <row r="27" spans="2:14" ht="12.75" customHeight="1">
      <c r="C27" s="259"/>
      <c r="D27" s="260"/>
      <c r="E27" s="260"/>
      <c r="F27" s="260"/>
      <c r="G27" s="260"/>
      <c r="H27" s="260"/>
      <c r="I27" s="260"/>
      <c r="J27" s="260"/>
      <c r="K27" s="259"/>
      <c r="L27" s="259"/>
      <c r="M27" s="259"/>
      <c r="N27" s="259"/>
    </row>
    <row r="28" spans="2:14" ht="12.75" customHeight="1">
      <c r="C28" s="259"/>
      <c r="D28" s="260"/>
      <c r="E28" s="260"/>
      <c r="F28" s="260"/>
      <c r="G28" s="260"/>
      <c r="H28" s="260"/>
      <c r="I28" s="260"/>
      <c r="J28" s="260"/>
      <c r="K28" s="259"/>
      <c r="L28" s="259"/>
      <c r="M28" s="259"/>
      <c r="N28" s="259"/>
    </row>
    <row r="29" spans="2:14" ht="12.75" customHeight="1">
      <c r="C29" s="259"/>
      <c r="D29" s="260"/>
      <c r="E29" s="260"/>
      <c r="F29" s="260"/>
      <c r="G29" s="260"/>
      <c r="H29" s="260"/>
      <c r="I29" s="260"/>
      <c r="J29" s="260"/>
      <c r="K29" s="259"/>
      <c r="L29" s="259"/>
      <c r="M29" s="259"/>
      <c r="N29" s="259"/>
    </row>
    <row r="30" spans="2:14" ht="12.75" customHeight="1">
      <c r="C30" s="259"/>
      <c r="D30" s="260"/>
      <c r="E30" s="260"/>
      <c r="F30" s="260"/>
      <c r="G30" s="260"/>
      <c r="H30" s="260"/>
      <c r="I30" s="260"/>
      <c r="J30" s="260"/>
      <c r="K30" s="259"/>
      <c r="L30" s="259"/>
      <c r="M30" s="259"/>
      <c r="N30" s="259"/>
    </row>
    <row r="31" spans="2:14" ht="12.75" customHeight="1">
      <c r="C31" s="259"/>
      <c r="D31" s="260"/>
      <c r="E31" s="260"/>
      <c r="F31" s="260"/>
      <c r="G31" s="260"/>
      <c r="H31" s="260"/>
      <c r="I31" s="260"/>
      <c r="J31" s="260"/>
      <c r="K31" s="259"/>
      <c r="L31" s="259"/>
      <c r="M31" s="259"/>
      <c r="N31" s="259"/>
    </row>
    <row r="32" spans="2:14" ht="12.75" customHeight="1">
      <c r="C32" s="259"/>
      <c r="D32" s="260"/>
      <c r="E32" s="260"/>
      <c r="F32" s="260"/>
      <c r="G32" s="260"/>
      <c r="H32" s="260"/>
      <c r="I32" s="260"/>
      <c r="J32" s="260"/>
      <c r="K32" s="259"/>
      <c r="L32" s="259"/>
      <c r="M32" s="259"/>
      <c r="N32" s="259"/>
    </row>
    <row r="33" spans="3:14" ht="12.75" customHeight="1">
      <c r="C33" s="259"/>
      <c r="D33" s="260"/>
      <c r="E33" s="260"/>
      <c r="F33" s="260"/>
      <c r="G33" s="260"/>
      <c r="H33" s="260"/>
      <c r="I33" s="260"/>
      <c r="J33" s="260"/>
      <c r="K33" s="259"/>
      <c r="L33" s="259"/>
      <c r="M33" s="259"/>
      <c r="N33" s="259"/>
    </row>
    <row r="34" spans="3:14" ht="12.75" customHeight="1">
      <c r="C34" s="259"/>
      <c r="D34" s="260"/>
      <c r="E34" s="260"/>
      <c r="F34" s="260"/>
      <c r="G34" s="260"/>
      <c r="H34" s="260"/>
      <c r="I34" s="260"/>
      <c r="J34" s="260"/>
      <c r="K34" s="259"/>
      <c r="L34" s="259"/>
      <c r="M34" s="259"/>
      <c r="N34" s="259"/>
    </row>
    <row r="35" spans="3:14" ht="12.75" customHeight="1">
      <c r="C35" s="259"/>
      <c r="D35" s="260"/>
      <c r="E35" s="260"/>
      <c r="F35" s="260"/>
      <c r="G35" s="260"/>
      <c r="H35" s="260"/>
      <c r="I35" s="260"/>
      <c r="J35" s="260"/>
      <c r="K35" s="259"/>
      <c r="L35" s="259"/>
      <c r="M35" s="259"/>
      <c r="N35" s="259"/>
    </row>
    <row r="36" spans="3:14" ht="12.75" customHeight="1">
      <c r="C36" s="259"/>
      <c r="D36" s="260"/>
      <c r="E36" s="260"/>
      <c r="F36" s="260"/>
      <c r="G36" s="260"/>
      <c r="H36" s="260"/>
      <c r="I36" s="260"/>
      <c r="J36" s="260"/>
      <c r="K36" s="259"/>
      <c r="L36" s="259"/>
      <c r="M36" s="259"/>
      <c r="N36" s="259"/>
    </row>
    <row r="37" spans="3:14" ht="12.75" customHeight="1">
      <c r="C37" s="259"/>
      <c r="D37" s="260"/>
      <c r="E37" s="260"/>
      <c r="F37" s="260"/>
      <c r="G37" s="260"/>
      <c r="H37" s="260"/>
      <c r="I37" s="260"/>
      <c r="J37" s="260"/>
      <c r="K37" s="259"/>
      <c r="L37" s="259"/>
      <c r="M37" s="259"/>
      <c r="N37" s="259"/>
    </row>
    <row r="38" spans="3:14" ht="12.75" customHeight="1">
      <c r="C38" s="259"/>
      <c r="D38" s="260"/>
      <c r="E38" s="260"/>
      <c r="F38" s="260"/>
      <c r="G38" s="260"/>
      <c r="H38" s="260"/>
      <c r="I38" s="260"/>
      <c r="J38" s="260"/>
      <c r="K38" s="259"/>
      <c r="L38" s="259"/>
      <c r="M38" s="259"/>
      <c r="N38" s="259"/>
    </row>
    <row r="39" spans="3:14" ht="12.75" customHeight="1">
      <c r="C39" s="259"/>
      <c r="D39" s="260"/>
      <c r="E39" s="260"/>
      <c r="F39" s="260"/>
      <c r="G39" s="260"/>
      <c r="H39" s="260"/>
      <c r="I39" s="260"/>
      <c r="J39" s="260"/>
      <c r="K39" s="259"/>
      <c r="L39" s="259"/>
      <c r="M39" s="259"/>
      <c r="N39" s="259"/>
    </row>
    <row r="40" spans="3:14" ht="12.75" customHeight="1">
      <c r="C40" s="259"/>
      <c r="D40" s="260"/>
      <c r="E40" s="260"/>
      <c r="F40" s="260"/>
      <c r="G40" s="260"/>
      <c r="H40" s="260"/>
      <c r="I40" s="260"/>
      <c r="J40" s="260"/>
      <c r="K40" s="259"/>
      <c r="L40" s="259"/>
      <c r="M40" s="259"/>
      <c r="N40" s="259"/>
    </row>
    <row r="41" spans="3:14" ht="12.75" customHeight="1">
      <c r="C41" s="259"/>
      <c r="D41" s="260"/>
      <c r="E41" s="260"/>
      <c r="F41" s="260"/>
      <c r="G41" s="260"/>
      <c r="H41" s="260"/>
      <c r="I41" s="260"/>
      <c r="J41" s="260"/>
      <c r="K41" s="259"/>
      <c r="L41" s="259"/>
      <c r="M41" s="259"/>
      <c r="N41" s="259"/>
    </row>
    <row r="42" spans="3:14" ht="12.75" customHeight="1">
      <c r="C42" s="259"/>
      <c r="D42" s="260"/>
      <c r="E42" s="260"/>
      <c r="F42" s="260"/>
      <c r="G42" s="260"/>
      <c r="H42" s="260"/>
      <c r="I42" s="260"/>
      <c r="J42" s="260"/>
      <c r="K42" s="259"/>
      <c r="L42" s="259"/>
      <c r="M42" s="259"/>
      <c r="N42" s="259"/>
    </row>
    <row r="43" spans="3:14" ht="12.75" customHeight="1">
      <c r="C43" s="259"/>
      <c r="D43" s="260"/>
      <c r="E43" s="260"/>
      <c r="F43" s="260"/>
      <c r="G43" s="260"/>
      <c r="H43" s="260"/>
      <c r="I43" s="260"/>
      <c r="J43" s="260"/>
      <c r="K43" s="259"/>
      <c r="L43" s="259"/>
      <c r="M43" s="259"/>
      <c r="N43" s="259"/>
    </row>
    <row r="44" spans="3:14" ht="12.75" customHeight="1">
      <c r="C44" s="259"/>
      <c r="D44" s="260"/>
      <c r="E44" s="260"/>
      <c r="F44" s="260"/>
      <c r="G44" s="260"/>
      <c r="H44" s="260"/>
      <c r="I44" s="260"/>
      <c r="J44" s="260"/>
      <c r="K44" s="259"/>
      <c r="L44" s="259"/>
      <c r="M44" s="259"/>
      <c r="N44" s="259"/>
    </row>
    <row r="45" spans="3:14" ht="12.75" customHeight="1">
      <c r="C45" s="259"/>
      <c r="D45" s="260"/>
      <c r="E45" s="260"/>
      <c r="F45" s="260"/>
      <c r="G45" s="260"/>
      <c r="H45" s="260"/>
      <c r="I45" s="260"/>
      <c r="J45" s="260"/>
      <c r="K45" s="259"/>
      <c r="L45" s="259"/>
      <c r="M45" s="259"/>
      <c r="N45" s="259"/>
    </row>
    <row r="46" spans="3:14" ht="12.75" customHeight="1">
      <c r="C46" s="259"/>
      <c r="D46" s="260"/>
      <c r="E46" s="260"/>
      <c r="F46" s="260"/>
      <c r="G46" s="260"/>
      <c r="H46" s="260"/>
      <c r="I46" s="260"/>
      <c r="J46" s="260"/>
      <c r="K46" s="259"/>
      <c r="L46" s="259"/>
      <c r="M46" s="259"/>
      <c r="N46" s="259"/>
    </row>
    <row r="47" spans="3:14" ht="12.75" customHeight="1">
      <c r="C47" s="259"/>
      <c r="D47" s="260"/>
      <c r="E47" s="260"/>
      <c r="F47" s="260"/>
      <c r="G47" s="260"/>
      <c r="H47" s="260"/>
      <c r="I47" s="260"/>
      <c r="J47" s="260"/>
      <c r="K47" s="259"/>
      <c r="L47" s="259"/>
      <c r="M47" s="259"/>
      <c r="N47" s="259"/>
    </row>
    <row r="48" spans="3:14" ht="12.75" customHeight="1">
      <c r="C48" s="259"/>
      <c r="D48" s="260"/>
      <c r="E48" s="260"/>
      <c r="F48" s="260"/>
      <c r="G48" s="260"/>
      <c r="H48" s="260"/>
      <c r="I48" s="260"/>
      <c r="J48" s="260"/>
      <c r="K48" s="259"/>
      <c r="L48" s="259"/>
      <c r="M48" s="259"/>
      <c r="N48" s="259"/>
    </row>
    <row r="49" spans="3:14" ht="12.75" customHeight="1">
      <c r="C49" s="259"/>
      <c r="D49" s="260"/>
      <c r="E49" s="260"/>
      <c r="F49" s="260"/>
      <c r="G49" s="260"/>
      <c r="H49" s="260"/>
      <c r="I49" s="260"/>
      <c r="J49" s="260"/>
      <c r="K49" s="259"/>
      <c r="L49" s="259"/>
      <c r="M49" s="259"/>
      <c r="N49" s="259"/>
    </row>
    <row r="50" spans="3:14" ht="12.75" customHeight="1">
      <c r="C50" s="259"/>
      <c r="D50" s="260"/>
      <c r="E50" s="260"/>
      <c r="F50" s="260"/>
      <c r="G50" s="260"/>
      <c r="H50" s="260"/>
      <c r="I50" s="260"/>
      <c r="J50" s="260"/>
      <c r="K50" s="259"/>
      <c r="L50" s="259"/>
      <c r="M50" s="259"/>
      <c r="N50" s="259"/>
    </row>
    <row r="51" spans="3:14" ht="12.75" customHeight="1">
      <c r="C51" s="259"/>
      <c r="D51" s="260"/>
      <c r="E51" s="260"/>
      <c r="F51" s="260"/>
      <c r="G51" s="260"/>
      <c r="H51" s="260"/>
      <c r="I51" s="260"/>
      <c r="J51" s="260"/>
      <c r="K51" s="259"/>
      <c r="L51" s="259"/>
      <c r="M51" s="259"/>
      <c r="N51" s="259"/>
    </row>
    <row r="52" spans="3:14" ht="12.75" customHeight="1">
      <c r="C52" s="259"/>
      <c r="D52" s="260"/>
      <c r="E52" s="260"/>
      <c r="F52" s="260"/>
      <c r="G52" s="260"/>
      <c r="H52" s="260"/>
      <c r="I52" s="260"/>
      <c r="J52" s="260"/>
      <c r="K52" s="259"/>
      <c r="L52" s="259"/>
      <c r="M52" s="259"/>
      <c r="N52" s="259"/>
    </row>
    <row r="53" spans="3:14" ht="12.75" customHeight="1">
      <c r="C53" s="259"/>
      <c r="D53" s="260"/>
      <c r="E53" s="260"/>
      <c r="F53" s="260"/>
      <c r="G53" s="260"/>
      <c r="H53" s="260"/>
      <c r="I53" s="260"/>
      <c r="J53" s="260"/>
      <c r="K53" s="259"/>
      <c r="L53" s="259"/>
      <c r="M53" s="259"/>
      <c r="N53" s="259"/>
    </row>
    <row r="54" spans="3:14" ht="12.75" customHeight="1">
      <c r="C54" s="259"/>
      <c r="D54" s="260"/>
      <c r="E54" s="260"/>
      <c r="F54" s="260"/>
      <c r="G54" s="260"/>
      <c r="H54" s="260"/>
      <c r="I54" s="260"/>
      <c r="J54" s="260"/>
      <c r="K54" s="259"/>
      <c r="L54" s="259"/>
      <c r="M54" s="259"/>
      <c r="N54" s="259"/>
    </row>
    <row r="55" spans="3:14" ht="12.75" customHeight="1">
      <c r="C55" s="259"/>
      <c r="D55" s="260"/>
      <c r="E55" s="260"/>
      <c r="F55" s="260"/>
      <c r="G55" s="260"/>
      <c r="H55" s="260"/>
      <c r="I55" s="260"/>
      <c r="J55" s="260"/>
      <c r="K55" s="259"/>
      <c r="L55" s="259"/>
      <c r="M55" s="259"/>
      <c r="N55" s="259"/>
    </row>
    <row r="56" spans="3:14" ht="12.75" customHeight="1">
      <c r="C56" s="259"/>
      <c r="D56" s="260"/>
      <c r="E56" s="260"/>
      <c r="F56" s="260"/>
      <c r="G56" s="260"/>
      <c r="H56" s="260"/>
      <c r="I56" s="260"/>
      <c r="J56" s="260"/>
      <c r="K56" s="259"/>
      <c r="L56" s="259"/>
      <c r="M56" s="259"/>
      <c r="N56" s="259"/>
    </row>
    <row r="57" spans="3:14" ht="12.75" customHeight="1">
      <c r="C57" s="259"/>
      <c r="D57" s="260"/>
      <c r="E57" s="260"/>
      <c r="F57" s="260"/>
      <c r="G57" s="260"/>
      <c r="H57" s="260"/>
      <c r="I57" s="260"/>
      <c r="J57" s="260"/>
      <c r="K57" s="259"/>
      <c r="L57" s="259"/>
      <c r="M57" s="259"/>
      <c r="N57" s="259"/>
    </row>
    <row r="58" spans="3:14" ht="12.75" customHeight="1">
      <c r="C58" s="259"/>
      <c r="D58" s="260"/>
      <c r="E58" s="260"/>
      <c r="F58" s="260"/>
      <c r="G58" s="260"/>
      <c r="H58" s="260"/>
      <c r="I58" s="260"/>
      <c r="J58" s="260"/>
      <c r="K58" s="259"/>
      <c r="L58" s="259"/>
      <c r="M58" s="259"/>
      <c r="N58" s="259"/>
    </row>
    <row r="59" spans="3:14" ht="12.75" customHeight="1">
      <c r="C59" s="259"/>
      <c r="D59" s="260"/>
      <c r="E59" s="260"/>
      <c r="F59" s="260"/>
      <c r="G59" s="260"/>
      <c r="H59" s="260"/>
      <c r="I59" s="260"/>
      <c r="J59" s="260"/>
      <c r="K59" s="259"/>
      <c r="L59" s="259"/>
      <c r="M59" s="259"/>
      <c r="N59" s="259"/>
    </row>
    <row r="60" spans="3:14" ht="12.75" customHeight="1">
      <c r="C60" s="259"/>
      <c r="D60" s="260"/>
      <c r="E60" s="260"/>
      <c r="F60" s="260"/>
      <c r="G60" s="260"/>
      <c r="H60" s="260"/>
      <c r="I60" s="260"/>
      <c r="J60" s="260"/>
      <c r="K60" s="259"/>
      <c r="L60" s="259"/>
      <c r="M60" s="259"/>
      <c r="N60" s="259"/>
    </row>
    <row r="61" spans="3:14" ht="12.75" customHeight="1">
      <c r="C61" s="259"/>
      <c r="D61" s="260"/>
      <c r="E61" s="260"/>
      <c r="F61" s="260"/>
      <c r="G61" s="260"/>
      <c r="H61" s="260"/>
      <c r="I61" s="260"/>
      <c r="J61" s="260"/>
      <c r="K61" s="259"/>
      <c r="L61" s="259"/>
      <c r="M61" s="259"/>
      <c r="N61" s="259"/>
    </row>
    <row r="62" spans="3:14" ht="12.75" customHeight="1">
      <c r="C62" s="259"/>
      <c r="D62" s="260"/>
      <c r="E62" s="260"/>
      <c r="F62" s="260"/>
      <c r="G62" s="260"/>
      <c r="H62" s="260"/>
      <c r="I62" s="260"/>
      <c r="J62" s="260"/>
      <c r="K62" s="259"/>
      <c r="L62" s="259"/>
      <c r="M62" s="259"/>
      <c r="N62" s="259"/>
    </row>
    <row r="63" spans="3:14" ht="12.75" customHeight="1">
      <c r="C63" s="259"/>
      <c r="D63" s="260"/>
      <c r="E63" s="260"/>
      <c r="F63" s="260"/>
      <c r="G63" s="260"/>
      <c r="H63" s="260"/>
      <c r="I63" s="260"/>
      <c r="J63" s="260"/>
      <c r="K63" s="259"/>
      <c r="L63" s="259"/>
      <c r="M63" s="259"/>
      <c r="N63" s="259"/>
    </row>
    <row r="64" spans="3:14" ht="12.75" customHeight="1">
      <c r="C64" s="259"/>
      <c r="D64" s="260"/>
      <c r="E64" s="260"/>
      <c r="F64" s="260"/>
      <c r="G64" s="260"/>
      <c r="H64" s="260"/>
      <c r="I64" s="260"/>
      <c r="J64" s="260"/>
      <c r="K64" s="259"/>
      <c r="L64" s="259"/>
      <c r="M64" s="259"/>
      <c r="N64" s="259"/>
    </row>
    <row r="65" spans="3:14" ht="12.75" customHeight="1">
      <c r="C65" s="259"/>
      <c r="D65" s="260"/>
      <c r="E65" s="260"/>
      <c r="F65" s="260"/>
      <c r="G65" s="260"/>
      <c r="H65" s="260"/>
      <c r="I65" s="260"/>
      <c r="J65" s="260"/>
      <c r="K65" s="259"/>
      <c r="L65" s="259"/>
      <c r="M65" s="259"/>
      <c r="N65" s="259"/>
    </row>
    <row r="66" spans="3:14" ht="12.75" customHeight="1">
      <c r="C66" s="259"/>
      <c r="D66" s="260"/>
      <c r="E66" s="260"/>
      <c r="F66" s="260"/>
      <c r="G66" s="260"/>
      <c r="H66" s="260"/>
      <c r="I66" s="260"/>
      <c r="J66" s="260"/>
      <c r="K66" s="259"/>
      <c r="L66" s="259"/>
      <c r="M66" s="259"/>
      <c r="N66" s="259"/>
    </row>
    <row r="67" spans="3:14" ht="12.75" customHeight="1">
      <c r="C67" s="259"/>
      <c r="D67" s="260"/>
      <c r="E67" s="260"/>
      <c r="F67" s="260"/>
      <c r="G67" s="260"/>
      <c r="H67" s="260"/>
      <c r="I67" s="260"/>
      <c r="J67" s="260"/>
      <c r="K67" s="259"/>
      <c r="L67" s="259"/>
      <c r="M67" s="259"/>
      <c r="N67" s="259"/>
    </row>
    <row r="68" spans="3:14" ht="12.75" customHeight="1">
      <c r="C68" s="259"/>
      <c r="D68" s="260"/>
      <c r="E68" s="260"/>
      <c r="F68" s="260"/>
      <c r="G68" s="260"/>
      <c r="H68" s="260"/>
      <c r="I68" s="260"/>
      <c r="J68" s="260"/>
      <c r="K68" s="259"/>
      <c r="L68" s="259"/>
      <c r="M68" s="259"/>
      <c r="N68" s="259"/>
    </row>
    <row r="69" spans="3:14" ht="12.75" customHeight="1">
      <c r="C69" s="259"/>
      <c r="D69" s="260"/>
      <c r="E69" s="260"/>
      <c r="F69" s="260"/>
      <c r="G69" s="260"/>
      <c r="H69" s="260"/>
      <c r="I69" s="260"/>
      <c r="J69" s="260"/>
      <c r="K69" s="259"/>
      <c r="L69" s="259"/>
      <c r="M69" s="259"/>
      <c r="N69" s="259"/>
    </row>
    <row r="70" spans="3:14" ht="12.75" customHeight="1">
      <c r="C70" s="259"/>
      <c r="D70" s="260"/>
      <c r="E70" s="260"/>
      <c r="F70" s="260"/>
      <c r="G70" s="260"/>
      <c r="H70" s="260"/>
      <c r="I70" s="260"/>
      <c r="J70" s="260"/>
      <c r="K70" s="259"/>
      <c r="L70" s="259"/>
      <c r="M70" s="259"/>
      <c r="N70" s="259"/>
    </row>
    <row r="71" spans="3:14" ht="12.75" customHeight="1">
      <c r="C71" s="259"/>
      <c r="D71" s="260"/>
      <c r="E71" s="260"/>
      <c r="F71" s="260"/>
      <c r="G71" s="260"/>
      <c r="H71" s="260"/>
      <c r="I71" s="260"/>
      <c r="J71" s="260"/>
      <c r="K71" s="259"/>
      <c r="L71" s="259"/>
      <c r="M71" s="259"/>
      <c r="N71" s="259"/>
    </row>
    <row r="72" spans="3:14" ht="12.75" customHeight="1">
      <c r="C72" s="259"/>
      <c r="D72" s="260"/>
      <c r="E72" s="260"/>
      <c r="F72" s="260"/>
      <c r="G72" s="260"/>
      <c r="H72" s="260"/>
      <c r="I72" s="260"/>
      <c r="J72" s="260"/>
      <c r="K72" s="259"/>
      <c r="L72" s="259"/>
      <c r="M72" s="259"/>
      <c r="N72" s="259"/>
    </row>
    <row r="73" spans="3:14" ht="12.75" customHeight="1">
      <c r="C73" s="259"/>
      <c r="D73" s="260"/>
      <c r="E73" s="260"/>
      <c r="F73" s="260"/>
      <c r="G73" s="260"/>
      <c r="H73" s="260"/>
      <c r="I73" s="260"/>
      <c r="J73" s="260"/>
      <c r="K73" s="259"/>
      <c r="L73" s="259"/>
      <c r="M73" s="259"/>
      <c r="N73" s="259"/>
    </row>
    <row r="74" spans="3:14" ht="12.75" customHeight="1">
      <c r="C74" s="259"/>
      <c r="D74" s="260"/>
      <c r="E74" s="260"/>
      <c r="F74" s="260"/>
      <c r="G74" s="260"/>
      <c r="H74" s="260"/>
      <c r="I74" s="260"/>
      <c r="J74" s="260"/>
      <c r="K74" s="259"/>
      <c r="L74" s="259"/>
      <c r="M74" s="259"/>
      <c r="N74" s="259"/>
    </row>
    <row r="75" spans="3:14" ht="12.75" customHeight="1">
      <c r="C75" s="259"/>
      <c r="D75" s="260"/>
      <c r="E75" s="260"/>
      <c r="F75" s="260"/>
      <c r="G75" s="260"/>
      <c r="H75" s="260"/>
      <c r="I75" s="260"/>
      <c r="J75" s="260"/>
      <c r="K75" s="259"/>
      <c r="L75" s="259"/>
      <c r="M75" s="259"/>
      <c r="N75" s="259"/>
    </row>
    <row r="76" spans="3:14" ht="12.75" customHeight="1">
      <c r="C76" s="259"/>
      <c r="D76" s="260"/>
      <c r="E76" s="260"/>
      <c r="F76" s="260"/>
      <c r="G76" s="260"/>
      <c r="H76" s="260"/>
      <c r="I76" s="260"/>
      <c r="J76" s="260"/>
      <c r="K76" s="259"/>
      <c r="L76" s="259"/>
      <c r="M76" s="259"/>
      <c r="N76" s="259"/>
    </row>
    <row r="77" spans="3:14" ht="12.75" customHeight="1">
      <c r="C77" s="259"/>
      <c r="D77" s="260"/>
      <c r="E77" s="260"/>
      <c r="F77" s="260"/>
      <c r="G77" s="260"/>
      <c r="H77" s="260"/>
      <c r="I77" s="260"/>
      <c r="J77" s="260"/>
      <c r="K77" s="259"/>
      <c r="L77" s="259"/>
      <c r="M77" s="259"/>
      <c r="N77" s="259"/>
    </row>
    <row r="78" spans="3:14" ht="12.75" customHeight="1">
      <c r="C78" s="259"/>
      <c r="D78" s="260"/>
      <c r="E78" s="260"/>
      <c r="F78" s="260"/>
      <c r="G78" s="260"/>
      <c r="H78" s="260"/>
      <c r="I78" s="260"/>
      <c r="J78" s="260"/>
      <c r="K78" s="259"/>
      <c r="L78" s="259"/>
      <c r="M78" s="259"/>
      <c r="N78" s="259"/>
    </row>
    <row r="79" spans="3:14" ht="12.75" customHeight="1">
      <c r="C79" s="259"/>
      <c r="D79" s="260"/>
      <c r="E79" s="260"/>
      <c r="F79" s="260"/>
      <c r="G79" s="260"/>
      <c r="H79" s="260"/>
      <c r="I79" s="260"/>
      <c r="J79" s="260"/>
      <c r="K79" s="259"/>
      <c r="L79" s="259"/>
      <c r="M79" s="259"/>
      <c r="N79" s="259"/>
    </row>
    <row r="80" spans="3:14" ht="12.75" customHeight="1">
      <c r="C80" s="259"/>
      <c r="D80" s="260"/>
      <c r="E80" s="260"/>
      <c r="F80" s="260"/>
      <c r="G80" s="260"/>
      <c r="H80" s="260"/>
      <c r="I80" s="260"/>
      <c r="J80" s="260"/>
      <c r="K80" s="259"/>
      <c r="L80" s="259"/>
      <c r="M80" s="259"/>
      <c r="N80" s="259"/>
    </row>
    <row r="81" spans="3:14" ht="12.75" customHeight="1">
      <c r="C81" s="259"/>
      <c r="D81" s="260"/>
      <c r="E81" s="260"/>
      <c r="F81" s="260"/>
      <c r="G81" s="260"/>
      <c r="H81" s="260"/>
      <c r="I81" s="260"/>
      <c r="J81" s="260"/>
      <c r="K81" s="259"/>
      <c r="L81" s="259"/>
      <c r="M81" s="259"/>
      <c r="N81" s="259"/>
    </row>
    <row r="82" spans="3:14" ht="12.75" customHeight="1">
      <c r="C82" s="259"/>
      <c r="D82" s="260"/>
      <c r="E82" s="260"/>
      <c r="F82" s="260"/>
      <c r="G82" s="260"/>
      <c r="H82" s="260"/>
      <c r="I82" s="260"/>
      <c r="J82" s="260"/>
      <c r="K82" s="259"/>
      <c r="L82" s="259"/>
      <c r="M82" s="259"/>
      <c r="N82" s="259"/>
    </row>
    <row r="83" spans="3:14" ht="12.75" customHeight="1">
      <c r="C83" s="259"/>
      <c r="D83" s="260"/>
      <c r="E83" s="260"/>
      <c r="F83" s="260"/>
      <c r="G83" s="260"/>
      <c r="H83" s="260"/>
      <c r="I83" s="260"/>
      <c r="J83" s="260"/>
      <c r="K83" s="259"/>
      <c r="L83" s="259"/>
      <c r="M83" s="259"/>
      <c r="N83" s="259"/>
    </row>
    <row r="84" spans="3:14" ht="12.75" customHeight="1">
      <c r="C84" s="259"/>
      <c r="D84" s="260"/>
      <c r="E84" s="260"/>
      <c r="F84" s="260"/>
      <c r="G84" s="260"/>
      <c r="H84" s="260"/>
      <c r="I84" s="260"/>
      <c r="J84" s="260"/>
      <c r="K84" s="259"/>
      <c r="L84" s="259"/>
      <c r="M84" s="259"/>
      <c r="N84" s="259"/>
    </row>
    <row r="85" spans="3:14" ht="12.75" customHeight="1">
      <c r="C85" s="259"/>
      <c r="D85" s="260"/>
      <c r="E85" s="260"/>
      <c r="F85" s="260"/>
      <c r="G85" s="260"/>
      <c r="H85" s="260"/>
      <c r="I85" s="260"/>
      <c r="J85" s="260"/>
      <c r="K85" s="259"/>
      <c r="L85" s="259"/>
      <c r="M85" s="259"/>
      <c r="N85" s="259"/>
    </row>
    <row r="86" spans="3:14" ht="12.75" customHeight="1">
      <c r="C86" s="259"/>
      <c r="D86" s="260"/>
      <c r="E86" s="260"/>
      <c r="F86" s="260"/>
      <c r="G86" s="260"/>
      <c r="H86" s="260"/>
      <c r="I86" s="260"/>
      <c r="J86" s="260"/>
      <c r="K86" s="259"/>
      <c r="L86" s="259"/>
      <c r="M86" s="259"/>
      <c r="N86" s="259"/>
    </row>
    <row r="87" spans="3:14" ht="12.75" customHeight="1">
      <c r="C87" s="259"/>
      <c r="D87" s="260"/>
      <c r="E87" s="260"/>
      <c r="F87" s="260"/>
      <c r="G87" s="260"/>
      <c r="H87" s="260"/>
      <c r="I87" s="260"/>
      <c r="J87" s="260"/>
      <c r="K87" s="259"/>
      <c r="L87" s="259"/>
      <c r="M87" s="259"/>
      <c r="N87" s="259"/>
    </row>
    <row r="88" spans="3:14" ht="12.75" customHeight="1">
      <c r="C88" s="259"/>
      <c r="D88" s="260"/>
      <c r="E88" s="260"/>
      <c r="F88" s="260"/>
      <c r="G88" s="260"/>
      <c r="H88" s="260"/>
      <c r="I88" s="260"/>
      <c r="J88" s="260"/>
      <c r="K88" s="259"/>
      <c r="L88" s="259"/>
      <c r="M88" s="259"/>
      <c r="N88" s="259"/>
    </row>
    <row r="89" spans="3:14" ht="12.75" customHeight="1">
      <c r="C89" s="259"/>
      <c r="D89" s="260"/>
      <c r="E89" s="260"/>
      <c r="F89" s="260"/>
      <c r="G89" s="260"/>
      <c r="H89" s="260"/>
      <c r="I89" s="260"/>
      <c r="J89" s="260"/>
      <c r="K89" s="259"/>
      <c r="L89" s="259"/>
      <c r="M89" s="259"/>
      <c r="N89" s="259"/>
    </row>
    <row r="90" spans="3:14" ht="12.75" customHeight="1">
      <c r="C90" s="259"/>
      <c r="D90" s="260"/>
      <c r="E90" s="260"/>
      <c r="F90" s="260"/>
      <c r="G90" s="260"/>
      <c r="H90" s="260"/>
      <c r="I90" s="260"/>
      <c r="J90" s="260"/>
      <c r="K90" s="259"/>
      <c r="L90" s="259"/>
      <c r="M90" s="259"/>
      <c r="N90" s="259"/>
    </row>
    <row r="91" spans="3:14" ht="12.75" customHeight="1">
      <c r="C91" s="259"/>
      <c r="D91" s="260"/>
      <c r="E91" s="260"/>
      <c r="F91" s="260"/>
      <c r="G91" s="260"/>
      <c r="H91" s="260"/>
      <c r="I91" s="260"/>
      <c r="J91" s="260"/>
      <c r="K91" s="259"/>
      <c r="L91" s="259"/>
      <c r="M91" s="259"/>
      <c r="N91" s="259"/>
    </row>
    <row r="92" spans="3:14" ht="12.75" customHeight="1">
      <c r="C92" s="259"/>
      <c r="D92" s="260"/>
      <c r="E92" s="260"/>
      <c r="F92" s="260"/>
      <c r="G92" s="260"/>
      <c r="H92" s="260"/>
      <c r="I92" s="260"/>
      <c r="J92" s="260"/>
      <c r="K92" s="259"/>
      <c r="L92" s="259"/>
      <c r="M92" s="259"/>
      <c r="N92" s="259"/>
    </row>
    <row r="93" spans="3:14" ht="12.75" customHeight="1">
      <c r="C93" s="259"/>
      <c r="D93" s="260"/>
      <c r="E93" s="260"/>
      <c r="F93" s="260"/>
      <c r="G93" s="260"/>
      <c r="H93" s="260"/>
      <c r="I93" s="260"/>
      <c r="J93" s="260"/>
      <c r="K93" s="259"/>
      <c r="L93" s="259"/>
      <c r="M93" s="259"/>
      <c r="N93" s="259"/>
    </row>
    <row r="94" spans="3:14" ht="12.75" customHeight="1">
      <c r="C94" s="259"/>
      <c r="D94" s="260"/>
      <c r="E94" s="260"/>
      <c r="F94" s="260"/>
      <c r="G94" s="260"/>
      <c r="H94" s="260"/>
      <c r="I94" s="260"/>
      <c r="J94" s="260"/>
      <c r="K94" s="259"/>
      <c r="L94" s="259"/>
      <c r="M94" s="259"/>
      <c r="N94" s="259"/>
    </row>
    <row r="95" spans="3:14" ht="12.75" customHeight="1">
      <c r="C95" s="259"/>
      <c r="D95" s="260"/>
      <c r="E95" s="260"/>
      <c r="F95" s="260"/>
      <c r="G95" s="260"/>
      <c r="H95" s="260"/>
      <c r="I95" s="260"/>
      <c r="J95" s="260"/>
      <c r="K95" s="259"/>
      <c r="L95" s="259"/>
      <c r="M95" s="259"/>
      <c r="N95" s="259"/>
    </row>
    <row r="96" spans="3:14" ht="12.75" customHeight="1">
      <c r="C96" s="259"/>
      <c r="D96" s="260"/>
      <c r="E96" s="260"/>
      <c r="F96" s="260"/>
      <c r="G96" s="260"/>
      <c r="H96" s="260"/>
      <c r="I96" s="260"/>
      <c r="J96" s="260"/>
      <c r="K96" s="259"/>
      <c r="L96" s="259"/>
      <c r="M96" s="259"/>
      <c r="N96" s="259"/>
    </row>
    <row r="97" spans="3:14" ht="12.75" customHeight="1">
      <c r="C97" s="259"/>
      <c r="D97" s="260"/>
      <c r="E97" s="260"/>
      <c r="F97" s="260"/>
      <c r="G97" s="260"/>
      <c r="H97" s="260"/>
      <c r="I97" s="260"/>
      <c r="J97" s="260"/>
      <c r="K97" s="259"/>
      <c r="L97" s="259"/>
      <c r="M97" s="259"/>
      <c r="N97" s="259"/>
    </row>
    <row r="98" spans="3:14" ht="12.75" customHeight="1">
      <c r="C98" s="259"/>
      <c r="D98" s="260"/>
      <c r="E98" s="260"/>
      <c r="F98" s="260"/>
      <c r="G98" s="260"/>
      <c r="H98" s="260"/>
      <c r="I98" s="260"/>
      <c r="J98" s="260"/>
      <c r="K98" s="259"/>
      <c r="L98" s="259"/>
      <c r="M98" s="259"/>
      <c r="N98" s="259"/>
    </row>
    <row r="99" spans="3:14" ht="12.75" customHeight="1">
      <c r="C99" s="259"/>
      <c r="D99" s="260"/>
      <c r="E99" s="260"/>
      <c r="F99" s="260"/>
      <c r="G99" s="260"/>
      <c r="H99" s="260"/>
      <c r="I99" s="260"/>
      <c r="J99" s="260"/>
      <c r="K99" s="259"/>
      <c r="L99" s="259"/>
      <c r="M99" s="259"/>
      <c r="N99" s="259"/>
    </row>
    <row r="100" spans="3:14" ht="12.75" customHeight="1">
      <c r="C100" s="259"/>
      <c r="D100" s="260"/>
      <c r="E100" s="260"/>
      <c r="F100" s="260"/>
      <c r="G100" s="260"/>
      <c r="H100" s="260"/>
      <c r="I100" s="260"/>
      <c r="J100" s="260"/>
      <c r="K100" s="259"/>
      <c r="L100" s="259"/>
      <c r="M100" s="259"/>
      <c r="N100" s="259"/>
    </row>
    <row r="101" spans="3:14" ht="12.75" customHeight="1">
      <c r="C101" s="259"/>
      <c r="D101" s="260"/>
      <c r="E101" s="260"/>
      <c r="F101" s="260"/>
      <c r="G101" s="260"/>
      <c r="H101" s="260"/>
      <c r="I101" s="260"/>
      <c r="J101" s="260"/>
      <c r="K101" s="259"/>
      <c r="L101" s="259"/>
      <c r="M101" s="259"/>
      <c r="N101" s="259"/>
    </row>
    <row r="102" spans="3:14" ht="12.75" customHeight="1">
      <c r="C102" s="259"/>
      <c r="D102" s="260"/>
      <c r="E102" s="260"/>
      <c r="F102" s="260"/>
      <c r="G102" s="260"/>
      <c r="H102" s="260"/>
      <c r="I102" s="260"/>
      <c r="J102" s="260"/>
      <c r="K102" s="259"/>
      <c r="L102" s="259"/>
      <c r="M102" s="259"/>
      <c r="N102" s="259"/>
    </row>
    <row r="103" spans="3:14" ht="12.75" customHeight="1">
      <c r="C103" s="259"/>
      <c r="D103" s="260"/>
      <c r="E103" s="260"/>
      <c r="F103" s="260"/>
      <c r="G103" s="260"/>
      <c r="H103" s="260"/>
      <c r="I103" s="260"/>
      <c r="J103" s="260"/>
      <c r="K103" s="259"/>
      <c r="L103" s="259"/>
      <c r="M103" s="259"/>
      <c r="N103" s="259"/>
    </row>
    <row r="104" spans="3:14" ht="12.75" customHeight="1">
      <c r="C104" s="259"/>
      <c r="D104" s="260"/>
      <c r="E104" s="260"/>
      <c r="F104" s="260"/>
      <c r="G104" s="260"/>
      <c r="H104" s="260"/>
      <c r="I104" s="260"/>
      <c r="J104" s="260"/>
      <c r="K104" s="259"/>
      <c r="L104" s="259"/>
      <c r="M104" s="259"/>
      <c r="N104" s="259"/>
    </row>
    <row r="105" spans="3:14" ht="12.75" customHeight="1">
      <c r="C105" s="259"/>
      <c r="D105" s="260"/>
      <c r="E105" s="260"/>
      <c r="F105" s="260"/>
      <c r="G105" s="260"/>
      <c r="H105" s="260"/>
      <c r="I105" s="260"/>
      <c r="J105" s="260"/>
      <c r="K105" s="259"/>
      <c r="L105" s="259"/>
      <c r="M105" s="259"/>
      <c r="N105" s="259"/>
    </row>
    <row r="106" spans="3:14" ht="12.75" customHeight="1">
      <c r="C106" s="259"/>
      <c r="D106" s="260"/>
      <c r="E106" s="260"/>
      <c r="F106" s="260"/>
      <c r="G106" s="260"/>
      <c r="H106" s="260"/>
      <c r="I106" s="260"/>
      <c r="J106" s="260"/>
      <c r="K106" s="259"/>
      <c r="L106" s="259"/>
      <c r="M106" s="259"/>
      <c r="N106" s="259"/>
    </row>
    <row r="107" spans="3:14" ht="12.75" customHeight="1">
      <c r="C107" s="259"/>
      <c r="D107" s="260"/>
      <c r="E107" s="260"/>
      <c r="F107" s="260"/>
      <c r="G107" s="260"/>
      <c r="H107" s="260"/>
      <c r="I107" s="260"/>
      <c r="J107" s="260"/>
      <c r="K107" s="259"/>
      <c r="L107" s="259"/>
      <c r="M107" s="259"/>
      <c r="N107" s="259"/>
    </row>
    <row r="108" spans="3:14" ht="12.75" customHeight="1">
      <c r="C108" s="259"/>
      <c r="D108" s="260"/>
      <c r="E108" s="260"/>
      <c r="F108" s="260"/>
      <c r="G108" s="260"/>
      <c r="H108" s="260"/>
      <c r="I108" s="260"/>
      <c r="J108" s="260"/>
      <c r="K108" s="259"/>
      <c r="L108" s="259"/>
      <c r="M108" s="259"/>
      <c r="N108" s="259"/>
    </row>
    <row r="109" spans="3:14" ht="12.75" customHeight="1">
      <c r="C109" s="259"/>
      <c r="D109" s="260"/>
      <c r="E109" s="260"/>
      <c r="F109" s="260"/>
      <c r="G109" s="260"/>
      <c r="H109" s="260"/>
      <c r="I109" s="260"/>
      <c r="J109" s="260"/>
      <c r="K109" s="259"/>
      <c r="L109" s="259"/>
      <c r="M109" s="259"/>
      <c r="N109" s="259"/>
    </row>
    <row r="110" spans="3:14" ht="12.75" customHeight="1">
      <c r="C110" s="259"/>
      <c r="D110" s="260"/>
      <c r="E110" s="260"/>
      <c r="F110" s="260"/>
      <c r="G110" s="260"/>
      <c r="H110" s="260"/>
      <c r="I110" s="260"/>
      <c r="J110" s="260"/>
      <c r="K110" s="259"/>
      <c r="L110" s="259"/>
      <c r="M110" s="259"/>
      <c r="N110" s="259"/>
    </row>
    <row r="111" spans="3:14" ht="12.75" customHeight="1">
      <c r="C111" s="259"/>
      <c r="D111" s="260"/>
      <c r="E111" s="260"/>
      <c r="F111" s="260"/>
      <c r="G111" s="260"/>
      <c r="H111" s="260"/>
      <c r="I111" s="260"/>
      <c r="J111" s="260"/>
      <c r="K111" s="259"/>
      <c r="L111" s="259"/>
      <c r="M111" s="259"/>
      <c r="N111" s="259"/>
    </row>
    <row r="112" spans="3:14" ht="12.75" customHeight="1">
      <c r="C112" s="259"/>
      <c r="D112" s="260"/>
      <c r="E112" s="260"/>
      <c r="F112" s="260"/>
      <c r="G112" s="260"/>
      <c r="H112" s="260"/>
      <c r="I112" s="260"/>
      <c r="J112" s="260"/>
      <c r="K112" s="259"/>
      <c r="L112" s="259"/>
      <c r="M112" s="259"/>
      <c r="N112" s="259"/>
    </row>
    <row r="113" spans="3:14" ht="12.75" customHeight="1">
      <c r="C113" s="259"/>
      <c r="K113" s="259"/>
      <c r="L113" s="259"/>
      <c r="M113" s="259"/>
      <c r="N113" s="259"/>
    </row>
    <row r="114" spans="3:14" ht="12.75" customHeight="1">
      <c r="C114" s="259"/>
      <c r="K114" s="259"/>
      <c r="L114" s="259"/>
      <c r="M114" s="259"/>
      <c r="N114" s="259"/>
    </row>
    <row r="115" spans="3:14" ht="12.75" customHeight="1">
      <c r="C115" s="259"/>
      <c r="K115" s="259"/>
      <c r="L115" s="259"/>
      <c r="M115" s="259"/>
      <c r="N115" s="259"/>
    </row>
    <row r="116" spans="3:14" ht="12.75" customHeight="1">
      <c r="C116" s="259"/>
      <c r="K116" s="259"/>
      <c r="L116" s="259"/>
      <c r="M116" s="259"/>
      <c r="N116" s="259"/>
    </row>
    <row r="117" spans="3:14" ht="12.75" customHeight="1">
      <c r="C117" s="259"/>
      <c r="K117" s="259"/>
      <c r="L117" s="259"/>
      <c r="M117" s="259"/>
      <c r="N117" s="259"/>
    </row>
    <row r="118" spans="3:14" ht="12.75" customHeight="1">
      <c r="C118" s="259"/>
      <c r="K118" s="259"/>
      <c r="L118" s="259"/>
      <c r="M118" s="259"/>
      <c r="N118" s="259"/>
    </row>
    <row r="119" spans="3:14" ht="12.75" customHeight="1">
      <c r="C119" s="259"/>
      <c r="K119" s="259"/>
      <c r="L119" s="259"/>
      <c r="M119" s="259"/>
      <c r="N119" s="259"/>
    </row>
    <row r="120" spans="3:14" ht="12.75" customHeight="1">
      <c r="C120" s="259"/>
      <c r="K120" s="259"/>
      <c r="L120" s="259"/>
      <c r="M120" s="259"/>
      <c r="N120" s="259"/>
    </row>
    <row r="121" spans="3:14" ht="12.75" customHeight="1">
      <c r="C121" s="259"/>
      <c r="K121" s="259"/>
      <c r="L121" s="259"/>
      <c r="M121" s="259"/>
      <c r="N121" s="259"/>
    </row>
    <row r="122" spans="3:14" ht="12.75" customHeight="1">
      <c r="C122" s="259"/>
      <c r="K122" s="259"/>
      <c r="L122" s="259"/>
      <c r="M122" s="259"/>
      <c r="N122" s="259"/>
    </row>
    <row r="123" spans="3:14" ht="12.75" customHeight="1">
      <c r="C123" s="259"/>
      <c r="K123" s="259"/>
      <c r="L123" s="259"/>
      <c r="M123" s="259"/>
      <c r="N123" s="259"/>
    </row>
    <row r="124" spans="3:14" ht="12.75" customHeight="1">
      <c r="C124" s="259"/>
      <c r="K124" s="259"/>
      <c r="L124" s="259"/>
      <c r="M124" s="259"/>
      <c r="N124" s="259"/>
    </row>
    <row r="125" spans="3:14" ht="12.75" customHeight="1">
      <c r="C125" s="259"/>
      <c r="K125" s="259"/>
      <c r="L125" s="259"/>
      <c r="M125" s="259"/>
      <c r="N125" s="259"/>
    </row>
    <row r="126" spans="3:14" ht="12.75" customHeight="1">
      <c r="C126" s="259"/>
      <c r="K126" s="259"/>
      <c r="L126" s="259"/>
      <c r="M126" s="259"/>
      <c r="N126" s="259"/>
    </row>
    <row r="127" spans="3:14" ht="12.75" customHeight="1">
      <c r="C127" s="259"/>
      <c r="K127" s="259"/>
      <c r="L127" s="259"/>
      <c r="M127" s="259"/>
      <c r="N127" s="259"/>
    </row>
    <row r="128" spans="3:14" ht="12.75" customHeight="1">
      <c r="C128" s="259"/>
      <c r="K128" s="259"/>
      <c r="L128" s="259"/>
      <c r="M128" s="259"/>
      <c r="N128" s="259"/>
    </row>
    <row r="129" spans="3:14" ht="12.75" customHeight="1">
      <c r="C129" s="259"/>
      <c r="K129" s="259"/>
      <c r="L129" s="259"/>
      <c r="M129" s="259"/>
      <c r="N129" s="259"/>
    </row>
    <row r="130" spans="3:14" ht="12.75" customHeight="1">
      <c r="C130" s="259"/>
      <c r="K130" s="259"/>
      <c r="L130" s="259"/>
      <c r="M130" s="259"/>
      <c r="N130" s="259"/>
    </row>
    <row r="131" spans="3:14" ht="12.75" customHeight="1">
      <c r="C131" s="259"/>
      <c r="K131" s="259"/>
      <c r="L131" s="259"/>
      <c r="M131" s="259"/>
      <c r="N131" s="259"/>
    </row>
    <row r="132" spans="3:14" ht="12.75" customHeight="1">
      <c r="C132" s="259"/>
      <c r="K132" s="259"/>
      <c r="L132" s="259"/>
      <c r="M132" s="259"/>
      <c r="N132" s="259"/>
    </row>
    <row r="133" spans="3:14" ht="12.75" customHeight="1">
      <c r="C133" s="259"/>
      <c r="K133" s="259"/>
      <c r="L133" s="259"/>
      <c r="M133" s="259"/>
      <c r="N133" s="259"/>
    </row>
    <row r="134" spans="3:14" ht="12.75" customHeight="1">
      <c r="C134" s="259"/>
      <c r="K134" s="259"/>
      <c r="L134" s="259"/>
      <c r="M134" s="259"/>
      <c r="N134" s="259"/>
    </row>
    <row r="135" spans="3:14" ht="12.75" customHeight="1">
      <c r="C135" s="259"/>
      <c r="K135" s="259"/>
      <c r="L135" s="259"/>
      <c r="M135" s="259"/>
      <c r="N135" s="259"/>
    </row>
    <row r="136" spans="3:14" ht="12.75" customHeight="1">
      <c r="C136" s="259"/>
      <c r="K136" s="259"/>
      <c r="L136" s="259"/>
      <c r="M136" s="259"/>
      <c r="N136" s="259"/>
    </row>
    <row r="137" spans="3:14" ht="12.75" customHeight="1">
      <c r="C137" s="259"/>
      <c r="K137" s="259"/>
      <c r="L137" s="259"/>
      <c r="M137" s="259"/>
      <c r="N137" s="259"/>
    </row>
    <row r="138" spans="3:14" ht="12.75" customHeight="1">
      <c r="C138" s="259"/>
      <c r="K138" s="259"/>
      <c r="L138" s="259"/>
      <c r="M138" s="259"/>
      <c r="N138" s="259"/>
    </row>
    <row r="139" spans="3:14" ht="12.75" customHeight="1">
      <c r="C139" s="259"/>
      <c r="K139" s="259"/>
      <c r="L139" s="259"/>
      <c r="M139" s="259"/>
      <c r="N139" s="259"/>
    </row>
    <row r="140" spans="3:14" ht="12.75" customHeight="1">
      <c r="C140" s="259"/>
      <c r="K140" s="259"/>
      <c r="L140" s="259"/>
      <c r="M140" s="259"/>
      <c r="N140" s="259"/>
    </row>
    <row r="141" spans="3:14" ht="12.75" customHeight="1">
      <c r="C141" s="259"/>
      <c r="K141" s="259"/>
      <c r="L141" s="259"/>
      <c r="M141" s="259"/>
      <c r="N141" s="259"/>
    </row>
    <row r="142" spans="3:14" ht="12.75" customHeight="1">
      <c r="C142" s="259"/>
      <c r="K142" s="259"/>
      <c r="L142" s="259"/>
      <c r="M142" s="259"/>
      <c r="N142" s="259"/>
    </row>
    <row r="143" spans="3:14" ht="12.75" customHeight="1">
      <c r="C143" s="259"/>
      <c r="K143" s="259"/>
      <c r="L143" s="259"/>
      <c r="M143" s="259"/>
      <c r="N143" s="259"/>
    </row>
    <row r="144" spans="3:14" ht="12.75" customHeight="1">
      <c r="C144" s="259"/>
      <c r="K144" s="259"/>
      <c r="L144" s="259"/>
      <c r="M144" s="259"/>
      <c r="N144" s="259"/>
    </row>
    <row r="145" spans="3:14" ht="12.75" customHeight="1">
      <c r="C145" s="259"/>
      <c r="K145" s="259"/>
      <c r="L145" s="259"/>
      <c r="M145" s="259"/>
      <c r="N145" s="259"/>
    </row>
    <row r="146" spans="3:14" ht="12.75" customHeight="1">
      <c r="C146" s="259"/>
      <c r="K146" s="259"/>
      <c r="L146" s="259"/>
      <c r="M146" s="259"/>
      <c r="N146" s="259"/>
    </row>
    <row r="147" spans="3:14" ht="12.75" customHeight="1">
      <c r="C147" s="259"/>
      <c r="K147" s="259"/>
      <c r="L147" s="259"/>
      <c r="M147" s="259"/>
      <c r="N147" s="259"/>
    </row>
    <row r="148" spans="3:14" ht="12.75" customHeight="1">
      <c r="C148" s="259"/>
      <c r="K148" s="259"/>
      <c r="L148" s="259"/>
      <c r="M148" s="259"/>
      <c r="N148" s="259"/>
    </row>
    <row r="149" spans="3:14" ht="12.75" customHeight="1">
      <c r="C149" s="259"/>
      <c r="K149" s="259"/>
      <c r="L149" s="259"/>
      <c r="M149" s="259"/>
      <c r="N149" s="259"/>
    </row>
    <row r="150" spans="3:14" ht="12.75" customHeight="1">
      <c r="C150" s="259"/>
      <c r="K150" s="259"/>
      <c r="L150" s="259"/>
      <c r="M150" s="259"/>
      <c r="N150" s="259"/>
    </row>
    <row r="151" spans="3:14" ht="12.75" customHeight="1">
      <c r="C151" s="259"/>
      <c r="K151" s="259"/>
      <c r="L151" s="259"/>
      <c r="M151" s="259"/>
      <c r="N151" s="259"/>
    </row>
    <row r="152" spans="3:14" ht="12.75" customHeight="1">
      <c r="C152" s="259"/>
      <c r="K152" s="259"/>
      <c r="L152" s="259"/>
      <c r="M152" s="259"/>
      <c r="N152" s="259"/>
    </row>
    <row r="153" spans="3:14" ht="12.75" customHeight="1">
      <c r="C153" s="259"/>
      <c r="K153" s="259"/>
      <c r="L153" s="259"/>
      <c r="M153" s="259"/>
      <c r="N153" s="259"/>
    </row>
    <row r="154" spans="3:14" ht="12.75" customHeight="1">
      <c r="C154" s="259"/>
      <c r="K154" s="259"/>
      <c r="L154" s="259"/>
      <c r="M154" s="259"/>
      <c r="N154" s="259"/>
    </row>
    <row r="155" spans="3:14" ht="12.75" customHeight="1">
      <c r="C155" s="259"/>
      <c r="K155" s="259"/>
      <c r="L155" s="259"/>
      <c r="M155" s="259"/>
      <c r="N155" s="259"/>
    </row>
    <row r="156" spans="3:14" ht="12.75" customHeight="1">
      <c r="C156" s="259"/>
      <c r="K156" s="259"/>
      <c r="L156" s="259"/>
      <c r="M156" s="259"/>
      <c r="N156" s="259"/>
    </row>
    <row r="157" spans="3:14" ht="12.75" customHeight="1">
      <c r="C157" s="259"/>
      <c r="K157" s="259"/>
      <c r="L157" s="259"/>
      <c r="M157" s="259"/>
      <c r="N157" s="259"/>
    </row>
    <row r="158" spans="3:14" ht="12.75" customHeight="1">
      <c r="C158" s="259"/>
      <c r="K158" s="259"/>
      <c r="L158" s="259"/>
      <c r="M158" s="259"/>
      <c r="N158" s="259"/>
    </row>
    <row r="159" spans="3:14" ht="12.75" customHeight="1">
      <c r="C159" s="259"/>
      <c r="K159" s="259"/>
      <c r="L159" s="259"/>
      <c r="M159" s="259"/>
      <c r="N159" s="259"/>
    </row>
    <row r="160" spans="3:14" ht="12.75" customHeight="1">
      <c r="C160" s="259"/>
      <c r="K160" s="259"/>
      <c r="L160" s="259"/>
      <c r="M160" s="259"/>
      <c r="N160" s="259"/>
    </row>
    <row r="161" spans="3:14" ht="12.75" customHeight="1">
      <c r="C161" s="259"/>
      <c r="K161" s="259"/>
      <c r="L161" s="259"/>
      <c r="M161" s="259"/>
      <c r="N161" s="259"/>
    </row>
    <row r="162" spans="3:14" ht="12.75" customHeight="1">
      <c r="C162" s="259"/>
      <c r="K162" s="259"/>
      <c r="L162" s="259"/>
      <c r="M162" s="259"/>
      <c r="N162" s="259"/>
    </row>
    <row r="163" spans="3:14" ht="12.75" customHeight="1">
      <c r="C163" s="259"/>
      <c r="K163" s="259"/>
      <c r="L163" s="259"/>
      <c r="M163" s="259"/>
      <c r="N163" s="259"/>
    </row>
    <row r="164" spans="3:14" ht="12.75" customHeight="1">
      <c r="C164" s="259"/>
      <c r="K164" s="259"/>
      <c r="L164" s="259"/>
      <c r="M164" s="259"/>
      <c r="N164" s="259"/>
    </row>
    <row r="165" spans="3:14" ht="12.75" customHeight="1">
      <c r="C165" s="259"/>
      <c r="K165" s="259"/>
      <c r="L165" s="259"/>
      <c r="M165" s="259"/>
      <c r="N165" s="259"/>
    </row>
    <row r="166" spans="3:14" ht="12.75" customHeight="1">
      <c r="C166" s="259"/>
      <c r="K166" s="259"/>
      <c r="L166" s="259"/>
      <c r="M166" s="259"/>
      <c r="N166" s="259"/>
    </row>
    <row r="167" spans="3:14" ht="12.75" customHeight="1">
      <c r="C167" s="259"/>
      <c r="K167" s="259"/>
      <c r="L167" s="259"/>
      <c r="M167" s="259"/>
      <c r="N167" s="259"/>
    </row>
    <row r="168" spans="3:14" ht="12.75" customHeight="1">
      <c r="C168" s="259"/>
      <c r="K168" s="259"/>
      <c r="L168" s="259"/>
      <c r="M168" s="259"/>
      <c r="N168" s="259"/>
    </row>
    <row r="169" spans="3:14" ht="12.75" customHeight="1">
      <c r="C169" s="259"/>
      <c r="K169" s="259"/>
      <c r="L169" s="259"/>
      <c r="M169" s="259"/>
      <c r="N169" s="259"/>
    </row>
    <row r="170" spans="3:14" ht="12.75" customHeight="1">
      <c r="C170" s="259"/>
      <c r="K170" s="259"/>
      <c r="L170" s="259"/>
      <c r="M170" s="259"/>
      <c r="N170" s="259"/>
    </row>
    <row r="171" spans="3:14" ht="12.75" customHeight="1">
      <c r="C171" s="259"/>
      <c r="K171" s="259"/>
      <c r="L171" s="259"/>
      <c r="M171" s="259"/>
      <c r="N171" s="259"/>
    </row>
    <row r="172" spans="3:14" ht="12.75" customHeight="1">
      <c r="C172" s="259"/>
      <c r="K172" s="259"/>
      <c r="L172" s="259"/>
      <c r="M172" s="259"/>
      <c r="N172" s="259"/>
    </row>
    <row r="173" spans="3:14" ht="12.75" customHeight="1">
      <c r="C173" s="259"/>
      <c r="K173" s="259"/>
      <c r="L173" s="259"/>
      <c r="M173" s="259"/>
      <c r="N173" s="259"/>
    </row>
    <row r="174" spans="3:14" ht="12.75" customHeight="1">
      <c r="C174" s="259"/>
      <c r="K174" s="259"/>
      <c r="L174" s="259"/>
      <c r="M174" s="259"/>
      <c r="N174" s="259"/>
    </row>
    <row r="175" spans="3:14" ht="12.75" customHeight="1">
      <c r="C175" s="259"/>
      <c r="K175" s="259"/>
      <c r="L175" s="259"/>
      <c r="M175" s="259"/>
      <c r="N175" s="259"/>
    </row>
    <row r="176" spans="3:14" ht="12.75" customHeight="1">
      <c r="C176" s="259"/>
      <c r="K176" s="259"/>
      <c r="L176" s="259"/>
      <c r="M176" s="259"/>
      <c r="N176" s="259"/>
    </row>
    <row r="177" spans="3:14" ht="12.75" customHeight="1">
      <c r="C177" s="259"/>
      <c r="K177" s="259"/>
      <c r="L177" s="259"/>
      <c r="M177" s="259"/>
      <c r="N177" s="259"/>
    </row>
    <row r="178" spans="3:14" ht="12.75" customHeight="1">
      <c r="C178" s="259"/>
      <c r="K178" s="259"/>
      <c r="L178" s="259"/>
      <c r="M178" s="259"/>
      <c r="N178" s="259"/>
    </row>
    <row r="179" spans="3:14" ht="12.75" customHeight="1">
      <c r="C179" s="259"/>
      <c r="K179" s="259"/>
      <c r="L179" s="259"/>
      <c r="M179" s="259"/>
      <c r="N179" s="259"/>
    </row>
    <row r="180" spans="3:14" ht="12.75" customHeight="1">
      <c r="C180" s="259"/>
      <c r="K180" s="259"/>
      <c r="L180" s="259"/>
      <c r="M180" s="259"/>
      <c r="N180" s="259"/>
    </row>
    <row r="181" spans="3:14" ht="12.75" customHeight="1">
      <c r="C181" s="259"/>
      <c r="K181" s="259"/>
      <c r="L181" s="259"/>
      <c r="M181" s="259"/>
      <c r="N181" s="259"/>
    </row>
    <row r="182" spans="3:14" ht="12.75" customHeight="1">
      <c r="C182" s="259"/>
      <c r="K182" s="259"/>
      <c r="L182" s="259"/>
      <c r="M182" s="259"/>
      <c r="N182" s="259"/>
    </row>
    <row r="183" spans="3:14" ht="12.75" customHeight="1">
      <c r="C183" s="259"/>
      <c r="K183" s="259"/>
      <c r="L183" s="259"/>
      <c r="M183" s="259"/>
      <c r="N183" s="259"/>
    </row>
    <row r="184" spans="3:14" ht="12.75" customHeight="1">
      <c r="C184" s="259"/>
      <c r="K184" s="259"/>
      <c r="L184" s="259"/>
      <c r="M184" s="259"/>
      <c r="N184" s="259"/>
    </row>
    <row r="185" spans="3:14" ht="12.75" customHeight="1">
      <c r="C185" s="259"/>
      <c r="K185" s="259"/>
      <c r="L185" s="259"/>
      <c r="M185" s="259"/>
      <c r="N185" s="259"/>
    </row>
    <row r="186" spans="3:14" ht="12.75" customHeight="1">
      <c r="C186" s="259"/>
      <c r="K186" s="259"/>
      <c r="L186" s="259"/>
      <c r="M186" s="259"/>
      <c r="N186" s="259"/>
    </row>
    <row r="187" spans="3:14" ht="12.75" customHeight="1">
      <c r="C187" s="259"/>
      <c r="K187" s="259"/>
      <c r="L187" s="259"/>
      <c r="M187" s="259"/>
      <c r="N187" s="259"/>
    </row>
    <row r="188" spans="3:14" ht="12.75" customHeight="1">
      <c r="C188" s="259"/>
      <c r="K188" s="259"/>
      <c r="L188" s="259"/>
      <c r="M188" s="259"/>
      <c r="N188" s="259"/>
    </row>
    <row r="189" spans="3:14" ht="12.75" customHeight="1">
      <c r="C189" s="259"/>
      <c r="K189" s="259"/>
      <c r="L189" s="259"/>
      <c r="M189" s="259"/>
      <c r="N189" s="259"/>
    </row>
    <row r="190" spans="3:14" ht="12.75" customHeight="1">
      <c r="C190" s="259"/>
      <c r="K190" s="259"/>
      <c r="L190" s="259"/>
      <c r="M190" s="259"/>
      <c r="N190" s="259"/>
    </row>
    <row r="191" spans="3:14" ht="12.75" customHeight="1">
      <c r="C191" s="259"/>
      <c r="K191" s="259"/>
      <c r="L191" s="259"/>
      <c r="M191" s="259"/>
      <c r="N191" s="259"/>
    </row>
    <row r="192" spans="3:14" ht="12.75" customHeight="1">
      <c r="C192" s="259"/>
      <c r="K192" s="259"/>
      <c r="L192" s="259"/>
      <c r="M192" s="259"/>
      <c r="N192" s="259"/>
    </row>
    <row r="193" spans="3:14" ht="12.75" customHeight="1">
      <c r="C193" s="259"/>
      <c r="K193" s="259"/>
      <c r="L193" s="259"/>
      <c r="M193" s="259"/>
      <c r="N193" s="259"/>
    </row>
    <row r="194" spans="3:14" ht="12.75" customHeight="1">
      <c r="C194" s="259"/>
      <c r="K194" s="259"/>
      <c r="L194" s="259"/>
      <c r="M194" s="259"/>
      <c r="N194" s="259"/>
    </row>
    <row r="195" spans="3:14" ht="12.75" customHeight="1">
      <c r="C195" s="259"/>
      <c r="K195" s="259"/>
      <c r="L195" s="259"/>
      <c r="M195" s="259"/>
      <c r="N195" s="259"/>
    </row>
    <row r="196" spans="3:14" ht="12.75" customHeight="1">
      <c r="C196" s="259"/>
      <c r="K196" s="259"/>
      <c r="L196" s="259"/>
      <c r="M196" s="259"/>
      <c r="N196" s="259"/>
    </row>
    <row r="197" spans="3:14" ht="12.75" customHeight="1">
      <c r="C197" s="259"/>
      <c r="K197" s="259"/>
      <c r="L197" s="259"/>
      <c r="M197" s="259"/>
      <c r="N197" s="259"/>
    </row>
    <row r="198" spans="3:14" ht="12.75" customHeight="1">
      <c r="C198" s="259"/>
      <c r="K198" s="259"/>
      <c r="L198" s="259"/>
      <c r="M198" s="259"/>
      <c r="N198" s="259"/>
    </row>
    <row r="199" spans="3:14" ht="12.75" customHeight="1">
      <c r="C199" s="259"/>
      <c r="K199" s="259"/>
      <c r="L199" s="259"/>
      <c r="M199" s="259"/>
      <c r="N199" s="259"/>
    </row>
    <row r="200" spans="3:14" ht="12.75" customHeight="1">
      <c r="C200" s="259"/>
      <c r="K200" s="259"/>
      <c r="L200" s="259"/>
      <c r="M200" s="259"/>
      <c r="N200" s="259"/>
    </row>
    <row r="201" spans="3:14" ht="12.75" customHeight="1">
      <c r="C201" s="259"/>
      <c r="K201" s="259"/>
      <c r="L201" s="259"/>
      <c r="M201" s="259"/>
      <c r="N201" s="259"/>
    </row>
    <row r="202" spans="3:14" ht="12.75" customHeight="1">
      <c r="C202" s="259"/>
      <c r="K202" s="259"/>
      <c r="L202" s="259"/>
      <c r="M202" s="259"/>
      <c r="N202" s="259"/>
    </row>
    <row r="203" spans="3:14" ht="12.75" customHeight="1">
      <c r="C203" s="259"/>
      <c r="K203" s="259"/>
      <c r="L203" s="259"/>
      <c r="M203" s="259"/>
      <c r="N203" s="259"/>
    </row>
    <row r="204" spans="3:14" ht="12.75" customHeight="1">
      <c r="C204" s="259"/>
      <c r="K204" s="259"/>
      <c r="L204" s="259"/>
      <c r="M204" s="259"/>
      <c r="N204" s="259"/>
    </row>
    <row r="205" spans="3:14" ht="12.75" customHeight="1">
      <c r="C205" s="259"/>
      <c r="K205" s="259"/>
      <c r="L205" s="259"/>
      <c r="M205" s="259"/>
      <c r="N205" s="259"/>
    </row>
    <row r="206" spans="3:14" ht="12.75" customHeight="1">
      <c r="C206" s="259"/>
      <c r="K206" s="259"/>
      <c r="L206" s="259"/>
      <c r="M206" s="259"/>
      <c r="N206" s="259"/>
    </row>
    <row r="207" spans="3:14" ht="12.75" customHeight="1">
      <c r="C207" s="259"/>
      <c r="K207" s="259"/>
      <c r="L207" s="259"/>
      <c r="M207" s="259"/>
      <c r="N207" s="259"/>
    </row>
    <row r="208" spans="3:14" ht="12.75" customHeight="1">
      <c r="C208" s="259"/>
      <c r="K208" s="259"/>
      <c r="L208" s="259"/>
      <c r="M208" s="259"/>
      <c r="N208" s="259"/>
    </row>
    <row r="209" spans="3:14" ht="12.75" customHeight="1">
      <c r="C209" s="259"/>
      <c r="K209" s="259"/>
      <c r="L209" s="259"/>
      <c r="M209" s="259"/>
      <c r="N209" s="259"/>
    </row>
    <row r="210" spans="3:14" ht="12.75" customHeight="1">
      <c r="C210" s="259"/>
      <c r="K210" s="259"/>
      <c r="L210" s="259"/>
      <c r="M210" s="259"/>
      <c r="N210" s="259"/>
    </row>
    <row r="211" spans="3:14" ht="12.75" customHeight="1">
      <c r="C211" s="259"/>
      <c r="K211" s="259"/>
      <c r="L211" s="259"/>
      <c r="M211" s="259"/>
      <c r="N211" s="259"/>
    </row>
    <row r="212" spans="3:14" ht="12.75" customHeight="1">
      <c r="C212" s="259"/>
      <c r="K212" s="259"/>
      <c r="L212" s="259"/>
      <c r="M212" s="259"/>
      <c r="N212" s="259"/>
    </row>
    <row r="213" spans="3:14" ht="12.75" customHeight="1">
      <c r="C213" s="259"/>
      <c r="K213" s="259"/>
      <c r="L213" s="259"/>
      <c r="M213" s="259"/>
      <c r="N213" s="259"/>
    </row>
    <row r="214" spans="3:14" ht="12.75" customHeight="1">
      <c r="C214" s="259"/>
      <c r="K214" s="259"/>
      <c r="L214" s="259"/>
      <c r="M214" s="259"/>
      <c r="N214" s="259"/>
    </row>
    <row r="215" spans="3:14" ht="12.75" customHeight="1">
      <c r="C215" s="259"/>
      <c r="K215" s="259"/>
      <c r="L215" s="259"/>
      <c r="M215" s="259"/>
      <c r="N215" s="259"/>
    </row>
    <row r="216" spans="3:14" ht="12.75" customHeight="1">
      <c r="C216" s="259"/>
      <c r="K216" s="259"/>
      <c r="L216" s="259"/>
      <c r="M216" s="259"/>
      <c r="N216" s="259"/>
    </row>
    <row r="217" spans="3:14" ht="12.75" customHeight="1">
      <c r="C217" s="259"/>
      <c r="K217" s="259"/>
      <c r="L217" s="259"/>
      <c r="M217" s="259"/>
      <c r="N217" s="259"/>
    </row>
    <row r="218" spans="3:14" ht="12.75" customHeight="1">
      <c r="C218" s="259"/>
      <c r="K218" s="259"/>
      <c r="L218" s="259"/>
      <c r="M218" s="259"/>
      <c r="N218" s="259"/>
    </row>
    <row r="219" spans="3:14" ht="12.75" customHeight="1">
      <c r="C219" s="259"/>
      <c r="K219" s="259"/>
      <c r="L219" s="259"/>
      <c r="M219" s="259"/>
      <c r="N219" s="259"/>
    </row>
    <row r="220" spans="3:14" ht="12.75" customHeight="1">
      <c r="C220" s="259"/>
      <c r="K220" s="259"/>
      <c r="L220" s="259"/>
      <c r="M220" s="259"/>
      <c r="N220" s="259"/>
    </row>
    <row r="221" spans="3:14" ht="12.75" customHeight="1">
      <c r="C221" s="259"/>
      <c r="K221" s="259"/>
      <c r="L221" s="259"/>
      <c r="M221" s="259"/>
      <c r="N221" s="259"/>
    </row>
    <row r="222" spans="3:14" ht="12.75" customHeight="1">
      <c r="C222" s="259"/>
      <c r="K222" s="259"/>
      <c r="L222" s="259"/>
      <c r="M222" s="259"/>
      <c r="N222" s="259"/>
    </row>
    <row r="223" spans="3:14" ht="12.75" customHeight="1">
      <c r="C223" s="259"/>
      <c r="K223" s="259"/>
      <c r="L223" s="259"/>
      <c r="M223" s="259"/>
      <c r="N223" s="259"/>
    </row>
    <row r="224" spans="3:14" ht="12.75" customHeight="1">
      <c r="C224" s="259"/>
      <c r="K224" s="259"/>
      <c r="L224" s="259"/>
      <c r="M224" s="259"/>
      <c r="N224" s="259"/>
    </row>
    <row r="225" spans="3:14" ht="12.75" customHeight="1">
      <c r="C225" s="259"/>
      <c r="K225" s="259"/>
      <c r="L225" s="259"/>
      <c r="M225" s="259"/>
      <c r="N225" s="259"/>
    </row>
    <row r="226" spans="3:14" ht="12.75" customHeight="1">
      <c r="C226" s="259"/>
      <c r="K226" s="259"/>
      <c r="L226" s="259"/>
      <c r="M226" s="259"/>
      <c r="N226" s="259"/>
    </row>
    <row r="227" spans="3:14" ht="12.75" customHeight="1">
      <c r="C227" s="259"/>
      <c r="K227" s="259"/>
      <c r="L227" s="259"/>
      <c r="M227" s="259"/>
      <c r="N227" s="259"/>
    </row>
    <row r="228" spans="3:14" ht="12.75" customHeight="1">
      <c r="C228" s="259"/>
      <c r="K228" s="259"/>
      <c r="L228" s="259"/>
      <c r="M228" s="259"/>
      <c r="N228" s="259"/>
    </row>
    <row r="229" spans="3:14" ht="12.75" customHeight="1">
      <c r="C229" s="259"/>
      <c r="K229" s="259"/>
      <c r="L229" s="259"/>
      <c r="M229" s="259"/>
      <c r="N229" s="259"/>
    </row>
    <row r="230" spans="3:14" ht="12.75" customHeight="1">
      <c r="C230" s="259"/>
      <c r="K230" s="259"/>
      <c r="L230" s="259"/>
      <c r="M230" s="259"/>
      <c r="N230" s="259"/>
    </row>
    <row r="231" spans="3:14" ht="12.75" customHeight="1">
      <c r="C231" s="259"/>
      <c r="K231" s="259"/>
      <c r="L231" s="259"/>
      <c r="M231" s="259"/>
      <c r="N231" s="259"/>
    </row>
    <row r="232" spans="3:14" ht="12.75" customHeight="1">
      <c r="C232" s="259"/>
      <c r="K232" s="259"/>
      <c r="L232" s="259"/>
      <c r="M232" s="259"/>
      <c r="N232" s="259"/>
    </row>
    <row r="233" spans="3:14" ht="12.75" customHeight="1">
      <c r="C233" s="259"/>
      <c r="K233" s="259"/>
      <c r="L233" s="259"/>
      <c r="M233" s="259"/>
      <c r="N233" s="259"/>
    </row>
    <row r="234" spans="3:14" ht="12.75" customHeight="1">
      <c r="C234" s="259"/>
      <c r="K234" s="259"/>
      <c r="L234" s="259"/>
      <c r="M234" s="259"/>
      <c r="N234" s="259"/>
    </row>
    <row r="235" spans="3:14" ht="12.75" customHeight="1">
      <c r="C235" s="259"/>
      <c r="K235" s="259"/>
      <c r="L235" s="259"/>
      <c r="M235" s="259"/>
      <c r="N235" s="259"/>
    </row>
    <row r="236" spans="3:14" ht="12.75" customHeight="1">
      <c r="C236" s="259"/>
      <c r="K236" s="259"/>
      <c r="L236" s="259"/>
      <c r="M236" s="259"/>
      <c r="N236" s="259"/>
    </row>
    <row r="237" spans="3:14" ht="12.75" customHeight="1">
      <c r="C237" s="259"/>
      <c r="K237" s="259"/>
      <c r="L237" s="259"/>
      <c r="M237" s="259"/>
      <c r="N237" s="259"/>
    </row>
    <row r="238" spans="3:14" ht="12.75" customHeight="1">
      <c r="C238" s="259"/>
      <c r="K238" s="259"/>
      <c r="L238" s="259"/>
      <c r="M238" s="259"/>
      <c r="N238" s="259"/>
    </row>
    <row r="239" spans="3:14" ht="12.75" customHeight="1">
      <c r="C239" s="259"/>
      <c r="K239" s="259"/>
      <c r="L239" s="259"/>
      <c r="M239" s="259"/>
      <c r="N239" s="259"/>
    </row>
    <row r="240" spans="3:14" ht="12.75" customHeight="1">
      <c r="C240" s="259"/>
      <c r="K240" s="259"/>
      <c r="L240" s="259"/>
      <c r="M240" s="259"/>
      <c r="N240" s="259"/>
    </row>
    <row r="241" spans="3:14" ht="12.75" customHeight="1">
      <c r="C241" s="259"/>
      <c r="K241" s="259"/>
      <c r="L241" s="259"/>
      <c r="M241" s="259"/>
      <c r="N241" s="259"/>
    </row>
    <row r="242" spans="3:14" ht="12.75" customHeight="1">
      <c r="C242" s="259"/>
      <c r="K242" s="259"/>
      <c r="L242" s="259"/>
      <c r="M242" s="259"/>
      <c r="N242" s="259"/>
    </row>
    <row r="243" spans="3:14" ht="12.75" customHeight="1">
      <c r="C243" s="259"/>
      <c r="K243" s="259"/>
      <c r="L243" s="259"/>
      <c r="M243" s="259"/>
      <c r="N243" s="259"/>
    </row>
    <row r="244" spans="3:14" ht="12.75" customHeight="1">
      <c r="C244" s="259"/>
      <c r="K244" s="259"/>
      <c r="L244" s="259"/>
      <c r="M244" s="259"/>
      <c r="N244" s="259"/>
    </row>
    <row r="245" spans="3:14" ht="12.75" customHeight="1">
      <c r="C245" s="259"/>
      <c r="K245" s="259"/>
      <c r="L245" s="259"/>
      <c r="M245" s="259"/>
      <c r="N245" s="259"/>
    </row>
    <row r="246" spans="3:14" ht="12.75" customHeight="1">
      <c r="C246" s="259"/>
      <c r="K246" s="259"/>
      <c r="L246" s="259"/>
      <c r="M246" s="259"/>
      <c r="N246" s="259"/>
    </row>
    <row r="247" spans="3:14" ht="12.75" customHeight="1">
      <c r="C247" s="259"/>
      <c r="K247" s="259"/>
      <c r="L247" s="259"/>
      <c r="M247" s="259"/>
      <c r="N247" s="259"/>
    </row>
    <row r="248" spans="3:14" ht="12.75" customHeight="1">
      <c r="C248" s="259"/>
      <c r="K248" s="259"/>
      <c r="L248" s="259"/>
      <c r="M248" s="259"/>
      <c r="N248" s="259"/>
    </row>
    <row r="249" spans="3:14" ht="12.75" customHeight="1">
      <c r="C249" s="259"/>
      <c r="K249" s="259"/>
      <c r="L249" s="259"/>
      <c r="M249" s="259"/>
      <c r="N249" s="259"/>
    </row>
    <row r="250" spans="3:14" ht="12.75" customHeight="1">
      <c r="C250" s="259"/>
      <c r="K250" s="259"/>
      <c r="L250" s="259"/>
      <c r="M250" s="259"/>
      <c r="N250" s="259"/>
    </row>
    <row r="251" spans="3:14" ht="12.75" customHeight="1">
      <c r="C251" s="259"/>
      <c r="K251" s="259"/>
      <c r="L251" s="259"/>
      <c r="M251" s="259"/>
      <c r="N251" s="259"/>
    </row>
    <row r="252" spans="3:14" ht="12.75" customHeight="1">
      <c r="C252" s="259"/>
      <c r="K252" s="259"/>
      <c r="L252" s="259"/>
      <c r="M252" s="259"/>
      <c r="N252" s="259"/>
    </row>
    <row r="253" spans="3:14" ht="12.75" customHeight="1">
      <c r="C253" s="259"/>
      <c r="K253" s="259"/>
      <c r="L253" s="259"/>
      <c r="M253" s="259"/>
      <c r="N253" s="259"/>
    </row>
    <row r="254" spans="3:14" ht="12.75" customHeight="1">
      <c r="C254" s="259"/>
      <c r="K254" s="259"/>
      <c r="L254" s="259"/>
      <c r="M254" s="259"/>
      <c r="N254" s="259"/>
    </row>
    <row r="255" spans="3:14" ht="12.75" customHeight="1">
      <c r="C255" s="259"/>
      <c r="K255" s="259"/>
      <c r="L255" s="259"/>
      <c r="M255" s="259"/>
      <c r="N255" s="259"/>
    </row>
    <row r="256" spans="3:14" ht="12.75" customHeight="1">
      <c r="C256" s="259"/>
      <c r="K256" s="259"/>
      <c r="L256" s="259"/>
      <c r="M256" s="259"/>
      <c r="N256" s="259"/>
    </row>
    <row r="257" spans="3:14" ht="12.75" customHeight="1">
      <c r="C257" s="259"/>
      <c r="K257" s="259"/>
      <c r="L257" s="259"/>
      <c r="M257" s="259"/>
      <c r="N257" s="259"/>
    </row>
    <row r="258" spans="3:14" ht="12.75" customHeight="1">
      <c r="C258" s="259"/>
      <c r="K258" s="259"/>
      <c r="L258" s="259"/>
      <c r="M258" s="259"/>
      <c r="N258" s="259"/>
    </row>
    <row r="259" spans="3:14" ht="12.75" customHeight="1">
      <c r="C259" s="259"/>
      <c r="K259" s="259"/>
      <c r="L259" s="259"/>
      <c r="M259" s="259"/>
      <c r="N259" s="259"/>
    </row>
    <row r="260" spans="3:14" ht="12.75" customHeight="1">
      <c r="C260" s="259"/>
      <c r="K260" s="259"/>
      <c r="L260" s="259"/>
      <c r="M260" s="259"/>
      <c r="N260" s="259"/>
    </row>
    <row r="261" spans="3:14" ht="12.75" customHeight="1">
      <c r="C261" s="259"/>
      <c r="K261" s="259"/>
      <c r="L261" s="259"/>
      <c r="M261" s="259"/>
      <c r="N261" s="259"/>
    </row>
    <row r="262" spans="3:14" ht="12.75" customHeight="1">
      <c r="C262" s="259"/>
      <c r="K262" s="259"/>
      <c r="L262" s="259"/>
      <c r="M262" s="259"/>
      <c r="N262" s="259"/>
    </row>
    <row r="263" spans="3:14" ht="12.75" customHeight="1">
      <c r="C263" s="259"/>
      <c r="K263" s="259"/>
      <c r="L263" s="259"/>
      <c r="M263" s="259"/>
      <c r="N263" s="259"/>
    </row>
    <row r="264" spans="3:14" ht="12.75" customHeight="1">
      <c r="C264" s="259"/>
      <c r="K264" s="259"/>
      <c r="L264" s="259"/>
      <c r="M264" s="259"/>
      <c r="N264" s="259"/>
    </row>
    <row r="265" spans="3:14" ht="12.75" customHeight="1">
      <c r="C265" s="259"/>
      <c r="K265" s="259"/>
      <c r="L265" s="259"/>
      <c r="M265" s="259"/>
      <c r="N265" s="259"/>
    </row>
    <row r="266" spans="3:14" ht="12.75" customHeight="1">
      <c r="C266" s="259"/>
      <c r="K266" s="259"/>
      <c r="L266" s="259"/>
      <c r="M266" s="259"/>
      <c r="N266" s="259"/>
    </row>
    <row r="267" spans="3:14" ht="12.75" customHeight="1">
      <c r="C267" s="259"/>
      <c r="K267" s="259"/>
      <c r="L267" s="259"/>
      <c r="M267" s="259"/>
      <c r="N267" s="259"/>
    </row>
    <row r="268" spans="3:14" ht="12.75" customHeight="1">
      <c r="C268" s="259"/>
      <c r="K268" s="259"/>
      <c r="L268" s="259"/>
      <c r="M268" s="259"/>
      <c r="N268" s="259"/>
    </row>
    <row r="269" spans="3:14" ht="12.75" customHeight="1">
      <c r="C269" s="259"/>
      <c r="K269" s="259"/>
      <c r="L269" s="259"/>
      <c r="M269" s="259"/>
      <c r="N269" s="259"/>
    </row>
    <row r="270" spans="3:14" ht="12.75" customHeight="1">
      <c r="C270" s="259"/>
      <c r="K270" s="259"/>
      <c r="L270" s="259"/>
      <c r="M270" s="259"/>
      <c r="N270" s="259"/>
    </row>
    <row r="271" spans="3:14" ht="12.75" customHeight="1">
      <c r="C271" s="259"/>
      <c r="K271" s="259"/>
      <c r="L271" s="259"/>
      <c r="M271" s="259"/>
      <c r="N271" s="259"/>
    </row>
    <row r="272" spans="3:14" ht="12.75" customHeight="1">
      <c r="C272" s="259"/>
      <c r="K272" s="259"/>
      <c r="L272" s="259"/>
      <c r="M272" s="259"/>
      <c r="N272" s="259"/>
    </row>
    <row r="273" spans="3:14" ht="12.75" customHeight="1">
      <c r="C273" s="259"/>
      <c r="K273" s="259"/>
      <c r="L273" s="259"/>
      <c r="M273" s="259"/>
      <c r="N273" s="259"/>
    </row>
    <row r="274" spans="3:14" ht="12.75" customHeight="1">
      <c r="C274" s="259"/>
      <c r="K274" s="259"/>
      <c r="L274" s="259"/>
      <c r="M274" s="259"/>
      <c r="N274" s="259"/>
    </row>
    <row r="275" spans="3:14" ht="12.75" customHeight="1">
      <c r="C275" s="259"/>
      <c r="K275" s="259"/>
      <c r="L275" s="259"/>
      <c r="M275" s="259"/>
      <c r="N275" s="259"/>
    </row>
    <row r="276" spans="3:14" ht="12.75" customHeight="1">
      <c r="C276" s="259"/>
      <c r="K276" s="259"/>
      <c r="L276" s="259"/>
      <c r="M276" s="259"/>
      <c r="N276" s="259"/>
    </row>
    <row r="277" spans="3:14" ht="12.75" customHeight="1">
      <c r="C277" s="259"/>
      <c r="K277" s="259"/>
      <c r="L277" s="259"/>
      <c r="M277" s="259"/>
      <c r="N277" s="259"/>
    </row>
    <row r="278" spans="3:14" ht="12.75" customHeight="1">
      <c r="C278" s="259"/>
      <c r="K278" s="259"/>
      <c r="L278" s="259"/>
      <c r="M278" s="259"/>
      <c r="N278" s="259"/>
    </row>
    <row r="279" spans="3:14" ht="12.75" customHeight="1">
      <c r="C279" s="259"/>
      <c r="K279" s="259"/>
      <c r="L279" s="259"/>
      <c r="M279" s="259"/>
      <c r="N279" s="259"/>
    </row>
    <row r="280" spans="3:14" ht="12.75" customHeight="1">
      <c r="C280" s="259"/>
      <c r="K280" s="259"/>
      <c r="L280" s="259"/>
      <c r="M280" s="259"/>
      <c r="N280" s="259"/>
    </row>
    <row r="281" spans="3:14" ht="12.75" customHeight="1">
      <c r="C281" s="259"/>
      <c r="K281" s="259"/>
      <c r="L281" s="259"/>
      <c r="M281" s="259"/>
      <c r="N281" s="259"/>
    </row>
    <row r="282" spans="3:14" ht="12.75" customHeight="1">
      <c r="C282" s="259"/>
      <c r="K282" s="259"/>
      <c r="L282" s="259"/>
      <c r="M282" s="259"/>
      <c r="N282" s="259"/>
    </row>
    <row r="283" spans="3:14" ht="12.75" customHeight="1">
      <c r="C283" s="259"/>
      <c r="K283" s="259"/>
      <c r="L283" s="259"/>
      <c r="M283" s="259"/>
      <c r="N283" s="259"/>
    </row>
    <row r="284" spans="3:14" ht="12.75" customHeight="1">
      <c r="C284" s="259"/>
      <c r="K284" s="259"/>
      <c r="L284" s="259"/>
      <c r="M284" s="259"/>
      <c r="N284" s="259"/>
    </row>
    <row r="285" spans="3:14" ht="12.75" customHeight="1">
      <c r="C285" s="259"/>
      <c r="K285" s="259"/>
      <c r="L285" s="259"/>
      <c r="M285" s="259"/>
      <c r="N285" s="259"/>
    </row>
    <row r="286" spans="3:14" ht="12.75" customHeight="1">
      <c r="C286" s="259"/>
      <c r="K286" s="259"/>
      <c r="L286" s="259"/>
      <c r="M286" s="259"/>
      <c r="N286" s="259"/>
    </row>
    <row r="287" spans="3:14" ht="12.75" customHeight="1">
      <c r="C287" s="259"/>
      <c r="K287" s="259"/>
      <c r="L287" s="259"/>
      <c r="M287" s="259"/>
      <c r="N287" s="259"/>
    </row>
    <row r="288" spans="3:14" ht="12.75" customHeight="1">
      <c r="C288" s="259"/>
      <c r="K288" s="259"/>
      <c r="L288" s="259"/>
      <c r="M288" s="259"/>
      <c r="N288" s="259"/>
    </row>
    <row r="289" spans="3:14" ht="12.75" customHeight="1">
      <c r="C289" s="259"/>
      <c r="K289" s="259"/>
      <c r="L289" s="259"/>
      <c r="M289" s="259"/>
      <c r="N289" s="259"/>
    </row>
    <row r="290" spans="3:14" ht="12.75" customHeight="1">
      <c r="C290" s="259"/>
      <c r="K290" s="259"/>
      <c r="L290" s="259"/>
      <c r="M290" s="259"/>
      <c r="N290" s="259"/>
    </row>
    <row r="291" spans="3:14" ht="12.75" customHeight="1">
      <c r="C291" s="259"/>
      <c r="K291" s="259"/>
      <c r="L291" s="259"/>
      <c r="M291" s="259"/>
      <c r="N291" s="259"/>
    </row>
    <row r="292" spans="3:14" ht="12.75" customHeight="1">
      <c r="C292" s="259"/>
      <c r="K292" s="259"/>
      <c r="L292" s="259"/>
      <c r="M292" s="259"/>
      <c r="N292" s="259"/>
    </row>
    <row r="293" spans="3:14" ht="12.75" customHeight="1">
      <c r="C293" s="259"/>
      <c r="K293" s="259"/>
      <c r="L293" s="259"/>
      <c r="M293" s="259"/>
      <c r="N293" s="259"/>
    </row>
    <row r="294" spans="3:14" ht="12.75" customHeight="1">
      <c r="C294" s="259"/>
      <c r="K294" s="259"/>
      <c r="L294" s="259"/>
      <c r="M294" s="259"/>
      <c r="N294" s="259"/>
    </row>
    <row r="295" spans="3:14" ht="12.75" customHeight="1">
      <c r="C295" s="259"/>
      <c r="K295" s="259"/>
      <c r="L295" s="259"/>
      <c r="M295" s="259"/>
      <c r="N295" s="259"/>
    </row>
    <row r="296" spans="3:14" ht="12.75" customHeight="1">
      <c r="C296" s="259"/>
      <c r="K296" s="259"/>
      <c r="L296" s="259"/>
      <c r="M296" s="259"/>
      <c r="N296" s="259"/>
    </row>
    <row r="297" spans="3:14" ht="12.75" customHeight="1">
      <c r="C297" s="259"/>
      <c r="K297" s="259"/>
      <c r="L297" s="259"/>
      <c r="M297" s="259"/>
      <c r="N297" s="259"/>
    </row>
    <row r="298" spans="3:14" ht="12.75" customHeight="1">
      <c r="C298" s="259"/>
      <c r="K298" s="259"/>
      <c r="L298" s="259"/>
      <c r="M298" s="259"/>
      <c r="N298" s="259"/>
    </row>
    <row r="299" spans="3:14" ht="12.75" customHeight="1">
      <c r="C299" s="259"/>
      <c r="K299" s="259"/>
      <c r="L299" s="259"/>
      <c r="M299" s="259"/>
      <c r="N299" s="259"/>
    </row>
    <row r="300" spans="3:14" ht="12.75" customHeight="1">
      <c r="C300" s="259"/>
      <c r="K300" s="259"/>
      <c r="L300" s="259"/>
      <c r="M300" s="259"/>
      <c r="N300" s="259"/>
    </row>
    <row r="301" spans="3:14" ht="12.75" customHeight="1">
      <c r="C301" s="259"/>
      <c r="K301" s="259"/>
      <c r="L301" s="259"/>
      <c r="M301" s="259"/>
      <c r="N301" s="259"/>
    </row>
    <row r="302" spans="3:14" ht="12.75" customHeight="1">
      <c r="C302" s="259"/>
      <c r="K302" s="259"/>
      <c r="L302" s="259"/>
      <c r="M302" s="259"/>
      <c r="N302" s="259"/>
    </row>
    <row r="303" spans="3:14" ht="12.75" customHeight="1">
      <c r="C303" s="259"/>
      <c r="K303" s="259"/>
      <c r="L303" s="259"/>
      <c r="M303" s="259"/>
      <c r="N303" s="259"/>
    </row>
    <row r="304" spans="3:14" ht="12.75" customHeight="1">
      <c r="C304" s="259"/>
      <c r="K304" s="259"/>
      <c r="L304" s="259"/>
      <c r="M304" s="259"/>
      <c r="N304" s="259"/>
    </row>
    <row r="305" spans="3:14" ht="12.75" customHeight="1">
      <c r="C305" s="259"/>
      <c r="K305" s="259"/>
      <c r="L305" s="259"/>
      <c r="M305" s="259"/>
      <c r="N305" s="259"/>
    </row>
    <row r="306" spans="3:14" ht="12.75" customHeight="1">
      <c r="C306" s="259"/>
      <c r="K306" s="259"/>
      <c r="L306" s="259"/>
      <c r="M306" s="259"/>
      <c r="N306" s="259"/>
    </row>
    <row r="307" spans="3:14" ht="12.75" customHeight="1">
      <c r="C307" s="259"/>
      <c r="K307" s="259"/>
      <c r="L307" s="259"/>
      <c r="M307" s="259"/>
      <c r="N307" s="259"/>
    </row>
    <row r="308" spans="3:14" ht="12.75" customHeight="1">
      <c r="C308" s="259"/>
      <c r="K308" s="259"/>
      <c r="L308" s="259"/>
      <c r="M308" s="259"/>
      <c r="N308" s="259"/>
    </row>
    <row r="309" spans="3:14" ht="12.75" customHeight="1">
      <c r="C309" s="259"/>
      <c r="K309" s="259"/>
      <c r="L309" s="259"/>
      <c r="M309" s="259"/>
      <c r="N309" s="259"/>
    </row>
    <row r="310" spans="3:14" ht="12.75" customHeight="1">
      <c r="C310" s="259"/>
      <c r="K310" s="259"/>
      <c r="L310" s="259"/>
      <c r="M310" s="259"/>
      <c r="N310" s="259"/>
    </row>
    <row r="311" spans="3:14" ht="12.75" customHeight="1">
      <c r="C311" s="259"/>
      <c r="K311" s="259"/>
      <c r="L311" s="259"/>
      <c r="M311" s="259"/>
      <c r="N311" s="259"/>
    </row>
    <row r="312" spans="3:14" ht="12.75" customHeight="1">
      <c r="C312" s="259"/>
      <c r="K312" s="259"/>
      <c r="L312" s="259"/>
      <c r="M312" s="259"/>
      <c r="N312" s="259"/>
    </row>
    <row r="313" spans="3:14" ht="12.75" customHeight="1">
      <c r="C313" s="259"/>
      <c r="K313" s="259"/>
      <c r="L313" s="259"/>
      <c r="M313" s="259"/>
      <c r="N313" s="259"/>
    </row>
    <row r="314" spans="3:14" ht="12.75" customHeight="1">
      <c r="C314" s="259"/>
      <c r="K314" s="259"/>
      <c r="L314" s="259"/>
      <c r="M314" s="259"/>
      <c r="N314" s="259"/>
    </row>
    <row r="315" spans="3:14" ht="12.75" customHeight="1">
      <c r="C315" s="259"/>
      <c r="K315" s="259"/>
      <c r="L315" s="259"/>
      <c r="M315" s="259"/>
      <c r="N315" s="259"/>
    </row>
    <row r="316" spans="3:14" ht="12.75" customHeight="1">
      <c r="C316" s="259"/>
      <c r="K316" s="259"/>
      <c r="L316" s="259"/>
      <c r="M316" s="259"/>
      <c r="N316" s="259"/>
    </row>
    <row r="317" spans="3:14" ht="12.75" customHeight="1">
      <c r="C317" s="259"/>
      <c r="K317" s="259"/>
      <c r="L317" s="259"/>
      <c r="M317" s="259"/>
      <c r="N317" s="259"/>
    </row>
    <row r="318" spans="3:14" ht="12.75" customHeight="1">
      <c r="C318" s="259"/>
      <c r="K318" s="259"/>
      <c r="L318" s="259"/>
      <c r="M318" s="259"/>
      <c r="N318" s="259"/>
    </row>
    <row r="319" spans="3:14" ht="12.75" customHeight="1">
      <c r="C319" s="259"/>
      <c r="K319" s="259"/>
      <c r="L319" s="259"/>
      <c r="M319" s="259"/>
      <c r="N319" s="259"/>
    </row>
    <row r="320" spans="3:14" ht="12.75" customHeight="1">
      <c r="C320" s="259"/>
      <c r="K320" s="259"/>
      <c r="L320" s="259"/>
      <c r="M320" s="259"/>
      <c r="N320" s="259"/>
    </row>
    <row r="321" spans="3:14" ht="12.75" customHeight="1">
      <c r="C321" s="259"/>
      <c r="K321" s="259"/>
      <c r="L321" s="259"/>
      <c r="M321" s="259"/>
      <c r="N321" s="259"/>
    </row>
    <row r="322" spans="3:14" ht="12.75" customHeight="1">
      <c r="C322" s="259"/>
      <c r="K322" s="259"/>
      <c r="L322" s="259"/>
      <c r="M322" s="259"/>
      <c r="N322" s="259"/>
    </row>
    <row r="323" spans="3:14" ht="12.75" customHeight="1">
      <c r="C323" s="259"/>
      <c r="K323" s="259"/>
      <c r="L323" s="259"/>
      <c r="M323" s="259"/>
      <c r="N323" s="259"/>
    </row>
    <row r="324" spans="3:14" ht="12.75" customHeight="1">
      <c r="C324" s="259"/>
      <c r="K324" s="259"/>
      <c r="L324" s="259"/>
      <c r="M324" s="259"/>
      <c r="N324" s="259"/>
    </row>
    <row r="325" spans="3:14" ht="12.75" customHeight="1">
      <c r="C325" s="259"/>
      <c r="K325" s="259"/>
      <c r="L325" s="259"/>
      <c r="M325" s="259"/>
      <c r="N325" s="259"/>
    </row>
    <row r="326" spans="3:14" ht="12.75" customHeight="1">
      <c r="C326" s="259"/>
      <c r="K326" s="259"/>
      <c r="L326" s="259"/>
      <c r="M326" s="259"/>
      <c r="N326" s="259"/>
    </row>
    <row r="327" spans="3:14" ht="12.75" customHeight="1">
      <c r="C327" s="259"/>
      <c r="K327" s="259"/>
      <c r="L327" s="259"/>
      <c r="M327" s="259"/>
      <c r="N327" s="259"/>
    </row>
    <row r="328" spans="3:14" ht="12.75" customHeight="1">
      <c r="C328" s="259"/>
      <c r="K328" s="259"/>
      <c r="L328" s="259"/>
      <c r="M328" s="259"/>
      <c r="N328" s="259"/>
    </row>
    <row r="329" spans="3:14" ht="12.75" customHeight="1">
      <c r="C329" s="259"/>
      <c r="K329" s="259"/>
      <c r="L329" s="259"/>
      <c r="M329" s="259"/>
      <c r="N329" s="259"/>
    </row>
    <row r="330" spans="3:14" ht="12.75" customHeight="1">
      <c r="C330" s="259"/>
      <c r="K330" s="259"/>
      <c r="L330" s="259"/>
      <c r="M330" s="259"/>
      <c r="N330" s="259"/>
    </row>
    <row r="331" spans="3:14" ht="12.75" customHeight="1">
      <c r="C331" s="259"/>
      <c r="K331" s="259"/>
      <c r="L331" s="259"/>
      <c r="M331" s="259"/>
      <c r="N331" s="259"/>
    </row>
    <row r="332" spans="3:14" ht="12.75" customHeight="1">
      <c r="C332" s="259"/>
      <c r="K332" s="259"/>
      <c r="L332" s="259"/>
      <c r="M332" s="259"/>
      <c r="N332" s="259"/>
    </row>
    <row r="333" spans="3:14" ht="12.75" customHeight="1">
      <c r="C333" s="259"/>
      <c r="K333" s="259"/>
      <c r="L333" s="259"/>
      <c r="M333" s="259"/>
      <c r="N333" s="259"/>
    </row>
    <row r="334" spans="3:14" ht="12.75" customHeight="1">
      <c r="C334" s="259"/>
      <c r="K334" s="259"/>
      <c r="L334" s="259"/>
      <c r="M334" s="259"/>
      <c r="N334" s="259"/>
    </row>
    <row r="335" spans="3:14" ht="12.75" customHeight="1">
      <c r="C335" s="259"/>
      <c r="K335" s="259"/>
      <c r="L335" s="259"/>
      <c r="M335" s="259"/>
      <c r="N335" s="259"/>
    </row>
    <row r="336" spans="3:14" ht="12.75" customHeight="1">
      <c r="C336" s="259"/>
      <c r="K336" s="259"/>
      <c r="L336" s="259"/>
      <c r="M336" s="259"/>
      <c r="N336" s="259"/>
    </row>
    <row r="337" spans="3:14" ht="12.75" customHeight="1">
      <c r="C337" s="259"/>
      <c r="K337" s="259"/>
      <c r="L337" s="259"/>
      <c r="M337" s="259"/>
      <c r="N337" s="259"/>
    </row>
    <row r="338" spans="3:14" ht="12.75" customHeight="1">
      <c r="C338" s="259"/>
      <c r="K338" s="259"/>
      <c r="L338" s="259"/>
      <c r="M338" s="259"/>
      <c r="N338" s="259"/>
    </row>
    <row r="339" spans="3:14" ht="12.75" customHeight="1">
      <c r="C339" s="259"/>
      <c r="K339" s="259"/>
      <c r="L339" s="259"/>
      <c r="M339" s="259"/>
      <c r="N339" s="259"/>
    </row>
    <row r="340" spans="3:14" ht="12.75" customHeight="1">
      <c r="C340" s="259"/>
      <c r="K340" s="259"/>
      <c r="L340" s="259"/>
      <c r="M340" s="259"/>
      <c r="N340" s="259"/>
    </row>
    <row r="341" spans="3:14" ht="12.75" customHeight="1">
      <c r="C341" s="259"/>
      <c r="K341" s="259"/>
      <c r="L341" s="259"/>
      <c r="M341" s="259"/>
      <c r="N341" s="259"/>
    </row>
    <row r="342" spans="3:14" ht="12.75" customHeight="1">
      <c r="C342" s="259"/>
      <c r="K342" s="259"/>
      <c r="L342" s="259"/>
      <c r="M342" s="259"/>
      <c r="N342" s="259"/>
    </row>
    <row r="343" spans="3:14" ht="12.75" customHeight="1">
      <c r="C343" s="259"/>
      <c r="K343" s="259"/>
      <c r="L343" s="259"/>
      <c r="M343" s="259"/>
      <c r="N343" s="259"/>
    </row>
    <row r="344" spans="3:14" ht="12.75" customHeight="1">
      <c r="C344" s="259"/>
      <c r="K344" s="259"/>
      <c r="L344" s="259"/>
      <c r="M344" s="259"/>
      <c r="N344" s="259"/>
    </row>
    <row r="345" spans="3:14" ht="12.75" customHeight="1">
      <c r="C345" s="259"/>
      <c r="K345" s="259"/>
      <c r="L345" s="259"/>
      <c r="M345" s="259"/>
      <c r="N345" s="259"/>
    </row>
    <row r="346" spans="3:14" ht="12.75" customHeight="1">
      <c r="C346" s="259"/>
      <c r="K346" s="259"/>
      <c r="L346" s="259"/>
      <c r="M346" s="259"/>
      <c r="N346" s="259"/>
    </row>
    <row r="347" spans="3:14" ht="12.75" customHeight="1">
      <c r="C347" s="259"/>
      <c r="K347" s="259"/>
      <c r="L347" s="259"/>
      <c r="M347" s="259"/>
      <c r="N347" s="259"/>
    </row>
    <row r="348" spans="3:14" ht="12.75" customHeight="1">
      <c r="C348" s="259"/>
      <c r="K348" s="259"/>
      <c r="L348" s="259"/>
      <c r="M348" s="259"/>
      <c r="N348" s="259"/>
    </row>
    <row r="349" spans="3:14" ht="12.75" customHeight="1">
      <c r="C349" s="259"/>
      <c r="K349" s="259"/>
      <c r="L349" s="259"/>
      <c r="M349" s="259"/>
      <c r="N349" s="259"/>
    </row>
    <row r="350" spans="3:14" ht="12.75" customHeight="1">
      <c r="C350" s="259"/>
      <c r="K350" s="259"/>
      <c r="L350" s="259"/>
      <c r="M350" s="259"/>
      <c r="N350" s="259"/>
    </row>
    <row r="351" spans="3:14" ht="12.75" customHeight="1">
      <c r="C351" s="259"/>
      <c r="K351" s="259"/>
      <c r="L351" s="259"/>
      <c r="M351" s="259"/>
      <c r="N351" s="259"/>
    </row>
    <row r="352" spans="3:14" ht="12.75" customHeight="1">
      <c r="C352" s="259"/>
      <c r="K352" s="259"/>
      <c r="L352" s="259"/>
      <c r="M352" s="259"/>
      <c r="N352" s="259"/>
    </row>
    <row r="353" spans="3:14" ht="12.75" customHeight="1">
      <c r="C353" s="259"/>
      <c r="K353" s="259"/>
      <c r="L353" s="259"/>
      <c r="M353" s="259"/>
      <c r="N353" s="259"/>
    </row>
    <row r="354" spans="3:14" ht="12.75" customHeight="1">
      <c r="C354" s="259"/>
      <c r="K354" s="259"/>
      <c r="L354" s="259"/>
      <c r="M354" s="259"/>
      <c r="N354" s="259"/>
    </row>
    <row r="355" spans="3:14" ht="12.75" customHeight="1">
      <c r="C355" s="259"/>
      <c r="K355" s="259"/>
      <c r="L355" s="259"/>
      <c r="M355" s="259"/>
      <c r="N355" s="259"/>
    </row>
    <row r="356" spans="3:14" ht="12.75" customHeight="1">
      <c r="C356" s="259"/>
      <c r="K356" s="259"/>
      <c r="L356" s="259"/>
      <c r="M356" s="259"/>
      <c r="N356" s="259"/>
    </row>
    <row r="357" spans="3:14" ht="12.75" customHeight="1">
      <c r="C357" s="259"/>
      <c r="K357" s="259"/>
      <c r="L357" s="259"/>
      <c r="M357" s="259"/>
      <c r="N357" s="259"/>
    </row>
    <row r="358" spans="3:14" ht="12.75" customHeight="1">
      <c r="C358" s="259"/>
      <c r="K358" s="259"/>
      <c r="L358" s="259"/>
      <c r="M358" s="259"/>
      <c r="N358" s="259"/>
    </row>
    <row r="359" spans="3:14" ht="12.75" customHeight="1">
      <c r="C359" s="259"/>
      <c r="K359" s="259"/>
      <c r="L359" s="259"/>
      <c r="M359" s="259"/>
      <c r="N359" s="259"/>
    </row>
    <row r="360" spans="3:14" ht="12.75" customHeight="1">
      <c r="C360" s="259"/>
      <c r="K360" s="259"/>
      <c r="L360" s="259"/>
      <c r="M360" s="259"/>
      <c r="N360" s="259"/>
    </row>
    <row r="361" spans="3:14" ht="12.75" customHeight="1">
      <c r="C361" s="259"/>
      <c r="K361" s="259"/>
      <c r="L361" s="259"/>
      <c r="M361" s="259"/>
      <c r="N361" s="259"/>
    </row>
    <row r="362" spans="3:14" ht="12.75" customHeight="1">
      <c r="C362" s="259"/>
      <c r="K362" s="259"/>
      <c r="L362" s="259"/>
      <c r="M362" s="259"/>
      <c r="N362" s="259"/>
    </row>
    <row r="363" spans="3:14" ht="12.75" customHeight="1">
      <c r="C363" s="259"/>
      <c r="K363" s="259"/>
      <c r="L363" s="259"/>
      <c r="M363" s="259"/>
      <c r="N363" s="259"/>
    </row>
    <row r="364" spans="3:14" ht="12.75" customHeight="1">
      <c r="C364" s="259"/>
      <c r="K364" s="259"/>
      <c r="L364" s="259"/>
      <c r="M364" s="259"/>
      <c r="N364" s="259"/>
    </row>
    <row r="365" spans="3:14" ht="12.75" customHeight="1">
      <c r="C365" s="259"/>
      <c r="K365" s="259"/>
      <c r="L365" s="259"/>
      <c r="M365" s="259"/>
      <c r="N365" s="259"/>
    </row>
    <row r="366" spans="3:14" ht="12.75" customHeight="1">
      <c r="C366" s="259"/>
      <c r="K366" s="259"/>
      <c r="L366" s="259"/>
      <c r="M366" s="259"/>
      <c r="N366" s="259"/>
    </row>
    <row r="367" spans="3:14" ht="12.75" customHeight="1">
      <c r="C367" s="259"/>
      <c r="K367" s="259"/>
      <c r="L367" s="259"/>
      <c r="M367" s="259"/>
      <c r="N367" s="259"/>
    </row>
    <row r="368" spans="3:14" ht="12.75" customHeight="1">
      <c r="C368" s="259"/>
      <c r="K368" s="259"/>
      <c r="L368" s="259"/>
      <c r="M368" s="259"/>
      <c r="N368" s="259"/>
    </row>
    <row r="369" spans="3:14" ht="12.75" customHeight="1">
      <c r="C369" s="259"/>
      <c r="K369" s="259"/>
      <c r="L369" s="259"/>
      <c r="M369" s="259"/>
      <c r="N369" s="259"/>
    </row>
    <row r="370" spans="3:14" ht="12.75" customHeight="1">
      <c r="C370" s="259"/>
      <c r="K370" s="259"/>
      <c r="L370" s="259"/>
      <c r="M370" s="259"/>
      <c r="N370" s="259"/>
    </row>
    <row r="371" spans="3:14" ht="12.75" customHeight="1">
      <c r="C371" s="259"/>
      <c r="K371" s="259"/>
      <c r="L371" s="259"/>
      <c r="M371" s="259"/>
      <c r="N371" s="259"/>
    </row>
    <row r="372" spans="3:14" ht="12.75" customHeight="1">
      <c r="C372" s="259"/>
      <c r="K372" s="259"/>
      <c r="L372" s="259"/>
      <c r="M372" s="259"/>
      <c r="N372" s="259"/>
    </row>
    <row r="373" spans="3:14" ht="12.75" customHeight="1">
      <c r="C373" s="259"/>
      <c r="K373" s="259"/>
      <c r="L373" s="259"/>
      <c r="M373" s="259"/>
      <c r="N373" s="259"/>
    </row>
    <row r="374" spans="3:14" ht="12.75" customHeight="1">
      <c r="C374" s="259"/>
      <c r="K374" s="259"/>
      <c r="L374" s="259"/>
      <c r="M374" s="259"/>
      <c r="N374" s="259"/>
    </row>
    <row r="375" spans="3:14" ht="12.75" customHeight="1">
      <c r="C375" s="259"/>
      <c r="K375" s="259"/>
      <c r="L375" s="259"/>
      <c r="M375" s="259"/>
      <c r="N375" s="259"/>
    </row>
    <row r="376" spans="3:14" ht="12.75" customHeight="1">
      <c r="C376" s="259"/>
      <c r="K376" s="259"/>
      <c r="L376" s="259"/>
      <c r="M376" s="259"/>
      <c r="N376" s="259"/>
    </row>
    <row r="377" spans="3:14" ht="12.75" customHeight="1">
      <c r="C377" s="259"/>
      <c r="K377" s="259"/>
      <c r="L377" s="259"/>
      <c r="M377" s="259"/>
      <c r="N377" s="259"/>
    </row>
    <row r="378" spans="3:14" ht="12.75" customHeight="1">
      <c r="C378" s="259"/>
      <c r="K378" s="259"/>
      <c r="L378" s="259"/>
      <c r="M378" s="259"/>
      <c r="N378" s="259"/>
    </row>
    <row r="379" spans="3:14" ht="12.75" customHeight="1">
      <c r="C379" s="259"/>
      <c r="K379" s="259"/>
      <c r="L379" s="259"/>
      <c r="M379" s="259"/>
      <c r="N379" s="259"/>
    </row>
    <row r="380" spans="3:14" ht="12.75" customHeight="1">
      <c r="C380" s="259"/>
      <c r="K380" s="259"/>
      <c r="L380" s="259"/>
      <c r="M380" s="259"/>
      <c r="N380" s="259"/>
    </row>
    <row r="381" spans="3:14" ht="12.75" customHeight="1">
      <c r="C381" s="259"/>
      <c r="K381" s="259"/>
      <c r="L381" s="259"/>
      <c r="M381" s="259"/>
      <c r="N381" s="259"/>
    </row>
    <row r="382" spans="3:14" ht="12.75" customHeight="1">
      <c r="C382" s="259"/>
      <c r="K382" s="259"/>
      <c r="L382" s="259"/>
      <c r="M382" s="259"/>
      <c r="N382" s="259"/>
    </row>
    <row r="383" spans="3:14" ht="12.75" customHeight="1">
      <c r="C383" s="259"/>
      <c r="K383" s="259"/>
      <c r="L383" s="259"/>
      <c r="M383" s="259"/>
      <c r="N383" s="259"/>
    </row>
    <row r="384" spans="3:14" ht="12.75" customHeight="1">
      <c r="C384" s="259"/>
      <c r="K384" s="259"/>
      <c r="L384" s="259"/>
      <c r="M384" s="259"/>
      <c r="N384" s="259"/>
    </row>
    <row r="385" spans="3:14" ht="12.75" customHeight="1">
      <c r="C385" s="259"/>
      <c r="K385" s="259"/>
      <c r="L385" s="259"/>
      <c r="M385" s="259"/>
      <c r="N385" s="259"/>
    </row>
    <row r="386" spans="3:14" ht="12.75" customHeight="1">
      <c r="C386" s="259"/>
      <c r="K386" s="259"/>
      <c r="L386" s="259"/>
      <c r="M386" s="259"/>
      <c r="N386" s="259"/>
    </row>
    <row r="387" spans="3:14" ht="12.75" customHeight="1">
      <c r="C387" s="259"/>
      <c r="K387" s="259"/>
      <c r="L387" s="259"/>
      <c r="M387" s="259"/>
      <c r="N387" s="259"/>
    </row>
    <row r="388" spans="3:14" ht="12.75" customHeight="1">
      <c r="C388" s="259"/>
      <c r="K388" s="259"/>
      <c r="L388" s="259"/>
      <c r="M388" s="259"/>
      <c r="N388" s="259"/>
    </row>
    <row r="389" spans="3:14" ht="12.75" customHeight="1">
      <c r="C389" s="259"/>
      <c r="K389" s="259"/>
      <c r="L389" s="259"/>
      <c r="M389" s="259"/>
      <c r="N389" s="259"/>
    </row>
    <row r="390" spans="3:14" ht="12.75" customHeight="1">
      <c r="C390" s="259"/>
      <c r="K390" s="259"/>
      <c r="L390" s="259"/>
      <c r="M390" s="259"/>
      <c r="N390" s="259"/>
    </row>
    <row r="391" spans="3:14" ht="12.75" customHeight="1">
      <c r="C391" s="259"/>
      <c r="K391" s="259"/>
      <c r="L391" s="259"/>
      <c r="M391" s="259"/>
      <c r="N391" s="259"/>
    </row>
    <row r="392" spans="3:14" ht="12.75" customHeight="1">
      <c r="C392" s="259"/>
      <c r="K392" s="259"/>
      <c r="L392" s="259"/>
      <c r="M392" s="259"/>
      <c r="N392" s="259"/>
    </row>
    <row r="393" spans="3:14" ht="12.75" customHeight="1">
      <c r="C393" s="259"/>
      <c r="K393" s="259"/>
      <c r="L393" s="259"/>
      <c r="M393" s="259"/>
      <c r="N393" s="259"/>
    </row>
    <row r="394" spans="3:14" ht="12.75" customHeight="1">
      <c r="C394" s="259"/>
      <c r="K394" s="259"/>
      <c r="L394" s="259"/>
      <c r="M394" s="259"/>
      <c r="N394" s="259"/>
    </row>
    <row r="395" spans="3:14" ht="12.75" customHeight="1">
      <c r="C395" s="259"/>
      <c r="K395" s="259"/>
      <c r="L395" s="259"/>
      <c r="M395" s="259"/>
      <c r="N395" s="259"/>
    </row>
    <row r="396" spans="3:14" ht="12.75" customHeight="1">
      <c r="C396" s="259"/>
      <c r="K396" s="259"/>
      <c r="L396" s="259"/>
      <c r="M396" s="259"/>
      <c r="N396" s="259"/>
    </row>
    <row r="397" spans="3:14" ht="12.75" customHeight="1">
      <c r="C397" s="259"/>
      <c r="K397" s="259"/>
      <c r="L397" s="259"/>
      <c r="M397" s="259"/>
      <c r="N397" s="259"/>
    </row>
    <row r="398" spans="3:14" ht="12.75" customHeight="1">
      <c r="C398" s="259"/>
      <c r="K398" s="259"/>
      <c r="L398" s="259"/>
      <c r="M398" s="259"/>
      <c r="N398" s="259"/>
    </row>
    <row r="399" spans="3:14" ht="12.75" customHeight="1">
      <c r="C399" s="259"/>
      <c r="K399" s="259"/>
      <c r="L399" s="259"/>
      <c r="M399" s="259"/>
      <c r="N399" s="259"/>
    </row>
    <row r="400" spans="3:14" ht="12.75" customHeight="1">
      <c r="C400" s="259"/>
      <c r="K400" s="259"/>
      <c r="L400" s="259"/>
      <c r="M400" s="259"/>
      <c r="N400" s="259"/>
    </row>
    <row r="401" spans="3:14" ht="12.75" customHeight="1">
      <c r="C401" s="259"/>
      <c r="K401" s="259"/>
      <c r="L401" s="259"/>
      <c r="M401" s="259"/>
      <c r="N401" s="259"/>
    </row>
    <row r="402" spans="3:14" ht="12.75" customHeight="1">
      <c r="C402" s="259"/>
      <c r="K402" s="259"/>
      <c r="L402" s="259"/>
      <c r="M402" s="259"/>
      <c r="N402" s="259"/>
    </row>
    <row r="403" spans="3:14" ht="12.75" customHeight="1">
      <c r="C403" s="259"/>
      <c r="K403" s="259"/>
      <c r="L403" s="259"/>
      <c r="M403" s="259"/>
      <c r="N403" s="259"/>
    </row>
    <row r="404" spans="3:14" ht="12.75" customHeight="1">
      <c r="C404" s="259"/>
      <c r="K404" s="259"/>
      <c r="L404" s="259"/>
      <c r="M404" s="259"/>
      <c r="N404" s="259"/>
    </row>
    <row r="405" spans="3:14" ht="12.75" customHeight="1">
      <c r="C405" s="259"/>
      <c r="K405" s="259"/>
      <c r="L405" s="259"/>
      <c r="M405" s="259"/>
      <c r="N405" s="259"/>
    </row>
    <row r="406" spans="3:14" ht="12.75" customHeight="1">
      <c r="C406" s="259"/>
      <c r="K406" s="259"/>
      <c r="L406" s="259"/>
      <c r="M406" s="259"/>
      <c r="N406" s="259"/>
    </row>
    <row r="407" spans="3:14" ht="12.75" customHeight="1">
      <c r="C407" s="259"/>
      <c r="K407" s="259"/>
      <c r="L407" s="259"/>
      <c r="M407" s="259"/>
      <c r="N407" s="259"/>
    </row>
    <row r="408" spans="3:14" ht="12.75" customHeight="1">
      <c r="C408" s="259"/>
      <c r="K408" s="259"/>
      <c r="L408" s="259"/>
      <c r="M408" s="259"/>
      <c r="N408" s="259"/>
    </row>
    <row r="409" spans="3:14" ht="12.75" customHeight="1">
      <c r="C409" s="259"/>
      <c r="K409" s="259"/>
      <c r="L409" s="259"/>
      <c r="M409" s="259"/>
      <c r="N409" s="259"/>
    </row>
    <row r="410" spans="3:14" ht="12.75" customHeight="1">
      <c r="C410" s="259"/>
      <c r="K410" s="259"/>
      <c r="L410" s="259"/>
      <c r="M410" s="259"/>
      <c r="N410" s="259"/>
    </row>
    <row r="411" spans="3:14" ht="12.75" customHeight="1">
      <c r="C411" s="259"/>
      <c r="K411" s="259"/>
      <c r="L411" s="259"/>
      <c r="M411" s="259"/>
      <c r="N411" s="259"/>
    </row>
    <row r="412" spans="3:14" ht="12.75" customHeight="1">
      <c r="C412" s="259"/>
      <c r="K412" s="259"/>
      <c r="L412" s="259"/>
      <c r="M412" s="259"/>
      <c r="N412" s="259"/>
    </row>
    <row r="413" spans="3:14" ht="12.75" customHeight="1">
      <c r="C413" s="259"/>
      <c r="K413" s="259"/>
      <c r="L413" s="259"/>
      <c r="M413" s="259"/>
      <c r="N413" s="259"/>
    </row>
    <row r="414" spans="3:14" ht="12.75" customHeight="1">
      <c r="C414" s="259"/>
      <c r="K414" s="259"/>
      <c r="L414" s="259"/>
      <c r="M414" s="259"/>
      <c r="N414" s="259"/>
    </row>
    <row r="415" spans="3:14" ht="12.75" customHeight="1">
      <c r="C415" s="259"/>
      <c r="K415" s="259"/>
      <c r="L415" s="259"/>
      <c r="M415" s="259"/>
      <c r="N415" s="259"/>
    </row>
    <row r="416" spans="3:14" ht="12.75" customHeight="1">
      <c r="C416" s="259"/>
      <c r="K416" s="259"/>
      <c r="L416" s="259"/>
      <c r="M416" s="259"/>
      <c r="N416" s="259"/>
    </row>
    <row r="417" spans="3:14" ht="12.75" customHeight="1">
      <c r="C417" s="259"/>
      <c r="K417" s="259"/>
      <c r="L417" s="259"/>
      <c r="M417" s="259"/>
      <c r="N417" s="259"/>
    </row>
    <row r="418" spans="3:14" ht="12.75" customHeight="1">
      <c r="C418" s="259"/>
      <c r="K418" s="259"/>
      <c r="L418" s="259"/>
      <c r="M418" s="259"/>
      <c r="N418" s="259"/>
    </row>
    <row r="419" spans="3:14" ht="12.75" customHeight="1">
      <c r="C419" s="259"/>
      <c r="K419" s="259"/>
      <c r="L419" s="259"/>
      <c r="M419" s="259"/>
      <c r="N419" s="259"/>
    </row>
    <row r="420" spans="3:14" ht="12.75" customHeight="1">
      <c r="C420" s="259"/>
      <c r="K420" s="259"/>
      <c r="L420" s="259"/>
      <c r="M420" s="259"/>
      <c r="N420" s="259"/>
    </row>
    <row r="421" spans="3:14" ht="12.75" customHeight="1">
      <c r="C421" s="259"/>
      <c r="K421" s="259"/>
      <c r="L421" s="259"/>
      <c r="M421" s="259"/>
      <c r="N421" s="259"/>
    </row>
    <row r="422" spans="3:14" ht="12.75" customHeight="1">
      <c r="C422" s="259"/>
      <c r="K422" s="259"/>
      <c r="L422" s="259"/>
      <c r="M422" s="259"/>
      <c r="N422" s="259"/>
    </row>
    <row r="423" spans="3:14" ht="12.75" customHeight="1">
      <c r="C423" s="259"/>
      <c r="K423" s="259"/>
      <c r="L423" s="259"/>
      <c r="M423" s="259"/>
      <c r="N423" s="259"/>
    </row>
    <row r="424" spans="3:14" ht="12.75" customHeight="1">
      <c r="C424" s="259"/>
      <c r="K424" s="259"/>
      <c r="L424" s="259"/>
      <c r="M424" s="259"/>
      <c r="N424" s="259"/>
    </row>
    <row r="425" spans="3:14" ht="12.75" customHeight="1">
      <c r="C425" s="259"/>
      <c r="K425" s="259"/>
      <c r="L425" s="259"/>
      <c r="M425" s="259"/>
      <c r="N425" s="259"/>
    </row>
    <row r="426" spans="3:14" ht="12.75" customHeight="1">
      <c r="C426" s="259"/>
      <c r="K426" s="259"/>
      <c r="L426" s="259"/>
      <c r="M426" s="259"/>
      <c r="N426" s="259"/>
    </row>
    <row r="427" spans="3:14" ht="12.75" customHeight="1">
      <c r="C427" s="259"/>
      <c r="K427" s="259"/>
      <c r="L427" s="259"/>
      <c r="M427" s="259"/>
      <c r="N427" s="259"/>
    </row>
    <row r="428" spans="3:14" ht="12.75" customHeight="1">
      <c r="C428" s="259"/>
      <c r="K428" s="259"/>
      <c r="L428" s="259"/>
      <c r="M428" s="259"/>
      <c r="N428" s="259"/>
    </row>
    <row r="429" spans="3:14" ht="12.75" customHeight="1">
      <c r="C429" s="259"/>
      <c r="K429" s="259"/>
      <c r="L429" s="259"/>
      <c r="M429" s="259"/>
      <c r="N429" s="259"/>
    </row>
    <row r="430" spans="3:14" ht="12.75" customHeight="1">
      <c r="C430" s="259"/>
      <c r="K430" s="259"/>
      <c r="L430" s="259"/>
      <c r="M430" s="259"/>
      <c r="N430" s="259"/>
    </row>
    <row r="431" spans="3:14" ht="12.75" customHeight="1">
      <c r="C431" s="259"/>
      <c r="K431" s="259"/>
      <c r="L431" s="259"/>
      <c r="M431" s="259"/>
      <c r="N431" s="259"/>
    </row>
    <row r="432" spans="3:14" ht="12.75" customHeight="1">
      <c r="C432" s="259"/>
      <c r="K432" s="259"/>
      <c r="L432" s="259"/>
      <c r="M432" s="259"/>
      <c r="N432" s="259"/>
    </row>
    <row r="433" spans="3:14" ht="12.75" customHeight="1">
      <c r="C433" s="259"/>
      <c r="K433" s="259"/>
      <c r="L433" s="259"/>
      <c r="M433" s="259"/>
      <c r="N433" s="259"/>
    </row>
    <row r="434" spans="3:14" ht="12.75" customHeight="1">
      <c r="C434" s="259"/>
      <c r="K434" s="259"/>
      <c r="L434" s="259"/>
      <c r="M434" s="259"/>
      <c r="N434" s="259"/>
    </row>
    <row r="435" spans="3:14" ht="12.75" customHeight="1">
      <c r="C435" s="259"/>
      <c r="K435" s="259"/>
      <c r="L435" s="259"/>
      <c r="M435" s="259"/>
      <c r="N435" s="259"/>
    </row>
    <row r="436" spans="3:14" ht="12.75" customHeight="1">
      <c r="C436" s="259"/>
      <c r="K436" s="259"/>
      <c r="L436" s="259"/>
      <c r="M436" s="259"/>
      <c r="N436" s="259"/>
    </row>
    <row r="437" spans="3:14" ht="12.75" customHeight="1">
      <c r="C437" s="259"/>
      <c r="K437" s="259"/>
      <c r="L437" s="259"/>
      <c r="M437" s="259"/>
      <c r="N437" s="259"/>
    </row>
    <row r="438" spans="3:14" ht="12.75" customHeight="1">
      <c r="C438" s="259"/>
      <c r="K438" s="259"/>
      <c r="L438" s="259"/>
      <c r="M438" s="259"/>
      <c r="N438" s="259"/>
    </row>
    <row r="439" spans="3:14" ht="12.75" customHeight="1">
      <c r="C439" s="259"/>
      <c r="K439" s="259"/>
      <c r="L439" s="259"/>
      <c r="M439" s="259"/>
      <c r="N439" s="259"/>
    </row>
    <row r="440" spans="3:14" ht="12.75" customHeight="1">
      <c r="C440" s="259"/>
      <c r="K440" s="259"/>
      <c r="L440" s="259"/>
      <c r="M440" s="259"/>
      <c r="N440" s="259"/>
    </row>
    <row r="441" spans="3:14" ht="12.75" customHeight="1">
      <c r="C441" s="259"/>
      <c r="K441" s="259"/>
      <c r="L441" s="259"/>
      <c r="M441" s="259"/>
      <c r="N441" s="259"/>
    </row>
    <row r="442" spans="3:14" ht="12.75" customHeight="1">
      <c r="C442" s="259"/>
      <c r="K442" s="259"/>
      <c r="L442" s="259"/>
      <c r="M442" s="259"/>
      <c r="N442" s="259"/>
    </row>
    <row r="443" spans="3:14" ht="12.75" customHeight="1">
      <c r="C443" s="259"/>
      <c r="K443" s="259"/>
      <c r="L443" s="259"/>
      <c r="M443" s="259"/>
      <c r="N443" s="259"/>
    </row>
    <row r="444" spans="3:14" ht="12.75" customHeight="1">
      <c r="C444" s="259"/>
      <c r="K444" s="259"/>
      <c r="L444" s="259"/>
      <c r="M444" s="259"/>
      <c r="N444" s="259"/>
    </row>
    <row r="445" spans="3:14" ht="12.75" customHeight="1">
      <c r="C445" s="259"/>
      <c r="K445" s="259"/>
      <c r="L445" s="259"/>
      <c r="M445" s="259"/>
      <c r="N445" s="259"/>
    </row>
    <row r="446" spans="3:14" ht="12.75" customHeight="1">
      <c r="C446" s="259"/>
      <c r="K446" s="259"/>
      <c r="L446" s="259"/>
      <c r="M446" s="259"/>
      <c r="N446" s="259"/>
    </row>
    <row r="447" spans="3:14" ht="12.75" customHeight="1">
      <c r="C447" s="259"/>
      <c r="K447" s="259"/>
      <c r="L447" s="259"/>
      <c r="M447" s="259"/>
      <c r="N447" s="259"/>
    </row>
    <row r="448" spans="3:14" ht="12.75" customHeight="1">
      <c r="C448" s="259"/>
      <c r="K448" s="259"/>
      <c r="L448" s="259"/>
      <c r="M448" s="259"/>
      <c r="N448" s="259"/>
    </row>
    <row r="449" spans="3:14" ht="12.75" customHeight="1">
      <c r="C449" s="259"/>
      <c r="K449" s="259"/>
      <c r="L449" s="259"/>
      <c r="M449" s="259"/>
      <c r="N449" s="259"/>
    </row>
    <row r="450" spans="3:14" ht="12.75" customHeight="1">
      <c r="C450" s="259"/>
      <c r="K450" s="259"/>
      <c r="L450" s="259"/>
      <c r="M450" s="259"/>
      <c r="N450" s="259"/>
    </row>
    <row r="451" spans="3:14" ht="12.75" customHeight="1">
      <c r="C451" s="259"/>
      <c r="K451" s="259"/>
      <c r="L451" s="259"/>
      <c r="M451" s="259"/>
      <c r="N451" s="259"/>
    </row>
    <row r="452" spans="3:14" ht="12.75" customHeight="1">
      <c r="C452" s="259"/>
      <c r="K452" s="259"/>
      <c r="L452" s="259"/>
      <c r="M452" s="259"/>
      <c r="N452" s="259"/>
    </row>
    <row r="453" spans="3:14" ht="12.75" customHeight="1">
      <c r="C453" s="259"/>
      <c r="K453" s="259"/>
      <c r="L453" s="259"/>
      <c r="M453" s="259"/>
      <c r="N453" s="259"/>
    </row>
    <row r="454" spans="3:14" ht="12.75" customHeight="1">
      <c r="C454" s="259"/>
      <c r="K454" s="259"/>
      <c r="L454" s="259"/>
      <c r="M454" s="259"/>
      <c r="N454" s="259"/>
    </row>
    <row r="455" spans="3:14" ht="12.75" customHeight="1">
      <c r="C455" s="259"/>
      <c r="K455" s="259"/>
      <c r="L455" s="259"/>
      <c r="M455" s="259"/>
      <c r="N455" s="259"/>
    </row>
    <row r="456" spans="3:14" ht="12.75" customHeight="1">
      <c r="C456" s="259"/>
      <c r="K456" s="259"/>
      <c r="L456" s="259"/>
      <c r="M456" s="259"/>
      <c r="N456" s="259"/>
    </row>
    <row r="457" spans="3:14" ht="12.75" customHeight="1">
      <c r="C457" s="259"/>
      <c r="K457" s="259"/>
      <c r="L457" s="259"/>
      <c r="M457" s="259"/>
      <c r="N457" s="259"/>
    </row>
    <row r="458" spans="3:14" ht="12.75" customHeight="1">
      <c r="C458" s="259"/>
      <c r="K458" s="259"/>
      <c r="L458" s="259"/>
      <c r="M458" s="259"/>
      <c r="N458" s="259"/>
    </row>
    <row r="459" spans="3:14" ht="12.75" customHeight="1">
      <c r="C459" s="259"/>
      <c r="K459" s="259"/>
      <c r="L459" s="259"/>
      <c r="M459" s="259"/>
      <c r="N459" s="259"/>
    </row>
    <row r="460" spans="3:14" ht="12.75" customHeight="1">
      <c r="C460" s="259"/>
      <c r="K460" s="259"/>
      <c r="L460" s="259"/>
      <c r="M460" s="259"/>
      <c r="N460" s="259"/>
    </row>
    <row r="461" spans="3:14" ht="12.75" customHeight="1">
      <c r="C461" s="259"/>
      <c r="K461" s="259"/>
      <c r="L461" s="259"/>
      <c r="M461" s="259"/>
      <c r="N461" s="259"/>
    </row>
    <row r="462" spans="3:14" ht="12.75" customHeight="1">
      <c r="C462" s="259"/>
      <c r="K462" s="259"/>
      <c r="L462" s="259"/>
      <c r="M462" s="259"/>
      <c r="N462" s="259"/>
    </row>
    <row r="463" spans="3:14" ht="12.75" customHeight="1">
      <c r="C463" s="259"/>
      <c r="K463" s="259"/>
      <c r="L463" s="259"/>
      <c r="M463" s="259"/>
      <c r="N463" s="259"/>
    </row>
    <row r="464" spans="3:14" ht="12.75" customHeight="1">
      <c r="C464" s="259"/>
      <c r="K464" s="259"/>
      <c r="L464" s="259"/>
      <c r="M464" s="259"/>
      <c r="N464" s="259"/>
    </row>
    <row r="465" spans="3:14" ht="12.75" customHeight="1">
      <c r="C465" s="259"/>
      <c r="K465" s="259"/>
      <c r="L465" s="259"/>
      <c r="M465" s="259"/>
      <c r="N465" s="259"/>
    </row>
    <row r="466" spans="3:14" ht="12.75" customHeight="1">
      <c r="C466" s="259"/>
      <c r="K466" s="259"/>
      <c r="L466" s="259"/>
      <c r="M466" s="259"/>
      <c r="N466" s="259"/>
    </row>
    <row r="467" spans="3:14" ht="12.75" customHeight="1">
      <c r="C467" s="259"/>
      <c r="K467" s="259"/>
      <c r="L467" s="259"/>
      <c r="M467" s="259"/>
      <c r="N467" s="259"/>
    </row>
    <row r="468" spans="3:14" ht="12.75" customHeight="1">
      <c r="C468" s="259"/>
      <c r="K468" s="259"/>
      <c r="L468" s="259"/>
      <c r="M468" s="259"/>
      <c r="N468" s="259"/>
    </row>
    <row r="469" spans="3:14" ht="12.75" customHeight="1">
      <c r="C469" s="259"/>
      <c r="K469" s="259"/>
      <c r="L469" s="259"/>
      <c r="M469" s="259"/>
      <c r="N469" s="259"/>
    </row>
    <row r="470" spans="3:14" ht="12.75" customHeight="1">
      <c r="C470" s="259"/>
      <c r="K470" s="259"/>
      <c r="L470" s="259"/>
      <c r="M470" s="259"/>
      <c r="N470" s="259"/>
    </row>
    <row r="471" spans="3:14" ht="12.75" customHeight="1">
      <c r="C471" s="259"/>
      <c r="K471" s="259"/>
      <c r="L471" s="259"/>
      <c r="M471" s="259"/>
      <c r="N471" s="259"/>
    </row>
    <row r="472" spans="3:14" ht="12.75" customHeight="1">
      <c r="C472" s="259"/>
      <c r="K472" s="259"/>
      <c r="L472" s="259"/>
      <c r="M472" s="259"/>
      <c r="N472" s="259"/>
    </row>
    <row r="473" spans="3:14" ht="12.75" customHeight="1">
      <c r="C473" s="259"/>
      <c r="K473" s="259"/>
      <c r="L473" s="259"/>
      <c r="M473" s="259"/>
      <c r="N473" s="259"/>
    </row>
    <row r="474" spans="3:14" ht="12.75" customHeight="1">
      <c r="C474" s="259"/>
      <c r="K474" s="259"/>
      <c r="L474" s="259"/>
      <c r="M474" s="259"/>
      <c r="N474" s="259"/>
    </row>
    <row r="475" spans="3:14" ht="12.75" customHeight="1">
      <c r="C475" s="259"/>
      <c r="K475" s="259"/>
      <c r="L475" s="259"/>
      <c r="M475" s="259"/>
      <c r="N475" s="259"/>
    </row>
    <row r="476" spans="3:14" ht="12.75" customHeight="1">
      <c r="C476" s="259"/>
      <c r="K476" s="259"/>
      <c r="L476" s="259"/>
      <c r="M476" s="259"/>
      <c r="N476" s="259"/>
    </row>
    <row r="477" spans="3:14" ht="12.75" customHeight="1">
      <c r="C477" s="259"/>
      <c r="K477" s="259"/>
      <c r="L477" s="259"/>
      <c r="M477" s="259"/>
      <c r="N477" s="259"/>
    </row>
    <row r="478" spans="3:14" ht="12.75" customHeight="1">
      <c r="C478" s="259"/>
      <c r="K478" s="259"/>
      <c r="L478" s="259"/>
      <c r="M478" s="259"/>
      <c r="N478" s="259"/>
    </row>
    <row r="479" spans="3:14" ht="12.75" customHeight="1">
      <c r="C479" s="259"/>
      <c r="K479" s="259"/>
      <c r="L479" s="259"/>
      <c r="M479" s="259"/>
      <c r="N479" s="259"/>
    </row>
    <row r="480" spans="3:14" ht="12.75" customHeight="1">
      <c r="C480" s="259"/>
      <c r="K480" s="259"/>
      <c r="L480" s="259"/>
      <c r="M480" s="259"/>
      <c r="N480" s="259"/>
    </row>
    <row r="481" spans="3:14" ht="12.75" customHeight="1">
      <c r="C481" s="259"/>
      <c r="K481" s="259"/>
      <c r="L481" s="259"/>
      <c r="M481" s="259"/>
      <c r="N481" s="259"/>
    </row>
    <row r="482" spans="3:14" ht="12.75" customHeight="1">
      <c r="C482" s="259"/>
      <c r="K482" s="259"/>
      <c r="L482" s="259"/>
      <c r="M482" s="259"/>
      <c r="N482" s="259"/>
    </row>
    <row r="483" spans="3:14" ht="12.75" customHeight="1">
      <c r="C483" s="259"/>
      <c r="K483" s="259"/>
      <c r="L483" s="259"/>
      <c r="M483" s="259"/>
      <c r="N483" s="259"/>
    </row>
    <row r="484" spans="3:14" ht="12.75" customHeight="1">
      <c r="C484" s="259"/>
      <c r="K484" s="259"/>
      <c r="L484" s="259"/>
      <c r="M484" s="259"/>
      <c r="N484" s="259"/>
    </row>
    <row r="485" spans="3:14" ht="12.75" customHeight="1">
      <c r="C485" s="259"/>
      <c r="K485" s="259"/>
      <c r="L485" s="259"/>
      <c r="M485" s="259"/>
      <c r="N485" s="259"/>
    </row>
    <row r="486" spans="3:14" ht="12.75" customHeight="1">
      <c r="C486" s="259"/>
      <c r="K486" s="259"/>
      <c r="L486" s="259"/>
      <c r="M486" s="259"/>
      <c r="N486" s="259"/>
    </row>
    <row r="487" spans="3:14" ht="12.75" customHeight="1">
      <c r="C487" s="259"/>
      <c r="K487" s="259"/>
      <c r="L487" s="259"/>
      <c r="M487" s="259"/>
      <c r="N487" s="259"/>
    </row>
    <row r="488" spans="3:14" ht="12.75" customHeight="1">
      <c r="C488" s="259"/>
      <c r="K488" s="259"/>
      <c r="L488" s="259"/>
      <c r="M488" s="259"/>
      <c r="N488" s="259"/>
    </row>
    <row r="489" spans="3:14" ht="12.75" customHeight="1">
      <c r="C489" s="259"/>
      <c r="K489" s="259"/>
      <c r="L489" s="259"/>
      <c r="M489" s="259"/>
      <c r="N489" s="259"/>
    </row>
    <row r="490" spans="3:14" ht="12.75" customHeight="1">
      <c r="C490" s="259"/>
      <c r="K490" s="259"/>
      <c r="L490" s="259"/>
      <c r="M490" s="259"/>
      <c r="N490" s="259"/>
    </row>
    <row r="491" spans="3:14" ht="12.75" customHeight="1">
      <c r="C491" s="259"/>
      <c r="K491" s="259"/>
      <c r="L491" s="259"/>
      <c r="M491" s="259"/>
      <c r="N491" s="259"/>
    </row>
    <row r="492" spans="3:14" ht="12.75" customHeight="1">
      <c r="C492" s="259"/>
      <c r="K492" s="259"/>
      <c r="L492" s="259"/>
      <c r="M492" s="259"/>
      <c r="N492" s="259"/>
    </row>
    <row r="493" spans="3:14" ht="12.75" customHeight="1">
      <c r="C493" s="259"/>
      <c r="K493" s="259"/>
      <c r="L493" s="259"/>
      <c r="M493" s="259"/>
      <c r="N493" s="259"/>
    </row>
    <row r="494" spans="3:14" ht="12.75" customHeight="1">
      <c r="C494" s="259"/>
      <c r="K494" s="259"/>
      <c r="L494" s="259"/>
      <c r="M494" s="259"/>
      <c r="N494" s="259"/>
    </row>
    <row r="495" spans="3:14" ht="12.75" customHeight="1">
      <c r="C495" s="259"/>
      <c r="K495" s="259"/>
      <c r="L495" s="259"/>
      <c r="M495" s="259"/>
      <c r="N495" s="259"/>
    </row>
    <row r="496" spans="3:14" ht="12.75" customHeight="1">
      <c r="C496" s="259"/>
      <c r="K496" s="259"/>
      <c r="L496" s="259"/>
      <c r="M496" s="259"/>
      <c r="N496" s="259"/>
    </row>
    <row r="497" spans="3:14" ht="12.75" customHeight="1">
      <c r="C497" s="259"/>
      <c r="K497" s="259"/>
      <c r="L497" s="259"/>
      <c r="M497" s="259"/>
      <c r="N497" s="259"/>
    </row>
    <row r="498" spans="3:14" ht="12.75" customHeight="1">
      <c r="C498" s="259"/>
      <c r="K498" s="259"/>
      <c r="L498" s="259"/>
      <c r="M498" s="259"/>
      <c r="N498" s="259"/>
    </row>
    <row r="499" spans="3:14" ht="12.75" customHeight="1">
      <c r="C499" s="259"/>
      <c r="K499" s="259"/>
      <c r="L499" s="259"/>
      <c r="M499" s="259"/>
      <c r="N499" s="259"/>
    </row>
    <row r="500" spans="3:14" ht="12.75" customHeight="1">
      <c r="C500" s="259"/>
      <c r="K500" s="259"/>
      <c r="L500" s="259"/>
      <c r="M500" s="259"/>
      <c r="N500" s="259"/>
    </row>
    <row r="501" spans="3:14" ht="12.75" customHeight="1">
      <c r="C501" s="259"/>
      <c r="K501" s="259"/>
      <c r="L501" s="259"/>
      <c r="M501" s="259"/>
      <c r="N501" s="259"/>
    </row>
    <row r="502" spans="3:14" ht="12.75" customHeight="1">
      <c r="C502" s="259"/>
      <c r="K502" s="259"/>
      <c r="L502" s="259"/>
      <c r="M502" s="259"/>
      <c r="N502" s="259"/>
    </row>
    <row r="503" spans="3:14" ht="12.75" customHeight="1">
      <c r="C503" s="259"/>
      <c r="K503" s="259"/>
      <c r="L503" s="259"/>
      <c r="M503" s="259"/>
      <c r="N503" s="259"/>
    </row>
    <row r="504" spans="3:14" ht="12.75" customHeight="1">
      <c r="C504" s="259"/>
      <c r="K504" s="259"/>
      <c r="L504" s="259"/>
      <c r="M504" s="259"/>
      <c r="N504" s="259"/>
    </row>
    <row r="505" spans="3:14" ht="12.75" customHeight="1">
      <c r="C505" s="259"/>
      <c r="K505" s="259"/>
      <c r="L505" s="259"/>
      <c r="M505" s="259"/>
      <c r="N505" s="259"/>
    </row>
    <row r="506" spans="3:14" ht="12.75" customHeight="1">
      <c r="C506" s="259"/>
      <c r="K506" s="259"/>
      <c r="L506" s="259"/>
      <c r="M506" s="259"/>
      <c r="N506" s="259"/>
    </row>
    <row r="507" spans="3:14" ht="12.75" customHeight="1">
      <c r="C507" s="259"/>
      <c r="K507" s="259"/>
      <c r="L507" s="259"/>
      <c r="M507" s="259"/>
      <c r="N507" s="259"/>
    </row>
    <row r="508" spans="3:14" ht="12.75" customHeight="1">
      <c r="C508" s="259"/>
      <c r="K508" s="259"/>
      <c r="L508" s="259"/>
      <c r="M508" s="259"/>
      <c r="N508" s="259"/>
    </row>
    <row r="509" spans="3:14" ht="12.75" customHeight="1">
      <c r="C509" s="259"/>
      <c r="K509" s="259"/>
      <c r="L509" s="259"/>
      <c r="M509" s="259"/>
      <c r="N509" s="259"/>
    </row>
    <row r="510" spans="3:14" ht="12.75" customHeight="1">
      <c r="C510" s="259"/>
      <c r="K510" s="259"/>
      <c r="L510" s="259"/>
      <c r="M510" s="259"/>
      <c r="N510" s="259"/>
    </row>
    <row r="511" spans="3:14" ht="12.75" customHeight="1">
      <c r="C511" s="259"/>
      <c r="K511" s="259"/>
      <c r="L511" s="259"/>
      <c r="M511" s="259"/>
      <c r="N511" s="259"/>
    </row>
    <row r="512" spans="3:14" ht="12.75" customHeight="1">
      <c r="C512" s="259"/>
      <c r="K512" s="259"/>
      <c r="L512" s="259"/>
      <c r="M512" s="259"/>
      <c r="N512" s="259"/>
    </row>
    <row r="513" spans="3:14" ht="12.75" customHeight="1">
      <c r="C513" s="259"/>
      <c r="K513" s="259"/>
      <c r="L513" s="259"/>
      <c r="M513" s="259"/>
      <c r="N513" s="259"/>
    </row>
    <row r="514" spans="3:14" ht="12.75" customHeight="1">
      <c r="C514" s="259"/>
      <c r="K514" s="259"/>
      <c r="L514" s="259"/>
      <c r="M514" s="259"/>
      <c r="N514" s="259"/>
    </row>
    <row r="515" spans="3:14" ht="12.75" customHeight="1">
      <c r="C515" s="259"/>
      <c r="K515" s="259"/>
      <c r="L515" s="259"/>
      <c r="M515" s="259"/>
      <c r="N515" s="259"/>
    </row>
    <row r="516" spans="3:14" ht="12.75" customHeight="1">
      <c r="C516" s="259"/>
      <c r="K516" s="259"/>
      <c r="L516" s="259"/>
      <c r="M516" s="259"/>
      <c r="N516" s="259"/>
    </row>
    <row r="517" spans="3:14" ht="12.75" customHeight="1">
      <c r="C517" s="259"/>
      <c r="K517" s="259"/>
      <c r="L517" s="259"/>
      <c r="M517" s="259"/>
      <c r="N517" s="259"/>
    </row>
    <row r="518" spans="3:14" ht="12.75" customHeight="1">
      <c r="C518" s="259"/>
      <c r="K518" s="259"/>
      <c r="L518" s="259"/>
      <c r="M518" s="259"/>
      <c r="N518" s="259"/>
    </row>
    <row r="519" spans="3:14" ht="12.75" customHeight="1">
      <c r="C519" s="259"/>
      <c r="K519" s="259"/>
      <c r="L519" s="259"/>
      <c r="M519" s="259"/>
      <c r="N519" s="259"/>
    </row>
    <row r="520" spans="3:14" ht="12.75" customHeight="1">
      <c r="C520" s="259"/>
      <c r="K520" s="259"/>
      <c r="L520" s="259"/>
      <c r="M520" s="259"/>
      <c r="N520" s="259"/>
    </row>
    <row r="521" spans="3:14" ht="12.75" customHeight="1">
      <c r="C521" s="259"/>
      <c r="K521" s="259"/>
      <c r="L521" s="259"/>
      <c r="M521" s="259"/>
      <c r="N521" s="259"/>
    </row>
    <row r="522" spans="3:14" ht="12.75" customHeight="1">
      <c r="C522" s="259"/>
      <c r="K522" s="259"/>
      <c r="L522" s="259"/>
      <c r="M522" s="259"/>
      <c r="N522" s="259"/>
    </row>
    <row r="523" spans="3:14" ht="12.75" customHeight="1">
      <c r="C523" s="259"/>
      <c r="K523" s="259"/>
      <c r="L523" s="259"/>
      <c r="M523" s="259"/>
      <c r="N523" s="259"/>
    </row>
    <row r="524" spans="3:14" ht="12.75" customHeight="1">
      <c r="C524" s="259"/>
      <c r="K524" s="259"/>
      <c r="L524" s="259"/>
      <c r="M524" s="259"/>
      <c r="N524" s="259"/>
    </row>
    <row r="525" spans="3:14" ht="12.75" customHeight="1">
      <c r="C525" s="259"/>
      <c r="K525" s="259"/>
      <c r="L525" s="259"/>
      <c r="M525" s="259"/>
      <c r="N525" s="259"/>
    </row>
    <row r="526" spans="3:14" ht="12.75" customHeight="1">
      <c r="C526" s="259"/>
      <c r="K526" s="259"/>
      <c r="L526" s="259"/>
      <c r="M526" s="259"/>
      <c r="N526" s="259"/>
    </row>
    <row r="527" spans="3:14" ht="12.75" customHeight="1">
      <c r="C527" s="259"/>
      <c r="K527" s="259"/>
      <c r="L527" s="259"/>
      <c r="M527" s="259"/>
      <c r="N527" s="259"/>
    </row>
    <row r="528" spans="3:14" ht="12.75" customHeight="1">
      <c r="C528" s="259"/>
      <c r="K528" s="259"/>
      <c r="L528" s="259"/>
      <c r="M528" s="259"/>
      <c r="N528" s="259"/>
    </row>
    <row r="529" spans="3:14" ht="12.75" customHeight="1">
      <c r="C529" s="259"/>
      <c r="K529" s="259"/>
      <c r="L529" s="259"/>
      <c r="M529" s="259"/>
      <c r="N529" s="259"/>
    </row>
    <row r="530" spans="3:14" ht="12.75" customHeight="1">
      <c r="C530" s="259"/>
      <c r="K530" s="259"/>
      <c r="L530" s="259"/>
      <c r="M530" s="259"/>
      <c r="N530" s="259"/>
    </row>
    <row r="531" spans="3:14" ht="12.75" customHeight="1">
      <c r="C531" s="259"/>
      <c r="K531" s="259"/>
      <c r="L531" s="259"/>
      <c r="M531" s="259"/>
      <c r="N531" s="259"/>
    </row>
    <row r="532" spans="3:14" ht="12.75" customHeight="1">
      <c r="C532" s="259"/>
      <c r="K532" s="259"/>
      <c r="L532" s="259"/>
      <c r="M532" s="259"/>
      <c r="N532" s="259"/>
    </row>
    <row r="533" spans="3:14" ht="12.75" customHeight="1">
      <c r="C533" s="259"/>
      <c r="K533" s="259"/>
      <c r="L533" s="259"/>
      <c r="M533" s="259"/>
      <c r="N533" s="259"/>
    </row>
    <row r="534" spans="3:14" ht="12.75" customHeight="1">
      <c r="C534" s="259"/>
      <c r="K534" s="259"/>
      <c r="L534" s="259"/>
      <c r="M534" s="259"/>
      <c r="N534" s="259"/>
    </row>
    <row r="535" spans="3:14" ht="12.75" customHeight="1">
      <c r="C535" s="259"/>
      <c r="K535" s="259"/>
      <c r="L535" s="259"/>
      <c r="M535" s="259"/>
      <c r="N535" s="259"/>
    </row>
    <row r="536" spans="3:14" ht="12.75" customHeight="1">
      <c r="C536" s="259"/>
      <c r="K536" s="259"/>
      <c r="L536" s="259"/>
      <c r="M536" s="259"/>
      <c r="N536" s="259"/>
    </row>
    <row r="537" spans="3:14" ht="12.75" customHeight="1">
      <c r="C537" s="259"/>
      <c r="K537" s="259"/>
      <c r="L537" s="259"/>
      <c r="M537" s="259"/>
      <c r="N537" s="259"/>
    </row>
    <row r="538" spans="3:14" ht="12.75" customHeight="1">
      <c r="C538" s="259"/>
      <c r="K538" s="259"/>
      <c r="L538" s="259"/>
      <c r="M538" s="259"/>
      <c r="N538" s="259"/>
    </row>
    <row r="539" spans="3:14" ht="12.75" customHeight="1">
      <c r="C539" s="259"/>
      <c r="K539" s="259"/>
      <c r="L539" s="259"/>
      <c r="M539" s="259"/>
      <c r="N539" s="259"/>
    </row>
    <row r="540" spans="3:14" ht="12.75" customHeight="1">
      <c r="C540" s="259"/>
      <c r="K540" s="259"/>
      <c r="L540" s="259"/>
      <c r="M540" s="259"/>
      <c r="N540" s="259"/>
    </row>
    <row r="541" spans="3:14" ht="12.75" customHeight="1">
      <c r="C541" s="259"/>
      <c r="K541" s="259"/>
      <c r="L541" s="259"/>
      <c r="M541" s="259"/>
      <c r="N541" s="259"/>
    </row>
    <row r="542" spans="3:14" ht="12.75" customHeight="1">
      <c r="C542" s="259"/>
      <c r="K542" s="259"/>
      <c r="L542" s="259"/>
      <c r="M542" s="259"/>
      <c r="N542" s="259"/>
    </row>
    <row r="543" spans="3:14" ht="12.75" customHeight="1">
      <c r="C543" s="259"/>
      <c r="K543" s="259"/>
      <c r="L543" s="259"/>
      <c r="M543" s="259"/>
      <c r="N543" s="259"/>
    </row>
    <row r="544" spans="3:14" ht="12.75" customHeight="1">
      <c r="C544" s="259"/>
      <c r="K544" s="259"/>
      <c r="L544" s="259"/>
      <c r="M544" s="259"/>
      <c r="N544" s="259"/>
    </row>
    <row r="545" spans="3:14" ht="12.75" customHeight="1">
      <c r="C545" s="259"/>
      <c r="K545" s="259"/>
      <c r="L545" s="259"/>
      <c r="M545" s="259"/>
      <c r="N545" s="259"/>
    </row>
    <row r="546" spans="3:14" ht="12.75" customHeight="1">
      <c r="C546" s="259"/>
      <c r="K546" s="259"/>
      <c r="L546" s="259"/>
      <c r="M546" s="259"/>
      <c r="N546" s="259"/>
    </row>
    <row r="547" spans="3:14" ht="12.75" customHeight="1">
      <c r="C547" s="259"/>
      <c r="K547" s="259"/>
      <c r="L547" s="259"/>
      <c r="M547" s="259"/>
      <c r="N547" s="259"/>
    </row>
    <row r="548" spans="3:14" ht="12.75" customHeight="1">
      <c r="C548" s="259"/>
      <c r="K548" s="259"/>
      <c r="L548" s="259"/>
      <c r="M548" s="259"/>
      <c r="N548" s="259"/>
    </row>
    <row r="549" spans="3:14" ht="12.75" customHeight="1">
      <c r="C549" s="259"/>
      <c r="K549" s="259"/>
      <c r="L549" s="259"/>
      <c r="M549" s="259"/>
      <c r="N549" s="259"/>
    </row>
    <row r="550" spans="3:14" ht="12.75" customHeight="1">
      <c r="C550" s="259"/>
      <c r="K550" s="259"/>
      <c r="L550" s="259"/>
      <c r="M550" s="259"/>
      <c r="N550" s="259"/>
    </row>
    <row r="551" spans="3:14" ht="12.75" customHeight="1">
      <c r="C551" s="259"/>
      <c r="K551" s="259"/>
      <c r="L551" s="259"/>
      <c r="M551" s="259"/>
      <c r="N551" s="259"/>
    </row>
    <row r="552" spans="3:14" ht="12.75" customHeight="1">
      <c r="C552" s="259"/>
      <c r="K552" s="259"/>
      <c r="L552" s="259"/>
      <c r="M552" s="259"/>
      <c r="N552" s="259"/>
    </row>
    <row r="553" spans="3:14" ht="12.75" customHeight="1">
      <c r="C553" s="259"/>
      <c r="K553" s="259"/>
      <c r="L553" s="259"/>
      <c r="M553" s="259"/>
      <c r="N553" s="259"/>
    </row>
    <row r="554" spans="3:14" ht="12.75" customHeight="1">
      <c r="C554" s="259"/>
      <c r="K554" s="259"/>
      <c r="L554" s="259"/>
      <c r="M554" s="259"/>
      <c r="N554" s="259"/>
    </row>
    <row r="555" spans="3:14" ht="12.75" customHeight="1">
      <c r="C555" s="259"/>
      <c r="K555" s="259"/>
      <c r="L555" s="259"/>
      <c r="M555" s="259"/>
      <c r="N555" s="259"/>
    </row>
    <row r="556" spans="3:14" ht="12.75" customHeight="1">
      <c r="C556" s="259"/>
      <c r="K556" s="259"/>
      <c r="L556" s="259"/>
      <c r="M556" s="259"/>
      <c r="N556" s="259"/>
    </row>
    <row r="557" spans="3:14" ht="12.75" customHeight="1">
      <c r="C557" s="259"/>
      <c r="K557" s="259"/>
      <c r="L557" s="259"/>
      <c r="M557" s="259"/>
      <c r="N557" s="259"/>
    </row>
    <row r="558" spans="3:14" ht="12.75" customHeight="1">
      <c r="C558" s="259"/>
      <c r="K558" s="259"/>
      <c r="L558" s="259"/>
      <c r="M558" s="259"/>
      <c r="N558" s="259"/>
    </row>
    <row r="559" spans="3:14" ht="12.75" customHeight="1">
      <c r="C559" s="259"/>
      <c r="K559" s="259"/>
      <c r="L559" s="259"/>
      <c r="M559" s="259"/>
      <c r="N559" s="259"/>
    </row>
    <row r="560" spans="3:14" ht="12.75" customHeight="1">
      <c r="C560" s="259"/>
      <c r="K560" s="259"/>
      <c r="L560" s="259"/>
      <c r="M560" s="259"/>
      <c r="N560" s="259"/>
    </row>
    <row r="561" spans="3:14" ht="12.75" customHeight="1">
      <c r="C561" s="259"/>
      <c r="K561" s="259"/>
      <c r="L561" s="259"/>
      <c r="M561" s="259"/>
      <c r="N561" s="259"/>
    </row>
    <row r="562" spans="3:14" ht="12.75" customHeight="1">
      <c r="C562" s="259"/>
      <c r="K562" s="259"/>
      <c r="L562" s="259"/>
      <c r="M562" s="259"/>
      <c r="N562" s="259"/>
    </row>
    <row r="563" spans="3:14" ht="12.75" customHeight="1">
      <c r="C563" s="259"/>
      <c r="K563" s="259"/>
      <c r="L563" s="259"/>
      <c r="M563" s="259"/>
      <c r="N563" s="259"/>
    </row>
    <row r="564" spans="3:14" ht="12.75" customHeight="1">
      <c r="C564" s="259"/>
      <c r="K564" s="259"/>
      <c r="L564" s="259"/>
      <c r="M564" s="259"/>
      <c r="N564" s="259"/>
    </row>
    <row r="565" spans="3:14" ht="12.75" customHeight="1">
      <c r="C565" s="259"/>
      <c r="K565" s="259"/>
      <c r="L565" s="259"/>
      <c r="M565" s="259"/>
      <c r="N565" s="259"/>
    </row>
    <row r="566" spans="3:14" ht="12.75" customHeight="1">
      <c r="C566" s="259"/>
      <c r="K566" s="259"/>
      <c r="L566" s="259"/>
      <c r="M566" s="259"/>
      <c r="N566" s="259"/>
    </row>
    <row r="567" spans="3:14" ht="12.75" customHeight="1">
      <c r="C567" s="259"/>
      <c r="K567" s="259"/>
      <c r="L567" s="259"/>
      <c r="M567" s="259"/>
      <c r="N567" s="259"/>
    </row>
    <row r="568" spans="3:14" ht="12.75" customHeight="1">
      <c r="C568" s="259"/>
      <c r="K568" s="259"/>
      <c r="L568" s="259"/>
      <c r="M568" s="259"/>
      <c r="N568" s="259"/>
    </row>
    <row r="569" spans="3:14" ht="12.75" customHeight="1">
      <c r="C569" s="259"/>
      <c r="K569" s="259"/>
      <c r="L569" s="259"/>
      <c r="M569" s="259"/>
      <c r="N569" s="259"/>
    </row>
    <row r="570" spans="3:14" ht="12.75" customHeight="1">
      <c r="C570" s="259"/>
      <c r="K570" s="259"/>
      <c r="L570" s="259"/>
      <c r="M570" s="259"/>
      <c r="N570" s="259"/>
    </row>
    <row r="571" spans="3:14" ht="12.75" customHeight="1">
      <c r="C571" s="259"/>
      <c r="K571" s="259"/>
      <c r="L571" s="259"/>
      <c r="M571" s="259"/>
      <c r="N571" s="259"/>
    </row>
    <row r="572" spans="3:14" ht="12.75" customHeight="1">
      <c r="C572" s="259"/>
      <c r="K572" s="259"/>
      <c r="L572" s="259"/>
      <c r="M572" s="259"/>
      <c r="N572" s="259"/>
    </row>
    <row r="573" spans="3:14" ht="12.75" customHeight="1">
      <c r="C573" s="259"/>
      <c r="K573" s="259"/>
      <c r="L573" s="259"/>
      <c r="M573" s="259"/>
      <c r="N573" s="259"/>
    </row>
    <row r="574" spans="3:14" ht="12.75" customHeight="1">
      <c r="C574" s="259"/>
      <c r="K574" s="259"/>
      <c r="L574" s="259"/>
      <c r="M574" s="259"/>
      <c r="N574" s="259"/>
    </row>
    <row r="575" spans="3:14" ht="12.75" customHeight="1">
      <c r="C575" s="259"/>
      <c r="K575" s="259"/>
      <c r="L575" s="259"/>
      <c r="M575" s="259"/>
      <c r="N575" s="259"/>
    </row>
    <row r="576" spans="3:14" ht="12.75" customHeight="1">
      <c r="C576" s="259"/>
      <c r="K576" s="259"/>
      <c r="L576" s="259"/>
      <c r="M576" s="259"/>
      <c r="N576" s="259"/>
    </row>
    <row r="577" spans="3:14" ht="12.75" customHeight="1">
      <c r="C577" s="259"/>
      <c r="K577" s="259"/>
      <c r="L577" s="259"/>
      <c r="M577" s="259"/>
      <c r="N577" s="259"/>
    </row>
    <row r="578" spans="3:14" ht="12.75" customHeight="1">
      <c r="C578" s="259"/>
      <c r="K578" s="259"/>
      <c r="L578" s="259"/>
      <c r="M578" s="259"/>
      <c r="N578" s="259"/>
    </row>
    <row r="579" spans="3:14" ht="12.75" customHeight="1">
      <c r="C579" s="259"/>
      <c r="K579" s="259"/>
      <c r="L579" s="259"/>
      <c r="M579" s="259"/>
      <c r="N579" s="259"/>
    </row>
    <row r="580" spans="3:14" ht="12.75" customHeight="1">
      <c r="C580" s="259"/>
      <c r="K580" s="259"/>
      <c r="L580" s="259"/>
      <c r="M580" s="259"/>
      <c r="N580" s="259"/>
    </row>
    <row r="581" spans="3:14" ht="12.75" customHeight="1">
      <c r="C581" s="259"/>
      <c r="K581" s="259"/>
      <c r="L581" s="259"/>
      <c r="M581" s="259"/>
      <c r="N581" s="259"/>
    </row>
    <row r="582" spans="3:14" ht="12.75" customHeight="1">
      <c r="C582" s="259"/>
      <c r="K582" s="259"/>
      <c r="L582" s="259"/>
      <c r="M582" s="259"/>
      <c r="N582" s="259"/>
    </row>
    <row r="583" spans="3:14" ht="12.75" customHeight="1">
      <c r="C583" s="259"/>
      <c r="K583" s="259"/>
      <c r="L583" s="259"/>
      <c r="M583" s="259"/>
      <c r="N583" s="259"/>
    </row>
    <row r="584" spans="3:14" ht="12.75" customHeight="1">
      <c r="C584" s="259"/>
      <c r="K584" s="259"/>
      <c r="L584" s="259"/>
      <c r="M584" s="259"/>
      <c r="N584" s="259"/>
    </row>
    <row r="585" spans="3:14" ht="12.75" customHeight="1">
      <c r="C585" s="259"/>
      <c r="K585" s="259"/>
      <c r="L585" s="259"/>
      <c r="M585" s="259"/>
      <c r="N585" s="259"/>
    </row>
    <row r="586" spans="3:14" ht="12.75" customHeight="1">
      <c r="C586" s="259"/>
      <c r="K586" s="259"/>
      <c r="L586" s="259"/>
      <c r="M586" s="259"/>
      <c r="N586" s="259"/>
    </row>
    <row r="587" spans="3:14" ht="12.75" customHeight="1">
      <c r="C587" s="259"/>
      <c r="K587" s="259"/>
      <c r="L587" s="259"/>
      <c r="M587" s="259"/>
      <c r="N587" s="259"/>
    </row>
    <row r="588" spans="3:14" ht="12.75" customHeight="1">
      <c r="C588" s="259"/>
      <c r="K588" s="259"/>
      <c r="L588" s="259"/>
      <c r="M588" s="259"/>
      <c r="N588" s="259"/>
    </row>
    <row r="589" spans="3:14" ht="12.75" customHeight="1">
      <c r="C589" s="259"/>
      <c r="K589" s="259"/>
      <c r="L589" s="259"/>
      <c r="M589" s="259"/>
      <c r="N589" s="259"/>
    </row>
    <row r="590" spans="3:14" ht="12.75" customHeight="1">
      <c r="C590" s="259"/>
      <c r="K590" s="259"/>
      <c r="L590" s="259"/>
      <c r="M590" s="259"/>
      <c r="N590" s="259"/>
    </row>
    <row r="591" spans="3:14" ht="12.75" customHeight="1">
      <c r="C591" s="259"/>
      <c r="K591" s="259"/>
      <c r="L591" s="259"/>
      <c r="M591" s="259"/>
      <c r="N591" s="259"/>
    </row>
    <row r="592" spans="3:14" ht="12.75" customHeight="1">
      <c r="C592" s="259"/>
      <c r="K592" s="259"/>
      <c r="L592" s="259"/>
      <c r="M592" s="259"/>
      <c r="N592" s="259"/>
    </row>
    <row r="593" spans="3:14" ht="12.75" customHeight="1">
      <c r="C593" s="259"/>
      <c r="K593" s="259"/>
      <c r="L593" s="259"/>
      <c r="M593" s="259"/>
      <c r="N593" s="259"/>
    </row>
    <row r="594" spans="3:14" ht="12.75" customHeight="1">
      <c r="C594" s="259"/>
      <c r="K594" s="259"/>
      <c r="L594" s="259"/>
      <c r="M594" s="259"/>
      <c r="N594" s="259"/>
    </row>
    <row r="595" spans="3:14" ht="12.75" customHeight="1">
      <c r="C595" s="259"/>
      <c r="K595" s="259"/>
      <c r="L595" s="259"/>
      <c r="M595" s="259"/>
      <c r="N595" s="259"/>
    </row>
    <row r="596" spans="3:14" ht="12.75" customHeight="1">
      <c r="C596" s="259"/>
      <c r="K596" s="259"/>
      <c r="L596" s="259"/>
      <c r="M596" s="259"/>
      <c r="N596" s="259"/>
    </row>
    <row r="597" spans="3:14" ht="12.75" customHeight="1">
      <c r="C597" s="259"/>
      <c r="K597" s="259"/>
      <c r="L597" s="259"/>
      <c r="M597" s="259"/>
      <c r="N597" s="259"/>
    </row>
    <row r="598" spans="3:14" ht="12.75" customHeight="1">
      <c r="C598" s="259"/>
      <c r="K598" s="259"/>
      <c r="L598" s="259"/>
      <c r="M598" s="259"/>
      <c r="N598" s="259"/>
    </row>
    <row r="599" spans="3:14" ht="12.75" customHeight="1">
      <c r="C599" s="259"/>
      <c r="K599" s="259"/>
      <c r="L599" s="259"/>
      <c r="M599" s="259"/>
      <c r="N599" s="259"/>
    </row>
    <row r="600" spans="3:14" ht="12.75" customHeight="1">
      <c r="C600" s="259"/>
      <c r="K600" s="259"/>
      <c r="L600" s="259"/>
      <c r="M600" s="259"/>
      <c r="N600" s="259"/>
    </row>
    <row r="601" spans="3:14" ht="12.75" customHeight="1">
      <c r="C601" s="259"/>
      <c r="K601" s="259"/>
      <c r="L601" s="259"/>
      <c r="M601" s="259"/>
      <c r="N601" s="259"/>
    </row>
    <row r="602" spans="3:14" ht="12.75" customHeight="1">
      <c r="C602" s="259"/>
      <c r="K602" s="259"/>
      <c r="L602" s="259"/>
      <c r="M602" s="259"/>
      <c r="N602" s="259"/>
    </row>
    <row r="603" spans="3:14" ht="12.75" customHeight="1">
      <c r="C603" s="259"/>
      <c r="K603" s="259"/>
      <c r="L603" s="259"/>
      <c r="M603" s="259"/>
      <c r="N603" s="259"/>
    </row>
    <row r="604" spans="3:14" ht="12.75" customHeight="1">
      <c r="C604" s="259"/>
      <c r="K604" s="259"/>
      <c r="L604" s="259"/>
      <c r="M604" s="259"/>
      <c r="N604" s="259"/>
    </row>
    <row r="605" spans="3:14" ht="12.75" customHeight="1">
      <c r="C605" s="259"/>
      <c r="K605" s="259"/>
      <c r="L605" s="259"/>
      <c r="M605" s="259"/>
      <c r="N605" s="259"/>
    </row>
    <row r="606" spans="3:14" ht="12.75" customHeight="1">
      <c r="C606" s="259"/>
      <c r="K606" s="259"/>
      <c r="L606" s="259"/>
      <c r="M606" s="259"/>
      <c r="N606" s="259"/>
    </row>
    <row r="607" spans="3:14" ht="12.75" customHeight="1">
      <c r="C607" s="259"/>
      <c r="K607" s="259"/>
      <c r="L607" s="259"/>
      <c r="M607" s="259"/>
      <c r="N607" s="259"/>
    </row>
    <row r="608" spans="3:14" ht="12.75" customHeight="1">
      <c r="C608" s="259"/>
      <c r="K608" s="259"/>
      <c r="L608" s="259"/>
      <c r="M608" s="259"/>
      <c r="N608" s="259"/>
    </row>
    <row r="609" spans="3:14" ht="12.75" customHeight="1">
      <c r="C609" s="259"/>
      <c r="K609" s="259"/>
      <c r="L609" s="259"/>
      <c r="M609" s="259"/>
      <c r="N609" s="259"/>
    </row>
    <row r="610" spans="3:14" ht="12.75" customHeight="1">
      <c r="C610" s="259"/>
      <c r="K610" s="259"/>
      <c r="L610" s="259"/>
      <c r="M610" s="259"/>
      <c r="N610" s="259"/>
    </row>
    <row r="611" spans="3:14" ht="12.75" customHeight="1">
      <c r="C611" s="259"/>
      <c r="K611" s="259"/>
      <c r="L611" s="259"/>
      <c r="M611" s="259"/>
      <c r="N611" s="259"/>
    </row>
    <row r="612" spans="3:14" ht="12.75" customHeight="1">
      <c r="C612" s="259"/>
      <c r="K612" s="259"/>
      <c r="L612" s="259"/>
      <c r="M612" s="259"/>
      <c r="N612" s="259"/>
    </row>
    <row r="613" spans="3:14" ht="12.75" customHeight="1">
      <c r="C613" s="259"/>
      <c r="K613" s="259"/>
      <c r="L613" s="259"/>
      <c r="M613" s="259"/>
      <c r="N613" s="259"/>
    </row>
    <row r="614" spans="3:14" ht="12.75" customHeight="1">
      <c r="C614" s="259"/>
      <c r="K614" s="259"/>
      <c r="L614" s="259"/>
      <c r="M614" s="259"/>
      <c r="N614" s="259"/>
    </row>
    <row r="615" spans="3:14" ht="12.75" customHeight="1">
      <c r="C615" s="259"/>
      <c r="K615" s="259"/>
      <c r="L615" s="259"/>
      <c r="M615" s="259"/>
      <c r="N615" s="259"/>
    </row>
    <row r="616" spans="3:14" ht="12.75" customHeight="1">
      <c r="C616" s="259"/>
      <c r="K616" s="259"/>
      <c r="L616" s="259"/>
      <c r="M616" s="259"/>
      <c r="N616" s="259"/>
    </row>
    <row r="617" spans="3:14" ht="12.75" customHeight="1">
      <c r="C617" s="259"/>
      <c r="K617" s="259"/>
      <c r="L617" s="259"/>
      <c r="M617" s="259"/>
      <c r="N617" s="259"/>
    </row>
    <row r="618" spans="3:14" ht="12.75" customHeight="1">
      <c r="C618" s="259"/>
      <c r="K618" s="259"/>
      <c r="L618" s="259"/>
      <c r="M618" s="259"/>
      <c r="N618" s="259"/>
    </row>
    <row r="619" spans="3:14" ht="12.75" customHeight="1">
      <c r="C619" s="259"/>
      <c r="K619" s="259"/>
      <c r="L619" s="259"/>
      <c r="M619" s="259"/>
      <c r="N619" s="259"/>
    </row>
    <row r="620" spans="3:14" ht="12.75" customHeight="1">
      <c r="C620" s="259"/>
      <c r="K620" s="259"/>
      <c r="L620" s="259"/>
      <c r="M620" s="259"/>
      <c r="N620" s="259"/>
    </row>
    <row r="621" spans="3:14" ht="12.75" customHeight="1">
      <c r="C621" s="259"/>
      <c r="K621" s="259"/>
      <c r="L621" s="259"/>
      <c r="M621" s="259"/>
      <c r="N621" s="259"/>
    </row>
    <row r="622" spans="3:14" ht="12.75" customHeight="1">
      <c r="C622" s="259"/>
      <c r="K622" s="259"/>
      <c r="L622" s="259"/>
      <c r="M622" s="259"/>
      <c r="N622" s="259"/>
    </row>
    <row r="623" spans="3:14" ht="12.75" customHeight="1">
      <c r="C623" s="259"/>
      <c r="K623" s="259"/>
      <c r="L623" s="259"/>
      <c r="M623" s="259"/>
      <c r="N623" s="259"/>
    </row>
    <row r="624" spans="3:14" ht="12.75" customHeight="1">
      <c r="C624" s="259"/>
      <c r="K624" s="259"/>
      <c r="L624" s="259"/>
      <c r="M624" s="259"/>
      <c r="N624" s="259"/>
    </row>
    <row r="625" spans="3:14" ht="12.75" customHeight="1">
      <c r="C625" s="259"/>
      <c r="K625" s="259"/>
      <c r="L625" s="259"/>
      <c r="M625" s="259"/>
      <c r="N625" s="259"/>
    </row>
    <row r="626" spans="3:14" ht="12.75" customHeight="1">
      <c r="C626" s="259"/>
      <c r="K626" s="259"/>
      <c r="L626" s="259"/>
      <c r="M626" s="259"/>
      <c r="N626" s="259"/>
    </row>
    <row r="627" spans="3:14" ht="12.75" customHeight="1">
      <c r="C627" s="259"/>
      <c r="K627" s="259"/>
      <c r="L627" s="259"/>
      <c r="M627" s="259"/>
      <c r="N627" s="259"/>
    </row>
    <row r="628" spans="3:14" ht="12.75" customHeight="1">
      <c r="C628" s="259"/>
      <c r="K628" s="259"/>
      <c r="L628" s="259"/>
      <c r="M628" s="259"/>
      <c r="N628" s="259"/>
    </row>
    <row r="629" spans="3:14" ht="12.75" customHeight="1">
      <c r="C629" s="259"/>
      <c r="K629" s="259"/>
      <c r="L629" s="259"/>
      <c r="M629" s="259"/>
      <c r="N629" s="259"/>
    </row>
    <row r="630" spans="3:14" ht="12.75" customHeight="1">
      <c r="C630" s="259"/>
      <c r="K630" s="259"/>
      <c r="L630" s="259"/>
      <c r="M630" s="259"/>
      <c r="N630" s="259"/>
    </row>
    <row r="631" spans="3:14" ht="12.75" customHeight="1">
      <c r="C631" s="259"/>
      <c r="K631" s="259"/>
      <c r="L631" s="259"/>
      <c r="M631" s="259"/>
      <c r="N631" s="259"/>
    </row>
    <row r="632" spans="3:14" ht="12.75" customHeight="1">
      <c r="C632" s="259"/>
      <c r="K632" s="259"/>
      <c r="L632" s="259"/>
      <c r="M632" s="259"/>
      <c r="N632" s="259"/>
    </row>
    <row r="633" spans="3:14" ht="12.75" customHeight="1">
      <c r="C633" s="259"/>
      <c r="K633" s="259"/>
      <c r="L633" s="259"/>
      <c r="M633" s="259"/>
      <c r="N633" s="259"/>
    </row>
    <row r="634" spans="3:14" ht="12.75" customHeight="1">
      <c r="C634" s="259"/>
      <c r="K634" s="259"/>
      <c r="L634" s="259"/>
      <c r="M634" s="259"/>
      <c r="N634" s="259"/>
    </row>
    <row r="635" spans="3:14" ht="12.75" customHeight="1">
      <c r="C635" s="259"/>
      <c r="K635" s="259"/>
      <c r="L635" s="259"/>
      <c r="M635" s="259"/>
      <c r="N635" s="259"/>
    </row>
    <row r="636" spans="3:14" ht="12.75" customHeight="1">
      <c r="C636" s="259"/>
      <c r="K636" s="259"/>
      <c r="L636" s="259"/>
      <c r="M636" s="259"/>
      <c r="N636" s="259"/>
    </row>
    <row r="637" spans="3:14" ht="12.75" customHeight="1">
      <c r="C637" s="259"/>
      <c r="K637" s="259"/>
      <c r="L637" s="259"/>
      <c r="M637" s="259"/>
      <c r="N637" s="259"/>
    </row>
    <row r="638" spans="3:14" ht="12.75" customHeight="1">
      <c r="C638" s="259"/>
      <c r="K638" s="259"/>
      <c r="L638" s="259"/>
      <c r="M638" s="259"/>
      <c r="N638" s="259"/>
    </row>
    <row r="639" spans="3:14" ht="12.75" customHeight="1">
      <c r="C639" s="259"/>
      <c r="K639" s="259"/>
      <c r="L639" s="259"/>
      <c r="M639" s="259"/>
      <c r="N639" s="259"/>
    </row>
    <row r="640" spans="3:14" ht="12.75" customHeight="1">
      <c r="C640" s="259"/>
      <c r="K640" s="259"/>
      <c r="L640" s="259"/>
      <c r="M640" s="259"/>
      <c r="N640" s="259"/>
    </row>
    <row r="641" spans="3:14" ht="12.75" customHeight="1">
      <c r="C641" s="259"/>
      <c r="K641" s="259"/>
      <c r="L641" s="259"/>
      <c r="M641" s="259"/>
      <c r="N641" s="259"/>
    </row>
    <row r="642" spans="3:14" ht="12.75" customHeight="1">
      <c r="C642" s="259"/>
      <c r="K642" s="259"/>
      <c r="L642" s="259"/>
      <c r="M642" s="259"/>
      <c r="N642" s="259"/>
    </row>
    <row r="643" spans="3:14" ht="12.75" customHeight="1">
      <c r="C643" s="259"/>
      <c r="K643" s="259"/>
      <c r="L643" s="259"/>
      <c r="M643" s="259"/>
      <c r="N643" s="259"/>
    </row>
    <row r="644" spans="3:14" ht="12.75" customHeight="1">
      <c r="C644" s="259"/>
      <c r="K644" s="259"/>
      <c r="L644" s="259"/>
      <c r="M644" s="259"/>
      <c r="N644" s="259"/>
    </row>
    <row r="645" spans="3:14" ht="12.75" customHeight="1">
      <c r="C645" s="259"/>
      <c r="K645" s="259"/>
      <c r="L645" s="259"/>
      <c r="M645" s="259"/>
      <c r="N645" s="259"/>
    </row>
    <row r="646" spans="3:14" ht="12.75" customHeight="1">
      <c r="C646" s="259"/>
      <c r="K646" s="259"/>
      <c r="L646" s="259"/>
      <c r="M646" s="259"/>
      <c r="N646" s="259"/>
    </row>
    <row r="647" spans="3:14" ht="12.75" customHeight="1">
      <c r="C647" s="259"/>
      <c r="K647" s="259"/>
      <c r="L647" s="259"/>
      <c r="M647" s="259"/>
      <c r="N647" s="259"/>
    </row>
    <row r="648" spans="3:14" ht="12.75" customHeight="1">
      <c r="C648" s="259"/>
      <c r="K648" s="259"/>
      <c r="L648" s="259"/>
      <c r="M648" s="259"/>
      <c r="N648" s="259"/>
    </row>
    <row r="649" spans="3:14" ht="12.75" customHeight="1">
      <c r="C649" s="259"/>
      <c r="K649" s="259"/>
      <c r="L649" s="259"/>
      <c r="M649" s="259"/>
      <c r="N649" s="259"/>
    </row>
    <row r="650" spans="3:14" ht="12.75" customHeight="1">
      <c r="C650" s="259"/>
      <c r="K650" s="259"/>
      <c r="L650" s="259"/>
      <c r="M650" s="259"/>
      <c r="N650" s="259"/>
    </row>
    <row r="651" spans="3:14" ht="12.75" customHeight="1">
      <c r="C651" s="259"/>
      <c r="K651" s="259"/>
      <c r="L651" s="259"/>
      <c r="M651" s="259"/>
      <c r="N651" s="259"/>
    </row>
    <row r="652" spans="3:14" ht="12.75" customHeight="1">
      <c r="C652" s="259"/>
      <c r="K652" s="259"/>
      <c r="L652" s="259"/>
      <c r="M652" s="259"/>
      <c r="N652" s="259"/>
    </row>
    <row r="653" spans="3:14" ht="12.75" customHeight="1">
      <c r="C653" s="259"/>
      <c r="K653" s="259"/>
      <c r="L653" s="259"/>
      <c r="M653" s="259"/>
      <c r="N653" s="259"/>
    </row>
    <row r="654" spans="3:14" ht="12.75" customHeight="1">
      <c r="C654" s="259"/>
      <c r="K654" s="259"/>
      <c r="L654" s="259"/>
      <c r="M654" s="259"/>
      <c r="N654" s="259"/>
    </row>
    <row r="655" spans="3:14" ht="12.75" customHeight="1">
      <c r="C655" s="259"/>
      <c r="K655" s="259"/>
      <c r="L655" s="259"/>
      <c r="M655" s="259"/>
      <c r="N655" s="259"/>
    </row>
    <row r="656" spans="3:14" ht="12.75" customHeight="1">
      <c r="C656" s="259"/>
      <c r="K656" s="259"/>
      <c r="L656" s="259"/>
      <c r="M656" s="259"/>
      <c r="N656" s="259"/>
    </row>
    <row r="657" spans="3:14" ht="12.75" customHeight="1">
      <c r="C657" s="259"/>
      <c r="K657" s="259"/>
      <c r="L657" s="259"/>
      <c r="M657" s="259"/>
      <c r="N657" s="259"/>
    </row>
    <row r="658" spans="3:14" ht="12.75" customHeight="1">
      <c r="C658" s="259"/>
      <c r="K658" s="259"/>
      <c r="L658" s="259"/>
      <c r="M658" s="259"/>
      <c r="N658" s="259"/>
    </row>
    <row r="659" spans="3:14" ht="12.75" customHeight="1">
      <c r="C659" s="259"/>
      <c r="K659" s="259"/>
      <c r="L659" s="259"/>
      <c r="M659" s="259"/>
      <c r="N659" s="259"/>
    </row>
    <row r="660" spans="3:14" ht="12.75" customHeight="1">
      <c r="C660" s="259"/>
      <c r="K660" s="259"/>
      <c r="L660" s="259"/>
      <c r="M660" s="259"/>
      <c r="N660" s="259"/>
    </row>
    <row r="661" spans="3:14" ht="12.75" customHeight="1">
      <c r="C661" s="259"/>
      <c r="K661" s="259"/>
      <c r="L661" s="259"/>
      <c r="M661" s="259"/>
      <c r="N661" s="259"/>
    </row>
    <row r="662" spans="3:14" ht="12.75" customHeight="1">
      <c r="C662" s="259"/>
      <c r="K662" s="259"/>
      <c r="L662" s="259"/>
      <c r="M662" s="259"/>
      <c r="N662" s="259"/>
    </row>
    <row r="663" spans="3:14" ht="12.75" customHeight="1">
      <c r="C663" s="259"/>
      <c r="K663" s="259"/>
      <c r="L663" s="259"/>
      <c r="M663" s="259"/>
      <c r="N663" s="259"/>
    </row>
    <row r="664" spans="3:14" ht="12.75" customHeight="1">
      <c r="C664" s="259"/>
      <c r="K664" s="259"/>
      <c r="L664" s="259"/>
      <c r="M664" s="259"/>
      <c r="N664" s="259"/>
    </row>
    <row r="665" spans="3:14" ht="12.75" customHeight="1">
      <c r="C665" s="259"/>
      <c r="K665" s="259"/>
      <c r="L665" s="259"/>
      <c r="M665" s="259"/>
      <c r="N665" s="259"/>
    </row>
    <row r="666" spans="3:14" ht="12.75" customHeight="1">
      <c r="C666" s="259"/>
      <c r="K666" s="259"/>
      <c r="L666" s="259"/>
      <c r="M666" s="259"/>
      <c r="N666" s="259"/>
    </row>
    <row r="667" spans="3:14" ht="12.75" customHeight="1">
      <c r="C667" s="259"/>
      <c r="K667" s="259"/>
      <c r="L667" s="259"/>
      <c r="M667" s="259"/>
      <c r="N667" s="259"/>
    </row>
    <row r="668" spans="3:14" ht="12.75" customHeight="1">
      <c r="C668" s="259"/>
      <c r="K668" s="259"/>
      <c r="L668" s="259"/>
      <c r="M668" s="259"/>
      <c r="N668" s="259"/>
    </row>
    <row r="669" spans="3:14" ht="12.75" customHeight="1">
      <c r="C669" s="259"/>
      <c r="K669" s="259"/>
      <c r="L669" s="259"/>
      <c r="M669" s="259"/>
      <c r="N669" s="259"/>
    </row>
    <row r="670" spans="3:14" ht="12.75" customHeight="1">
      <c r="C670" s="259"/>
      <c r="K670" s="259"/>
      <c r="L670" s="259"/>
      <c r="M670" s="259"/>
      <c r="N670" s="259"/>
    </row>
    <row r="671" spans="3:14" ht="12.75" customHeight="1">
      <c r="C671" s="259"/>
      <c r="K671" s="259"/>
      <c r="L671" s="259"/>
      <c r="M671" s="259"/>
      <c r="N671" s="259"/>
    </row>
    <row r="672" spans="3:14" ht="12.75" customHeight="1">
      <c r="C672" s="259"/>
      <c r="K672" s="259"/>
      <c r="L672" s="259"/>
      <c r="M672" s="259"/>
      <c r="N672" s="259"/>
    </row>
    <row r="673" spans="3:14" ht="12.75" customHeight="1">
      <c r="C673" s="259"/>
      <c r="K673" s="259"/>
      <c r="L673" s="259"/>
      <c r="M673" s="259"/>
      <c r="N673" s="259"/>
    </row>
    <row r="674" spans="3:14" ht="12.75" customHeight="1">
      <c r="C674" s="259"/>
      <c r="K674" s="259"/>
      <c r="L674" s="259"/>
      <c r="M674" s="259"/>
      <c r="N674" s="259"/>
    </row>
    <row r="675" spans="3:14" ht="12.75" customHeight="1">
      <c r="C675" s="259"/>
      <c r="K675" s="259"/>
      <c r="L675" s="259"/>
      <c r="M675" s="259"/>
      <c r="N675" s="259"/>
    </row>
    <row r="676" spans="3:14" ht="12.75" customHeight="1">
      <c r="C676" s="259"/>
      <c r="K676" s="259"/>
      <c r="L676" s="259"/>
      <c r="M676" s="259"/>
      <c r="N676" s="259"/>
    </row>
    <row r="677" spans="3:14" ht="12.75" customHeight="1">
      <c r="C677" s="259"/>
      <c r="K677" s="259"/>
      <c r="L677" s="259"/>
      <c r="M677" s="259"/>
      <c r="N677" s="259"/>
    </row>
    <row r="678" spans="3:14" ht="12.75" customHeight="1">
      <c r="C678" s="259"/>
      <c r="K678" s="259"/>
      <c r="L678" s="259"/>
      <c r="M678" s="259"/>
      <c r="N678" s="259"/>
    </row>
    <row r="679" spans="3:14" ht="12.75" customHeight="1">
      <c r="C679" s="259"/>
      <c r="K679" s="259"/>
      <c r="L679" s="259"/>
      <c r="M679" s="259"/>
      <c r="N679" s="259"/>
    </row>
    <row r="680" spans="3:14" ht="12.75" customHeight="1">
      <c r="C680" s="259"/>
      <c r="K680" s="259"/>
      <c r="L680" s="259"/>
      <c r="M680" s="259"/>
      <c r="N680" s="259"/>
    </row>
    <row r="681" spans="3:14" ht="12.75" customHeight="1">
      <c r="C681" s="259"/>
      <c r="K681" s="259"/>
      <c r="L681" s="259"/>
      <c r="M681" s="259"/>
      <c r="N681" s="259"/>
    </row>
    <row r="682" spans="3:14" ht="12.75" customHeight="1">
      <c r="C682" s="259"/>
      <c r="K682" s="259"/>
      <c r="L682" s="259"/>
      <c r="M682" s="259"/>
      <c r="N682" s="259"/>
    </row>
    <row r="683" spans="3:14" ht="12.75" customHeight="1">
      <c r="C683" s="259"/>
      <c r="K683" s="259"/>
      <c r="L683" s="259"/>
      <c r="M683" s="259"/>
      <c r="N683" s="259"/>
    </row>
    <row r="684" spans="3:14" ht="12.75" customHeight="1">
      <c r="C684" s="259"/>
      <c r="K684" s="259"/>
      <c r="L684" s="259"/>
      <c r="M684" s="259"/>
      <c r="N684" s="259"/>
    </row>
    <row r="685" spans="3:14" ht="12.75" customHeight="1">
      <c r="C685" s="259"/>
      <c r="K685" s="259"/>
      <c r="L685" s="259"/>
      <c r="M685" s="259"/>
      <c r="N685" s="259"/>
    </row>
    <row r="686" spans="3:14" ht="12.75" customHeight="1">
      <c r="C686" s="259"/>
      <c r="K686" s="259"/>
      <c r="L686" s="259"/>
      <c r="M686" s="259"/>
      <c r="N686" s="259"/>
    </row>
    <row r="687" spans="3:14" ht="12.75" customHeight="1">
      <c r="C687" s="259"/>
      <c r="K687" s="259"/>
      <c r="L687" s="259"/>
      <c r="M687" s="259"/>
      <c r="N687" s="259"/>
    </row>
    <row r="688" spans="3:14" ht="12.75" customHeight="1">
      <c r="C688" s="259"/>
      <c r="K688" s="259"/>
      <c r="L688" s="259"/>
      <c r="M688" s="259"/>
      <c r="N688" s="259"/>
    </row>
    <row r="689" spans="3:14" ht="12.75" customHeight="1">
      <c r="C689" s="259"/>
      <c r="K689" s="259"/>
      <c r="L689" s="259"/>
      <c r="M689" s="259"/>
      <c r="N689" s="259"/>
    </row>
    <row r="690" spans="3:14" ht="12.75" customHeight="1">
      <c r="C690" s="259"/>
      <c r="K690" s="259"/>
      <c r="L690" s="259"/>
      <c r="M690" s="259"/>
      <c r="N690" s="259"/>
    </row>
    <row r="691" spans="3:14" ht="12.75" customHeight="1">
      <c r="C691" s="259"/>
      <c r="K691" s="259"/>
      <c r="L691" s="259"/>
      <c r="M691" s="259"/>
      <c r="N691" s="259"/>
    </row>
    <row r="692" spans="3:14" ht="12.75" customHeight="1">
      <c r="C692" s="259"/>
      <c r="K692" s="259"/>
      <c r="L692" s="259"/>
      <c r="M692" s="259"/>
      <c r="N692" s="259"/>
    </row>
    <row r="693" spans="3:14" ht="12.75" customHeight="1">
      <c r="C693" s="259"/>
      <c r="K693" s="259"/>
      <c r="L693" s="259"/>
      <c r="M693" s="259"/>
      <c r="N693" s="259"/>
    </row>
    <row r="694" spans="3:14" ht="12.75" customHeight="1">
      <c r="C694" s="259"/>
      <c r="K694" s="259"/>
      <c r="L694" s="259"/>
      <c r="M694" s="259"/>
      <c r="N694" s="259"/>
    </row>
    <row r="695" spans="3:14" ht="12.75" customHeight="1">
      <c r="C695" s="259"/>
      <c r="K695" s="259"/>
      <c r="L695" s="259"/>
      <c r="M695" s="259"/>
      <c r="N695" s="259"/>
    </row>
    <row r="696" spans="3:14" ht="12.75" customHeight="1">
      <c r="C696" s="259"/>
      <c r="K696" s="259"/>
      <c r="L696" s="259"/>
      <c r="M696" s="259"/>
      <c r="N696" s="259"/>
    </row>
    <row r="697" spans="3:14" ht="12.75" customHeight="1">
      <c r="C697" s="259"/>
      <c r="K697" s="259"/>
      <c r="L697" s="259"/>
      <c r="M697" s="259"/>
      <c r="N697" s="259"/>
    </row>
    <row r="698" spans="3:14" ht="12.75" customHeight="1">
      <c r="C698" s="259"/>
      <c r="K698" s="259"/>
      <c r="L698" s="259"/>
      <c r="M698" s="259"/>
      <c r="N698" s="259"/>
    </row>
    <row r="699" spans="3:14" ht="12.75" customHeight="1">
      <c r="C699" s="259"/>
      <c r="K699" s="259"/>
      <c r="L699" s="259"/>
      <c r="M699" s="259"/>
      <c r="N699" s="259"/>
    </row>
    <row r="700" spans="3:14" ht="12.75" customHeight="1">
      <c r="C700" s="259"/>
      <c r="K700" s="259"/>
      <c r="L700" s="259"/>
      <c r="M700" s="259"/>
      <c r="N700" s="259"/>
    </row>
    <row r="701" spans="3:14" ht="12.75" customHeight="1">
      <c r="C701" s="259"/>
      <c r="K701" s="259"/>
      <c r="L701" s="259"/>
      <c r="M701" s="259"/>
      <c r="N701" s="259"/>
    </row>
    <row r="702" spans="3:14" ht="12.75" customHeight="1">
      <c r="C702" s="259"/>
      <c r="K702" s="259"/>
      <c r="L702" s="259"/>
      <c r="M702" s="259"/>
      <c r="N702" s="259"/>
    </row>
    <row r="703" spans="3:14" ht="12.75" customHeight="1">
      <c r="C703" s="259"/>
      <c r="K703" s="259"/>
      <c r="L703" s="259"/>
      <c r="M703" s="259"/>
      <c r="N703" s="259"/>
    </row>
    <row r="704" spans="3:14" ht="12.75" customHeight="1">
      <c r="C704" s="259"/>
      <c r="K704" s="259"/>
      <c r="L704" s="259"/>
      <c r="M704" s="259"/>
      <c r="N704" s="259"/>
    </row>
    <row r="705" spans="3:14" ht="12.75" customHeight="1">
      <c r="C705" s="259"/>
      <c r="K705" s="259"/>
      <c r="L705" s="259"/>
      <c r="M705" s="259"/>
      <c r="N705" s="259"/>
    </row>
    <row r="706" spans="3:14" ht="12.75" customHeight="1">
      <c r="C706" s="259"/>
      <c r="K706" s="259"/>
      <c r="L706" s="259"/>
      <c r="M706" s="259"/>
      <c r="N706" s="259"/>
    </row>
    <row r="707" spans="3:14" ht="12.75" customHeight="1">
      <c r="C707" s="259"/>
      <c r="K707" s="259"/>
      <c r="L707" s="259"/>
      <c r="M707" s="259"/>
      <c r="N707" s="259"/>
    </row>
    <row r="708" spans="3:14" ht="12.75" customHeight="1">
      <c r="C708" s="259"/>
      <c r="K708" s="259"/>
      <c r="L708" s="259"/>
      <c r="M708" s="259"/>
      <c r="N708" s="259"/>
    </row>
    <row r="709" spans="3:14" ht="12.75" customHeight="1">
      <c r="C709" s="259"/>
      <c r="K709" s="259"/>
      <c r="L709" s="259"/>
      <c r="M709" s="259"/>
      <c r="N709" s="259"/>
    </row>
    <row r="710" spans="3:14" ht="12.75" customHeight="1">
      <c r="C710" s="259"/>
      <c r="K710" s="259"/>
      <c r="L710" s="259"/>
      <c r="M710" s="259"/>
      <c r="N710" s="259"/>
    </row>
    <row r="711" spans="3:14" ht="12.75" customHeight="1">
      <c r="C711" s="259"/>
      <c r="K711" s="259"/>
      <c r="L711" s="259"/>
      <c r="M711" s="259"/>
      <c r="N711" s="259"/>
    </row>
    <row r="712" spans="3:14" ht="12.75" customHeight="1">
      <c r="C712" s="259"/>
      <c r="K712" s="259"/>
      <c r="L712" s="259"/>
      <c r="M712" s="259"/>
      <c r="N712" s="259"/>
    </row>
    <row r="713" spans="3:14" ht="12.75" customHeight="1">
      <c r="C713" s="259"/>
      <c r="K713" s="259"/>
      <c r="L713" s="259"/>
      <c r="M713" s="259"/>
      <c r="N713" s="259"/>
    </row>
    <row r="714" spans="3:14" ht="12.75" customHeight="1">
      <c r="C714" s="259"/>
      <c r="K714" s="259"/>
      <c r="L714" s="259"/>
      <c r="M714" s="259"/>
      <c r="N714" s="259"/>
    </row>
    <row r="715" spans="3:14" ht="12.75" customHeight="1">
      <c r="C715" s="259"/>
      <c r="K715" s="259"/>
      <c r="L715" s="259"/>
      <c r="M715" s="259"/>
      <c r="N715" s="259"/>
    </row>
    <row r="716" spans="3:14" ht="12.75" customHeight="1">
      <c r="C716" s="259"/>
      <c r="K716" s="259"/>
      <c r="L716" s="259"/>
      <c r="M716" s="259"/>
      <c r="N716" s="259"/>
    </row>
    <row r="717" spans="3:14" ht="12.75" customHeight="1">
      <c r="C717" s="259"/>
      <c r="K717" s="259"/>
      <c r="L717" s="259"/>
      <c r="M717" s="259"/>
      <c r="N717" s="259"/>
    </row>
    <row r="718" spans="3:14" ht="12.75" customHeight="1">
      <c r="C718" s="259"/>
      <c r="K718" s="259"/>
      <c r="L718" s="259"/>
      <c r="M718" s="259"/>
      <c r="N718" s="259"/>
    </row>
    <row r="719" spans="3:14" ht="12.75" customHeight="1">
      <c r="C719" s="259"/>
      <c r="K719" s="259"/>
      <c r="L719" s="259"/>
      <c r="M719" s="259"/>
      <c r="N719" s="259"/>
    </row>
    <row r="720" spans="3:14" ht="12.75" customHeight="1">
      <c r="C720" s="259"/>
      <c r="K720" s="259"/>
      <c r="L720" s="259"/>
      <c r="M720" s="259"/>
      <c r="N720" s="259"/>
    </row>
    <row r="721" spans="3:14" ht="12.75" customHeight="1">
      <c r="C721" s="259"/>
      <c r="K721" s="259"/>
      <c r="L721" s="259"/>
      <c r="M721" s="259"/>
      <c r="N721" s="259"/>
    </row>
    <row r="722" spans="3:14" ht="12.75" customHeight="1">
      <c r="C722" s="259"/>
      <c r="K722" s="259"/>
      <c r="L722" s="259"/>
      <c r="M722" s="259"/>
      <c r="N722" s="259"/>
    </row>
    <row r="723" spans="3:14" ht="12.75" customHeight="1">
      <c r="C723" s="259"/>
      <c r="K723" s="259"/>
      <c r="L723" s="259"/>
      <c r="M723" s="259"/>
      <c r="N723" s="259"/>
    </row>
    <row r="724" spans="3:14" ht="12.75" customHeight="1">
      <c r="C724" s="259"/>
      <c r="K724" s="259"/>
      <c r="L724" s="259"/>
      <c r="M724" s="259"/>
      <c r="N724" s="259"/>
    </row>
    <row r="725" spans="3:14" ht="12.75" customHeight="1">
      <c r="C725" s="259"/>
      <c r="K725" s="259"/>
      <c r="L725" s="259"/>
      <c r="M725" s="259"/>
      <c r="N725" s="259"/>
    </row>
    <row r="726" spans="3:14" ht="12.75" customHeight="1">
      <c r="C726" s="259"/>
      <c r="K726" s="259"/>
      <c r="L726" s="259"/>
      <c r="M726" s="259"/>
      <c r="N726" s="259"/>
    </row>
    <row r="727" spans="3:14" ht="12.75" customHeight="1">
      <c r="C727" s="259"/>
      <c r="K727" s="259"/>
      <c r="L727" s="259"/>
      <c r="M727" s="259"/>
      <c r="N727" s="259"/>
    </row>
    <row r="728" spans="3:14" ht="12.75" customHeight="1">
      <c r="C728" s="259"/>
      <c r="K728" s="259"/>
      <c r="L728" s="259"/>
      <c r="M728" s="259"/>
      <c r="N728" s="259"/>
    </row>
    <row r="729" spans="3:14" ht="12.75" customHeight="1">
      <c r="C729" s="259"/>
      <c r="K729" s="259"/>
      <c r="L729" s="259"/>
      <c r="M729" s="259"/>
      <c r="N729" s="259"/>
    </row>
    <row r="730" spans="3:14" ht="12.75" customHeight="1">
      <c r="C730" s="259"/>
      <c r="K730" s="259"/>
      <c r="L730" s="259"/>
      <c r="M730" s="259"/>
      <c r="N730" s="259"/>
    </row>
    <row r="731" spans="3:14" ht="12.75" customHeight="1">
      <c r="C731" s="259"/>
      <c r="K731" s="259"/>
      <c r="L731" s="259"/>
      <c r="M731" s="259"/>
      <c r="N731" s="259"/>
    </row>
    <row r="732" spans="3:14" ht="12.75" customHeight="1">
      <c r="C732" s="259"/>
      <c r="K732" s="259"/>
      <c r="L732" s="259"/>
      <c r="M732" s="259"/>
      <c r="N732" s="259"/>
    </row>
    <row r="733" spans="3:14" ht="12.75" customHeight="1">
      <c r="C733" s="259"/>
      <c r="K733" s="259"/>
      <c r="L733" s="259"/>
      <c r="M733" s="259"/>
      <c r="N733" s="259"/>
    </row>
    <row r="734" spans="3:14" ht="12.75" customHeight="1">
      <c r="C734" s="259"/>
      <c r="K734" s="259"/>
      <c r="L734" s="259"/>
      <c r="M734" s="259"/>
      <c r="N734" s="259"/>
    </row>
    <row r="735" spans="3:14" ht="12.75" customHeight="1">
      <c r="C735" s="259"/>
      <c r="K735" s="259"/>
      <c r="L735" s="259"/>
      <c r="M735" s="259"/>
      <c r="N735" s="259"/>
    </row>
    <row r="736" spans="3:14" ht="12.75" customHeight="1">
      <c r="C736" s="259"/>
      <c r="K736" s="259"/>
      <c r="L736" s="259"/>
      <c r="M736" s="259"/>
      <c r="N736" s="259"/>
    </row>
    <row r="737" spans="3:14" ht="12.75" customHeight="1">
      <c r="C737" s="259"/>
      <c r="K737" s="259"/>
      <c r="L737" s="259"/>
      <c r="M737" s="259"/>
      <c r="N737" s="259"/>
    </row>
    <row r="738" spans="3:14" ht="12.75" customHeight="1">
      <c r="C738" s="259"/>
      <c r="K738" s="259"/>
      <c r="L738" s="259"/>
      <c r="M738" s="259"/>
      <c r="N738" s="259"/>
    </row>
    <row r="739" spans="3:14" ht="12.75" customHeight="1">
      <c r="C739" s="259"/>
      <c r="K739" s="259"/>
      <c r="L739" s="259"/>
      <c r="M739" s="259"/>
      <c r="N739" s="259"/>
    </row>
    <row r="740" spans="3:14" ht="12.75" customHeight="1">
      <c r="C740" s="259"/>
      <c r="K740" s="259"/>
      <c r="L740" s="259"/>
      <c r="M740" s="259"/>
      <c r="N740" s="259"/>
    </row>
    <row r="741" spans="3:14" ht="12.75" customHeight="1">
      <c r="C741" s="259"/>
      <c r="K741" s="259"/>
      <c r="L741" s="259"/>
      <c r="M741" s="259"/>
      <c r="N741" s="259"/>
    </row>
    <row r="742" spans="3:14" ht="12.75" customHeight="1">
      <c r="C742" s="259"/>
      <c r="K742" s="259"/>
      <c r="L742" s="259"/>
      <c r="M742" s="259"/>
      <c r="N742" s="259"/>
    </row>
    <row r="743" spans="3:14" ht="12.75" customHeight="1">
      <c r="C743" s="259"/>
      <c r="K743" s="259"/>
      <c r="L743" s="259"/>
      <c r="M743" s="259"/>
      <c r="N743" s="259"/>
    </row>
    <row r="744" spans="3:14" ht="12.75" customHeight="1">
      <c r="C744" s="259"/>
      <c r="K744" s="259"/>
      <c r="L744" s="259"/>
      <c r="M744" s="259"/>
      <c r="N744" s="259"/>
    </row>
    <row r="745" spans="3:14" ht="12.75" customHeight="1">
      <c r="C745" s="259"/>
      <c r="K745" s="259"/>
      <c r="L745" s="259"/>
      <c r="M745" s="259"/>
      <c r="N745" s="259"/>
    </row>
    <row r="746" spans="3:14" ht="12.75" customHeight="1">
      <c r="C746" s="259"/>
      <c r="K746" s="259"/>
      <c r="L746" s="259"/>
      <c r="M746" s="259"/>
      <c r="N746" s="259"/>
    </row>
    <row r="747" spans="3:14" ht="12.75" customHeight="1">
      <c r="C747" s="259"/>
      <c r="K747" s="259"/>
      <c r="L747" s="259"/>
      <c r="M747" s="259"/>
      <c r="N747" s="259"/>
    </row>
    <row r="748" spans="3:14" ht="12.75" customHeight="1">
      <c r="C748" s="259"/>
      <c r="K748" s="259"/>
      <c r="L748" s="259"/>
      <c r="M748" s="259"/>
      <c r="N748" s="259"/>
    </row>
    <row r="749" spans="3:14" ht="12.75" customHeight="1">
      <c r="C749" s="259"/>
      <c r="K749" s="259"/>
      <c r="L749" s="259"/>
      <c r="M749" s="259"/>
      <c r="N749" s="259"/>
    </row>
    <row r="750" spans="3:14" ht="12.75" customHeight="1">
      <c r="C750" s="259"/>
      <c r="K750" s="259"/>
      <c r="L750" s="259"/>
      <c r="M750" s="259"/>
      <c r="N750" s="259"/>
    </row>
    <row r="751" spans="3:14" ht="12.75" customHeight="1">
      <c r="C751" s="259"/>
      <c r="K751" s="259"/>
      <c r="L751" s="259"/>
      <c r="M751" s="259"/>
      <c r="N751" s="259"/>
    </row>
    <row r="752" spans="3:14" ht="12.75" customHeight="1">
      <c r="C752" s="259"/>
      <c r="K752" s="259"/>
      <c r="L752" s="259"/>
      <c r="M752" s="259"/>
      <c r="N752" s="259"/>
    </row>
    <row r="753" spans="3:14" ht="12.75" customHeight="1">
      <c r="C753" s="259"/>
      <c r="K753" s="259"/>
      <c r="L753" s="259"/>
      <c r="M753" s="259"/>
      <c r="N753" s="259"/>
    </row>
    <row r="754" spans="3:14" ht="12.75" customHeight="1">
      <c r="C754" s="259"/>
      <c r="K754" s="259"/>
      <c r="L754" s="259"/>
      <c r="M754" s="259"/>
      <c r="N754" s="259"/>
    </row>
    <row r="755" spans="3:14" ht="12.75" customHeight="1">
      <c r="C755" s="259"/>
      <c r="K755" s="259"/>
      <c r="L755" s="259"/>
      <c r="M755" s="259"/>
      <c r="N755" s="259"/>
    </row>
    <row r="756" spans="3:14" ht="12.75" customHeight="1">
      <c r="C756" s="259"/>
      <c r="K756" s="259"/>
      <c r="L756" s="259"/>
      <c r="M756" s="259"/>
      <c r="N756" s="259"/>
    </row>
    <row r="757" spans="3:14" ht="12.75" customHeight="1">
      <c r="C757" s="259"/>
      <c r="K757" s="259"/>
      <c r="L757" s="259"/>
      <c r="M757" s="259"/>
      <c r="N757" s="259"/>
    </row>
    <row r="758" spans="3:14" ht="12.75" customHeight="1">
      <c r="C758" s="259"/>
      <c r="K758" s="259"/>
      <c r="L758" s="259"/>
      <c r="M758" s="259"/>
      <c r="N758" s="259"/>
    </row>
    <row r="759" spans="3:14" ht="12.75" customHeight="1">
      <c r="C759" s="259"/>
      <c r="K759" s="259"/>
      <c r="L759" s="259"/>
      <c r="M759" s="259"/>
      <c r="N759" s="259"/>
    </row>
    <row r="760" spans="3:14" ht="12.75" customHeight="1">
      <c r="C760" s="259"/>
      <c r="K760" s="259"/>
      <c r="L760" s="259"/>
      <c r="M760" s="259"/>
      <c r="N760" s="259"/>
    </row>
    <row r="761" spans="3:14" ht="12.75" customHeight="1">
      <c r="C761" s="259"/>
      <c r="K761" s="259"/>
      <c r="L761" s="259"/>
      <c r="M761" s="259"/>
      <c r="N761" s="259"/>
    </row>
    <row r="762" spans="3:14" ht="12.75" customHeight="1">
      <c r="C762" s="259"/>
      <c r="K762" s="259"/>
      <c r="L762" s="259"/>
      <c r="M762" s="259"/>
      <c r="N762" s="259"/>
    </row>
    <row r="763" spans="3:14" ht="12.75" customHeight="1">
      <c r="C763" s="259"/>
      <c r="K763" s="259"/>
      <c r="L763" s="259"/>
      <c r="M763" s="259"/>
      <c r="N763" s="259"/>
    </row>
    <row r="764" spans="3:14" ht="12.75" customHeight="1">
      <c r="C764" s="259"/>
      <c r="K764" s="259"/>
      <c r="L764" s="259"/>
      <c r="M764" s="259"/>
      <c r="N764" s="259"/>
    </row>
    <row r="765" spans="3:14" ht="12.75" customHeight="1">
      <c r="C765" s="259"/>
      <c r="K765" s="259"/>
      <c r="L765" s="259"/>
      <c r="M765" s="259"/>
      <c r="N765" s="259"/>
    </row>
    <row r="766" spans="3:14" ht="12.75" customHeight="1">
      <c r="C766" s="259"/>
      <c r="K766" s="259"/>
      <c r="L766" s="259"/>
      <c r="M766" s="259"/>
      <c r="N766" s="259"/>
    </row>
    <row r="767" spans="3:14" ht="12.75" customHeight="1">
      <c r="C767" s="259"/>
      <c r="K767" s="259"/>
      <c r="L767" s="259"/>
      <c r="M767" s="259"/>
      <c r="N767" s="259"/>
    </row>
    <row r="768" spans="3:14" ht="12.75" customHeight="1">
      <c r="C768" s="259"/>
      <c r="K768" s="259"/>
      <c r="L768" s="259"/>
      <c r="M768" s="259"/>
      <c r="N768" s="259"/>
    </row>
    <row r="769" spans="3:14" ht="12.75" customHeight="1">
      <c r="C769" s="259"/>
      <c r="K769" s="259"/>
      <c r="L769" s="259"/>
      <c r="M769" s="259"/>
      <c r="N769" s="259"/>
    </row>
    <row r="770" spans="3:14" ht="12.75" customHeight="1">
      <c r="C770" s="259"/>
      <c r="K770" s="259"/>
      <c r="L770" s="259"/>
      <c r="M770" s="259"/>
      <c r="N770" s="259"/>
    </row>
    <row r="771" spans="3:14" ht="12.75" customHeight="1">
      <c r="C771" s="259"/>
      <c r="K771" s="259"/>
      <c r="L771" s="259"/>
      <c r="M771" s="259"/>
      <c r="N771" s="259"/>
    </row>
    <row r="772" spans="3:14" ht="12.75" customHeight="1">
      <c r="C772" s="259"/>
      <c r="K772" s="259"/>
      <c r="L772" s="259"/>
      <c r="M772" s="259"/>
      <c r="N772" s="259"/>
    </row>
    <row r="773" spans="3:14" ht="12.75" customHeight="1">
      <c r="C773" s="259"/>
      <c r="K773" s="259"/>
      <c r="L773" s="259"/>
      <c r="M773" s="259"/>
      <c r="N773" s="259"/>
    </row>
    <row r="774" spans="3:14" ht="12.75" customHeight="1">
      <c r="C774" s="259"/>
      <c r="K774" s="259"/>
      <c r="L774" s="259"/>
      <c r="M774" s="259"/>
      <c r="N774" s="259"/>
    </row>
    <row r="775" spans="3:14" ht="12.75" customHeight="1">
      <c r="C775" s="259"/>
      <c r="K775" s="259"/>
      <c r="L775" s="259"/>
      <c r="M775" s="259"/>
      <c r="N775" s="259"/>
    </row>
    <row r="776" spans="3:14" ht="12.75" customHeight="1">
      <c r="C776" s="259"/>
      <c r="K776" s="259"/>
      <c r="L776" s="259"/>
      <c r="M776" s="259"/>
      <c r="N776" s="259"/>
    </row>
    <row r="777" spans="3:14" ht="12.75" customHeight="1">
      <c r="C777" s="259"/>
      <c r="K777" s="259"/>
      <c r="L777" s="259"/>
      <c r="M777" s="259"/>
      <c r="N777" s="259"/>
    </row>
    <row r="778" spans="3:14" ht="12.75" customHeight="1">
      <c r="C778" s="259"/>
      <c r="K778" s="259"/>
      <c r="L778" s="259"/>
      <c r="M778" s="259"/>
      <c r="N778" s="259"/>
    </row>
    <row r="779" spans="3:14" ht="12.75" customHeight="1">
      <c r="C779" s="259"/>
      <c r="K779" s="259"/>
      <c r="L779" s="259"/>
      <c r="M779" s="259"/>
      <c r="N779" s="259"/>
    </row>
    <row r="780" spans="3:14" ht="12.75" customHeight="1">
      <c r="C780" s="259"/>
      <c r="K780" s="259"/>
      <c r="L780" s="259"/>
      <c r="M780" s="259"/>
      <c r="N780" s="259"/>
    </row>
    <row r="781" spans="3:14" ht="12.75" customHeight="1">
      <c r="C781" s="259"/>
      <c r="K781" s="259"/>
      <c r="L781" s="259"/>
      <c r="M781" s="259"/>
      <c r="N781" s="259"/>
    </row>
    <row r="782" spans="3:14" ht="12.75" customHeight="1">
      <c r="C782" s="259"/>
      <c r="K782" s="259"/>
      <c r="L782" s="259"/>
      <c r="M782" s="259"/>
      <c r="N782" s="259"/>
    </row>
    <row r="783" spans="3:14" ht="12.75" customHeight="1">
      <c r="C783" s="259"/>
      <c r="K783" s="259"/>
      <c r="L783" s="259"/>
      <c r="M783" s="259"/>
      <c r="N783" s="259"/>
    </row>
    <row r="784" spans="3:14" ht="12.75" customHeight="1">
      <c r="C784" s="259"/>
      <c r="K784" s="259"/>
      <c r="L784" s="259"/>
      <c r="M784" s="259"/>
      <c r="N784" s="259"/>
    </row>
    <row r="785" spans="3:14" ht="12.75" customHeight="1">
      <c r="C785" s="259"/>
      <c r="K785" s="259"/>
      <c r="L785" s="259"/>
      <c r="M785" s="259"/>
      <c r="N785" s="259"/>
    </row>
    <row r="786" spans="3:14" ht="12.75" customHeight="1">
      <c r="C786" s="259"/>
      <c r="K786" s="259"/>
      <c r="L786" s="259"/>
      <c r="M786" s="259"/>
      <c r="N786" s="259"/>
    </row>
    <row r="787" spans="3:14" ht="12.75" customHeight="1">
      <c r="C787" s="259"/>
      <c r="K787" s="259"/>
      <c r="L787" s="259"/>
      <c r="M787" s="259"/>
      <c r="N787" s="259"/>
    </row>
    <row r="788" spans="3:14" ht="12.75" customHeight="1">
      <c r="C788" s="259"/>
      <c r="K788" s="259"/>
      <c r="L788" s="259"/>
      <c r="M788" s="259"/>
      <c r="N788" s="259"/>
    </row>
    <row r="789" spans="3:14" ht="12.75" customHeight="1">
      <c r="C789" s="259"/>
      <c r="K789" s="259"/>
      <c r="L789" s="259"/>
      <c r="M789" s="259"/>
      <c r="N789" s="259"/>
    </row>
    <row r="790" spans="3:14" ht="12.75" customHeight="1">
      <c r="C790" s="259"/>
      <c r="K790" s="259"/>
      <c r="L790" s="259"/>
      <c r="M790" s="259"/>
      <c r="N790" s="259"/>
    </row>
    <row r="791" spans="3:14" ht="12.75" customHeight="1">
      <c r="C791" s="259"/>
      <c r="K791" s="259"/>
      <c r="L791" s="259"/>
      <c r="M791" s="259"/>
      <c r="N791" s="259"/>
    </row>
    <row r="792" spans="3:14" ht="12.75" customHeight="1">
      <c r="C792" s="259"/>
      <c r="K792" s="259"/>
      <c r="L792" s="259"/>
      <c r="M792" s="259"/>
      <c r="N792" s="259"/>
    </row>
    <row r="793" spans="3:14" ht="12.75" customHeight="1">
      <c r="C793" s="259"/>
      <c r="K793" s="259"/>
      <c r="L793" s="259"/>
      <c r="M793" s="259"/>
      <c r="N793" s="259"/>
    </row>
    <row r="794" spans="3:14" ht="12.75" customHeight="1">
      <c r="C794" s="259"/>
      <c r="K794" s="259"/>
      <c r="L794" s="259"/>
      <c r="M794" s="259"/>
      <c r="N794" s="259"/>
    </row>
    <row r="795" spans="3:14" ht="12.75" customHeight="1">
      <c r="C795" s="259"/>
      <c r="K795" s="259"/>
      <c r="L795" s="259"/>
      <c r="M795" s="259"/>
      <c r="N795" s="259"/>
    </row>
    <row r="796" spans="3:14" ht="12.75" customHeight="1">
      <c r="C796" s="259"/>
      <c r="K796" s="259"/>
      <c r="L796" s="259"/>
      <c r="M796" s="259"/>
      <c r="N796" s="259"/>
    </row>
    <row r="797" spans="3:14" ht="12.75" customHeight="1">
      <c r="C797" s="259"/>
      <c r="K797" s="259"/>
      <c r="L797" s="259"/>
      <c r="M797" s="259"/>
      <c r="N797" s="259"/>
    </row>
    <row r="798" spans="3:14" ht="12.75" customHeight="1">
      <c r="C798" s="259"/>
      <c r="K798" s="259"/>
      <c r="L798" s="259"/>
      <c r="M798" s="259"/>
      <c r="N798" s="259"/>
    </row>
    <row r="799" spans="3:14" ht="12.75" customHeight="1">
      <c r="C799" s="259"/>
      <c r="K799" s="259"/>
      <c r="L799" s="259"/>
      <c r="M799" s="259"/>
      <c r="N799" s="259"/>
    </row>
    <row r="800" spans="3:14" ht="12.75" customHeight="1">
      <c r="C800" s="259"/>
      <c r="K800" s="259"/>
      <c r="L800" s="259"/>
      <c r="M800" s="259"/>
      <c r="N800" s="259"/>
    </row>
    <row r="801" spans="3:14" ht="12.75" customHeight="1">
      <c r="C801" s="259"/>
      <c r="K801" s="259"/>
      <c r="L801" s="259"/>
      <c r="M801" s="259"/>
      <c r="N801" s="259"/>
    </row>
    <row r="802" spans="3:14" ht="12.75" customHeight="1">
      <c r="C802" s="259"/>
      <c r="K802" s="259"/>
      <c r="L802" s="259"/>
      <c r="M802" s="259"/>
      <c r="N802" s="259"/>
    </row>
    <row r="803" spans="3:14" ht="12.75" customHeight="1">
      <c r="C803" s="259"/>
      <c r="K803" s="259"/>
      <c r="L803" s="259"/>
      <c r="M803" s="259"/>
      <c r="N803" s="259"/>
    </row>
    <row r="804" spans="3:14" ht="12.75" customHeight="1">
      <c r="C804" s="259"/>
      <c r="K804" s="259"/>
      <c r="L804" s="259"/>
      <c r="M804" s="259"/>
      <c r="N804" s="259"/>
    </row>
    <row r="805" spans="3:14" ht="12.75" customHeight="1">
      <c r="C805" s="259"/>
      <c r="K805" s="259"/>
      <c r="L805" s="259"/>
      <c r="M805" s="259"/>
      <c r="N805" s="259"/>
    </row>
    <row r="806" spans="3:14" ht="12.75" customHeight="1">
      <c r="C806" s="259"/>
      <c r="K806" s="259"/>
      <c r="L806" s="259"/>
      <c r="M806" s="259"/>
      <c r="N806" s="259"/>
    </row>
    <row r="807" spans="3:14" ht="12.75" customHeight="1">
      <c r="C807" s="259"/>
      <c r="K807" s="259"/>
      <c r="L807" s="259"/>
      <c r="M807" s="259"/>
      <c r="N807" s="259"/>
    </row>
    <row r="808" spans="3:14" ht="12.75" customHeight="1">
      <c r="C808" s="259"/>
      <c r="K808" s="259"/>
      <c r="L808" s="259"/>
      <c r="M808" s="259"/>
      <c r="N808" s="259"/>
    </row>
    <row r="809" spans="3:14" ht="12.75" customHeight="1">
      <c r="C809" s="259"/>
      <c r="K809" s="259"/>
      <c r="L809" s="259"/>
      <c r="M809" s="259"/>
      <c r="N809" s="259"/>
    </row>
    <row r="810" spans="3:14" ht="12.75" customHeight="1">
      <c r="C810" s="259"/>
      <c r="K810" s="259"/>
      <c r="L810" s="259"/>
      <c r="M810" s="259"/>
      <c r="N810" s="259"/>
    </row>
    <row r="811" spans="3:14" ht="12.75" customHeight="1">
      <c r="C811" s="259"/>
      <c r="K811" s="259"/>
      <c r="L811" s="259"/>
      <c r="M811" s="259"/>
      <c r="N811" s="259"/>
    </row>
    <row r="812" spans="3:14" ht="12.75" customHeight="1">
      <c r="C812" s="259"/>
      <c r="K812" s="259"/>
      <c r="L812" s="259"/>
      <c r="M812" s="259"/>
      <c r="N812" s="259"/>
    </row>
    <row r="813" spans="3:14" ht="12.75" customHeight="1">
      <c r="C813" s="259"/>
      <c r="K813" s="259"/>
      <c r="L813" s="259"/>
      <c r="M813" s="259"/>
      <c r="N813" s="259"/>
    </row>
    <row r="814" spans="3:14" ht="12.75" customHeight="1">
      <c r="C814" s="259"/>
      <c r="K814" s="259"/>
      <c r="L814" s="259"/>
      <c r="M814" s="259"/>
      <c r="N814" s="259"/>
    </row>
    <row r="815" spans="3:14" ht="12.75" customHeight="1">
      <c r="C815" s="259"/>
      <c r="K815" s="259"/>
      <c r="L815" s="259"/>
      <c r="M815" s="259"/>
      <c r="N815" s="259"/>
    </row>
    <row r="816" spans="3:14" ht="12.75" customHeight="1">
      <c r="C816" s="259"/>
      <c r="K816" s="259"/>
      <c r="L816" s="259"/>
      <c r="M816" s="259"/>
      <c r="N816" s="259"/>
    </row>
    <row r="817" spans="3:14" ht="12.75" customHeight="1">
      <c r="C817" s="259"/>
      <c r="K817" s="259"/>
      <c r="L817" s="259"/>
      <c r="M817" s="259"/>
      <c r="N817" s="259"/>
    </row>
    <row r="818" spans="3:14" ht="12.75" customHeight="1">
      <c r="C818" s="259"/>
      <c r="K818" s="259"/>
      <c r="L818" s="259"/>
      <c r="M818" s="259"/>
      <c r="N818" s="259"/>
    </row>
    <row r="819" spans="3:14" ht="12.75" customHeight="1">
      <c r="C819" s="259"/>
      <c r="K819" s="259"/>
      <c r="L819" s="259"/>
      <c r="M819" s="259"/>
      <c r="N819" s="259"/>
    </row>
    <row r="820" spans="3:14" ht="12.75" customHeight="1">
      <c r="C820" s="259"/>
      <c r="K820" s="259"/>
      <c r="L820" s="259"/>
      <c r="M820" s="259"/>
      <c r="N820" s="259"/>
    </row>
    <row r="821" spans="3:14" ht="12.75" customHeight="1">
      <c r="C821" s="259"/>
      <c r="K821" s="259"/>
      <c r="L821" s="259"/>
      <c r="M821" s="259"/>
      <c r="N821" s="259"/>
    </row>
    <row r="822" spans="3:14" ht="12.75" customHeight="1">
      <c r="C822" s="259"/>
      <c r="K822" s="259"/>
      <c r="L822" s="259"/>
      <c r="M822" s="259"/>
      <c r="N822" s="259"/>
    </row>
    <row r="823" spans="3:14" ht="12.75" customHeight="1">
      <c r="C823" s="259"/>
      <c r="K823" s="259"/>
      <c r="L823" s="259"/>
      <c r="M823" s="259"/>
      <c r="N823" s="259"/>
    </row>
    <row r="824" spans="3:14" ht="12.75" customHeight="1">
      <c r="C824" s="259"/>
      <c r="K824" s="259"/>
      <c r="L824" s="259"/>
      <c r="M824" s="259"/>
      <c r="N824" s="259"/>
    </row>
    <row r="825" spans="3:14" ht="12.75" customHeight="1">
      <c r="C825" s="259"/>
      <c r="K825" s="259"/>
      <c r="L825" s="259"/>
      <c r="M825" s="259"/>
      <c r="N825" s="259"/>
    </row>
    <row r="826" spans="3:14" ht="12.75" customHeight="1">
      <c r="C826" s="259"/>
      <c r="K826" s="259"/>
      <c r="L826" s="259"/>
      <c r="M826" s="259"/>
      <c r="N826" s="259"/>
    </row>
    <row r="827" spans="3:14" ht="12.75" customHeight="1">
      <c r="C827" s="259"/>
      <c r="K827" s="259"/>
      <c r="L827" s="259"/>
      <c r="M827" s="259"/>
      <c r="N827" s="259"/>
    </row>
    <row r="828" spans="3:14" ht="12.75" customHeight="1">
      <c r="C828" s="259"/>
      <c r="K828" s="259"/>
      <c r="L828" s="259"/>
      <c r="M828" s="259"/>
      <c r="N828" s="259"/>
    </row>
    <row r="829" spans="3:14" ht="12.75" customHeight="1">
      <c r="C829" s="259"/>
      <c r="K829" s="259"/>
      <c r="L829" s="259"/>
      <c r="M829" s="259"/>
      <c r="N829" s="259"/>
    </row>
    <row r="830" spans="3:14" ht="12.75" customHeight="1">
      <c r="C830" s="259"/>
      <c r="K830" s="259"/>
      <c r="L830" s="259"/>
      <c r="M830" s="259"/>
      <c r="N830" s="259"/>
    </row>
    <row r="831" spans="3:14" ht="12.75" customHeight="1">
      <c r="C831" s="259"/>
      <c r="K831" s="259"/>
      <c r="L831" s="259"/>
      <c r="M831" s="259"/>
      <c r="N831" s="259"/>
    </row>
    <row r="832" spans="3:14" ht="12.75" customHeight="1">
      <c r="C832" s="259"/>
      <c r="K832" s="259"/>
      <c r="L832" s="259"/>
      <c r="M832" s="259"/>
      <c r="N832" s="259"/>
    </row>
    <row r="833" spans="3:14" ht="12.75" customHeight="1">
      <c r="C833" s="259"/>
      <c r="K833" s="259"/>
      <c r="L833" s="259"/>
      <c r="M833" s="259"/>
      <c r="N833" s="259"/>
    </row>
    <row r="834" spans="3:14" ht="12.75" customHeight="1">
      <c r="C834" s="259"/>
      <c r="K834" s="259"/>
      <c r="L834" s="259"/>
      <c r="M834" s="259"/>
      <c r="N834" s="259"/>
    </row>
    <row r="835" spans="3:14" ht="12.75" customHeight="1">
      <c r="C835" s="259"/>
      <c r="K835" s="259"/>
      <c r="L835" s="259"/>
      <c r="M835" s="259"/>
      <c r="N835" s="259"/>
    </row>
    <row r="836" spans="3:14" ht="12.75" customHeight="1">
      <c r="C836" s="259"/>
      <c r="K836" s="259"/>
      <c r="L836" s="259"/>
      <c r="M836" s="259"/>
      <c r="N836" s="259"/>
    </row>
    <row r="837" spans="3:14" ht="12.75" customHeight="1">
      <c r="C837" s="259"/>
      <c r="K837" s="259"/>
      <c r="L837" s="259"/>
      <c r="M837" s="259"/>
      <c r="N837" s="259"/>
    </row>
    <row r="838" spans="3:14" ht="12.75" customHeight="1">
      <c r="C838" s="259"/>
      <c r="K838" s="259"/>
      <c r="L838" s="259"/>
      <c r="M838" s="259"/>
      <c r="N838" s="259"/>
    </row>
    <row r="839" spans="3:14" ht="12.75" customHeight="1">
      <c r="C839" s="259"/>
      <c r="K839" s="259"/>
      <c r="L839" s="259"/>
      <c r="M839" s="259"/>
      <c r="N839" s="259"/>
    </row>
    <row r="840" spans="3:14" ht="12.75" customHeight="1">
      <c r="C840" s="259"/>
      <c r="K840" s="259"/>
      <c r="L840" s="259"/>
      <c r="M840" s="259"/>
      <c r="N840" s="259"/>
    </row>
    <row r="841" spans="3:14" ht="12.75" customHeight="1">
      <c r="C841" s="259"/>
      <c r="K841" s="259"/>
      <c r="L841" s="259"/>
      <c r="M841" s="259"/>
      <c r="N841" s="259"/>
    </row>
    <row r="842" spans="3:14" ht="12.75" customHeight="1">
      <c r="C842" s="259"/>
      <c r="K842" s="259"/>
      <c r="L842" s="259"/>
      <c r="M842" s="259"/>
      <c r="N842" s="259"/>
    </row>
    <row r="843" spans="3:14" ht="12.75" customHeight="1">
      <c r="C843" s="259"/>
      <c r="K843" s="259"/>
      <c r="L843" s="259"/>
      <c r="M843" s="259"/>
      <c r="N843" s="259"/>
    </row>
    <row r="844" spans="3:14" ht="12.75" customHeight="1">
      <c r="C844" s="259"/>
      <c r="K844" s="259"/>
      <c r="L844" s="259"/>
      <c r="M844" s="259"/>
      <c r="N844" s="259"/>
    </row>
    <row r="845" spans="3:14" ht="12.75" customHeight="1">
      <c r="C845" s="259"/>
      <c r="K845" s="259"/>
      <c r="L845" s="259"/>
      <c r="M845" s="259"/>
      <c r="N845" s="259"/>
    </row>
    <row r="846" spans="3:14" ht="12.75" customHeight="1">
      <c r="C846" s="259"/>
      <c r="K846" s="259"/>
      <c r="L846" s="259"/>
      <c r="M846" s="259"/>
      <c r="N846" s="259"/>
    </row>
    <row r="847" spans="3:14" ht="12.75" customHeight="1">
      <c r="C847" s="259"/>
      <c r="K847" s="259"/>
      <c r="L847" s="259"/>
      <c r="M847" s="259"/>
      <c r="N847" s="259"/>
    </row>
    <row r="848" spans="3:14" ht="12.75" customHeight="1">
      <c r="C848" s="259"/>
      <c r="K848" s="259"/>
      <c r="L848" s="259"/>
      <c r="M848" s="259"/>
      <c r="N848" s="259"/>
    </row>
    <row r="849" spans="3:14" ht="12.75" customHeight="1">
      <c r="C849" s="259"/>
      <c r="K849" s="259"/>
      <c r="L849" s="259"/>
      <c r="M849" s="259"/>
      <c r="N849" s="259"/>
    </row>
    <row r="850" spans="3:14" ht="12.75" customHeight="1">
      <c r="C850" s="259"/>
      <c r="K850" s="259"/>
      <c r="L850" s="259"/>
      <c r="M850" s="259"/>
      <c r="N850" s="259"/>
    </row>
    <row r="851" spans="3:14" ht="12.75" customHeight="1">
      <c r="C851" s="259"/>
      <c r="K851" s="259"/>
      <c r="L851" s="259"/>
      <c r="M851" s="259"/>
      <c r="N851" s="259"/>
    </row>
    <row r="852" spans="3:14" ht="12.75" customHeight="1">
      <c r="C852" s="259"/>
      <c r="K852" s="259"/>
      <c r="L852" s="259"/>
      <c r="M852" s="259"/>
      <c r="N852" s="259"/>
    </row>
    <row r="853" spans="3:14" ht="12.75" customHeight="1">
      <c r="C853" s="259"/>
      <c r="K853" s="259"/>
      <c r="L853" s="259"/>
      <c r="M853" s="259"/>
      <c r="N853" s="259"/>
    </row>
    <row r="854" spans="3:14" ht="12.75" customHeight="1">
      <c r="C854" s="259"/>
      <c r="K854" s="259"/>
      <c r="L854" s="259"/>
      <c r="M854" s="259"/>
      <c r="N854" s="259"/>
    </row>
    <row r="855" spans="3:14" ht="12.75" customHeight="1">
      <c r="C855" s="259"/>
      <c r="K855" s="259"/>
      <c r="L855" s="259"/>
      <c r="M855" s="259"/>
      <c r="N855" s="259"/>
    </row>
    <row r="856" spans="3:14" ht="12.75" customHeight="1">
      <c r="C856" s="259"/>
      <c r="K856" s="259"/>
      <c r="L856" s="259"/>
      <c r="M856" s="259"/>
      <c r="N856" s="259"/>
    </row>
    <row r="857" spans="3:14" ht="12.75" customHeight="1">
      <c r="C857" s="259"/>
      <c r="K857" s="259"/>
      <c r="L857" s="259"/>
      <c r="M857" s="259"/>
      <c r="N857" s="259"/>
    </row>
    <row r="858" spans="3:14" ht="12.75" customHeight="1">
      <c r="C858" s="259"/>
      <c r="K858" s="259"/>
      <c r="L858" s="259"/>
      <c r="M858" s="259"/>
      <c r="N858" s="259"/>
    </row>
    <row r="859" spans="3:14" ht="12.75" customHeight="1">
      <c r="C859" s="259"/>
      <c r="K859" s="259"/>
      <c r="L859" s="259"/>
      <c r="M859" s="259"/>
      <c r="N859" s="259"/>
    </row>
    <row r="860" spans="3:14" ht="12.75" customHeight="1">
      <c r="C860" s="259"/>
      <c r="K860" s="259"/>
      <c r="L860" s="259"/>
      <c r="M860" s="259"/>
      <c r="N860" s="259"/>
    </row>
    <row r="861" spans="3:14" ht="12.75" customHeight="1">
      <c r="C861" s="259"/>
      <c r="K861" s="259"/>
      <c r="L861" s="259"/>
      <c r="M861" s="259"/>
      <c r="N861" s="259"/>
    </row>
    <row r="862" spans="3:14" ht="12.75" customHeight="1">
      <c r="C862" s="259"/>
      <c r="K862" s="259"/>
      <c r="L862" s="259"/>
      <c r="M862" s="259"/>
      <c r="N862" s="259"/>
    </row>
    <row r="863" spans="3:14" ht="12.75" customHeight="1">
      <c r="C863" s="259"/>
      <c r="K863" s="259"/>
      <c r="L863" s="259"/>
      <c r="M863" s="259"/>
      <c r="N863" s="259"/>
    </row>
    <row r="864" spans="3:14" ht="12.75" customHeight="1">
      <c r="C864" s="259"/>
      <c r="K864" s="259"/>
      <c r="L864" s="259"/>
      <c r="M864" s="259"/>
      <c r="N864" s="259"/>
    </row>
    <row r="865" spans="3:14" ht="12.75" customHeight="1">
      <c r="C865" s="259"/>
      <c r="K865" s="259"/>
      <c r="L865" s="259"/>
      <c r="M865" s="259"/>
      <c r="N865" s="259"/>
    </row>
    <row r="866" spans="3:14" ht="12.75" customHeight="1">
      <c r="C866" s="259"/>
      <c r="K866" s="259"/>
      <c r="L866" s="259"/>
      <c r="M866" s="259"/>
      <c r="N866" s="259"/>
    </row>
    <row r="867" spans="3:14" ht="12.75" customHeight="1">
      <c r="C867" s="259"/>
      <c r="K867" s="259"/>
      <c r="L867" s="259"/>
      <c r="M867" s="259"/>
      <c r="N867" s="259"/>
    </row>
    <row r="868" spans="3:14" ht="12.75" customHeight="1">
      <c r="C868" s="259"/>
      <c r="K868" s="259"/>
      <c r="L868" s="259"/>
      <c r="M868" s="259"/>
      <c r="N868" s="259"/>
    </row>
    <row r="869" spans="3:14" ht="12.75" customHeight="1">
      <c r="C869" s="259"/>
      <c r="K869" s="259"/>
      <c r="L869" s="259"/>
      <c r="M869" s="259"/>
      <c r="N869" s="259"/>
    </row>
    <row r="870" spans="3:14" ht="12.75" customHeight="1">
      <c r="C870" s="259"/>
      <c r="K870" s="259"/>
      <c r="L870" s="259"/>
      <c r="M870" s="259"/>
      <c r="N870" s="259"/>
    </row>
    <row r="871" spans="3:14" ht="12.75" customHeight="1">
      <c r="C871" s="259"/>
      <c r="K871" s="259"/>
      <c r="L871" s="259"/>
      <c r="M871" s="259"/>
      <c r="N871" s="259"/>
    </row>
    <row r="872" spans="3:14" ht="12.75" customHeight="1">
      <c r="C872" s="259"/>
      <c r="K872" s="259"/>
      <c r="L872" s="259"/>
      <c r="M872" s="259"/>
      <c r="N872" s="259"/>
    </row>
    <row r="873" spans="3:14" ht="12.75" customHeight="1">
      <c r="C873" s="259"/>
      <c r="K873" s="259"/>
      <c r="L873" s="259"/>
      <c r="M873" s="259"/>
      <c r="N873" s="259"/>
    </row>
    <row r="874" spans="3:14" ht="12.75" customHeight="1">
      <c r="C874" s="259"/>
      <c r="K874" s="259"/>
      <c r="L874" s="259"/>
      <c r="M874" s="259"/>
      <c r="N874" s="259"/>
    </row>
    <row r="875" spans="3:14" ht="12.75" customHeight="1">
      <c r="C875" s="259"/>
      <c r="K875" s="259"/>
      <c r="L875" s="259"/>
      <c r="M875" s="259"/>
      <c r="N875" s="259"/>
    </row>
    <row r="876" spans="3:14" ht="12.75" customHeight="1">
      <c r="C876" s="259"/>
      <c r="K876" s="259"/>
      <c r="L876" s="259"/>
      <c r="M876" s="259"/>
      <c r="N876" s="259"/>
    </row>
    <row r="877" spans="3:14" ht="12.75" customHeight="1">
      <c r="C877" s="259"/>
      <c r="K877" s="259"/>
      <c r="L877" s="259"/>
      <c r="M877" s="259"/>
      <c r="N877" s="259"/>
    </row>
    <row r="878" spans="3:14" ht="12.75" customHeight="1">
      <c r="C878" s="259"/>
      <c r="K878" s="259"/>
      <c r="L878" s="259"/>
      <c r="M878" s="259"/>
      <c r="N878" s="259"/>
    </row>
    <row r="879" spans="3:14" ht="12.75" customHeight="1">
      <c r="C879" s="259"/>
      <c r="K879" s="259"/>
      <c r="L879" s="259"/>
      <c r="M879" s="259"/>
      <c r="N879" s="259"/>
    </row>
    <row r="880" spans="3:14" ht="12.75" customHeight="1">
      <c r="C880" s="259"/>
      <c r="K880" s="259"/>
      <c r="L880" s="259"/>
      <c r="M880" s="259"/>
      <c r="N880" s="259"/>
    </row>
    <row r="881" spans="3:14" ht="12.75" customHeight="1">
      <c r="C881" s="259"/>
      <c r="K881" s="259"/>
      <c r="L881" s="259"/>
      <c r="M881" s="259"/>
      <c r="N881" s="259"/>
    </row>
    <row r="882" spans="3:14" ht="12.75" customHeight="1">
      <c r="C882" s="259"/>
      <c r="K882" s="259"/>
      <c r="L882" s="259"/>
      <c r="M882" s="259"/>
      <c r="N882" s="259"/>
    </row>
    <row r="883" spans="3:14" ht="12.75" customHeight="1">
      <c r="C883" s="259"/>
      <c r="K883" s="259"/>
      <c r="L883" s="259"/>
      <c r="M883" s="259"/>
      <c r="N883" s="259"/>
    </row>
    <row r="884" spans="3:14" ht="12.75" customHeight="1">
      <c r="C884" s="259"/>
      <c r="K884" s="259"/>
      <c r="L884" s="259"/>
      <c r="M884" s="259"/>
      <c r="N884" s="259"/>
    </row>
    <row r="885" spans="3:14" ht="12.75" customHeight="1">
      <c r="C885" s="259"/>
      <c r="K885" s="259"/>
      <c r="L885" s="259"/>
      <c r="M885" s="259"/>
      <c r="N885" s="259"/>
    </row>
    <row r="886" spans="3:14" ht="12.75" customHeight="1">
      <c r="C886" s="259"/>
      <c r="K886" s="259"/>
      <c r="L886" s="259"/>
      <c r="M886" s="259"/>
      <c r="N886" s="259"/>
    </row>
    <row r="887" spans="3:14" ht="12.75" customHeight="1">
      <c r="C887" s="259"/>
      <c r="K887" s="259"/>
      <c r="L887" s="259"/>
      <c r="M887" s="259"/>
      <c r="N887" s="259"/>
    </row>
    <row r="888" spans="3:14" ht="12.75" customHeight="1">
      <c r="C888" s="259"/>
      <c r="K888" s="259"/>
      <c r="L888" s="259"/>
      <c r="M888" s="259"/>
      <c r="N888" s="259"/>
    </row>
    <row r="889" spans="3:14" ht="12.75" customHeight="1">
      <c r="C889" s="259"/>
      <c r="K889" s="259"/>
      <c r="L889" s="259"/>
      <c r="M889" s="259"/>
      <c r="N889" s="259"/>
    </row>
    <row r="890" spans="3:14" ht="12.75" customHeight="1">
      <c r="C890" s="259"/>
      <c r="K890" s="259"/>
      <c r="L890" s="259"/>
      <c r="M890" s="259"/>
      <c r="N890" s="259"/>
    </row>
    <row r="891" spans="3:14" ht="12.75" customHeight="1">
      <c r="C891" s="259"/>
      <c r="K891" s="259"/>
      <c r="L891" s="259"/>
      <c r="M891" s="259"/>
      <c r="N891" s="259"/>
    </row>
    <row r="892" spans="3:14" ht="12.75" customHeight="1">
      <c r="C892" s="259"/>
      <c r="K892" s="259"/>
      <c r="L892" s="259"/>
      <c r="M892" s="259"/>
      <c r="N892" s="259"/>
    </row>
    <row r="893" spans="3:14" ht="12.75" customHeight="1">
      <c r="C893" s="259"/>
      <c r="K893" s="259"/>
      <c r="L893" s="259"/>
      <c r="M893" s="259"/>
      <c r="N893" s="259"/>
    </row>
    <row r="894" spans="3:14" ht="12.75" customHeight="1">
      <c r="C894" s="259"/>
      <c r="K894" s="259"/>
      <c r="L894" s="259"/>
      <c r="M894" s="259"/>
      <c r="N894" s="259"/>
    </row>
    <row r="895" spans="3:14" ht="12.75" customHeight="1">
      <c r="C895" s="259"/>
      <c r="K895" s="259"/>
      <c r="L895" s="259"/>
      <c r="M895" s="259"/>
      <c r="N895" s="259"/>
    </row>
    <row r="896" spans="3:14" ht="12.75" customHeight="1">
      <c r="C896" s="259"/>
      <c r="K896" s="259"/>
      <c r="L896" s="259"/>
      <c r="M896" s="259"/>
      <c r="N896" s="259"/>
    </row>
    <row r="897" spans="3:14" ht="12.75" customHeight="1">
      <c r="C897" s="259"/>
      <c r="K897" s="259"/>
      <c r="L897" s="259"/>
      <c r="M897" s="259"/>
      <c r="N897" s="259"/>
    </row>
    <row r="898" spans="3:14" ht="12.75" customHeight="1">
      <c r="C898" s="259"/>
      <c r="K898" s="259"/>
      <c r="L898" s="259"/>
      <c r="M898" s="259"/>
      <c r="N898" s="259"/>
    </row>
    <row r="899" spans="3:14" ht="12.75" customHeight="1">
      <c r="C899" s="259"/>
      <c r="K899" s="259"/>
      <c r="L899" s="259"/>
      <c r="M899" s="259"/>
      <c r="N899" s="259"/>
    </row>
    <row r="900" spans="3:14" ht="12.75" customHeight="1">
      <c r="C900" s="259"/>
      <c r="K900" s="259"/>
      <c r="L900" s="259"/>
      <c r="M900" s="259"/>
      <c r="N900" s="259"/>
    </row>
    <row r="901" spans="3:14" ht="12.75" customHeight="1">
      <c r="C901" s="259"/>
      <c r="K901" s="259"/>
      <c r="L901" s="259"/>
      <c r="M901" s="259"/>
      <c r="N901" s="259"/>
    </row>
    <row r="902" spans="3:14" ht="12.75" customHeight="1">
      <c r="C902" s="259"/>
      <c r="K902" s="259"/>
      <c r="L902" s="259"/>
      <c r="M902" s="259"/>
      <c r="N902" s="259"/>
    </row>
    <row r="903" spans="3:14" ht="12.75" customHeight="1">
      <c r="C903" s="259"/>
      <c r="K903" s="259"/>
      <c r="L903" s="259"/>
      <c r="M903" s="259"/>
      <c r="N903" s="259"/>
    </row>
    <row r="904" spans="3:14" ht="12.75" customHeight="1">
      <c r="C904" s="259"/>
      <c r="K904" s="259"/>
      <c r="L904" s="259"/>
      <c r="M904" s="259"/>
      <c r="N904" s="259"/>
    </row>
    <row r="905" spans="3:14" ht="12.75" customHeight="1">
      <c r="C905" s="259"/>
      <c r="K905" s="259"/>
      <c r="L905" s="259"/>
      <c r="M905" s="259"/>
      <c r="N905" s="259"/>
    </row>
    <row r="906" spans="3:14" ht="12.75" customHeight="1">
      <c r="C906" s="259"/>
      <c r="K906" s="259"/>
      <c r="L906" s="259"/>
      <c r="M906" s="259"/>
      <c r="N906" s="259"/>
    </row>
    <row r="907" spans="3:14" ht="12.75" customHeight="1">
      <c r="C907" s="259"/>
      <c r="K907" s="259"/>
      <c r="L907" s="259"/>
      <c r="M907" s="259"/>
      <c r="N907" s="259"/>
    </row>
    <row r="908" spans="3:14" ht="12.75" customHeight="1">
      <c r="C908" s="259"/>
      <c r="K908" s="259"/>
      <c r="L908" s="259"/>
      <c r="M908" s="259"/>
      <c r="N908" s="259"/>
    </row>
    <row r="909" spans="3:14" ht="12.75" customHeight="1">
      <c r="C909" s="259"/>
      <c r="K909" s="259"/>
      <c r="L909" s="259"/>
      <c r="M909" s="259"/>
      <c r="N909" s="259"/>
    </row>
    <row r="910" spans="3:14" ht="12.75" customHeight="1">
      <c r="C910" s="259"/>
      <c r="K910" s="259"/>
      <c r="L910" s="259"/>
      <c r="M910" s="259"/>
      <c r="N910" s="259"/>
    </row>
    <row r="911" spans="3:14" ht="12.75" customHeight="1">
      <c r="C911" s="259"/>
      <c r="K911" s="259"/>
      <c r="L911" s="259"/>
      <c r="M911" s="259"/>
      <c r="N911" s="259"/>
    </row>
    <row r="912" spans="3:14" ht="12.75" customHeight="1">
      <c r="C912" s="259"/>
      <c r="K912" s="259"/>
      <c r="L912" s="259"/>
      <c r="M912" s="259"/>
      <c r="N912" s="259"/>
    </row>
    <row r="913" spans="3:14" ht="12.75" customHeight="1">
      <c r="C913" s="259"/>
      <c r="K913" s="259"/>
      <c r="L913" s="259"/>
      <c r="M913" s="259"/>
      <c r="N913" s="259"/>
    </row>
    <row r="914" spans="3:14" ht="12.75" customHeight="1">
      <c r="C914" s="259"/>
      <c r="K914" s="259"/>
      <c r="L914" s="259"/>
      <c r="M914" s="259"/>
      <c r="N914" s="259"/>
    </row>
    <row r="915" spans="3:14" ht="12.75" customHeight="1">
      <c r="C915" s="259"/>
      <c r="K915" s="259"/>
      <c r="L915" s="259"/>
      <c r="M915" s="259"/>
      <c r="N915" s="259"/>
    </row>
    <row r="916" spans="3:14" ht="12.75" customHeight="1">
      <c r="C916" s="259"/>
      <c r="K916" s="259"/>
      <c r="L916" s="259"/>
      <c r="M916" s="259"/>
      <c r="N916" s="259"/>
    </row>
    <row r="917" spans="3:14" ht="12.75" customHeight="1">
      <c r="C917" s="259"/>
      <c r="K917" s="259"/>
      <c r="L917" s="259"/>
      <c r="M917" s="259"/>
      <c r="N917" s="259"/>
    </row>
    <row r="918" spans="3:14" ht="12.75" customHeight="1">
      <c r="C918" s="259"/>
      <c r="K918" s="259"/>
      <c r="L918" s="259"/>
      <c r="M918" s="259"/>
      <c r="N918" s="259"/>
    </row>
    <row r="919" spans="3:14" ht="12.75" customHeight="1">
      <c r="C919" s="259"/>
      <c r="K919" s="259"/>
      <c r="L919" s="259"/>
      <c r="M919" s="259"/>
      <c r="N919" s="259"/>
    </row>
    <row r="920" spans="3:14" ht="12.75" customHeight="1">
      <c r="C920" s="259"/>
      <c r="K920" s="259"/>
      <c r="L920" s="259"/>
      <c r="M920" s="259"/>
      <c r="N920" s="259"/>
    </row>
    <row r="921" spans="3:14" ht="12.75" customHeight="1">
      <c r="C921" s="259"/>
      <c r="K921" s="259"/>
      <c r="L921" s="259"/>
      <c r="M921" s="259"/>
      <c r="N921" s="259"/>
    </row>
    <row r="922" spans="3:14" ht="12.75" customHeight="1">
      <c r="C922" s="259"/>
      <c r="K922" s="259"/>
      <c r="L922" s="259"/>
      <c r="M922" s="259"/>
      <c r="N922" s="259"/>
    </row>
    <row r="923" spans="3:14" ht="12.75" customHeight="1">
      <c r="C923" s="259"/>
      <c r="K923" s="259"/>
      <c r="L923" s="259"/>
      <c r="M923" s="259"/>
      <c r="N923" s="259"/>
    </row>
    <row r="924" spans="3:14" ht="12.75" customHeight="1">
      <c r="C924" s="259"/>
      <c r="K924" s="259"/>
      <c r="L924" s="259"/>
      <c r="M924" s="259"/>
      <c r="N924" s="259"/>
    </row>
    <row r="925" spans="3:14" ht="12.75" customHeight="1">
      <c r="C925" s="259"/>
      <c r="K925" s="259"/>
      <c r="L925" s="259"/>
      <c r="M925" s="259"/>
      <c r="N925" s="259"/>
    </row>
    <row r="926" spans="3:14" ht="12.75" customHeight="1">
      <c r="C926" s="259"/>
      <c r="K926" s="259"/>
      <c r="L926" s="259"/>
      <c r="M926" s="259"/>
      <c r="N926" s="259"/>
    </row>
    <row r="927" spans="3:14" ht="12.75" customHeight="1">
      <c r="C927" s="259"/>
      <c r="K927" s="259"/>
      <c r="L927" s="259"/>
      <c r="M927" s="259"/>
      <c r="N927" s="259"/>
    </row>
    <row r="928" spans="3:14" ht="12.75" customHeight="1">
      <c r="C928" s="259"/>
      <c r="K928" s="259"/>
      <c r="L928" s="259"/>
      <c r="M928" s="259"/>
      <c r="N928" s="259"/>
    </row>
    <row r="929" spans="3:14" ht="12.75" customHeight="1">
      <c r="C929" s="259"/>
      <c r="K929" s="259"/>
      <c r="L929" s="259"/>
      <c r="M929" s="259"/>
      <c r="N929" s="259"/>
    </row>
    <row r="930" spans="3:14" ht="12.75" customHeight="1">
      <c r="C930" s="259"/>
      <c r="K930" s="259"/>
      <c r="L930" s="259"/>
      <c r="M930" s="259"/>
      <c r="N930" s="259"/>
    </row>
    <row r="931" spans="3:14" ht="12.75" customHeight="1">
      <c r="C931" s="259"/>
      <c r="K931" s="259"/>
      <c r="L931" s="259"/>
      <c r="M931" s="259"/>
      <c r="N931" s="259"/>
    </row>
    <row r="932" spans="3:14" ht="12.75" customHeight="1">
      <c r="C932" s="259"/>
      <c r="K932" s="259"/>
      <c r="L932" s="259"/>
      <c r="M932" s="259"/>
      <c r="N932" s="259"/>
    </row>
    <row r="933" spans="3:14" ht="12.75" customHeight="1">
      <c r="C933" s="259"/>
      <c r="K933" s="259"/>
      <c r="L933" s="259"/>
      <c r="M933" s="259"/>
      <c r="N933" s="259"/>
    </row>
    <row r="934" spans="3:14" ht="12.75" customHeight="1">
      <c r="C934" s="259"/>
      <c r="K934" s="259"/>
      <c r="L934" s="259"/>
      <c r="M934" s="259"/>
      <c r="N934" s="259"/>
    </row>
    <row r="935" spans="3:14" ht="12.75" customHeight="1">
      <c r="C935" s="259"/>
      <c r="K935" s="259"/>
      <c r="L935" s="259"/>
      <c r="M935" s="259"/>
      <c r="N935" s="259"/>
    </row>
    <row r="936" spans="3:14" ht="12.75" customHeight="1">
      <c r="C936" s="259"/>
      <c r="K936" s="259"/>
      <c r="L936" s="259"/>
      <c r="M936" s="259"/>
      <c r="N936" s="259"/>
    </row>
    <row r="937" spans="3:14" ht="12.75" customHeight="1">
      <c r="C937" s="259"/>
      <c r="K937" s="259"/>
      <c r="L937" s="259"/>
      <c r="M937" s="259"/>
      <c r="N937" s="259"/>
    </row>
    <row r="938" spans="3:14" ht="12.75" customHeight="1">
      <c r="C938" s="259"/>
      <c r="K938" s="259"/>
      <c r="L938" s="259"/>
      <c r="M938" s="259"/>
      <c r="N938" s="259"/>
    </row>
    <row r="939" spans="3:14" ht="12.75" customHeight="1">
      <c r="C939" s="259"/>
      <c r="K939" s="259"/>
      <c r="L939" s="259"/>
      <c r="M939" s="259"/>
      <c r="N939" s="259"/>
    </row>
    <row r="940" spans="3:14" ht="12.75" customHeight="1">
      <c r="C940" s="259"/>
      <c r="K940" s="259"/>
      <c r="L940" s="259"/>
      <c r="M940" s="259"/>
      <c r="N940" s="259"/>
    </row>
    <row r="941" spans="3:14" ht="12.75" customHeight="1">
      <c r="C941" s="259"/>
      <c r="K941" s="259"/>
      <c r="L941" s="259"/>
      <c r="M941" s="259"/>
      <c r="N941" s="259"/>
    </row>
    <row r="942" spans="3:14" ht="12.75" customHeight="1">
      <c r="C942" s="259"/>
      <c r="K942" s="259"/>
      <c r="L942" s="259"/>
      <c r="M942" s="259"/>
      <c r="N942" s="259"/>
    </row>
    <row r="943" spans="3:14" ht="12.75" customHeight="1">
      <c r="C943" s="259"/>
      <c r="K943" s="259"/>
      <c r="L943" s="259"/>
      <c r="M943" s="259"/>
      <c r="N943" s="259"/>
    </row>
    <row r="944" spans="3:14" ht="12.75" customHeight="1">
      <c r="C944" s="259"/>
      <c r="K944" s="259"/>
      <c r="L944" s="259"/>
      <c r="M944" s="259"/>
      <c r="N944" s="259"/>
    </row>
    <row r="945" spans="3:14" ht="12.75" customHeight="1">
      <c r="C945" s="259"/>
      <c r="K945" s="259"/>
      <c r="L945" s="259"/>
      <c r="M945" s="259"/>
      <c r="N945" s="259"/>
    </row>
    <row r="946" spans="3:14" ht="12.75" customHeight="1">
      <c r="C946" s="259"/>
      <c r="K946" s="259"/>
      <c r="L946" s="259"/>
      <c r="M946" s="259"/>
      <c r="N946" s="259"/>
    </row>
    <row r="947" spans="3:14" ht="12.75" customHeight="1">
      <c r="C947" s="259"/>
      <c r="K947" s="259"/>
      <c r="L947" s="259"/>
      <c r="M947" s="259"/>
      <c r="N947" s="259"/>
    </row>
  </sheetData>
  <mergeCells count="2">
    <mergeCell ref="P2:T2"/>
    <mergeCell ref="U5:AC6"/>
  </mergeCells>
  <printOptions horizontalCentered="1"/>
  <pageMargins left="0.25" right="0" top="0.61388888888888904" bottom="0.75" header="0" footer="0"/>
  <pageSetup paperSize="9" scale="41" fitToHeight="0" orientation="landscape" r:id="rId1"/>
  <headerFooter>
    <oddFooter>&amp;L&amp;"Euclid Circular A,Bold"&amp;18[UA]&amp;"-,Regular"&amp;11
&amp;G&amp;R&amp;G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3DF40-7AE3-4A0F-8A36-70335B7AB1DB}">
  <dimension ref="A1:C1"/>
  <sheetViews>
    <sheetView topLeftCell="A15" workbookViewId="0">
      <selection activeCell="F33" sqref="F33"/>
    </sheetView>
  </sheetViews>
  <sheetFormatPr defaultRowHeight="14.5"/>
  <sheetData>
    <row r="1" spans="1:3" s="343" customFormat="1" ht="18.5">
      <c r="A1" s="343" t="str">
        <f>+SPEC!B1</f>
        <v>LYPOLO173</v>
      </c>
      <c r="C1" s="343" t="s">
        <v>314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35A3-AD09-43AA-ADE1-F56D1B0AD860}">
  <dimension ref="A1"/>
  <sheetViews>
    <sheetView workbookViewId="0">
      <selection activeCell="Q6" sqref="Q6"/>
    </sheetView>
  </sheetViews>
  <sheetFormatPr defaultRowHeight="14.5"/>
  <sheetData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>
    <pageSetUpPr fitToPage="1"/>
  </sheetPr>
  <dimension ref="A1:H66"/>
  <sheetViews>
    <sheetView view="pageBreakPreview" topLeftCell="A17" zoomScale="85" zoomScaleNormal="100" zoomScaleSheetLayoutView="85" zoomScalePageLayoutView="70" workbookViewId="0">
      <selection activeCell="I18" sqref="I18"/>
    </sheetView>
  </sheetViews>
  <sheetFormatPr defaultColWidth="9.81640625" defaultRowHeight="18"/>
  <cols>
    <col min="1" max="1" width="5.453125" style="179" bestFit="1" customWidth="1"/>
    <col min="2" max="2" width="17.7265625" style="179" customWidth="1"/>
    <col min="3" max="3" width="10.54296875" style="179" customWidth="1"/>
    <col min="4" max="4" width="20" style="179" customWidth="1"/>
    <col min="5" max="5" width="2.26953125" style="179" customWidth="1"/>
    <col min="6" max="6" width="15.81640625" style="179" customWidth="1"/>
    <col min="7" max="7" width="19.26953125" style="179" customWidth="1"/>
    <col min="8" max="8" width="45.54296875" style="179" customWidth="1"/>
    <col min="9" max="254" width="9.81640625" style="179"/>
    <col min="255" max="255" width="3.81640625" style="179" customWidth="1"/>
    <col min="256" max="257" width="9.54296875" style="179" customWidth="1"/>
    <col min="258" max="259" width="14.7265625" style="179" customWidth="1"/>
    <col min="260" max="260" width="0" style="179" hidden="1" customWidth="1"/>
    <col min="261" max="267" width="9.54296875" style="179" customWidth="1"/>
    <col min="268" max="510" width="9.81640625" style="179"/>
    <col min="511" max="511" width="3.81640625" style="179" customWidth="1"/>
    <col min="512" max="513" width="9.54296875" style="179" customWidth="1"/>
    <col min="514" max="515" width="14.7265625" style="179" customWidth="1"/>
    <col min="516" max="516" width="0" style="179" hidden="1" customWidth="1"/>
    <col min="517" max="523" width="9.54296875" style="179" customWidth="1"/>
    <col min="524" max="766" width="9.81640625" style="179"/>
    <col min="767" max="767" width="3.81640625" style="179" customWidth="1"/>
    <col min="768" max="769" width="9.54296875" style="179" customWidth="1"/>
    <col min="770" max="771" width="14.7265625" style="179" customWidth="1"/>
    <col min="772" max="772" width="0" style="179" hidden="1" customWidth="1"/>
    <col min="773" max="779" width="9.54296875" style="179" customWidth="1"/>
    <col min="780" max="1022" width="9.81640625" style="179"/>
    <col min="1023" max="1023" width="3.81640625" style="179" customWidth="1"/>
    <col min="1024" max="1025" width="9.54296875" style="179" customWidth="1"/>
    <col min="1026" max="1027" width="14.7265625" style="179" customWidth="1"/>
    <col min="1028" max="1028" width="0" style="179" hidden="1" customWidth="1"/>
    <col min="1029" max="1035" width="9.54296875" style="179" customWidth="1"/>
    <col min="1036" max="1278" width="9.81640625" style="179"/>
    <col min="1279" max="1279" width="3.81640625" style="179" customWidth="1"/>
    <col min="1280" max="1281" width="9.54296875" style="179" customWidth="1"/>
    <col min="1282" max="1283" width="14.7265625" style="179" customWidth="1"/>
    <col min="1284" max="1284" width="0" style="179" hidden="1" customWidth="1"/>
    <col min="1285" max="1291" width="9.54296875" style="179" customWidth="1"/>
    <col min="1292" max="1534" width="9.81640625" style="179"/>
    <col min="1535" max="1535" width="3.81640625" style="179" customWidth="1"/>
    <col min="1536" max="1537" width="9.54296875" style="179" customWidth="1"/>
    <col min="1538" max="1539" width="14.7265625" style="179" customWidth="1"/>
    <col min="1540" max="1540" width="0" style="179" hidden="1" customWidth="1"/>
    <col min="1541" max="1547" width="9.54296875" style="179" customWidth="1"/>
    <col min="1548" max="1790" width="9.81640625" style="179"/>
    <col min="1791" max="1791" width="3.81640625" style="179" customWidth="1"/>
    <col min="1792" max="1793" width="9.54296875" style="179" customWidth="1"/>
    <col min="1794" max="1795" width="14.7265625" style="179" customWidth="1"/>
    <col min="1796" max="1796" width="0" style="179" hidden="1" customWidth="1"/>
    <col min="1797" max="1803" width="9.54296875" style="179" customWidth="1"/>
    <col min="1804" max="2046" width="9.81640625" style="179"/>
    <col min="2047" max="2047" width="3.81640625" style="179" customWidth="1"/>
    <col min="2048" max="2049" width="9.54296875" style="179" customWidth="1"/>
    <col min="2050" max="2051" width="14.7265625" style="179" customWidth="1"/>
    <col min="2052" max="2052" width="0" style="179" hidden="1" customWidth="1"/>
    <col min="2053" max="2059" width="9.54296875" style="179" customWidth="1"/>
    <col min="2060" max="2302" width="9.81640625" style="179"/>
    <col min="2303" max="2303" width="3.81640625" style="179" customWidth="1"/>
    <col min="2304" max="2305" width="9.54296875" style="179" customWidth="1"/>
    <col min="2306" max="2307" width="14.7265625" style="179" customWidth="1"/>
    <col min="2308" max="2308" width="0" style="179" hidden="1" customWidth="1"/>
    <col min="2309" max="2315" width="9.54296875" style="179" customWidth="1"/>
    <col min="2316" max="2558" width="9.81640625" style="179"/>
    <col min="2559" max="2559" width="3.81640625" style="179" customWidth="1"/>
    <col min="2560" max="2561" width="9.54296875" style="179" customWidth="1"/>
    <col min="2562" max="2563" width="14.7265625" style="179" customWidth="1"/>
    <col min="2564" max="2564" width="0" style="179" hidden="1" customWidth="1"/>
    <col min="2565" max="2571" width="9.54296875" style="179" customWidth="1"/>
    <col min="2572" max="2814" width="9.81640625" style="179"/>
    <col min="2815" max="2815" width="3.81640625" style="179" customWidth="1"/>
    <col min="2816" max="2817" width="9.54296875" style="179" customWidth="1"/>
    <col min="2818" max="2819" width="14.7265625" style="179" customWidth="1"/>
    <col min="2820" max="2820" width="0" style="179" hidden="1" customWidth="1"/>
    <col min="2821" max="2827" width="9.54296875" style="179" customWidth="1"/>
    <col min="2828" max="3070" width="9.81640625" style="179"/>
    <col min="3071" max="3071" width="3.81640625" style="179" customWidth="1"/>
    <col min="3072" max="3073" width="9.54296875" style="179" customWidth="1"/>
    <col min="3074" max="3075" width="14.7265625" style="179" customWidth="1"/>
    <col min="3076" max="3076" width="0" style="179" hidden="1" customWidth="1"/>
    <col min="3077" max="3083" width="9.54296875" style="179" customWidth="1"/>
    <col min="3084" max="3326" width="9.81640625" style="179"/>
    <col min="3327" max="3327" width="3.81640625" style="179" customWidth="1"/>
    <col min="3328" max="3329" width="9.54296875" style="179" customWidth="1"/>
    <col min="3330" max="3331" width="14.7265625" style="179" customWidth="1"/>
    <col min="3332" max="3332" width="0" style="179" hidden="1" customWidth="1"/>
    <col min="3333" max="3339" width="9.54296875" style="179" customWidth="1"/>
    <col min="3340" max="3582" width="9.81640625" style="179"/>
    <col min="3583" max="3583" width="3.81640625" style="179" customWidth="1"/>
    <col min="3584" max="3585" width="9.54296875" style="179" customWidth="1"/>
    <col min="3586" max="3587" width="14.7265625" style="179" customWidth="1"/>
    <col min="3588" max="3588" width="0" style="179" hidden="1" customWidth="1"/>
    <col min="3589" max="3595" width="9.54296875" style="179" customWidth="1"/>
    <col min="3596" max="3838" width="9.81640625" style="179"/>
    <col min="3839" max="3839" width="3.81640625" style="179" customWidth="1"/>
    <col min="3840" max="3841" width="9.54296875" style="179" customWidth="1"/>
    <col min="3842" max="3843" width="14.7265625" style="179" customWidth="1"/>
    <col min="3844" max="3844" width="0" style="179" hidden="1" customWidth="1"/>
    <col min="3845" max="3851" width="9.54296875" style="179" customWidth="1"/>
    <col min="3852" max="4094" width="9.81640625" style="179"/>
    <col min="4095" max="4095" width="3.81640625" style="179" customWidth="1"/>
    <col min="4096" max="4097" width="9.54296875" style="179" customWidth="1"/>
    <col min="4098" max="4099" width="14.7265625" style="179" customWidth="1"/>
    <col min="4100" max="4100" width="0" style="179" hidden="1" customWidth="1"/>
    <col min="4101" max="4107" width="9.54296875" style="179" customWidth="1"/>
    <col min="4108" max="4350" width="9.81640625" style="179"/>
    <col min="4351" max="4351" width="3.81640625" style="179" customWidth="1"/>
    <col min="4352" max="4353" width="9.54296875" style="179" customWidth="1"/>
    <col min="4354" max="4355" width="14.7265625" style="179" customWidth="1"/>
    <col min="4356" max="4356" width="0" style="179" hidden="1" customWidth="1"/>
    <col min="4357" max="4363" width="9.54296875" style="179" customWidth="1"/>
    <col min="4364" max="4606" width="9.81640625" style="179"/>
    <col min="4607" max="4607" width="3.81640625" style="179" customWidth="1"/>
    <col min="4608" max="4609" width="9.54296875" style="179" customWidth="1"/>
    <col min="4610" max="4611" width="14.7265625" style="179" customWidth="1"/>
    <col min="4612" max="4612" width="0" style="179" hidden="1" customWidth="1"/>
    <col min="4613" max="4619" width="9.54296875" style="179" customWidth="1"/>
    <col min="4620" max="4862" width="9.81640625" style="179"/>
    <col min="4863" max="4863" width="3.81640625" style="179" customWidth="1"/>
    <col min="4864" max="4865" width="9.54296875" style="179" customWidth="1"/>
    <col min="4866" max="4867" width="14.7265625" style="179" customWidth="1"/>
    <col min="4868" max="4868" width="0" style="179" hidden="1" customWidth="1"/>
    <col min="4869" max="4875" width="9.54296875" style="179" customWidth="1"/>
    <col min="4876" max="5118" width="9.81640625" style="179"/>
    <col min="5119" max="5119" width="3.81640625" style="179" customWidth="1"/>
    <col min="5120" max="5121" width="9.54296875" style="179" customWidth="1"/>
    <col min="5122" max="5123" width="14.7265625" style="179" customWidth="1"/>
    <col min="5124" max="5124" width="0" style="179" hidden="1" customWidth="1"/>
    <col min="5125" max="5131" width="9.54296875" style="179" customWidth="1"/>
    <col min="5132" max="5374" width="9.81640625" style="179"/>
    <col min="5375" max="5375" width="3.81640625" style="179" customWidth="1"/>
    <col min="5376" max="5377" width="9.54296875" style="179" customWidth="1"/>
    <col min="5378" max="5379" width="14.7265625" style="179" customWidth="1"/>
    <col min="5380" max="5380" width="0" style="179" hidden="1" customWidth="1"/>
    <col min="5381" max="5387" width="9.54296875" style="179" customWidth="1"/>
    <col min="5388" max="5630" width="9.81640625" style="179"/>
    <col min="5631" max="5631" width="3.81640625" style="179" customWidth="1"/>
    <col min="5632" max="5633" width="9.54296875" style="179" customWidth="1"/>
    <col min="5634" max="5635" width="14.7265625" style="179" customWidth="1"/>
    <col min="5636" max="5636" width="0" style="179" hidden="1" customWidth="1"/>
    <col min="5637" max="5643" width="9.54296875" style="179" customWidth="1"/>
    <col min="5644" max="5886" width="9.81640625" style="179"/>
    <col min="5887" max="5887" width="3.81640625" style="179" customWidth="1"/>
    <col min="5888" max="5889" width="9.54296875" style="179" customWidth="1"/>
    <col min="5890" max="5891" width="14.7265625" style="179" customWidth="1"/>
    <col min="5892" max="5892" width="0" style="179" hidden="1" customWidth="1"/>
    <col min="5893" max="5899" width="9.54296875" style="179" customWidth="1"/>
    <col min="5900" max="6142" width="9.81640625" style="179"/>
    <col min="6143" max="6143" width="3.81640625" style="179" customWidth="1"/>
    <col min="6144" max="6145" width="9.54296875" style="179" customWidth="1"/>
    <col min="6146" max="6147" width="14.7265625" style="179" customWidth="1"/>
    <col min="6148" max="6148" width="0" style="179" hidden="1" customWidth="1"/>
    <col min="6149" max="6155" width="9.54296875" style="179" customWidth="1"/>
    <col min="6156" max="6398" width="9.81640625" style="179"/>
    <col min="6399" max="6399" width="3.81640625" style="179" customWidth="1"/>
    <col min="6400" max="6401" width="9.54296875" style="179" customWidth="1"/>
    <col min="6402" max="6403" width="14.7265625" style="179" customWidth="1"/>
    <col min="6404" max="6404" width="0" style="179" hidden="1" customWidth="1"/>
    <col min="6405" max="6411" width="9.54296875" style="179" customWidth="1"/>
    <col min="6412" max="6654" width="9.81640625" style="179"/>
    <col min="6655" max="6655" width="3.81640625" style="179" customWidth="1"/>
    <col min="6656" max="6657" width="9.54296875" style="179" customWidth="1"/>
    <col min="6658" max="6659" width="14.7265625" style="179" customWidth="1"/>
    <col min="6660" max="6660" width="0" style="179" hidden="1" customWidth="1"/>
    <col min="6661" max="6667" width="9.54296875" style="179" customWidth="1"/>
    <col min="6668" max="6910" width="9.81640625" style="179"/>
    <col min="6911" max="6911" width="3.81640625" style="179" customWidth="1"/>
    <col min="6912" max="6913" width="9.54296875" style="179" customWidth="1"/>
    <col min="6914" max="6915" width="14.7265625" style="179" customWidth="1"/>
    <col min="6916" max="6916" width="0" style="179" hidden="1" customWidth="1"/>
    <col min="6917" max="6923" width="9.54296875" style="179" customWidth="1"/>
    <col min="6924" max="7166" width="9.81640625" style="179"/>
    <col min="7167" max="7167" width="3.81640625" style="179" customWidth="1"/>
    <col min="7168" max="7169" width="9.54296875" style="179" customWidth="1"/>
    <col min="7170" max="7171" width="14.7265625" style="179" customWidth="1"/>
    <col min="7172" max="7172" width="0" style="179" hidden="1" customWidth="1"/>
    <col min="7173" max="7179" width="9.54296875" style="179" customWidth="1"/>
    <col min="7180" max="7422" width="9.81640625" style="179"/>
    <col min="7423" max="7423" width="3.81640625" style="179" customWidth="1"/>
    <col min="7424" max="7425" width="9.54296875" style="179" customWidth="1"/>
    <col min="7426" max="7427" width="14.7265625" style="179" customWidth="1"/>
    <col min="7428" max="7428" width="0" style="179" hidden="1" customWidth="1"/>
    <col min="7429" max="7435" width="9.54296875" style="179" customWidth="1"/>
    <col min="7436" max="7678" width="9.81640625" style="179"/>
    <col min="7679" max="7679" width="3.81640625" style="179" customWidth="1"/>
    <col min="7680" max="7681" width="9.54296875" style="179" customWidth="1"/>
    <col min="7682" max="7683" width="14.7265625" style="179" customWidth="1"/>
    <col min="7684" max="7684" width="0" style="179" hidden="1" customWidth="1"/>
    <col min="7685" max="7691" width="9.54296875" style="179" customWidth="1"/>
    <col min="7692" max="7934" width="9.81640625" style="179"/>
    <col min="7935" max="7935" width="3.81640625" style="179" customWidth="1"/>
    <col min="7936" max="7937" width="9.54296875" style="179" customWidth="1"/>
    <col min="7938" max="7939" width="14.7265625" style="179" customWidth="1"/>
    <col min="7940" max="7940" width="0" style="179" hidden="1" customWidth="1"/>
    <col min="7941" max="7947" width="9.54296875" style="179" customWidth="1"/>
    <col min="7948" max="8190" width="9.81640625" style="179"/>
    <col min="8191" max="8191" width="3.81640625" style="179" customWidth="1"/>
    <col min="8192" max="8193" width="9.54296875" style="179" customWidth="1"/>
    <col min="8194" max="8195" width="14.7265625" style="179" customWidth="1"/>
    <col min="8196" max="8196" width="0" style="179" hidden="1" customWidth="1"/>
    <col min="8197" max="8203" width="9.54296875" style="179" customWidth="1"/>
    <col min="8204" max="8446" width="9.81640625" style="179"/>
    <col min="8447" max="8447" width="3.81640625" style="179" customWidth="1"/>
    <col min="8448" max="8449" width="9.54296875" style="179" customWidth="1"/>
    <col min="8450" max="8451" width="14.7265625" style="179" customWidth="1"/>
    <col min="8452" max="8452" width="0" style="179" hidden="1" customWidth="1"/>
    <col min="8453" max="8459" width="9.54296875" style="179" customWidth="1"/>
    <col min="8460" max="8702" width="9.81640625" style="179"/>
    <col min="8703" max="8703" width="3.81640625" style="179" customWidth="1"/>
    <col min="8704" max="8705" width="9.54296875" style="179" customWidth="1"/>
    <col min="8706" max="8707" width="14.7265625" style="179" customWidth="1"/>
    <col min="8708" max="8708" width="0" style="179" hidden="1" customWidth="1"/>
    <col min="8709" max="8715" width="9.54296875" style="179" customWidth="1"/>
    <col min="8716" max="8958" width="9.81640625" style="179"/>
    <col min="8959" max="8959" width="3.81640625" style="179" customWidth="1"/>
    <col min="8960" max="8961" width="9.54296875" style="179" customWidth="1"/>
    <col min="8962" max="8963" width="14.7265625" style="179" customWidth="1"/>
    <col min="8964" max="8964" width="0" style="179" hidden="1" customWidth="1"/>
    <col min="8965" max="8971" width="9.54296875" style="179" customWidth="1"/>
    <col min="8972" max="9214" width="9.81640625" style="179"/>
    <col min="9215" max="9215" width="3.81640625" style="179" customWidth="1"/>
    <col min="9216" max="9217" width="9.54296875" style="179" customWidth="1"/>
    <col min="9218" max="9219" width="14.7265625" style="179" customWidth="1"/>
    <col min="9220" max="9220" width="0" style="179" hidden="1" customWidth="1"/>
    <col min="9221" max="9227" width="9.54296875" style="179" customWidth="1"/>
    <col min="9228" max="9470" width="9.81640625" style="179"/>
    <col min="9471" max="9471" width="3.81640625" style="179" customWidth="1"/>
    <col min="9472" max="9473" width="9.54296875" style="179" customWidth="1"/>
    <col min="9474" max="9475" width="14.7265625" style="179" customWidth="1"/>
    <col min="9476" max="9476" width="0" style="179" hidden="1" customWidth="1"/>
    <col min="9477" max="9483" width="9.54296875" style="179" customWidth="1"/>
    <col min="9484" max="9726" width="9.81640625" style="179"/>
    <col min="9727" max="9727" width="3.81640625" style="179" customWidth="1"/>
    <col min="9728" max="9729" width="9.54296875" style="179" customWidth="1"/>
    <col min="9730" max="9731" width="14.7265625" style="179" customWidth="1"/>
    <col min="9732" max="9732" width="0" style="179" hidden="1" customWidth="1"/>
    <col min="9733" max="9739" width="9.54296875" style="179" customWidth="1"/>
    <col min="9740" max="9982" width="9.81640625" style="179"/>
    <col min="9983" max="9983" width="3.81640625" style="179" customWidth="1"/>
    <col min="9984" max="9985" width="9.54296875" style="179" customWidth="1"/>
    <col min="9986" max="9987" width="14.7265625" style="179" customWidth="1"/>
    <col min="9988" max="9988" width="0" style="179" hidden="1" customWidth="1"/>
    <col min="9989" max="9995" width="9.54296875" style="179" customWidth="1"/>
    <col min="9996" max="10238" width="9.81640625" style="179"/>
    <col min="10239" max="10239" width="3.81640625" style="179" customWidth="1"/>
    <col min="10240" max="10241" width="9.54296875" style="179" customWidth="1"/>
    <col min="10242" max="10243" width="14.7265625" style="179" customWidth="1"/>
    <col min="10244" max="10244" width="0" style="179" hidden="1" customWidth="1"/>
    <col min="10245" max="10251" width="9.54296875" style="179" customWidth="1"/>
    <col min="10252" max="10494" width="9.81640625" style="179"/>
    <col min="10495" max="10495" width="3.81640625" style="179" customWidth="1"/>
    <col min="10496" max="10497" width="9.54296875" style="179" customWidth="1"/>
    <col min="10498" max="10499" width="14.7265625" style="179" customWidth="1"/>
    <col min="10500" max="10500" width="0" style="179" hidden="1" customWidth="1"/>
    <col min="10501" max="10507" width="9.54296875" style="179" customWidth="1"/>
    <col min="10508" max="10750" width="9.81640625" style="179"/>
    <col min="10751" max="10751" width="3.81640625" style="179" customWidth="1"/>
    <col min="10752" max="10753" width="9.54296875" style="179" customWidth="1"/>
    <col min="10754" max="10755" width="14.7265625" style="179" customWidth="1"/>
    <col min="10756" max="10756" width="0" style="179" hidden="1" customWidth="1"/>
    <col min="10757" max="10763" width="9.54296875" style="179" customWidth="1"/>
    <col min="10764" max="11006" width="9.81640625" style="179"/>
    <col min="11007" max="11007" width="3.81640625" style="179" customWidth="1"/>
    <col min="11008" max="11009" width="9.54296875" style="179" customWidth="1"/>
    <col min="11010" max="11011" width="14.7265625" style="179" customWidth="1"/>
    <col min="11012" max="11012" width="0" style="179" hidden="1" customWidth="1"/>
    <col min="11013" max="11019" width="9.54296875" style="179" customWidth="1"/>
    <col min="11020" max="11262" width="9.81640625" style="179"/>
    <col min="11263" max="11263" width="3.81640625" style="179" customWidth="1"/>
    <col min="11264" max="11265" width="9.54296875" style="179" customWidth="1"/>
    <col min="11266" max="11267" width="14.7265625" style="179" customWidth="1"/>
    <col min="11268" max="11268" width="0" style="179" hidden="1" customWidth="1"/>
    <col min="11269" max="11275" width="9.54296875" style="179" customWidth="1"/>
    <col min="11276" max="11518" width="9.81640625" style="179"/>
    <col min="11519" max="11519" width="3.81640625" style="179" customWidth="1"/>
    <col min="11520" max="11521" width="9.54296875" style="179" customWidth="1"/>
    <col min="11522" max="11523" width="14.7265625" style="179" customWidth="1"/>
    <col min="11524" max="11524" width="0" style="179" hidden="1" customWidth="1"/>
    <col min="11525" max="11531" width="9.54296875" style="179" customWidth="1"/>
    <col min="11532" max="11774" width="9.81640625" style="179"/>
    <col min="11775" max="11775" width="3.81640625" style="179" customWidth="1"/>
    <col min="11776" max="11777" width="9.54296875" style="179" customWidth="1"/>
    <col min="11778" max="11779" width="14.7265625" style="179" customWidth="1"/>
    <col min="11780" max="11780" width="0" style="179" hidden="1" customWidth="1"/>
    <col min="11781" max="11787" width="9.54296875" style="179" customWidth="1"/>
    <col min="11788" max="12030" width="9.81640625" style="179"/>
    <col min="12031" max="12031" width="3.81640625" style="179" customWidth="1"/>
    <col min="12032" max="12033" width="9.54296875" style="179" customWidth="1"/>
    <col min="12034" max="12035" width="14.7265625" style="179" customWidth="1"/>
    <col min="12036" max="12036" width="0" style="179" hidden="1" customWidth="1"/>
    <col min="12037" max="12043" width="9.54296875" style="179" customWidth="1"/>
    <col min="12044" max="12286" width="9.81640625" style="179"/>
    <col min="12287" max="12287" width="3.81640625" style="179" customWidth="1"/>
    <col min="12288" max="12289" width="9.54296875" style="179" customWidth="1"/>
    <col min="12290" max="12291" width="14.7265625" style="179" customWidth="1"/>
    <col min="12292" max="12292" width="0" style="179" hidden="1" customWidth="1"/>
    <col min="12293" max="12299" width="9.54296875" style="179" customWidth="1"/>
    <col min="12300" max="12542" width="9.81640625" style="179"/>
    <col min="12543" max="12543" width="3.81640625" style="179" customWidth="1"/>
    <col min="12544" max="12545" width="9.54296875" style="179" customWidth="1"/>
    <col min="12546" max="12547" width="14.7265625" style="179" customWidth="1"/>
    <col min="12548" max="12548" width="0" style="179" hidden="1" customWidth="1"/>
    <col min="12549" max="12555" width="9.54296875" style="179" customWidth="1"/>
    <col min="12556" max="12798" width="9.81640625" style="179"/>
    <col min="12799" max="12799" width="3.81640625" style="179" customWidth="1"/>
    <col min="12800" max="12801" width="9.54296875" style="179" customWidth="1"/>
    <col min="12802" max="12803" width="14.7265625" style="179" customWidth="1"/>
    <col min="12804" max="12804" width="0" style="179" hidden="1" customWidth="1"/>
    <col min="12805" max="12811" width="9.54296875" style="179" customWidth="1"/>
    <col min="12812" max="13054" width="9.81640625" style="179"/>
    <col min="13055" max="13055" width="3.81640625" style="179" customWidth="1"/>
    <col min="13056" max="13057" width="9.54296875" style="179" customWidth="1"/>
    <col min="13058" max="13059" width="14.7265625" style="179" customWidth="1"/>
    <col min="13060" max="13060" width="0" style="179" hidden="1" customWidth="1"/>
    <col min="13061" max="13067" width="9.54296875" style="179" customWidth="1"/>
    <col min="13068" max="13310" width="9.81640625" style="179"/>
    <col min="13311" max="13311" width="3.81640625" style="179" customWidth="1"/>
    <col min="13312" max="13313" width="9.54296875" style="179" customWidth="1"/>
    <col min="13314" max="13315" width="14.7265625" style="179" customWidth="1"/>
    <col min="13316" max="13316" width="0" style="179" hidden="1" customWidth="1"/>
    <col min="13317" max="13323" width="9.54296875" style="179" customWidth="1"/>
    <col min="13324" max="13566" width="9.81640625" style="179"/>
    <col min="13567" max="13567" width="3.81640625" style="179" customWidth="1"/>
    <col min="13568" max="13569" width="9.54296875" style="179" customWidth="1"/>
    <col min="13570" max="13571" width="14.7265625" style="179" customWidth="1"/>
    <col min="13572" max="13572" width="0" style="179" hidden="1" customWidth="1"/>
    <col min="13573" max="13579" width="9.54296875" style="179" customWidth="1"/>
    <col min="13580" max="13822" width="9.81640625" style="179"/>
    <col min="13823" max="13823" width="3.81640625" style="179" customWidth="1"/>
    <col min="13824" max="13825" width="9.54296875" style="179" customWidth="1"/>
    <col min="13826" max="13827" width="14.7265625" style="179" customWidth="1"/>
    <col min="13828" max="13828" width="0" style="179" hidden="1" customWidth="1"/>
    <col min="13829" max="13835" width="9.54296875" style="179" customWidth="1"/>
    <col min="13836" max="14078" width="9.81640625" style="179"/>
    <col min="14079" max="14079" width="3.81640625" style="179" customWidth="1"/>
    <col min="14080" max="14081" width="9.54296875" style="179" customWidth="1"/>
    <col min="14082" max="14083" width="14.7265625" style="179" customWidth="1"/>
    <col min="14084" max="14084" width="0" style="179" hidden="1" customWidth="1"/>
    <col min="14085" max="14091" width="9.54296875" style="179" customWidth="1"/>
    <col min="14092" max="14334" width="9.81640625" style="179"/>
    <col min="14335" max="14335" width="3.81640625" style="179" customWidth="1"/>
    <col min="14336" max="14337" width="9.54296875" style="179" customWidth="1"/>
    <col min="14338" max="14339" width="14.7265625" style="179" customWidth="1"/>
    <col min="14340" max="14340" width="0" style="179" hidden="1" customWidth="1"/>
    <col min="14341" max="14347" width="9.54296875" style="179" customWidth="1"/>
    <col min="14348" max="14590" width="9.81640625" style="179"/>
    <col min="14591" max="14591" width="3.81640625" style="179" customWidth="1"/>
    <col min="14592" max="14593" width="9.54296875" style="179" customWidth="1"/>
    <col min="14594" max="14595" width="14.7265625" style="179" customWidth="1"/>
    <col min="14596" max="14596" width="0" style="179" hidden="1" customWidth="1"/>
    <col min="14597" max="14603" width="9.54296875" style="179" customWidth="1"/>
    <col min="14604" max="14846" width="9.81640625" style="179"/>
    <col min="14847" max="14847" width="3.81640625" style="179" customWidth="1"/>
    <col min="14848" max="14849" width="9.54296875" style="179" customWidth="1"/>
    <col min="14850" max="14851" width="14.7265625" style="179" customWidth="1"/>
    <col min="14852" max="14852" width="0" style="179" hidden="1" customWidth="1"/>
    <col min="14853" max="14859" width="9.54296875" style="179" customWidth="1"/>
    <col min="14860" max="15102" width="9.81640625" style="179"/>
    <col min="15103" max="15103" width="3.81640625" style="179" customWidth="1"/>
    <col min="15104" max="15105" width="9.54296875" style="179" customWidth="1"/>
    <col min="15106" max="15107" width="14.7265625" style="179" customWidth="1"/>
    <col min="15108" max="15108" width="0" style="179" hidden="1" customWidth="1"/>
    <col min="15109" max="15115" width="9.54296875" style="179" customWidth="1"/>
    <col min="15116" max="15358" width="9.81640625" style="179"/>
    <col min="15359" max="15359" width="3.81640625" style="179" customWidth="1"/>
    <col min="15360" max="15361" width="9.54296875" style="179" customWidth="1"/>
    <col min="15362" max="15363" width="14.7265625" style="179" customWidth="1"/>
    <col min="15364" max="15364" width="0" style="179" hidden="1" customWidth="1"/>
    <col min="15365" max="15371" width="9.54296875" style="179" customWidth="1"/>
    <col min="15372" max="15614" width="9.81640625" style="179"/>
    <col min="15615" max="15615" width="3.81640625" style="179" customWidth="1"/>
    <col min="15616" max="15617" width="9.54296875" style="179" customWidth="1"/>
    <col min="15618" max="15619" width="14.7265625" style="179" customWidth="1"/>
    <col min="15620" max="15620" width="0" style="179" hidden="1" customWidth="1"/>
    <col min="15621" max="15627" width="9.54296875" style="179" customWidth="1"/>
    <col min="15628" max="15870" width="9.81640625" style="179"/>
    <col min="15871" max="15871" width="3.81640625" style="179" customWidth="1"/>
    <col min="15872" max="15873" width="9.54296875" style="179" customWidth="1"/>
    <col min="15874" max="15875" width="14.7265625" style="179" customWidth="1"/>
    <col min="15876" max="15876" width="0" style="179" hidden="1" customWidth="1"/>
    <col min="15877" max="15883" width="9.54296875" style="179" customWidth="1"/>
    <col min="15884" max="16126" width="9.81640625" style="179"/>
    <col min="16127" max="16127" width="3.81640625" style="179" customWidth="1"/>
    <col min="16128" max="16129" width="9.54296875" style="179" customWidth="1"/>
    <col min="16130" max="16131" width="14.7265625" style="179" customWidth="1"/>
    <col min="16132" max="16132" width="0" style="179" hidden="1" customWidth="1"/>
    <col min="16133" max="16139" width="9.54296875" style="179" customWidth="1"/>
    <col min="16140" max="16384" width="9.81640625" style="179"/>
  </cols>
  <sheetData>
    <row r="1" spans="1:8" s="148" customFormat="1" ht="18" customHeight="1">
      <c r="B1"/>
      <c r="C1"/>
      <c r="D1"/>
      <c r="E1"/>
      <c r="F1" s="270" t="s">
        <v>0</v>
      </c>
      <c r="G1" s="271" t="s">
        <v>166</v>
      </c>
      <c r="H1"/>
    </row>
    <row r="2" spans="1:8" s="148" customFormat="1" ht="14.5" customHeight="1">
      <c r="B2"/>
      <c r="C2"/>
      <c r="D2"/>
      <c r="E2"/>
      <c r="F2" s="270" t="s">
        <v>2</v>
      </c>
      <c r="G2" s="272" t="s">
        <v>167</v>
      </c>
      <c r="H2"/>
    </row>
    <row r="3" spans="1:8" s="148" customFormat="1" ht="14.5" customHeight="1" thickBot="1">
      <c r="B3"/>
      <c r="C3"/>
      <c r="D3"/>
      <c r="E3"/>
      <c r="F3" s="270" t="s">
        <v>4</v>
      </c>
      <c r="G3" s="273" t="s">
        <v>168</v>
      </c>
      <c r="H3"/>
    </row>
    <row r="4" spans="1:8" s="148" customFormat="1" ht="17.25" customHeight="1" thickBot="1">
      <c r="A4" s="146"/>
      <c r="B4" s="501" t="s">
        <v>169</v>
      </c>
      <c r="C4" s="501"/>
      <c r="D4" s="274">
        <f>'1. CUTTING DOCKET'!D11</f>
        <v>45357</v>
      </c>
      <c r="E4"/>
      <c r="F4"/>
      <c r="G4"/>
      <c r="H4"/>
    </row>
    <row r="5" spans="1:8" s="148" customFormat="1" ht="4" customHeight="1" thickBot="1">
      <c r="A5" s="146"/>
      <c r="B5" s="502"/>
      <c r="C5" s="502"/>
      <c r="D5" s="268"/>
      <c r="E5"/>
      <c r="F5" s="146"/>
      <c r="G5" s="146"/>
      <c r="H5"/>
    </row>
    <row r="6" spans="1:8" s="148" customFormat="1" ht="17.25" customHeight="1" thickBot="1">
      <c r="A6" s="146"/>
      <c r="B6" s="501" t="s">
        <v>170</v>
      </c>
      <c r="C6" s="501"/>
      <c r="D6" s="275" t="str">
        <f>'1. CUTTING DOCKET'!L14</f>
        <v>LOYALIST</v>
      </c>
      <c r="E6"/>
      <c r="F6" s="149" t="s">
        <v>171</v>
      </c>
      <c r="G6" s="276" t="str">
        <f>'1. CUTTING DOCKET'!D9</f>
        <v>SS24</v>
      </c>
      <c r="H6"/>
    </row>
    <row r="7" spans="1:8" s="148" customFormat="1" ht="4" customHeight="1" thickBot="1">
      <c r="A7" s="146"/>
      <c r="B7" s="503"/>
      <c r="C7" s="503"/>
      <c r="D7" s="268"/>
      <c r="E7"/>
      <c r="F7" s="151"/>
      <c r="G7" s="160"/>
      <c r="H7"/>
    </row>
    <row r="8" spans="1:8" s="148" customFormat="1" ht="17.25" customHeight="1" thickBot="1">
      <c r="A8" s="146"/>
      <c r="B8" s="501" t="s">
        <v>172</v>
      </c>
      <c r="C8" s="501"/>
      <c r="D8" s="275" t="str">
        <f>'1. CUTTING DOCKET'!D7</f>
        <v>LYPOLO173</v>
      </c>
      <c r="E8" s="277"/>
      <c r="F8" s="149" t="s">
        <v>173</v>
      </c>
      <c r="G8" s="275" t="str">
        <f>'1. CUTTING DOCKET'!D10</f>
        <v>CREWNECK</v>
      </c>
      <c r="H8"/>
    </row>
    <row r="9" spans="1:8" s="148" customFormat="1" ht="9" customHeight="1" thickBot="1">
      <c r="A9" s="278"/>
      <c r="B9" s="154"/>
      <c r="C9" s="154"/>
      <c r="D9" s="154"/>
      <c r="F9" s="154"/>
      <c r="G9" s="154"/>
    </row>
    <row r="10" spans="1:8" s="160" customFormat="1" ht="33.75" customHeight="1" thickBot="1">
      <c r="A10" s="279" t="s">
        <v>174</v>
      </c>
      <c r="B10" s="280" t="s">
        <v>175</v>
      </c>
      <c r="C10" s="499" t="s">
        <v>176</v>
      </c>
      <c r="D10" s="500"/>
      <c r="E10" s="500"/>
      <c r="F10" s="500"/>
      <c r="G10" s="281" t="s">
        <v>177</v>
      </c>
      <c r="H10" s="282" t="s">
        <v>178</v>
      </c>
    </row>
    <row r="11" spans="1:8" s="148" customFormat="1" ht="76.5" customHeight="1">
      <c r="A11" s="161">
        <v>1</v>
      </c>
      <c r="B11" s="154"/>
      <c r="C11" s="482"/>
      <c r="D11" s="483"/>
      <c r="E11" s="483"/>
      <c r="F11" s="484"/>
      <c r="G11" s="161"/>
      <c r="H11" s="161"/>
    </row>
    <row r="12" spans="1:8" s="148" customFormat="1" ht="76.5" customHeight="1">
      <c r="A12" s="165">
        <v>2</v>
      </c>
      <c r="B12" s="166" t="s">
        <v>179</v>
      </c>
      <c r="C12" s="485"/>
      <c r="D12" s="486"/>
      <c r="E12" s="486"/>
      <c r="F12" s="487"/>
      <c r="G12" s="283"/>
      <c r="H12" s="283"/>
    </row>
    <row r="13" spans="1:8" s="148" customFormat="1" ht="76.5" customHeight="1">
      <c r="A13" s="165">
        <v>3</v>
      </c>
      <c r="B13" s="166" t="s">
        <v>180</v>
      </c>
      <c r="C13" s="488" t="s">
        <v>181</v>
      </c>
      <c r="D13" s="486"/>
      <c r="E13" s="486"/>
      <c r="F13" s="487"/>
      <c r="G13" s="283"/>
      <c r="H13" s="283"/>
    </row>
    <row r="14" spans="1:8" s="148" customFormat="1" ht="76.5" customHeight="1">
      <c r="A14" s="165">
        <v>4</v>
      </c>
      <c r="B14" s="166" t="s">
        <v>182</v>
      </c>
      <c r="C14" s="489" t="s">
        <v>183</v>
      </c>
      <c r="D14" s="490"/>
      <c r="E14" s="490"/>
      <c r="F14" s="491"/>
      <c r="G14" s="283"/>
      <c r="H14" s="283"/>
    </row>
    <row r="15" spans="1:8" s="148" customFormat="1" ht="102" customHeight="1">
      <c r="A15" s="165">
        <v>5</v>
      </c>
      <c r="B15" s="166" t="s">
        <v>184</v>
      </c>
      <c r="C15" s="489" t="s">
        <v>185</v>
      </c>
      <c r="D15" s="490"/>
      <c r="E15" s="490"/>
      <c r="F15" s="491"/>
      <c r="G15" s="283"/>
      <c r="H15" s="283"/>
    </row>
    <row r="16" spans="1:8" s="148" customFormat="1" ht="56.25" customHeight="1">
      <c r="A16" s="165">
        <v>6</v>
      </c>
      <c r="B16" s="166" t="s">
        <v>186</v>
      </c>
      <c r="C16" s="485"/>
      <c r="D16" s="486"/>
      <c r="E16" s="486"/>
      <c r="F16" s="487"/>
      <c r="G16" s="283"/>
      <c r="H16" s="283"/>
    </row>
    <row r="17" spans="1:8" s="148" customFormat="1" ht="76.5" customHeight="1">
      <c r="A17" s="165">
        <v>7</v>
      </c>
      <c r="B17" s="166" t="s">
        <v>187</v>
      </c>
      <c r="C17" s="492" t="str">
        <f>'1. CUTTING DOCKET'!C104</f>
        <v xml:space="preserve">KHÔNG IN </v>
      </c>
      <c r="D17" s="490"/>
      <c r="E17" s="490"/>
      <c r="F17" s="491"/>
      <c r="G17" s="283"/>
      <c r="H17" s="283"/>
    </row>
    <row r="18" spans="1:8" s="148" customFormat="1" ht="76.5" customHeight="1">
      <c r="A18" s="165">
        <v>8</v>
      </c>
      <c r="B18" s="166" t="s">
        <v>188</v>
      </c>
      <c r="C18" s="493"/>
      <c r="D18" s="494"/>
      <c r="E18" s="494"/>
      <c r="F18" s="495"/>
      <c r="G18" s="283"/>
      <c r="H18" s="283"/>
    </row>
    <row r="19" spans="1:8" s="148" customFormat="1" ht="76.5" customHeight="1">
      <c r="A19" s="165">
        <v>9</v>
      </c>
      <c r="B19" s="166" t="s">
        <v>189</v>
      </c>
      <c r="C19" s="492"/>
      <c r="D19" s="490"/>
      <c r="E19" s="490"/>
      <c r="F19" s="491"/>
      <c r="G19" s="283"/>
      <c r="H19" s="283"/>
    </row>
    <row r="20" spans="1:8" s="148" customFormat="1" ht="76.5" customHeight="1" thickBot="1">
      <c r="A20" s="174">
        <v>10</v>
      </c>
      <c r="B20" s="284" t="s">
        <v>190</v>
      </c>
      <c r="C20" s="496"/>
      <c r="D20" s="497"/>
      <c r="E20" s="497"/>
      <c r="F20" s="498"/>
      <c r="G20" s="175"/>
      <c r="H20" s="175"/>
    </row>
    <row r="21" spans="1:8" ht="12" customHeight="1">
      <c r="A21" s="160"/>
      <c r="B21" s="160"/>
      <c r="C21" s="152"/>
      <c r="D21" s="152"/>
      <c r="E21" s="152"/>
      <c r="F21" s="152"/>
      <c r="G21" s="160"/>
      <c r="H21" s="160"/>
    </row>
    <row r="22" spans="1:8" ht="34.5" customHeight="1">
      <c r="A22" s="160"/>
      <c r="B22" s="481" t="s">
        <v>191</v>
      </c>
      <c r="C22" s="481"/>
      <c r="D22" s="481"/>
      <c r="E22" s="152"/>
      <c r="F22" s="152"/>
      <c r="G22" s="481" t="s">
        <v>192</v>
      </c>
      <c r="H22" s="481"/>
    </row>
    <row r="23" spans="1:8" ht="40" customHeight="1">
      <c r="A23" s="160"/>
      <c r="B23" s="285"/>
      <c r="C23" s="285"/>
      <c r="D23" s="285"/>
      <c r="E23" s="285"/>
      <c r="F23" s="148"/>
      <c r="G23" s="285"/>
      <c r="H23" s="285"/>
    </row>
    <row r="24" spans="1:8" ht="40" customHeight="1">
      <c r="A24" s="146"/>
      <c r="B24" s="137"/>
      <c r="C24" s="137"/>
      <c r="D24" s="137"/>
      <c r="E24" s="137"/>
      <c r="F24" s="137"/>
      <c r="G24" s="137"/>
      <c r="H24" s="137"/>
    </row>
    <row r="25" spans="1:8" ht="40" customHeight="1">
      <c r="A25" s="146"/>
      <c r="B25" s="137"/>
      <c r="C25" s="137"/>
      <c r="D25" s="137"/>
      <c r="E25" s="137"/>
      <c r="F25" s="137"/>
      <c r="G25" s="137"/>
      <c r="H25" s="137"/>
    </row>
    <row r="26" spans="1:8" ht="40" customHeight="1">
      <c r="A26" s="146"/>
      <c r="B26" s="137"/>
      <c r="C26" s="137"/>
      <c r="D26" s="137"/>
      <c r="E26" s="137"/>
      <c r="F26" s="137"/>
      <c r="G26" s="137"/>
      <c r="H26" s="137"/>
    </row>
    <row r="27" spans="1:8" ht="40" customHeight="1">
      <c r="A27" s="146"/>
      <c r="B27" s="137"/>
      <c r="C27" s="137"/>
      <c r="D27" s="137"/>
      <c r="E27" s="137"/>
      <c r="F27" s="137"/>
      <c r="G27" s="137"/>
      <c r="H27" s="137"/>
    </row>
    <row r="28" spans="1:8" ht="40" customHeight="1">
      <c r="A28" s="146"/>
      <c r="B28" s="137"/>
      <c r="C28" s="137"/>
      <c r="D28" s="137"/>
      <c r="E28" s="137"/>
      <c r="F28" s="137"/>
      <c r="G28" s="137"/>
      <c r="H28" s="137"/>
    </row>
    <row r="29" spans="1:8" ht="40" customHeight="1">
      <c r="A29" s="146"/>
      <c r="B29" s="137"/>
      <c r="C29" s="137"/>
      <c r="D29" s="137"/>
      <c r="E29" s="137"/>
      <c r="F29" s="137"/>
      <c r="G29" s="137"/>
      <c r="H29" s="137"/>
    </row>
    <row r="30" spans="1:8" ht="40" customHeight="1">
      <c r="A30" s="146"/>
      <c r="B30" s="137"/>
      <c r="C30" s="137"/>
      <c r="D30" s="137"/>
      <c r="E30" s="137"/>
      <c r="F30" s="137"/>
      <c r="G30" s="137"/>
      <c r="H30" s="137"/>
    </row>
    <row r="31" spans="1:8" ht="40" customHeight="1">
      <c r="A31" s="146"/>
      <c r="B31" s="137"/>
      <c r="C31" s="137"/>
      <c r="D31" s="137"/>
      <c r="E31" s="137"/>
      <c r="F31" s="137"/>
      <c r="G31" s="137"/>
      <c r="H31" s="137"/>
    </row>
    <row r="32" spans="1:8" ht="40" customHeight="1">
      <c r="A32" s="146"/>
      <c r="B32" s="137"/>
      <c r="C32" s="137"/>
      <c r="D32" s="137"/>
      <c r="E32" s="137"/>
      <c r="F32" s="137"/>
      <c r="G32" s="137"/>
      <c r="H32" s="137"/>
    </row>
    <row r="33" spans="1:8" ht="40" customHeight="1">
      <c r="A33" s="146"/>
      <c r="B33" s="137"/>
      <c r="C33" s="137"/>
      <c r="D33" s="137"/>
      <c r="E33" s="137"/>
      <c r="F33" s="137"/>
      <c r="G33" s="137"/>
      <c r="H33" s="137"/>
    </row>
    <row r="34" spans="1:8" ht="40" customHeight="1">
      <c r="A34" s="146"/>
      <c r="B34" s="137"/>
      <c r="C34" s="137"/>
      <c r="D34" s="137"/>
      <c r="E34" s="137"/>
      <c r="F34" s="137"/>
      <c r="G34" s="137"/>
      <c r="H34" s="137"/>
    </row>
    <row r="35" spans="1:8" ht="40" customHeight="1">
      <c r="A35" s="146"/>
      <c r="B35" s="137"/>
      <c r="C35" s="137"/>
      <c r="D35" s="137"/>
      <c r="E35" s="137"/>
      <c r="F35" s="137"/>
      <c r="G35" s="137"/>
      <c r="H35" s="137"/>
    </row>
    <row r="36" spans="1:8" ht="40" customHeight="1">
      <c r="A36" s="146"/>
      <c r="B36" s="137"/>
      <c r="C36" s="137"/>
      <c r="D36" s="137"/>
      <c r="E36" s="137"/>
      <c r="F36" s="137"/>
      <c r="G36" s="137"/>
      <c r="H36" s="137"/>
    </row>
    <row r="37" spans="1:8" ht="40" customHeight="1">
      <c r="A37" s="146"/>
      <c r="B37" s="137"/>
      <c r="C37" s="137"/>
      <c r="D37" s="137"/>
      <c r="E37" s="137"/>
      <c r="F37" s="137"/>
      <c r="G37" s="137"/>
      <c r="H37" s="137"/>
    </row>
    <row r="38" spans="1:8" ht="40" customHeight="1">
      <c r="A38" s="146"/>
      <c r="B38" s="137"/>
      <c r="C38" s="137"/>
      <c r="D38" s="137"/>
      <c r="E38" s="137"/>
      <c r="F38" s="137"/>
      <c r="G38" s="137"/>
      <c r="H38" s="137"/>
    </row>
    <row r="39" spans="1:8" ht="40" customHeight="1">
      <c r="A39" s="146"/>
      <c r="B39" s="137"/>
      <c r="C39" s="137"/>
      <c r="D39" s="137"/>
      <c r="E39" s="137"/>
      <c r="F39" s="137"/>
      <c r="G39" s="137"/>
      <c r="H39" s="137"/>
    </row>
    <row r="40" spans="1:8" ht="40" customHeight="1">
      <c r="A40" s="146"/>
      <c r="B40" s="137"/>
      <c r="C40" s="137"/>
      <c r="D40" s="137"/>
      <c r="E40" s="137"/>
      <c r="F40" s="137"/>
      <c r="G40" s="137"/>
      <c r="H40" s="137"/>
    </row>
    <row r="41" spans="1:8" ht="40" customHeight="1">
      <c r="A41" s="146"/>
      <c r="B41" s="137"/>
      <c r="C41" s="137"/>
      <c r="D41" s="137"/>
      <c r="E41" s="137"/>
      <c r="F41" s="137"/>
      <c r="G41" s="137"/>
      <c r="H41" s="137"/>
    </row>
    <row r="42" spans="1:8" ht="40" customHeight="1">
      <c r="A42" s="146"/>
      <c r="B42" s="137"/>
      <c r="C42" s="137"/>
      <c r="D42" s="137"/>
      <c r="E42" s="137"/>
      <c r="F42" s="137"/>
      <c r="G42" s="137"/>
      <c r="H42" s="137"/>
    </row>
    <row r="43" spans="1:8" ht="40" customHeight="1">
      <c r="A43" s="146"/>
      <c r="B43" s="137"/>
      <c r="C43" s="137"/>
      <c r="D43" s="137"/>
      <c r="E43" s="137"/>
      <c r="F43" s="137"/>
      <c r="G43" s="137"/>
      <c r="H43" s="137"/>
    </row>
    <row r="44" spans="1:8" ht="40" customHeight="1">
      <c r="A44" s="146"/>
      <c r="B44" s="137"/>
      <c r="C44" s="137"/>
      <c r="D44" s="137"/>
      <c r="E44" s="137"/>
      <c r="F44" s="137"/>
      <c r="G44" s="137"/>
      <c r="H44" s="137"/>
    </row>
    <row r="45" spans="1:8" ht="40" customHeight="1">
      <c r="A45" s="146"/>
      <c r="B45" s="137"/>
      <c r="C45" s="137"/>
      <c r="D45" s="137"/>
      <c r="E45" s="137"/>
      <c r="F45" s="137"/>
      <c r="G45" s="137"/>
      <c r="H45" s="137"/>
    </row>
    <row r="46" spans="1:8" ht="40" customHeight="1">
      <c r="A46" s="146"/>
      <c r="B46" s="137"/>
      <c r="C46" s="137"/>
      <c r="D46" s="137"/>
      <c r="E46" s="137"/>
      <c r="F46" s="137"/>
      <c r="G46" s="137"/>
      <c r="H46" s="137"/>
    </row>
    <row r="47" spans="1:8" ht="40" customHeight="1">
      <c r="A47" s="146"/>
      <c r="B47" s="137"/>
      <c r="C47" s="137"/>
      <c r="D47" s="137"/>
      <c r="E47" s="137"/>
      <c r="F47" s="137"/>
      <c r="G47" s="137"/>
      <c r="H47" s="137"/>
    </row>
    <row r="48" spans="1:8" ht="40" customHeight="1">
      <c r="A48" s="146"/>
      <c r="B48" s="137"/>
      <c r="C48" s="137"/>
      <c r="D48" s="137"/>
      <c r="E48" s="137"/>
      <c r="F48" s="137"/>
      <c r="G48" s="137"/>
      <c r="H48" s="137"/>
    </row>
    <row r="49" spans="1:8" ht="40" customHeight="1">
      <c r="A49" s="146"/>
      <c r="B49" s="137"/>
      <c r="C49" s="137"/>
      <c r="D49" s="137"/>
      <c r="E49" s="137"/>
      <c r="F49" s="137"/>
      <c r="G49" s="137"/>
      <c r="H49" s="137"/>
    </row>
    <row r="50" spans="1:8" ht="40" customHeight="1">
      <c r="A50" s="146"/>
      <c r="B50" s="137"/>
      <c r="C50" s="137"/>
      <c r="D50" s="137"/>
      <c r="E50" s="137"/>
      <c r="F50" s="137"/>
      <c r="G50" s="137"/>
      <c r="H50" s="137"/>
    </row>
    <row r="51" spans="1:8" ht="40" customHeight="1">
      <c r="A51" s="146"/>
      <c r="B51" s="137"/>
      <c r="C51" s="137"/>
      <c r="D51" s="137"/>
      <c r="E51" s="137"/>
      <c r="F51" s="137"/>
      <c r="G51" s="137"/>
      <c r="H51" s="137"/>
    </row>
    <row r="52" spans="1:8" ht="40" customHeight="1">
      <c r="A52" s="146"/>
      <c r="B52" s="137"/>
      <c r="C52" s="137"/>
      <c r="D52" s="137"/>
      <c r="E52" s="137"/>
      <c r="F52" s="137"/>
      <c r="G52" s="137"/>
      <c r="H52" s="137"/>
    </row>
    <row r="53" spans="1:8" ht="40" customHeight="1">
      <c r="A53" s="146"/>
      <c r="B53" s="137"/>
      <c r="C53" s="137"/>
      <c r="D53" s="137"/>
      <c r="E53" s="137"/>
      <c r="F53" s="137"/>
      <c r="G53" s="137"/>
      <c r="H53" s="137"/>
    </row>
    <row r="54" spans="1:8" ht="40" customHeight="1">
      <c r="A54" s="146"/>
      <c r="B54" s="137"/>
      <c r="C54" s="137"/>
      <c r="D54" s="137"/>
      <c r="E54" s="137"/>
      <c r="F54" s="137"/>
      <c r="G54" s="137"/>
      <c r="H54" s="137"/>
    </row>
    <row r="55" spans="1:8" ht="40" customHeight="1">
      <c r="A55" s="146"/>
      <c r="B55" s="137"/>
      <c r="C55" s="137"/>
      <c r="D55" s="137"/>
      <c r="E55" s="137"/>
      <c r="F55" s="137"/>
      <c r="G55" s="137"/>
      <c r="H55" s="137"/>
    </row>
    <row r="56" spans="1:8" ht="40" customHeight="1">
      <c r="A56" s="146"/>
      <c r="B56" s="137"/>
      <c r="C56" s="137"/>
      <c r="D56" s="137"/>
      <c r="E56" s="137"/>
      <c r="F56" s="137"/>
      <c r="G56" s="137"/>
      <c r="H56" s="137"/>
    </row>
    <row r="57" spans="1:8" ht="40" customHeight="1">
      <c r="A57" s="146"/>
      <c r="B57" s="137"/>
      <c r="C57" s="137"/>
      <c r="D57" s="137"/>
      <c r="E57" s="137"/>
      <c r="F57" s="137"/>
      <c r="G57" s="137"/>
      <c r="H57" s="137"/>
    </row>
    <row r="58" spans="1:8" ht="40" customHeight="1">
      <c r="A58" s="146"/>
      <c r="B58" s="137"/>
      <c r="C58" s="137"/>
      <c r="D58" s="137"/>
      <c r="E58" s="137"/>
      <c r="F58" s="137"/>
      <c r="G58" s="137"/>
      <c r="H58" s="137"/>
    </row>
    <row r="59" spans="1:8" ht="40" customHeight="1">
      <c r="A59" s="146"/>
      <c r="B59" s="137"/>
      <c r="C59" s="137"/>
      <c r="D59" s="137"/>
      <c r="E59" s="137"/>
      <c r="F59" s="137"/>
      <c r="G59" s="137"/>
      <c r="H59" s="137"/>
    </row>
    <row r="60" spans="1:8" ht="40" customHeight="1">
      <c r="A60" s="146"/>
      <c r="B60" s="137"/>
      <c r="C60" s="137"/>
      <c r="D60" s="137"/>
      <c r="E60" s="137"/>
      <c r="F60" s="137"/>
      <c r="G60" s="137"/>
      <c r="H60" s="137"/>
    </row>
    <row r="61" spans="1:8" ht="40" customHeight="1">
      <c r="A61" s="146"/>
      <c r="B61" s="137"/>
      <c r="C61" s="137"/>
      <c r="D61" s="137"/>
      <c r="E61" s="137"/>
      <c r="F61" s="137"/>
      <c r="G61" s="137"/>
      <c r="H61" s="137"/>
    </row>
    <row r="62" spans="1:8" ht="40" customHeight="1">
      <c r="A62" s="146"/>
      <c r="B62" s="137"/>
      <c r="C62" s="137"/>
      <c r="D62" s="137"/>
      <c r="E62" s="137"/>
      <c r="F62" s="137"/>
      <c r="G62" s="137"/>
      <c r="H62" s="137"/>
    </row>
    <row r="63" spans="1:8" ht="40" customHeight="1">
      <c r="A63" s="146"/>
      <c r="B63" s="137"/>
      <c r="C63" s="137"/>
      <c r="D63" s="137"/>
      <c r="E63" s="137"/>
      <c r="F63" s="137"/>
      <c r="G63" s="137"/>
      <c r="H63" s="137"/>
    </row>
    <row r="64" spans="1:8" ht="40" customHeight="1">
      <c r="A64" s="146"/>
      <c r="B64" s="137"/>
      <c r="C64" s="137"/>
      <c r="D64" s="137"/>
      <c r="E64" s="137"/>
      <c r="F64" s="137"/>
      <c r="G64" s="137"/>
      <c r="H64" s="137"/>
    </row>
    <row r="65" spans="1:8" ht="40" customHeight="1">
      <c r="A65" s="146"/>
      <c r="B65" s="137"/>
      <c r="C65" s="137"/>
      <c r="D65" s="137"/>
      <c r="E65" s="137"/>
      <c r="F65" s="137"/>
      <c r="G65" s="137"/>
      <c r="H65" s="137"/>
    </row>
    <row r="66" spans="1:8" ht="40" customHeight="1">
      <c r="A66" s="146"/>
      <c r="B66" s="137"/>
      <c r="C66" s="137"/>
      <c r="D66" s="137"/>
      <c r="E66" s="137"/>
      <c r="F66" s="137"/>
      <c r="G66" s="137"/>
      <c r="H66" s="137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70" zoomScaleNormal="70" workbookViewId="0">
      <selection activeCell="A53" sqref="A53"/>
    </sheetView>
  </sheetViews>
  <sheetFormatPr defaultColWidth="9.1796875" defaultRowHeight="14.5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53125" defaultRowHeight="21"/>
  <cols>
    <col min="1" max="1" width="6.54296875" style="38" customWidth="1"/>
    <col min="2" max="2" width="58" style="38" customWidth="1"/>
    <col min="3" max="3" width="68.81640625" style="38" customWidth="1"/>
    <col min="4" max="4" width="18.453125" style="38" customWidth="1"/>
    <col min="5" max="6" width="16.54296875" style="38" customWidth="1"/>
    <col min="7" max="7" width="15.26953125" style="38" hidden="1" customWidth="1"/>
    <col min="8" max="13" width="15.26953125" style="38" customWidth="1"/>
    <col min="14" max="26" width="8" style="38" customWidth="1"/>
    <col min="27" max="16384" width="14.453125" style="38"/>
  </cols>
  <sheetData>
    <row r="1" spans="1:26" s="35" customFormat="1" ht="30.75" customHeight="1">
      <c r="A1" s="32"/>
      <c r="B1" s="32" t="s">
        <v>193</v>
      </c>
      <c r="C1" s="32" t="s">
        <v>194</v>
      </c>
      <c r="D1" s="32"/>
      <c r="E1" s="504"/>
      <c r="F1" s="504"/>
      <c r="G1" s="504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195</v>
      </c>
      <c r="C2" s="36" t="str">
        <f>'1. CUTTING DOCKET'!$D$7</f>
        <v>LYPOLO173</v>
      </c>
      <c r="D2" s="36"/>
      <c r="E2" s="505" t="s">
        <v>196</v>
      </c>
      <c r="F2" s="505"/>
      <c r="G2" s="505"/>
      <c r="H2" s="505"/>
      <c r="I2" s="505"/>
      <c r="J2" s="506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507" t="s">
        <v>197</v>
      </c>
      <c r="I3" s="507"/>
      <c r="J3" s="507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143</v>
      </c>
      <c r="B4" s="50" t="s">
        <v>144</v>
      </c>
      <c r="C4" s="50" t="s">
        <v>145</v>
      </c>
      <c r="D4" s="50" t="s">
        <v>198</v>
      </c>
      <c r="E4" s="50" t="s">
        <v>199</v>
      </c>
      <c r="F4" s="50" t="s">
        <v>146</v>
      </c>
      <c r="G4" s="50" t="s">
        <v>200</v>
      </c>
      <c r="H4" s="50" t="s">
        <v>33</v>
      </c>
      <c r="I4" s="50" t="s">
        <v>34</v>
      </c>
      <c r="J4" s="50" t="s">
        <v>35</v>
      </c>
      <c r="K4" s="50" t="s">
        <v>36</v>
      </c>
      <c r="L4" s="50" t="s">
        <v>37</v>
      </c>
      <c r="M4" s="50" t="s">
        <v>38</v>
      </c>
    </row>
    <row r="5" spans="1:26" s="41" customFormat="1" ht="39.75" customHeight="1">
      <c r="A5" s="40">
        <v>1</v>
      </c>
      <c r="B5" s="45" t="s">
        <v>148</v>
      </c>
      <c r="C5" s="46" t="s">
        <v>149</v>
      </c>
      <c r="D5" s="44" t="b">
        <v>1</v>
      </c>
      <c r="E5" s="44" t="s">
        <v>201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3">
        <v>30</v>
      </c>
    </row>
    <row r="6" spans="1:26" s="41" customFormat="1" ht="39.75" customHeight="1">
      <c r="A6" s="40">
        <v>2</v>
      </c>
      <c r="B6" s="45" t="s">
        <v>202</v>
      </c>
      <c r="C6" s="46" t="s">
        <v>150</v>
      </c>
      <c r="D6" s="44" t="b">
        <v>1</v>
      </c>
      <c r="E6" s="44" t="s">
        <v>201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151</v>
      </c>
      <c r="C7" s="46" t="s">
        <v>152</v>
      </c>
      <c r="D7" s="44" t="b">
        <v>1</v>
      </c>
      <c r="E7" s="44" t="s">
        <v>201</v>
      </c>
      <c r="F7" s="42">
        <v>43832</v>
      </c>
      <c r="G7" s="43">
        <v>7.5</v>
      </c>
      <c r="H7" s="94" t="s">
        <v>203</v>
      </c>
      <c r="I7" s="44" t="s">
        <v>203</v>
      </c>
      <c r="J7" s="44" t="s">
        <v>203</v>
      </c>
      <c r="K7" s="44" t="s">
        <v>203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204</v>
      </c>
      <c r="C8" s="46" t="s">
        <v>205</v>
      </c>
      <c r="D8" s="44" t="b">
        <v>1</v>
      </c>
      <c r="E8" s="44" t="s">
        <v>201</v>
      </c>
      <c r="F8" s="42">
        <v>43834</v>
      </c>
      <c r="G8" s="43">
        <v>3.5</v>
      </c>
      <c r="H8" s="94" t="s">
        <v>206</v>
      </c>
      <c r="I8" s="44" t="s">
        <v>206</v>
      </c>
      <c r="J8" s="44" t="s">
        <v>206</v>
      </c>
      <c r="K8" s="44" t="s">
        <v>206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207</v>
      </c>
      <c r="C9" s="46" t="s">
        <v>208</v>
      </c>
      <c r="D9" s="44" t="b">
        <v>1</v>
      </c>
      <c r="E9" s="44" t="s">
        <v>201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155</v>
      </c>
      <c r="C10" s="46" t="s">
        <v>209</v>
      </c>
      <c r="D10" s="44" t="b">
        <v>1</v>
      </c>
      <c r="E10" s="44" t="s">
        <v>201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210</v>
      </c>
      <c r="M10" s="44" t="s">
        <v>211</v>
      </c>
    </row>
    <row r="11" spans="1:26" s="41" customFormat="1" ht="39.75" customHeight="1">
      <c r="A11" s="40">
        <v>7</v>
      </c>
      <c r="B11" s="45" t="s">
        <v>156</v>
      </c>
      <c r="C11" s="46" t="s">
        <v>157</v>
      </c>
      <c r="D11" s="44" t="b">
        <v>1</v>
      </c>
      <c r="E11" s="44" t="s">
        <v>201</v>
      </c>
      <c r="F11" s="42">
        <v>43832</v>
      </c>
      <c r="G11" s="43">
        <v>16.5</v>
      </c>
      <c r="H11" s="43">
        <v>18.5</v>
      </c>
      <c r="I11" s="44" t="s">
        <v>212</v>
      </c>
      <c r="J11" s="44" t="s">
        <v>213</v>
      </c>
      <c r="K11" s="44" t="s">
        <v>214</v>
      </c>
      <c r="L11" s="44" t="s">
        <v>215</v>
      </c>
      <c r="M11" s="44" t="s">
        <v>216</v>
      </c>
    </row>
    <row r="12" spans="1:26" s="41" customFormat="1" ht="39.75" customHeight="1">
      <c r="A12" s="40">
        <v>8</v>
      </c>
      <c r="B12" s="45" t="s">
        <v>159</v>
      </c>
      <c r="C12" s="46" t="s">
        <v>217</v>
      </c>
      <c r="D12" s="44" t="b">
        <v>1</v>
      </c>
      <c r="E12" s="44" t="s">
        <v>218</v>
      </c>
      <c r="F12" s="42">
        <v>43832</v>
      </c>
      <c r="G12" s="43">
        <v>16.5</v>
      </c>
      <c r="H12" s="43">
        <v>18.5</v>
      </c>
      <c r="I12" s="44" t="s">
        <v>212</v>
      </c>
      <c r="J12" s="44" t="s">
        <v>213</v>
      </c>
      <c r="K12" s="44" t="s">
        <v>214</v>
      </c>
      <c r="L12" s="44" t="s">
        <v>215</v>
      </c>
      <c r="M12" s="44" t="s">
        <v>216</v>
      </c>
    </row>
    <row r="13" spans="1:26" s="41" customFormat="1" ht="39.75" customHeight="1">
      <c r="A13" s="40">
        <v>9</v>
      </c>
      <c r="B13" s="45" t="s">
        <v>160</v>
      </c>
      <c r="C13" s="46" t="s">
        <v>161</v>
      </c>
      <c r="D13" s="44" t="b">
        <v>1</v>
      </c>
      <c r="E13" s="44" t="s">
        <v>218</v>
      </c>
      <c r="F13" s="42">
        <v>43834</v>
      </c>
      <c r="G13" s="43">
        <v>8.5</v>
      </c>
      <c r="H13" s="43">
        <v>9</v>
      </c>
      <c r="I13" s="44" t="s">
        <v>219</v>
      </c>
      <c r="J13" s="44">
        <v>10</v>
      </c>
      <c r="K13" s="44" t="s">
        <v>220</v>
      </c>
      <c r="L13" s="44">
        <v>11</v>
      </c>
      <c r="M13" s="44" t="s">
        <v>221</v>
      </c>
    </row>
    <row r="14" spans="1:26" s="41" customFormat="1" ht="39.75" customHeight="1">
      <c r="A14" s="40">
        <v>10</v>
      </c>
      <c r="B14" s="45" t="s">
        <v>162</v>
      </c>
      <c r="C14" s="46" t="s">
        <v>163</v>
      </c>
      <c r="D14" s="44" t="b">
        <v>1</v>
      </c>
      <c r="E14" s="44" t="s">
        <v>201</v>
      </c>
      <c r="F14" s="42">
        <v>43834</v>
      </c>
      <c r="G14" s="43">
        <v>6.875</v>
      </c>
      <c r="H14" s="43">
        <v>7.25</v>
      </c>
      <c r="I14" s="44" t="s">
        <v>222</v>
      </c>
      <c r="J14" s="44">
        <v>8</v>
      </c>
      <c r="K14" s="44" t="s">
        <v>223</v>
      </c>
      <c r="L14" s="44" t="s">
        <v>224</v>
      </c>
      <c r="M14" s="44" t="s">
        <v>224</v>
      </c>
    </row>
    <row r="15" spans="1:26" s="41" customFormat="1" ht="39.75" customHeight="1">
      <c r="A15" s="40">
        <v>11</v>
      </c>
      <c r="B15" s="45" t="s">
        <v>164</v>
      </c>
      <c r="C15" s="46" t="s">
        <v>165</v>
      </c>
      <c r="D15" s="44" t="b">
        <v>1</v>
      </c>
      <c r="E15" s="44" t="s">
        <v>218</v>
      </c>
      <c r="F15" s="42">
        <v>43834</v>
      </c>
      <c r="G15" s="43">
        <v>7.75</v>
      </c>
      <c r="H15" s="43">
        <v>8.25</v>
      </c>
      <c r="I15" s="44" t="s">
        <v>224</v>
      </c>
      <c r="J15" s="44" t="s">
        <v>225</v>
      </c>
      <c r="K15" s="44" t="s">
        <v>226</v>
      </c>
      <c r="L15" s="44" t="s">
        <v>227</v>
      </c>
      <c r="M15" s="44" t="s">
        <v>228</v>
      </c>
    </row>
    <row r="16" spans="1:26" s="41" customFormat="1" ht="39.75" customHeight="1">
      <c r="A16" s="40">
        <v>12</v>
      </c>
      <c r="B16" s="45" t="s">
        <v>229</v>
      </c>
      <c r="C16" s="46" t="s">
        <v>230</v>
      </c>
      <c r="D16" s="44" t="b">
        <v>1</v>
      </c>
      <c r="E16" s="44" t="s">
        <v>201</v>
      </c>
      <c r="F16" s="42">
        <v>43834</v>
      </c>
      <c r="G16" s="43">
        <v>7</v>
      </c>
      <c r="H16" s="43">
        <v>7.5</v>
      </c>
      <c r="I16" s="44">
        <v>8</v>
      </c>
      <c r="J16" s="44" t="s">
        <v>231</v>
      </c>
      <c r="K16" s="44">
        <v>9</v>
      </c>
      <c r="L16" s="44" t="s">
        <v>219</v>
      </c>
      <c r="M16" s="44">
        <v>10</v>
      </c>
    </row>
    <row r="17" spans="1:13" s="41" customFormat="1" ht="39.75" customHeight="1">
      <c r="A17" s="40">
        <v>13</v>
      </c>
      <c r="B17" s="45" t="s">
        <v>232</v>
      </c>
      <c r="C17" s="46" t="s">
        <v>233</v>
      </c>
      <c r="D17" s="44" t="b">
        <v>1</v>
      </c>
      <c r="E17" s="44" t="s">
        <v>201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5"/>
  <cols>
    <col min="1" max="1" width="4.1796875" style="4" customWidth="1"/>
    <col min="2" max="2" width="21.81640625" style="4" customWidth="1"/>
    <col min="3" max="3" width="17" style="4" customWidth="1"/>
    <col min="4" max="4" width="11.7265625" style="4" customWidth="1"/>
    <col min="5" max="5" width="24.54296875" style="4" customWidth="1"/>
    <col min="6" max="6" width="10.54296875" style="4" customWidth="1"/>
    <col min="7" max="7" width="16.1796875" style="4" customWidth="1"/>
    <col min="8" max="8" width="14.453125" style="4" customWidth="1"/>
    <col min="9" max="251" width="10" style="4"/>
    <col min="252" max="252" width="4.1796875" style="4" customWidth="1"/>
    <col min="253" max="253" width="21.81640625" style="4" customWidth="1"/>
    <col min="254" max="254" width="17" style="4" customWidth="1"/>
    <col min="255" max="255" width="11.7265625" style="4" customWidth="1"/>
    <col min="256" max="256" width="24.54296875" style="4" customWidth="1"/>
    <col min="257" max="257" width="10.54296875" style="4" customWidth="1"/>
    <col min="258" max="258" width="16.1796875" style="4" customWidth="1"/>
    <col min="259" max="259" width="14.453125" style="4" customWidth="1"/>
    <col min="260" max="507" width="10" style="4"/>
    <col min="508" max="508" width="4.1796875" style="4" customWidth="1"/>
    <col min="509" max="509" width="21.81640625" style="4" customWidth="1"/>
    <col min="510" max="510" width="17" style="4" customWidth="1"/>
    <col min="511" max="511" width="11.7265625" style="4" customWidth="1"/>
    <col min="512" max="512" width="24.54296875" style="4" customWidth="1"/>
    <col min="513" max="513" width="10.54296875" style="4" customWidth="1"/>
    <col min="514" max="514" width="16.1796875" style="4" customWidth="1"/>
    <col min="515" max="515" width="14.453125" style="4" customWidth="1"/>
    <col min="516" max="763" width="10" style="4"/>
    <col min="764" max="764" width="4.1796875" style="4" customWidth="1"/>
    <col min="765" max="765" width="21.81640625" style="4" customWidth="1"/>
    <col min="766" max="766" width="17" style="4" customWidth="1"/>
    <col min="767" max="767" width="11.7265625" style="4" customWidth="1"/>
    <col min="768" max="768" width="24.54296875" style="4" customWidth="1"/>
    <col min="769" max="769" width="10.54296875" style="4" customWidth="1"/>
    <col min="770" max="770" width="16.1796875" style="4" customWidth="1"/>
    <col min="771" max="771" width="14.453125" style="4" customWidth="1"/>
    <col min="772" max="1019" width="10" style="4"/>
    <col min="1020" max="1020" width="4.1796875" style="4" customWidth="1"/>
    <col min="1021" max="1021" width="21.81640625" style="4" customWidth="1"/>
    <col min="1022" max="1022" width="17" style="4" customWidth="1"/>
    <col min="1023" max="1023" width="11.7265625" style="4" customWidth="1"/>
    <col min="1024" max="1024" width="24.54296875" style="4" customWidth="1"/>
    <col min="1025" max="1025" width="10.54296875" style="4" customWidth="1"/>
    <col min="1026" max="1026" width="16.1796875" style="4" customWidth="1"/>
    <col min="1027" max="1027" width="14.453125" style="4" customWidth="1"/>
    <col min="1028" max="1275" width="10" style="4"/>
    <col min="1276" max="1276" width="4.1796875" style="4" customWidth="1"/>
    <col min="1277" max="1277" width="21.81640625" style="4" customWidth="1"/>
    <col min="1278" max="1278" width="17" style="4" customWidth="1"/>
    <col min="1279" max="1279" width="11.7265625" style="4" customWidth="1"/>
    <col min="1280" max="1280" width="24.54296875" style="4" customWidth="1"/>
    <col min="1281" max="1281" width="10.54296875" style="4" customWidth="1"/>
    <col min="1282" max="1282" width="16.1796875" style="4" customWidth="1"/>
    <col min="1283" max="1283" width="14.453125" style="4" customWidth="1"/>
    <col min="1284" max="1531" width="10" style="4"/>
    <col min="1532" max="1532" width="4.1796875" style="4" customWidth="1"/>
    <col min="1533" max="1533" width="21.81640625" style="4" customWidth="1"/>
    <col min="1534" max="1534" width="17" style="4" customWidth="1"/>
    <col min="1535" max="1535" width="11.7265625" style="4" customWidth="1"/>
    <col min="1536" max="1536" width="24.54296875" style="4" customWidth="1"/>
    <col min="1537" max="1537" width="10.54296875" style="4" customWidth="1"/>
    <col min="1538" max="1538" width="16.1796875" style="4" customWidth="1"/>
    <col min="1539" max="1539" width="14.453125" style="4" customWidth="1"/>
    <col min="1540" max="1787" width="10" style="4"/>
    <col min="1788" max="1788" width="4.1796875" style="4" customWidth="1"/>
    <col min="1789" max="1789" width="21.81640625" style="4" customWidth="1"/>
    <col min="1790" max="1790" width="17" style="4" customWidth="1"/>
    <col min="1791" max="1791" width="11.7265625" style="4" customWidth="1"/>
    <col min="1792" max="1792" width="24.54296875" style="4" customWidth="1"/>
    <col min="1793" max="1793" width="10.54296875" style="4" customWidth="1"/>
    <col min="1794" max="1794" width="16.1796875" style="4" customWidth="1"/>
    <col min="1795" max="1795" width="14.453125" style="4" customWidth="1"/>
    <col min="1796" max="2043" width="10" style="4"/>
    <col min="2044" max="2044" width="4.1796875" style="4" customWidth="1"/>
    <col min="2045" max="2045" width="21.81640625" style="4" customWidth="1"/>
    <col min="2046" max="2046" width="17" style="4" customWidth="1"/>
    <col min="2047" max="2047" width="11.7265625" style="4" customWidth="1"/>
    <col min="2048" max="2048" width="24.54296875" style="4" customWidth="1"/>
    <col min="2049" max="2049" width="10.54296875" style="4" customWidth="1"/>
    <col min="2050" max="2050" width="16.1796875" style="4" customWidth="1"/>
    <col min="2051" max="2051" width="14.453125" style="4" customWidth="1"/>
    <col min="2052" max="2299" width="10" style="4"/>
    <col min="2300" max="2300" width="4.1796875" style="4" customWidth="1"/>
    <col min="2301" max="2301" width="21.81640625" style="4" customWidth="1"/>
    <col min="2302" max="2302" width="17" style="4" customWidth="1"/>
    <col min="2303" max="2303" width="11.7265625" style="4" customWidth="1"/>
    <col min="2304" max="2304" width="24.54296875" style="4" customWidth="1"/>
    <col min="2305" max="2305" width="10.54296875" style="4" customWidth="1"/>
    <col min="2306" max="2306" width="16.1796875" style="4" customWidth="1"/>
    <col min="2307" max="2307" width="14.453125" style="4" customWidth="1"/>
    <col min="2308" max="2555" width="10" style="4"/>
    <col min="2556" max="2556" width="4.1796875" style="4" customWidth="1"/>
    <col min="2557" max="2557" width="21.81640625" style="4" customWidth="1"/>
    <col min="2558" max="2558" width="17" style="4" customWidth="1"/>
    <col min="2559" max="2559" width="11.7265625" style="4" customWidth="1"/>
    <col min="2560" max="2560" width="24.54296875" style="4" customWidth="1"/>
    <col min="2561" max="2561" width="10.54296875" style="4" customWidth="1"/>
    <col min="2562" max="2562" width="16.1796875" style="4" customWidth="1"/>
    <col min="2563" max="2563" width="14.453125" style="4" customWidth="1"/>
    <col min="2564" max="2811" width="10" style="4"/>
    <col min="2812" max="2812" width="4.1796875" style="4" customWidth="1"/>
    <col min="2813" max="2813" width="21.81640625" style="4" customWidth="1"/>
    <col min="2814" max="2814" width="17" style="4" customWidth="1"/>
    <col min="2815" max="2815" width="11.7265625" style="4" customWidth="1"/>
    <col min="2816" max="2816" width="24.54296875" style="4" customWidth="1"/>
    <col min="2817" max="2817" width="10.54296875" style="4" customWidth="1"/>
    <col min="2818" max="2818" width="16.1796875" style="4" customWidth="1"/>
    <col min="2819" max="2819" width="14.453125" style="4" customWidth="1"/>
    <col min="2820" max="3067" width="10" style="4"/>
    <col min="3068" max="3068" width="4.1796875" style="4" customWidth="1"/>
    <col min="3069" max="3069" width="21.81640625" style="4" customWidth="1"/>
    <col min="3070" max="3070" width="17" style="4" customWidth="1"/>
    <col min="3071" max="3071" width="11.7265625" style="4" customWidth="1"/>
    <col min="3072" max="3072" width="24.54296875" style="4" customWidth="1"/>
    <col min="3073" max="3073" width="10.54296875" style="4" customWidth="1"/>
    <col min="3074" max="3074" width="16.1796875" style="4" customWidth="1"/>
    <col min="3075" max="3075" width="14.453125" style="4" customWidth="1"/>
    <col min="3076" max="3323" width="10" style="4"/>
    <col min="3324" max="3324" width="4.1796875" style="4" customWidth="1"/>
    <col min="3325" max="3325" width="21.81640625" style="4" customWidth="1"/>
    <col min="3326" max="3326" width="17" style="4" customWidth="1"/>
    <col min="3327" max="3327" width="11.7265625" style="4" customWidth="1"/>
    <col min="3328" max="3328" width="24.54296875" style="4" customWidth="1"/>
    <col min="3329" max="3329" width="10.54296875" style="4" customWidth="1"/>
    <col min="3330" max="3330" width="16.1796875" style="4" customWidth="1"/>
    <col min="3331" max="3331" width="14.453125" style="4" customWidth="1"/>
    <col min="3332" max="3579" width="10" style="4"/>
    <col min="3580" max="3580" width="4.1796875" style="4" customWidth="1"/>
    <col min="3581" max="3581" width="21.81640625" style="4" customWidth="1"/>
    <col min="3582" max="3582" width="17" style="4" customWidth="1"/>
    <col min="3583" max="3583" width="11.7265625" style="4" customWidth="1"/>
    <col min="3584" max="3584" width="24.54296875" style="4" customWidth="1"/>
    <col min="3585" max="3585" width="10.54296875" style="4" customWidth="1"/>
    <col min="3586" max="3586" width="16.1796875" style="4" customWidth="1"/>
    <col min="3587" max="3587" width="14.453125" style="4" customWidth="1"/>
    <col min="3588" max="3835" width="10" style="4"/>
    <col min="3836" max="3836" width="4.1796875" style="4" customWidth="1"/>
    <col min="3837" max="3837" width="21.81640625" style="4" customWidth="1"/>
    <col min="3838" max="3838" width="17" style="4" customWidth="1"/>
    <col min="3839" max="3839" width="11.7265625" style="4" customWidth="1"/>
    <col min="3840" max="3840" width="24.54296875" style="4" customWidth="1"/>
    <col min="3841" max="3841" width="10.54296875" style="4" customWidth="1"/>
    <col min="3842" max="3842" width="16.1796875" style="4" customWidth="1"/>
    <col min="3843" max="3843" width="14.453125" style="4" customWidth="1"/>
    <col min="3844" max="4091" width="10" style="4"/>
    <col min="4092" max="4092" width="4.1796875" style="4" customWidth="1"/>
    <col min="4093" max="4093" width="21.81640625" style="4" customWidth="1"/>
    <col min="4094" max="4094" width="17" style="4" customWidth="1"/>
    <col min="4095" max="4095" width="11.7265625" style="4" customWidth="1"/>
    <col min="4096" max="4096" width="24.54296875" style="4" customWidth="1"/>
    <col min="4097" max="4097" width="10.54296875" style="4" customWidth="1"/>
    <col min="4098" max="4098" width="16.1796875" style="4" customWidth="1"/>
    <col min="4099" max="4099" width="14.453125" style="4" customWidth="1"/>
    <col min="4100" max="4347" width="10" style="4"/>
    <col min="4348" max="4348" width="4.1796875" style="4" customWidth="1"/>
    <col min="4349" max="4349" width="21.81640625" style="4" customWidth="1"/>
    <col min="4350" max="4350" width="17" style="4" customWidth="1"/>
    <col min="4351" max="4351" width="11.7265625" style="4" customWidth="1"/>
    <col min="4352" max="4352" width="24.54296875" style="4" customWidth="1"/>
    <col min="4353" max="4353" width="10.54296875" style="4" customWidth="1"/>
    <col min="4354" max="4354" width="16.1796875" style="4" customWidth="1"/>
    <col min="4355" max="4355" width="14.453125" style="4" customWidth="1"/>
    <col min="4356" max="4603" width="10" style="4"/>
    <col min="4604" max="4604" width="4.1796875" style="4" customWidth="1"/>
    <col min="4605" max="4605" width="21.81640625" style="4" customWidth="1"/>
    <col min="4606" max="4606" width="17" style="4" customWidth="1"/>
    <col min="4607" max="4607" width="11.7265625" style="4" customWidth="1"/>
    <col min="4608" max="4608" width="24.54296875" style="4" customWidth="1"/>
    <col min="4609" max="4609" width="10.54296875" style="4" customWidth="1"/>
    <col min="4610" max="4610" width="16.1796875" style="4" customWidth="1"/>
    <col min="4611" max="4611" width="14.453125" style="4" customWidth="1"/>
    <col min="4612" max="4859" width="10" style="4"/>
    <col min="4860" max="4860" width="4.1796875" style="4" customWidth="1"/>
    <col min="4861" max="4861" width="21.81640625" style="4" customWidth="1"/>
    <col min="4862" max="4862" width="17" style="4" customWidth="1"/>
    <col min="4863" max="4863" width="11.7265625" style="4" customWidth="1"/>
    <col min="4864" max="4864" width="24.54296875" style="4" customWidth="1"/>
    <col min="4865" max="4865" width="10.54296875" style="4" customWidth="1"/>
    <col min="4866" max="4866" width="16.1796875" style="4" customWidth="1"/>
    <col min="4867" max="4867" width="14.453125" style="4" customWidth="1"/>
    <col min="4868" max="5115" width="10" style="4"/>
    <col min="5116" max="5116" width="4.1796875" style="4" customWidth="1"/>
    <col min="5117" max="5117" width="21.81640625" style="4" customWidth="1"/>
    <col min="5118" max="5118" width="17" style="4" customWidth="1"/>
    <col min="5119" max="5119" width="11.7265625" style="4" customWidth="1"/>
    <col min="5120" max="5120" width="24.54296875" style="4" customWidth="1"/>
    <col min="5121" max="5121" width="10.54296875" style="4" customWidth="1"/>
    <col min="5122" max="5122" width="16.1796875" style="4" customWidth="1"/>
    <col min="5123" max="5123" width="14.453125" style="4" customWidth="1"/>
    <col min="5124" max="5371" width="10" style="4"/>
    <col min="5372" max="5372" width="4.1796875" style="4" customWidth="1"/>
    <col min="5373" max="5373" width="21.81640625" style="4" customWidth="1"/>
    <col min="5374" max="5374" width="17" style="4" customWidth="1"/>
    <col min="5375" max="5375" width="11.7265625" style="4" customWidth="1"/>
    <col min="5376" max="5376" width="24.54296875" style="4" customWidth="1"/>
    <col min="5377" max="5377" width="10.54296875" style="4" customWidth="1"/>
    <col min="5378" max="5378" width="16.1796875" style="4" customWidth="1"/>
    <col min="5379" max="5379" width="14.453125" style="4" customWidth="1"/>
    <col min="5380" max="5627" width="10" style="4"/>
    <col min="5628" max="5628" width="4.1796875" style="4" customWidth="1"/>
    <col min="5629" max="5629" width="21.81640625" style="4" customWidth="1"/>
    <col min="5630" max="5630" width="17" style="4" customWidth="1"/>
    <col min="5631" max="5631" width="11.7265625" style="4" customWidth="1"/>
    <col min="5632" max="5632" width="24.54296875" style="4" customWidth="1"/>
    <col min="5633" max="5633" width="10.54296875" style="4" customWidth="1"/>
    <col min="5634" max="5634" width="16.1796875" style="4" customWidth="1"/>
    <col min="5635" max="5635" width="14.453125" style="4" customWidth="1"/>
    <col min="5636" max="5883" width="10" style="4"/>
    <col min="5884" max="5884" width="4.1796875" style="4" customWidth="1"/>
    <col min="5885" max="5885" width="21.81640625" style="4" customWidth="1"/>
    <col min="5886" max="5886" width="17" style="4" customWidth="1"/>
    <col min="5887" max="5887" width="11.7265625" style="4" customWidth="1"/>
    <col min="5888" max="5888" width="24.54296875" style="4" customWidth="1"/>
    <col min="5889" max="5889" width="10.54296875" style="4" customWidth="1"/>
    <col min="5890" max="5890" width="16.1796875" style="4" customWidth="1"/>
    <col min="5891" max="5891" width="14.453125" style="4" customWidth="1"/>
    <col min="5892" max="6139" width="10" style="4"/>
    <col min="6140" max="6140" width="4.1796875" style="4" customWidth="1"/>
    <col min="6141" max="6141" width="21.81640625" style="4" customWidth="1"/>
    <col min="6142" max="6142" width="17" style="4" customWidth="1"/>
    <col min="6143" max="6143" width="11.7265625" style="4" customWidth="1"/>
    <col min="6144" max="6144" width="24.54296875" style="4" customWidth="1"/>
    <col min="6145" max="6145" width="10.54296875" style="4" customWidth="1"/>
    <col min="6146" max="6146" width="16.1796875" style="4" customWidth="1"/>
    <col min="6147" max="6147" width="14.453125" style="4" customWidth="1"/>
    <col min="6148" max="6395" width="10" style="4"/>
    <col min="6396" max="6396" width="4.1796875" style="4" customWidth="1"/>
    <col min="6397" max="6397" width="21.81640625" style="4" customWidth="1"/>
    <col min="6398" max="6398" width="17" style="4" customWidth="1"/>
    <col min="6399" max="6399" width="11.7265625" style="4" customWidth="1"/>
    <col min="6400" max="6400" width="24.54296875" style="4" customWidth="1"/>
    <col min="6401" max="6401" width="10.54296875" style="4" customWidth="1"/>
    <col min="6402" max="6402" width="16.1796875" style="4" customWidth="1"/>
    <col min="6403" max="6403" width="14.453125" style="4" customWidth="1"/>
    <col min="6404" max="6651" width="10" style="4"/>
    <col min="6652" max="6652" width="4.1796875" style="4" customWidth="1"/>
    <col min="6653" max="6653" width="21.81640625" style="4" customWidth="1"/>
    <col min="6654" max="6654" width="17" style="4" customWidth="1"/>
    <col min="6655" max="6655" width="11.7265625" style="4" customWidth="1"/>
    <col min="6656" max="6656" width="24.54296875" style="4" customWidth="1"/>
    <col min="6657" max="6657" width="10.54296875" style="4" customWidth="1"/>
    <col min="6658" max="6658" width="16.1796875" style="4" customWidth="1"/>
    <col min="6659" max="6659" width="14.453125" style="4" customWidth="1"/>
    <col min="6660" max="6907" width="10" style="4"/>
    <col min="6908" max="6908" width="4.1796875" style="4" customWidth="1"/>
    <col min="6909" max="6909" width="21.81640625" style="4" customWidth="1"/>
    <col min="6910" max="6910" width="17" style="4" customWidth="1"/>
    <col min="6911" max="6911" width="11.7265625" style="4" customWidth="1"/>
    <col min="6912" max="6912" width="24.54296875" style="4" customWidth="1"/>
    <col min="6913" max="6913" width="10.54296875" style="4" customWidth="1"/>
    <col min="6914" max="6914" width="16.1796875" style="4" customWidth="1"/>
    <col min="6915" max="6915" width="14.453125" style="4" customWidth="1"/>
    <col min="6916" max="7163" width="10" style="4"/>
    <col min="7164" max="7164" width="4.1796875" style="4" customWidth="1"/>
    <col min="7165" max="7165" width="21.81640625" style="4" customWidth="1"/>
    <col min="7166" max="7166" width="17" style="4" customWidth="1"/>
    <col min="7167" max="7167" width="11.7265625" style="4" customWidth="1"/>
    <col min="7168" max="7168" width="24.54296875" style="4" customWidth="1"/>
    <col min="7169" max="7169" width="10.54296875" style="4" customWidth="1"/>
    <col min="7170" max="7170" width="16.1796875" style="4" customWidth="1"/>
    <col min="7171" max="7171" width="14.453125" style="4" customWidth="1"/>
    <col min="7172" max="7419" width="10" style="4"/>
    <col min="7420" max="7420" width="4.1796875" style="4" customWidth="1"/>
    <col min="7421" max="7421" width="21.81640625" style="4" customWidth="1"/>
    <col min="7422" max="7422" width="17" style="4" customWidth="1"/>
    <col min="7423" max="7423" width="11.7265625" style="4" customWidth="1"/>
    <col min="7424" max="7424" width="24.54296875" style="4" customWidth="1"/>
    <col min="7425" max="7425" width="10.54296875" style="4" customWidth="1"/>
    <col min="7426" max="7426" width="16.1796875" style="4" customWidth="1"/>
    <col min="7427" max="7427" width="14.453125" style="4" customWidth="1"/>
    <col min="7428" max="7675" width="10" style="4"/>
    <col min="7676" max="7676" width="4.1796875" style="4" customWidth="1"/>
    <col min="7677" max="7677" width="21.81640625" style="4" customWidth="1"/>
    <col min="7678" max="7678" width="17" style="4" customWidth="1"/>
    <col min="7679" max="7679" width="11.7265625" style="4" customWidth="1"/>
    <col min="7680" max="7680" width="24.54296875" style="4" customWidth="1"/>
    <col min="7681" max="7681" width="10.54296875" style="4" customWidth="1"/>
    <col min="7682" max="7682" width="16.1796875" style="4" customWidth="1"/>
    <col min="7683" max="7683" width="14.453125" style="4" customWidth="1"/>
    <col min="7684" max="7931" width="10" style="4"/>
    <col min="7932" max="7932" width="4.1796875" style="4" customWidth="1"/>
    <col min="7933" max="7933" width="21.81640625" style="4" customWidth="1"/>
    <col min="7934" max="7934" width="17" style="4" customWidth="1"/>
    <col min="7935" max="7935" width="11.7265625" style="4" customWidth="1"/>
    <col min="7936" max="7936" width="24.54296875" style="4" customWidth="1"/>
    <col min="7937" max="7937" width="10.54296875" style="4" customWidth="1"/>
    <col min="7938" max="7938" width="16.1796875" style="4" customWidth="1"/>
    <col min="7939" max="7939" width="14.453125" style="4" customWidth="1"/>
    <col min="7940" max="8187" width="10" style="4"/>
    <col min="8188" max="8188" width="4.1796875" style="4" customWidth="1"/>
    <col min="8189" max="8189" width="21.81640625" style="4" customWidth="1"/>
    <col min="8190" max="8190" width="17" style="4" customWidth="1"/>
    <col min="8191" max="8191" width="11.7265625" style="4" customWidth="1"/>
    <col min="8192" max="8192" width="24.54296875" style="4" customWidth="1"/>
    <col min="8193" max="8193" width="10.54296875" style="4" customWidth="1"/>
    <col min="8194" max="8194" width="16.1796875" style="4" customWidth="1"/>
    <col min="8195" max="8195" width="14.453125" style="4" customWidth="1"/>
    <col min="8196" max="8443" width="10" style="4"/>
    <col min="8444" max="8444" width="4.1796875" style="4" customWidth="1"/>
    <col min="8445" max="8445" width="21.81640625" style="4" customWidth="1"/>
    <col min="8446" max="8446" width="17" style="4" customWidth="1"/>
    <col min="8447" max="8447" width="11.7265625" style="4" customWidth="1"/>
    <col min="8448" max="8448" width="24.54296875" style="4" customWidth="1"/>
    <col min="8449" max="8449" width="10.54296875" style="4" customWidth="1"/>
    <col min="8450" max="8450" width="16.1796875" style="4" customWidth="1"/>
    <col min="8451" max="8451" width="14.453125" style="4" customWidth="1"/>
    <col min="8452" max="8699" width="10" style="4"/>
    <col min="8700" max="8700" width="4.1796875" style="4" customWidth="1"/>
    <col min="8701" max="8701" width="21.81640625" style="4" customWidth="1"/>
    <col min="8702" max="8702" width="17" style="4" customWidth="1"/>
    <col min="8703" max="8703" width="11.7265625" style="4" customWidth="1"/>
    <col min="8704" max="8704" width="24.54296875" style="4" customWidth="1"/>
    <col min="8705" max="8705" width="10.54296875" style="4" customWidth="1"/>
    <col min="8706" max="8706" width="16.1796875" style="4" customWidth="1"/>
    <col min="8707" max="8707" width="14.453125" style="4" customWidth="1"/>
    <col min="8708" max="8955" width="10" style="4"/>
    <col min="8956" max="8956" width="4.1796875" style="4" customWidth="1"/>
    <col min="8957" max="8957" width="21.81640625" style="4" customWidth="1"/>
    <col min="8958" max="8958" width="17" style="4" customWidth="1"/>
    <col min="8959" max="8959" width="11.7265625" style="4" customWidth="1"/>
    <col min="8960" max="8960" width="24.54296875" style="4" customWidth="1"/>
    <col min="8961" max="8961" width="10.54296875" style="4" customWidth="1"/>
    <col min="8962" max="8962" width="16.1796875" style="4" customWidth="1"/>
    <col min="8963" max="8963" width="14.453125" style="4" customWidth="1"/>
    <col min="8964" max="9211" width="10" style="4"/>
    <col min="9212" max="9212" width="4.1796875" style="4" customWidth="1"/>
    <col min="9213" max="9213" width="21.81640625" style="4" customWidth="1"/>
    <col min="9214" max="9214" width="17" style="4" customWidth="1"/>
    <col min="9215" max="9215" width="11.7265625" style="4" customWidth="1"/>
    <col min="9216" max="9216" width="24.54296875" style="4" customWidth="1"/>
    <col min="9217" max="9217" width="10.54296875" style="4" customWidth="1"/>
    <col min="9218" max="9218" width="16.1796875" style="4" customWidth="1"/>
    <col min="9219" max="9219" width="14.453125" style="4" customWidth="1"/>
    <col min="9220" max="9467" width="10" style="4"/>
    <col min="9468" max="9468" width="4.1796875" style="4" customWidth="1"/>
    <col min="9469" max="9469" width="21.81640625" style="4" customWidth="1"/>
    <col min="9470" max="9470" width="17" style="4" customWidth="1"/>
    <col min="9471" max="9471" width="11.7265625" style="4" customWidth="1"/>
    <col min="9472" max="9472" width="24.54296875" style="4" customWidth="1"/>
    <col min="9473" max="9473" width="10.54296875" style="4" customWidth="1"/>
    <col min="9474" max="9474" width="16.1796875" style="4" customWidth="1"/>
    <col min="9475" max="9475" width="14.453125" style="4" customWidth="1"/>
    <col min="9476" max="9723" width="10" style="4"/>
    <col min="9724" max="9724" width="4.1796875" style="4" customWidth="1"/>
    <col min="9725" max="9725" width="21.81640625" style="4" customWidth="1"/>
    <col min="9726" max="9726" width="17" style="4" customWidth="1"/>
    <col min="9727" max="9727" width="11.7265625" style="4" customWidth="1"/>
    <col min="9728" max="9728" width="24.54296875" style="4" customWidth="1"/>
    <col min="9729" max="9729" width="10.54296875" style="4" customWidth="1"/>
    <col min="9730" max="9730" width="16.1796875" style="4" customWidth="1"/>
    <col min="9731" max="9731" width="14.453125" style="4" customWidth="1"/>
    <col min="9732" max="9979" width="10" style="4"/>
    <col min="9980" max="9980" width="4.1796875" style="4" customWidth="1"/>
    <col min="9981" max="9981" width="21.81640625" style="4" customWidth="1"/>
    <col min="9982" max="9982" width="17" style="4" customWidth="1"/>
    <col min="9983" max="9983" width="11.7265625" style="4" customWidth="1"/>
    <col min="9984" max="9984" width="24.54296875" style="4" customWidth="1"/>
    <col min="9985" max="9985" width="10.54296875" style="4" customWidth="1"/>
    <col min="9986" max="9986" width="16.1796875" style="4" customWidth="1"/>
    <col min="9987" max="9987" width="14.453125" style="4" customWidth="1"/>
    <col min="9988" max="10235" width="10" style="4"/>
    <col min="10236" max="10236" width="4.1796875" style="4" customWidth="1"/>
    <col min="10237" max="10237" width="21.81640625" style="4" customWidth="1"/>
    <col min="10238" max="10238" width="17" style="4" customWidth="1"/>
    <col min="10239" max="10239" width="11.7265625" style="4" customWidth="1"/>
    <col min="10240" max="10240" width="24.54296875" style="4" customWidth="1"/>
    <col min="10241" max="10241" width="10.54296875" style="4" customWidth="1"/>
    <col min="10242" max="10242" width="16.1796875" style="4" customWidth="1"/>
    <col min="10243" max="10243" width="14.453125" style="4" customWidth="1"/>
    <col min="10244" max="10491" width="10" style="4"/>
    <col min="10492" max="10492" width="4.1796875" style="4" customWidth="1"/>
    <col min="10493" max="10493" width="21.81640625" style="4" customWidth="1"/>
    <col min="10494" max="10494" width="17" style="4" customWidth="1"/>
    <col min="10495" max="10495" width="11.7265625" style="4" customWidth="1"/>
    <col min="10496" max="10496" width="24.54296875" style="4" customWidth="1"/>
    <col min="10497" max="10497" width="10.54296875" style="4" customWidth="1"/>
    <col min="10498" max="10498" width="16.1796875" style="4" customWidth="1"/>
    <col min="10499" max="10499" width="14.453125" style="4" customWidth="1"/>
    <col min="10500" max="10747" width="10" style="4"/>
    <col min="10748" max="10748" width="4.1796875" style="4" customWidth="1"/>
    <col min="10749" max="10749" width="21.81640625" style="4" customWidth="1"/>
    <col min="10750" max="10750" width="17" style="4" customWidth="1"/>
    <col min="10751" max="10751" width="11.7265625" style="4" customWidth="1"/>
    <col min="10752" max="10752" width="24.54296875" style="4" customWidth="1"/>
    <col min="10753" max="10753" width="10.54296875" style="4" customWidth="1"/>
    <col min="10754" max="10754" width="16.1796875" style="4" customWidth="1"/>
    <col min="10755" max="10755" width="14.453125" style="4" customWidth="1"/>
    <col min="10756" max="11003" width="10" style="4"/>
    <col min="11004" max="11004" width="4.1796875" style="4" customWidth="1"/>
    <col min="11005" max="11005" width="21.81640625" style="4" customWidth="1"/>
    <col min="11006" max="11006" width="17" style="4" customWidth="1"/>
    <col min="11007" max="11007" width="11.7265625" style="4" customWidth="1"/>
    <col min="11008" max="11008" width="24.54296875" style="4" customWidth="1"/>
    <col min="11009" max="11009" width="10.54296875" style="4" customWidth="1"/>
    <col min="11010" max="11010" width="16.1796875" style="4" customWidth="1"/>
    <col min="11011" max="11011" width="14.453125" style="4" customWidth="1"/>
    <col min="11012" max="11259" width="10" style="4"/>
    <col min="11260" max="11260" width="4.1796875" style="4" customWidth="1"/>
    <col min="11261" max="11261" width="21.81640625" style="4" customWidth="1"/>
    <col min="11262" max="11262" width="17" style="4" customWidth="1"/>
    <col min="11263" max="11263" width="11.7265625" style="4" customWidth="1"/>
    <col min="11264" max="11264" width="24.54296875" style="4" customWidth="1"/>
    <col min="11265" max="11265" width="10.54296875" style="4" customWidth="1"/>
    <col min="11266" max="11266" width="16.1796875" style="4" customWidth="1"/>
    <col min="11267" max="11267" width="14.453125" style="4" customWidth="1"/>
    <col min="11268" max="11515" width="10" style="4"/>
    <col min="11516" max="11516" width="4.1796875" style="4" customWidth="1"/>
    <col min="11517" max="11517" width="21.81640625" style="4" customWidth="1"/>
    <col min="11518" max="11518" width="17" style="4" customWidth="1"/>
    <col min="11519" max="11519" width="11.7265625" style="4" customWidth="1"/>
    <col min="11520" max="11520" width="24.54296875" style="4" customWidth="1"/>
    <col min="11521" max="11521" width="10.54296875" style="4" customWidth="1"/>
    <col min="11522" max="11522" width="16.1796875" style="4" customWidth="1"/>
    <col min="11523" max="11523" width="14.453125" style="4" customWidth="1"/>
    <col min="11524" max="11771" width="10" style="4"/>
    <col min="11772" max="11772" width="4.1796875" style="4" customWidth="1"/>
    <col min="11773" max="11773" width="21.81640625" style="4" customWidth="1"/>
    <col min="11774" max="11774" width="17" style="4" customWidth="1"/>
    <col min="11775" max="11775" width="11.7265625" style="4" customWidth="1"/>
    <col min="11776" max="11776" width="24.54296875" style="4" customWidth="1"/>
    <col min="11777" max="11777" width="10.54296875" style="4" customWidth="1"/>
    <col min="11778" max="11778" width="16.1796875" style="4" customWidth="1"/>
    <col min="11779" max="11779" width="14.453125" style="4" customWidth="1"/>
    <col min="11780" max="12027" width="10" style="4"/>
    <col min="12028" max="12028" width="4.1796875" style="4" customWidth="1"/>
    <col min="12029" max="12029" width="21.81640625" style="4" customWidth="1"/>
    <col min="12030" max="12030" width="17" style="4" customWidth="1"/>
    <col min="12031" max="12031" width="11.7265625" style="4" customWidth="1"/>
    <col min="12032" max="12032" width="24.54296875" style="4" customWidth="1"/>
    <col min="12033" max="12033" width="10.54296875" style="4" customWidth="1"/>
    <col min="12034" max="12034" width="16.1796875" style="4" customWidth="1"/>
    <col min="12035" max="12035" width="14.453125" style="4" customWidth="1"/>
    <col min="12036" max="12283" width="10" style="4"/>
    <col min="12284" max="12284" width="4.1796875" style="4" customWidth="1"/>
    <col min="12285" max="12285" width="21.81640625" style="4" customWidth="1"/>
    <col min="12286" max="12286" width="17" style="4" customWidth="1"/>
    <col min="12287" max="12287" width="11.7265625" style="4" customWidth="1"/>
    <col min="12288" max="12288" width="24.54296875" style="4" customWidth="1"/>
    <col min="12289" max="12289" width="10.54296875" style="4" customWidth="1"/>
    <col min="12290" max="12290" width="16.1796875" style="4" customWidth="1"/>
    <col min="12291" max="12291" width="14.453125" style="4" customWidth="1"/>
    <col min="12292" max="12539" width="10" style="4"/>
    <col min="12540" max="12540" width="4.1796875" style="4" customWidth="1"/>
    <col min="12541" max="12541" width="21.81640625" style="4" customWidth="1"/>
    <col min="12542" max="12542" width="17" style="4" customWidth="1"/>
    <col min="12543" max="12543" width="11.7265625" style="4" customWidth="1"/>
    <col min="12544" max="12544" width="24.54296875" style="4" customWidth="1"/>
    <col min="12545" max="12545" width="10.54296875" style="4" customWidth="1"/>
    <col min="12546" max="12546" width="16.1796875" style="4" customWidth="1"/>
    <col min="12547" max="12547" width="14.453125" style="4" customWidth="1"/>
    <col min="12548" max="12795" width="10" style="4"/>
    <col min="12796" max="12796" width="4.1796875" style="4" customWidth="1"/>
    <col min="12797" max="12797" width="21.81640625" style="4" customWidth="1"/>
    <col min="12798" max="12798" width="17" style="4" customWidth="1"/>
    <col min="12799" max="12799" width="11.7265625" style="4" customWidth="1"/>
    <col min="12800" max="12800" width="24.54296875" style="4" customWidth="1"/>
    <col min="12801" max="12801" width="10.54296875" style="4" customWidth="1"/>
    <col min="12802" max="12802" width="16.1796875" style="4" customWidth="1"/>
    <col min="12803" max="12803" width="14.453125" style="4" customWidth="1"/>
    <col min="12804" max="13051" width="10" style="4"/>
    <col min="13052" max="13052" width="4.1796875" style="4" customWidth="1"/>
    <col min="13053" max="13053" width="21.81640625" style="4" customWidth="1"/>
    <col min="13054" max="13054" width="17" style="4" customWidth="1"/>
    <col min="13055" max="13055" width="11.7265625" style="4" customWidth="1"/>
    <col min="13056" max="13056" width="24.54296875" style="4" customWidth="1"/>
    <col min="13057" max="13057" width="10.54296875" style="4" customWidth="1"/>
    <col min="13058" max="13058" width="16.1796875" style="4" customWidth="1"/>
    <col min="13059" max="13059" width="14.453125" style="4" customWidth="1"/>
    <col min="13060" max="13307" width="10" style="4"/>
    <col min="13308" max="13308" width="4.1796875" style="4" customWidth="1"/>
    <col min="13309" max="13309" width="21.81640625" style="4" customWidth="1"/>
    <col min="13310" max="13310" width="17" style="4" customWidth="1"/>
    <col min="13311" max="13311" width="11.7265625" style="4" customWidth="1"/>
    <col min="13312" max="13312" width="24.54296875" style="4" customWidth="1"/>
    <col min="13313" max="13313" width="10.54296875" style="4" customWidth="1"/>
    <col min="13314" max="13314" width="16.1796875" style="4" customWidth="1"/>
    <col min="13315" max="13315" width="14.453125" style="4" customWidth="1"/>
    <col min="13316" max="13563" width="10" style="4"/>
    <col min="13564" max="13564" width="4.1796875" style="4" customWidth="1"/>
    <col min="13565" max="13565" width="21.81640625" style="4" customWidth="1"/>
    <col min="13566" max="13566" width="17" style="4" customWidth="1"/>
    <col min="13567" max="13567" width="11.7265625" style="4" customWidth="1"/>
    <col min="13568" max="13568" width="24.54296875" style="4" customWidth="1"/>
    <col min="13569" max="13569" width="10.54296875" style="4" customWidth="1"/>
    <col min="13570" max="13570" width="16.1796875" style="4" customWidth="1"/>
    <col min="13571" max="13571" width="14.453125" style="4" customWidth="1"/>
    <col min="13572" max="13819" width="10" style="4"/>
    <col min="13820" max="13820" width="4.1796875" style="4" customWidth="1"/>
    <col min="13821" max="13821" width="21.81640625" style="4" customWidth="1"/>
    <col min="13822" max="13822" width="17" style="4" customWidth="1"/>
    <col min="13823" max="13823" width="11.7265625" style="4" customWidth="1"/>
    <col min="13824" max="13824" width="24.54296875" style="4" customWidth="1"/>
    <col min="13825" max="13825" width="10.54296875" style="4" customWidth="1"/>
    <col min="13826" max="13826" width="16.1796875" style="4" customWidth="1"/>
    <col min="13827" max="13827" width="14.453125" style="4" customWidth="1"/>
    <col min="13828" max="14075" width="10" style="4"/>
    <col min="14076" max="14076" width="4.1796875" style="4" customWidth="1"/>
    <col min="14077" max="14077" width="21.81640625" style="4" customWidth="1"/>
    <col min="14078" max="14078" width="17" style="4" customWidth="1"/>
    <col min="14079" max="14079" width="11.7265625" style="4" customWidth="1"/>
    <col min="14080" max="14080" width="24.54296875" style="4" customWidth="1"/>
    <col min="14081" max="14081" width="10.54296875" style="4" customWidth="1"/>
    <col min="14082" max="14082" width="16.1796875" style="4" customWidth="1"/>
    <col min="14083" max="14083" width="14.453125" style="4" customWidth="1"/>
    <col min="14084" max="14331" width="10" style="4"/>
    <col min="14332" max="14332" width="4.1796875" style="4" customWidth="1"/>
    <col min="14333" max="14333" width="21.81640625" style="4" customWidth="1"/>
    <col min="14334" max="14334" width="17" style="4" customWidth="1"/>
    <col min="14335" max="14335" width="11.7265625" style="4" customWidth="1"/>
    <col min="14336" max="14336" width="24.54296875" style="4" customWidth="1"/>
    <col min="14337" max="14337" width="10.54296875" style="4" customWidth="1"/>
    <col min="14338" max="14338" width="16.1796875" style="4" customWidth="1"/>
    <col min="14339" max="14339" width="14.453125" style="4" customWidth="1"/>
    <col min="14340" max="14587" width="10" style="4"/>
    <col min="14588" max="14588" width="4.1796875" style="4" customWidth="1"/>
    <col min="14589" max="14589" width="21.81640625" style="4" customWidth="1"/>
    <col min="14590" max="14590" width="17" style="4" customWidth="1"/>
    <col min="14591" max="14591" width="11.7265625" style="4" customWidth="1"/>
    <col min="14592" max="14592" width="24.54296875" style="4" customWidth="1"/>
    <col min="14593" max="14593" width="10.54296875" style="4" customWidth="1"/>
    <col min="14594" max="14594" width="16.1796875" style="4" customWidth="1"/>
    <col min="14595" max="14595" width="14.453125" style="4" customWidth="1"/>
    <col min="14596" max="14843" width="10" style="4"/>
    <col min="14844" max="14844" width="4.1796875" style="4" customWidth="1"/>
    <col min="14845" max="14845" width="21.81640625" style="4" customWidth="1"/>
    <col min="14846" max="14846" width="17" style="4" customWidth="1"/>
    <col min="14847" max="14847" width="11.7265625" style="4" customWidth="1"/>
    <col min="14848" max="14848" width="24.54296875" style="4" customWidth="1"/>
    <col min="14849" max="14849" width="10.54296875" style="4" customWidth="1"/>
    <col min="14850" max="14850" width="16.1796875" style="4" customWidth="1"/>
    <col min="14851" max="14851" width="14.453125" style="4" customWidth="1"/>
    <col min="14852" max="15099" width="10" style="4"/>
    <col min="15100" max="15100" width="4.1796875" style="4" customWidth="1"/>
    <col min="15101" max="15101" width="21.81640625" style="4" customWidth="1"/>
    <col min="15102" max="15102" width="17" style="4" customWidth="1"/>
    <col min="15103" max="15103" width="11.7265625" style="4" customWidth="1"/>
    <col min="15104" max="15104" width="24.54296875" style="4" customWidth="1"/>
    <col min="15105" max="15105" width="10.54296875" style="4" customWidth="1"/>
    <col min="15106" max="15106" width="16.1796875" style="4" customWidth="1"/>
    <col min="15107" max="15107" width="14.453125" style="4" customWidth="1"/>
    <col min="15108" max="15355" width="10" style="4"/>
    <col min="15356" max="15356" width="4.1796875" style="4" customWidth="1"/>
    <col min="15357" max="15357" width="21.81640625" style="4" customWidth="1"/>
    <col min="15358" max="15358" width="17" style="4" customWidth="1"/>
    <col min="15359" max="15359" width="11.7265625" style="4" customWidth="1"/>
    <col min="15360" max="15360" width="24.54296875" style="4" customWidth="1"/>
    <col min="15361" max="15361" width="10.54296875" style="4" customWidth="1"/>
    <col min="15362" max="15362" width="16.1796875" style="4" customWidth="1"/>
    <col min="15363" max="15363" width="14.453125" style="4" customWidth="1"/>
    <col min="15364" max="15611" width="10" style="4"/>
    <col min="15612" max="15612" width="4.1796875" style="4" customWidth="1"/>
    <col min="15613" max="15613" width="21.81640625" style="4" customWidth="1"/>
    <col min="15614" max="15614" width="17" style="4" customWidth="1"/>
    <col min="15615" max="15615" width="11.7265625" style="4" customWidth="1"/>
    <col min="15616" max="15616" width="24.54296875" style="4" customWidth="1"/>
    <col min="15617" max="15617" width="10.54296875" style="4" customWidth="1"/>
    <col min="15618" max="15618" width="16.1796875" style="4" customWidth="1"/>
    <col min="15619" max="15619" width="14.453125" style="4" customWidth="1"/>
    <col min="15620" max="15867" width="10" style="4"/>
    <col min="15868" max="15868" width="4.1796875" style="4" customWidth="1"/>
    <col min="15869" max="15869" width="21.81640625" style="4" customWidth="1"/>
    <col min="15870" max="15870" width="17" style="4" customWidth="1"/>
    <col min="15871" max="15871" width="11.7265625" style="4" customWidth="1"/>
    <col min="15872" max="15872" width="24.54296875" style="4" customWidth="1"/>
    <col min="15873" max="15873" width="10.54296875" style="4" customWidth="1"/>
    <col min="15874" max="15874" width="16.1796875" style="4" customWidth="1"/>
    <col min="15875" max="15875" width="14.453125" style="4" customWidth="1"/>
    <col min="15876" max="16123" width="10" style="4"/>
    <col min="16124" max="16124" width="4.1796875" style="4" customWidth="1"/>
    <col min="16125" max="16125" width="21.81640625" style="4" customWidth="1"/>
    <col min="16126" max="16126" width="17" style="4" customWidth="1"/>
    <col min="16127" max="16127" width="11.7265625" style="4" customWidth="1"/>
    <col min="16128" max="16128" width="24.54296875" style="4" customWidth="1"/>
    <col min="16129" max="16129" width="10.54296875" style="4" customWidth="1"/>
    <col min="16130" max="16130" width="16.1796875" style="4" customWidth="1"/>
    <col min="16131" max="16131" width="14.453125" style="4" customWidth="1"/>
    <col min="16132" max="16384" width="10" style="4"/>
  </cols>
  <sheetData>
    <row r="1" spans="1:8" ht="19" thickBot="1">
      <c r="A1" s="3"/>
      <c r="B1" s="1" t="s">
        <v>234</v>
      </c>
      <c r="H1" s="2"/>
    </row>
    <row r="2" spans="1:8" ht="17.25" customHeight="1" thickBot="1">
      <c r="A2" s="3"/>
      <c r="E2" s="5" t="s">
        <v>169</v>
      </c>
      <c r="F2" s="521">
        <f ca="1">TODAY()</f>
        <v>45358</v>
      </c>
      <c r="G2" s="522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170</v>
      </c>
      <c r="C5" s="523" t="str">
        <f>'1. CUTTING DOCKET'!$L$14</f>
        <v>LOYALIST</v>
      </c>
      <c r="D5" s="522"/>
      <c r="E5" s="5" t="s">
        <v>171</v>
      </c>
      <c r="F5" s="524" t="str">
        <f>'1. CUTTING DOCKET'!$D$9</f>
        <v>SS24</v>
      </c>
      <c r="G5" s="522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235</v>
      </c>
      <c r="C7" s="525" t="str">
        <f>'1. CUTTING DOCKET'!$D$7</f>
        <v>LYPOLO173</v>
      </c>
      <c r="D7" s="522"/>
      <c r="E7" s="5" t="s">
        <v>173</v>
      </c>
      <c r="F7" s="523" t="s">
        <v>236</v>
      </c>
      <c r="G7" s="522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237</v>
      </c>
      <c r="C9" s="511"/>
      <c r="D9" s="512"/>
      <c r="E9" s="512"/>
      <c r="F9" s="513"/>
      <c r="G9" s="31" t="s">
        <v>238</v>
      </c>
      <c r="H9" s="14" t="s">
        <v>239</v>
      </c>
    </row>
    <row r="10" spans="1:8" ht="75" customHeight="1">
      <c r="A10" s="15">
        <v>1</v>
      </c>
      <c r="B10" s="15" t="s">
        <v>240</v>
      </c>
      <c r="C10" s="514" t="s">
        <v>241</v>
      </c>
      <c r="D10" s="515"/>
      <c r="E10" s="515"/>
      <c r="F10" s="516"/>
      <c r="G10" s="16"/>
      <c r="H10" s="17"/>
    </row>
    <row r="11" spans="1:8" ht="75" customHeight="1">
      <c r="A11" s="18">
        <v>2</v>
      </c>
      <c r="B11" s="19" t="s">
        <v>179</v>
      </c>
      <c r="C11" s="517" t="s">
        <v>241</v>
      </c>
      <c r="D11" s="518"/>
      <c r="E11" s="518"/>
      <c r="F11" s="519"/>
      <c r="G11" s="20"/>
      <c r="H11" s="21"/>
    </row>
    <row r="12" spans="1:8" ht="75" customHeight="1">
      <c r="A12" s="18">
        <v>3</v>
      </c>
      <c r="B12" s="22" t="s">
        <v>180</v>
      </c>
      <c r="C12" s="517" t="s">
        <v>242</v>
      </c>
      <c r="D12" s="518"/>
      <c r="E12" s="518"/>
      <c r="F12" s="519"/>
      <c r="G12" s="20"/>
      <c r="H12" s="21"/>
    </row>
    <row r="13" spans="1:8" ht="75" customHeight="1">
      <c r="A13" s="18">
        <v>4</v>
      </c>
      <c r="B13" s="22" t="s">
        <v>182</v>
      </c>
      <c r="C13" s="517" t="s">
        <v>183</v>
      </c>
      <c r="D13" s="518"/>
      <c r="E13" s="518"/>
      <c r="F13" s="519"/>
      <c r="G13" s="20"/>
      <c r="H13" s="21"/>
    </row>
    <row r="14" spans="1:8" ht="80.25" customHeight="1">
      <c r="A14" s="23">
        <v>5</v>
      </c>
      <c r="B14" s="19" t="s">
        <v>184</v>
      </c>
      <c r="C14" s="517" t="s">
        <v>243</v>
      </c>
      <c r="D14" s="518"/>
      <c r="E14" s="518"/>
      <c r="F14" s="519"/>
      <c r="G14" s="20"/>
      <c r="H14" s="21"/>
    </row>
    <row r="15" spans="1:8" ht="112.5" customHeight="1">
      <c r="A15" s="23">
        <v>6</v>
      </c>
      <c r="B15" s="19" t="s">
        <v>186</v>
      </c>
      <c r="C15" s="517" t="s">
        <v>244</v>
      </c>
      <c r="D15" s="518"/>
      <c r="E15" s="518"/>
      <c r="F15" s="519"/>
      <c r="G15" s="20"/>
      <c r="H15" s="21"/>
    </row>
    <row r="16" spans="1:8" ht="75" customHeight="1">
      <c r="A16" s="18">
        <v>7</v>
      </c>
      <c r="B16" s="22" t="s">
        <v>245</v>
      </c>
      <c r="C16" s="520" t="str">
        <f>'1. CUTTING DOCKET'!$C$104</f>
        <v xml:space="preserve">KHÔNG IN </v>
      </c>
      <c r="D16" s="518"/>
      <c r="E16" s="518"/>
      <c r="F16" s="519"/>
      <c r="G16" s="20"/>
      <c r="H16" s="21"/>
    </row>
    <row r="17" spans="1:8" ht="75" customHeight="1">
      <c r="A17" s="18">
        <v>8</v>
      </c>
      <c r="B17" s="22" t="s">
        <v>188</v>
      </c>
      <c r="C17" s="520" t="str">
        <f>'1. CUTTING DOCKET'!$C$115</f>
        <v>THÊU BÁN THÀNH PHẨM TẠI THÂN TRƯỚC TRÁI BẰNG CHỈ POLY KHÔNG ĂN MÀU</v>
      </c>
      <c r="D17" s="518"/>
      <c r="E17" s="518"/>
      <c r="F17" s="519"/>
      <c r="G17" s="24"/>
      <c r="H17" s="25"/>
    </row>
    <row r="18" spans="1:8" ht="75" customHeight="1">
      <c r="A18" s="18">
        <v>9</v>
      </c>
      <c r="B18" s="22" t="s">
        <v>189</v>
      </c>
      <c r="C18" s="520" t="str">
        <f>'1. CUTTING DOCKET'!$C$128</f>
        <v>GARMENT DYE</v>
      </c>
      <c r="D18" s="518"/>
      <c r="E18" s="518"/>
      <c r="F18" s="519"/>
      <c r="G18" s="20"/>
      <c r="H18" s="21"/>
    </row>
    <row r="19" spans="1:8" ht="75" customHeight="1" thickBot="1">
      <c r="A19" s="26">
        <v>10</v>
      </c>
      <c r="B19" s="27" t="s">
        <v>190</v>
      </c>
      <c r="C19" s="508"/>
      <c r="D19" s="509"/>
      <c r="E19" s="509"/>
      <c r="F19" s="510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6" ma:contentTypeDescription="Create a new document." ma:contentTypeScope="" ma:versionID="c8bcda8572cce244bd60f1e30cc4687f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D7CF26-B8D6-46A7-897E-3E2DD71B1271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A1BA3737-2265-4A7B-B43C-04767DBC3A7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019798-81B2-4906-AA78-26608D4B5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1. CUTTING DOCKET</vt:lpstr>
      <vt:lpstr>2. TRIM CARD</vt:lpstr>
      <vt:lpstr>SPEC</vt:lpstr>
      <vt:lpstr>QUY CÁCH MAY</vt:lpstr>
      <vt:lpstr>THÊU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'PP MEETING'!Print_Area</vt:lpstr>
      <vt:lpstr>SPEC!Print_Area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2024-03-07T07:50:17Z</cp:lastPrinted>
  <dcterms:created xsi:type="dcterms:W3CDTF">2016-05-06T01:47:29Z</dcterms:created>
  <dcterms:modified xsi:type="dcterms:W3CDTF">2024-03-07T08:48:37Z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