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LOYALIST/2-SS24/2-PRODUCTION/2-STYLE-FILE/3. CUTTING DOCKET/5. PLEASING DISNEY/2. PRODUCTION/RELEASED/"/>
    </mc:Choice>
  </mc:AlternateContent>
  <xr:revisionPtr revIDLastSave="21" documentId="14_{6A0897BD-D69C-4F58-8A87-43D6F48A894D}" xr6:coauthVersionLast="47" xr6:coauthVersionMax="47" xr10:uidLastSave="{42C925A4-7ED4-4956-9227-F1BFF1052CCC}"/>
  <bookViews>
    <workbookView xWindow="-108" yWindow="-108" windowWidth="23256" windowHeight="12456" tabRatio="895" activeTab="1" xr2:uid="{00000000-000D-0000-FFFF-FFFF00000000}"/>
  </bookViews>
  <sheets>
    <sheet name="1. CUTTING DOCKET" sheetId="12" r:id="rId1"/>
    <sheet name="2. TRIM CARD" sheetId="13" r:id="rId2"/>
    <sheet name="QUY CÁCH MAY" sheetId="23" state="hidden" r:id="rId3"/>
    <sheet name="SPEC" sheetId="26" r:id="rId4"/>
    <sheet name="LS TEE" sheetId="27" r:id="rId5"/>
    <sheet name="PP MEETING" sheetId="22" r:id="rId6"/>
    <sheet name="3. ĐỊNH VỊ HÌNH IN" sheetId="7" state="hidden" r:id="rId7"/>
    <sheet name="4. THÔNG SỐ SẢN XUẤT OLD TP" sheetId="8" state="hidden" r:id="rId8"/>
    <sheet name="5. COMMENT PP MEETING old" sheetId="6" state="hidden" r:id="rId9"/>
    <sheet name="5. COMMENT PP MEETING" sheetId="14" state="hidden" r:id="rId10"/>
  </sheets>
  <definedNames>
    <definedName name="_Fill" localSheetId="0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hidden="1">#REF!</definedName>
    <definedName name="_xlnm._FilterDatabase" localSheetId="0" hidden="1">'1. CUTTING DOCKET'!$A$64:$AG$110</definedName>
    <definedName name="_xlnm.Print_Area" localSheetId="0">'1. CUTTING DOCKET'!$A$1:$P$161</definedName>
    <definedName name="_xlnm.Print_Area" localSheetId="1">'2. TRIM CARD'!$A$1:$E$42</definedName>
    <definedName name="_xlnm.Print_Area" localSheetId="7">'4. THÔNG SỐ SẢN XUẤT OLD TP'!$A$1:$M$17</definedName>
    <definedName name="_xlnm.Print_Area" localSheetId="9">'5. COMMENT PP MEETING'!$A$1:$H$21</definedName>
    <definedName name="_xlnm.Print_Area" localSheetId="4">'LS TEE'!$A$1:$Y$33</definedName>
    <definedName name="_xlnm.Print_Area" localSheetId="2">'QUY CÁCH MAY'!$A$1:$J$50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6" i="27" l="1"/>
  <c r="P16" i="27" s="1"/>
  <c r="N15" i="27"/>
  <c r="P15" i="27" s="1"/>
  <c r="N14" i="27"/>
  <c r="P14" i="27" s="1"/>
  <c r="N13" i="27"/>
  <c r="P13" i="27" s="1"/>
  <c r="N12" i="27"/>
  <c r="P12" i="27" s="1"/>
  <c r="N11" i="27"/>
  <c r="P11" i="27" s="1"/>
  <c r="N10" i="27"/>
  <c r="P10" i="27" s="1"/>
  <c r="N9" i="27"/>
  <c r="P9" i="27" s="1"/>
  <c r="N8" i="27"/>
  <c r="P8" i="27" s="1"/>
  <c r="N7" i="27"/>
  <c r="P7" i="27" s="1"/>
  <c r="N6" i="27"/>
  <c r="P6" i="27" s="1"/>
  <c r="N5" i="27"/>
  <c r="P5" i="27" s="1"/>
  <c r="N4" i="27"/>
  <c r="P4" i="27" s="1"/>
  <c r="N3" i="27"/>
  <c r="P3" i="27" s="1"/>
  <c r="K142" i="12"/>
  <c r="J142" i="12"/>
  <c r="I142" i="12"/>
  <c r="H142" i="12"/>
  <c r="G142" i="12"/>
  <c r="F142" i="12"/>
  <c r="E142" i="12"/>
  <c r="D142" i="12"/>
  <c r="C142" i="12"/>
  <c r="L70" i="12"/>
  <c r="J48" i="12"/>
  <c r="G19" i="12"/>
  <c r="H19" i="12"/>
  <c r="I19" i="12"/>
  <c r="J19" i="12"/>
  <c r="K19" i="12"/>
  <c r="L19" i="12"/>
  <c r="M19" i="12"/>
  <c r="N19" i="12"/>
  <c r="F19" i="12"/>
  <c r="L142" i="12" l="1"/>
  <c r="B16" i="13" l="1"/>
  <c r="L21" i="12" l="1"/>
  <c r="L43" i="12" s="1"/>
  <c r="J21" i="12"/>
  <c r="J43" i="12" s="1"/>
  <c r="G21" i="12"/>
  <c r="G43" i="12" s="1"/>
  <c r="F21" i="12"/>
  <c r="M43" i="12"/>
  <c r="N21" i="12"/>
  <c r="N43" i="12" s="1"/>
  <c r="M21" i="12"/>
  <c r="K21" i="12"/>
  <c r="K43" i="12" s="1"/>
  <c r="I21" i="12"/>
  <c r="I43" i="12" s="1"/>
  <c r="H21" i="12"/>
  <c r="H43" i="12" s="1"/>
  <c r="P20" i="12"/>
  <c r="A17" i="13"/>
  <c r="B4" i="13" a="1"/>
  <c r="B4" i="13" s="1"/>
  <c r="B3" i="13"/>
  <c r="B2" i="13"/>
  <c r="N16" i="26"/>
  <c r="P16" i="26" s="1"/>
  <c r="N15" i="26"/>
  <c r="P15" i="26" s="1"/>
  <c r="N14" i="26"/>
  <c r="P14" i="26" s="1"/>
  <c r="N13" i="26"/>
  <c r="P13" i="26" s="1"/>
  <c r="N12" i="26"/>
  <c r="P12" i="26" s="1"/>
  <c r="N11" i="26"/>
  <c r="P11" i="26" s="1"/>
  <c r="N10" i="26"/>
  <c r="P10" i="26" s="1"/>
  <c r="N9" i="26"/>
  <c r="P9" i="26" s="1"/>
  <c r="N8" i="26"/>
  <c r="P8" i="26" s="1"/>
  <c r="N7" i="26"/>
  <c r="P7" i="26" s="1"/>
  <c r="N6" i="26"/>
  <c r="P6" i="26" s="1"/>
  <c r="N5" i="26"/>
  <c r="P5" i="26" s="1"/>
  <c r="N4" i="26"/>
  <c r="P4" i="26" s="1"/>
  <c r="N3" i="26"/>
  <c r="P3" i="26" s="1"/>
  <c r="F67" i="13" l="1"/>
  <c r="H20" i="13"/>
  <c r="A15" i="13"/>
  <c r="D19" i="12"/>
  <c r="D20" i="12" s="1"/>
  <c r="F15" i="13" l="1"/>
  <c r="H70" i="12"/>
  <c r="F70" i="12" s="1"/>
  <c r="A8" i="13"/>
  <c r="C25" i="13"/>
  <c r="A25" i="13" a="1"/>
  <c r="A25" i="13" s="1"/>
  <c r="F29" i="13"/>
  <c r="M82" i="12"/>
  <c r="O82" i="12" s="1"/>
  <c r="F27" i="13" l="1"/>
  <c r="B115" i="12" l="1"/>
  <c r="A21" i="13" l="1" a="1"/>
  <c r="A21" i="13" s="1"/>
  <c r="B124" i="12" l="1"/>
  <c r="B50" i="12" l="1"/>
  <c r="B69" i="12"/>
  <c r="C21" i="13" l="1"/>
  <c r="P39" i="12" l="1"/>
  <c r="D40" i="12"/>
  <c r="D41" i="12" s="1"/>
  <c r="F40" i="12"/>
  <c r="G40" i="12"/>
  <c r="G41" i="12" s="1"/>
  <c r="J40" i="12"/>
  <c r="J41" i="12" s="1"/>
  <c r="K40" i="12"/>
  <c r="K41" i="12" s="1"/>
  <c r="P40" i="12" l="1"/>
  <c r="P41" i="12" s="1"/>
  <c r="G61" i="12" s="1"/>
  <c r="F41" i="12"/>
  <c r="B7" i="13"/>
  <c r="F5" i="13"/>
  <c r="F17" i="13" s="1"/>
  <c r="F41" i="13"/>
  <c r="E41" i="13"/>
  <c r="F39" i="13"/>
  <c r="E39" i="13"/>
  <c r="B59" i="12"/>
  <c r="B56" i="12"/>
  <c r="B53" i="12"/>
  <c r="B47" i="12"/>
  <c r="G60" i="12" l="1"/>
  <c r="E61" i="12"/>
  <c r="E62" i="12" s="1"/>
  <c r="E5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3" i="12"/>
  <c r="H80" i="12"/>
  <c r="H79" i="12"/>
  <c r="H78" i="12"/>
  <c r="H77" i="12"/>
  <c r="H76" i="12"/>
  <c r="H82" i="12" s="1"/>
  <c r="H75" i="12"/>
  <c r="H74" i="12"/>
  <c r="H73" i="12"/>
  <c r="H72" i="12"/>
  <c r="L78" i="12"/>
  <c r="L80" i="12"/>
  <c r="L79" i="12"/>
  <c r="L73" i="12"/>
  <c r="L75" i="12"/>
  <c r="L74" i="12"/>
  <c r="S69" i="12"/>
  <c r="S68" i="12"/>
  <c r="S67" i="12"/>
  <c r="S66" i="12"/>
  <c r="S65" i="12"/>
  <c r="H69" i="12"/>
  <c r="H68" i="12"/>
  <c r="H67" i="12"/>
  <c r="H66" i="12"/>
  <c r="L69" i="12"/>
  <c r="L68" i="12"/>
  <c r="L67" i="12"/>
  <c r="B136" i="12"/>
  <c r="B135" i="12"/>
  <c r="B134" i="12"/>
  <c r="B133" i="12"/>
  <c r="B132" i="12"/>
  <c r="Q134" i="12"/>
  <c r="Q135" i="12"/>
  <c r="P29" i="12"/>
  <c r="K30" i="12"/>
  <c r="K31" i="12" s="1"/>
  <c r="J30" i="12"/>
  <c r="J31" i="12" s="1"/>
  <c r="I31" i="12"/>
  <c r="H31" i="12"/>
  <c r="G30" i="12"/>
  <c r="G31" i="12" s="1"/>
  <c r="F30" i="12"/>
  <c r="D30" i="12"/>
  <c r="D31" i="12" s="1"/>
  <c r="I26" i="12"/>
  <c r="H26" i="12"/>
  <c r="K25" i="12"/>
  <c r="K26" i="12" s="1"/>
  <c r="J25" i="12"/>
  <c r="J26" i="12" s="1"/>
  <c r="G25" i="12"/>
  <c r="G26" i="12" s="1"/>
  <c r="F25" i="12"/>
  <c r="F26" i="12" s="1"/>
  <c r="D25" i="12"/>
  <c r="D26" i="12" s="1"/>
  <c r="P24" i="12"/>
  <c r="D21" i="12"/>
  <c r="H101" i="12" s="1"/>
  <c r="K32" i="13"/>
  <c r="Q132" i="12"/>
  <c r="J35" i="12"/>
  <c r="K35" i="12"/>
  <c r="B5" i="13" l="1"/>
  <c r="B6" i="13" s="1"/>
  <c r="B9" i="13" s="1"/>
  <c r="B15" i="13" s="1"/>
  <c r="B125" i="12"/>
  <c r="M92" i="12"/>
  <c r="O92" i="12" s="1"/>
  <c r="F74" i="12"/>
  <c r="M69" i="12"/>
  <c r="O69" i="12" s="1"/>
  <c r="F73" i="12"/>
  <c r="P30" i="12"/>
  <c r="P31" i="12" s="1"/>
  <c r="P25" i="12"/>
  <c r="P26" i="12" s="1"/>
  <c r="M81" i="12" s="1"/>
  <c r="O81" i="12" s="1"/>
  <c r="F31" i="12"/>
  <c r="G6" i="22"/>
  <c r="D6" i="22"/>
  <c r="G55" i="12" l="1"/>
  <c r="G54" i="12"/>
  <c r="G52" i="12"/>
  <c r="G51" i="12"/>
  <c r="D35" i="12" l="1"/>
  <c r="L77" i="12"/>
  <c r="C31" i="13" l="1"/>
  <c r="C17" i="22"/>
  <c r="C41" i="13"/>
  <c r="C39" i="13"/>
  <c r="L107" i="12" l="1"/>
  <c r="L109" i="12" s="1"/>
  <c r="L106" i="12"/>
  <c r="L66" i="12"/>
  <c r="L65" i="12"/>
  <c r="L72" i="12"/>
  <c r="G8" i="22"/>
  <c r="D4" i="22"/>
  <c r="D8" i="22"/>
  <c r="G35" i="12" l="1"/>
  <c r="F35" i="12"/>
  <c r="B41" i="13" l="1"/>
  <c r="A41" i="13"/>
  <c r="B39" i="13"/>
  <c r="A39" i="13"/>
  <c r="B33" i="13"/>
  <c r="A33" i="13"/>
  <c r="E55" i="12" l="1"/>
  <c r="E52" i="12"/>
  <c r="K36" i="12"/>
  <c r="J36" i="12"/>
  <c r="I36" i="12"/>
  <c r="H36" i="12"/>
  <c r="G36" i="12"/>
  <c r="D36" i="12"/>
  <c r="P34" i="12"/>
  <c r="F75" i="12" l="1"/>
  <c r="H109" i="12"/>
  <c r="H107" i="12"/>
  <c r="H105" i="12"/>
  <c r="P35" i="12"/>
  <c r="P36" i="12" s="1"/>
  <c r="F36" i="12"/>
  <c r="F43" i="12" s="1"/>
  <c r="G57" i="12" l="1"/>
  <c r="G58" i="12"/>
  <c r="M97" i="12"/>
  <c r="O97" i="12" s="1"/>
  <c r="I60" i="12"/>
  <c r="I61" i="12"/>
  <c r="M94" i="12"/>
  <c r="O94" i="12" s="1"/>
  <c r="M87" i="12"/>
  <c r="O87" i="12" s="1"/>
  <c r="M91" i="12"/>
  <c r="O91" i="12" s="1"/>
  <c r="M75" i="12"/>
  <c r="O75" i="12" s="1"/>
  <c r="M80" i="12"/>
  <c r="O80" i="12" s="1"/>
  <c r="M77" i="12"/>
  <c r="O77" i="12" s="1"/>
  <c r="M68" i="12"/>
  <c r="O68" i="12" s="1"/>
  <c r="M67" i="12"/>
  <c r="O67" i="12" s="1"/>
  <c r="I52" i="12"/>
  <c r="I54" i="12"/>
  <c r="I55" i="12"/>
  <c r="A10" i="13"/>
  <c r="J60" i="12" l="1"/>
  <c r="M60" i="12" s="1"/>
  <c r="J55" i="12"/>
  <c r="M55" i="12" s="1"/>
  <c r="J54" i="12"/>
  <c r="M54" i="12" s="1"/>
  <c r="J61" i="12"/>
  <c r="M61" i="12" s="1"/>
  <c r="I57" i="12"/>
  <c r="I58" i="12"/>
  <c r="J52" i="12"/>
  <c r="M52" i="12" s="1"/>
  <c r="I51" i="12"/>
  <c r="J58" i="12" l="1"/>
  <c r="M58" i="12" s="1"/>
  <c r="J57" i="12"/>
  <c r="M57" i="12" s="1"/>
  <c r="J51" i="12"/>
  <c r="M51" i="12" s="1"/>
  <c r="L108" i="12"/>
  <c r="B48" i="12" l="1"/>
  <c r="B51" i="12" s="1"/>
  <c r="B54" i="12" s="1"/>
  <c r="B57" i="12" s="1"/>
  <c r="B60" i="12" s="1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A9" i="13"/>
  <c r="A4" i="13"/>
  <c r="A3" i="13"/>
  <c r="A2" i="13"/>
  <c r="P18" i="12"/>
  <c r="F72" i="12" l="1"/>
  <c r="P19" i="12"/>
  <c r="P21" i="12" l="1"/>
  <c r="M96" i="12"/>
  <c r="O96" i="12" s="1"/>
  <c r="M95" i="12"/>
  <c r="O95" i="12" s="1"/>
  <c r="M86" i="12"/>
  <c r="O86" i="12" s="1"/>
  <c r="M85" i="12"/>
  <c r="O85" i="12" s="1"/>
  <c r="M90" i="12"/>
  <c r="O90" i="12" s="1"/>
  <c r="M78" i="12"/>
  <c r="O78" i="12" s="1"/>
  <c r="M73" i="12"/>
  <c r="O73" i="12" s="1"/>
  <c r="M79" i="12"/>
  <c r="O79" i="12" s="1"/>
  <c r="M74" i="12"/>
  <c r="O74" i="12" s="1"/>
  <c r="H106" i="12"/>
  <c r="D41" i="13" s="1"/>
  <c r="H108" i="12"/>
  <c r="D39" i="13" s="1"/>
  <c r="K107" i="12"/>
  <c r="M107" i="12" s="1"/>
  <c r="O107" i="12" s="1"/>
  <c r="K109" i="12"/>
  <c r="M109" i="12" s="1"/>
  <c r="O109" i="12" s="1"/>
  <c r="H100" i="12"/>
  <c r="H104" i="12"/>
  <c r="K105" i="12"/>
  <c r="M105" i="12" s="1"/>
  <c r="O105" i="12" s="1"/>
  <c r="F71" i="12"/>
  <c r="M84" i="12"/>
  <c r="O84" i="12" s="1"/>
  <c r="M71" i="12"/>
  <c r="O71" i="12" s="1"/>
  <c r="M89" i="12"/>
  <c r="O89" i="12" s="1"/>
  <c r="M66" i="12"/>
  <c r="O66" i="12" s="1"/>
  <c r="M72" i="12"/>
  <c r="O72" i="12" s="1"/>
  <c r="K100" i="12"/>
  <c r="M100" i="12" s="1"/>
  <c r="O100" i="12" s="1"/>
  <c r="K104" i="12"/>
  <c r="M104" i="12" s="1"/>
  <c r="O104" i="12" s="1"/>
  <c r="M65" i="12"/>
  <c r="O65" i="12" s="1"/>
  <c r="K108" i="12"/>
  <c r="M108" i="12" s="1"/>
  <c r="O108" i="12" s="1"/>
  <c r="K106" i="12"/>
  <c r="M106" i="12" s="1"/>
  <c r="O106" i="12" s="1"/>
  <c r="P43" i="12" l="1"/>
  <c r="K101" i="12"/>
  <c r="M101" i="12" s="1"/>
  <c r="O101" i="12" s="1"/>
  <c r="G49" i="12"/>
  <c r="G48" i="12"/>
  <c r="I48" i="12" s="1"/>
  <c r="G62" i="12"/>
  <c r="I62" i="12" s="1"/>
  <c r="J62" i="12" s="1"/>
  <c r="M62" i="12" s="1"/>
  <c r="K88" i="12"/>
  <c r="M88" i="12" s="1"/>
  <c r="O88" i="12" s="1"/>
  <c r="K83" i="12"/>
  <c r="M83" i="12" s="1"/>
  <c r="O83" i="12" s="1"/>
  <c r="K76" i="12"/>
  <c r="M76" i="12" s="1"/>
  <c r="O76" i="12" s="1"/>
  <c r="K70" i="12"/>
  <c r="M70" i="12" s="1"/>
  <c r="O70" i="12" s="1"/>
  <c r="K93" i="12"/>
  <c r="M93" i="12" s="1"/>
  <c r="O93" i="12" s="1"/>
  <c r="E49" i="12"/>
  <c r="I49" i="12"/>
  <c r="M48" i="12" l="1"/>
  <c r="J49" i="12"/>
  <c r="M49" i="12" s="1"/>
  <c r="F2" i="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<sst xmlns="http://schemas.openxmlformats.org/spreadsheetml/2006/main" count="817" uniqueCount="391">
  <si>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</si>
  <si>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</si>
  <si>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</si>
  <si>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</si>
  <si>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</si>
  <si>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</si>
  <si>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</si>
  <si>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</si>
  <si>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</si>
  <si>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</si>
  <si>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</si>
  <si>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</si>
  <si>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</si>
  <si>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</si>
  <si>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</si>
  <si>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</si>
  <si>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</si>
  <si>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</si>
  <si>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</si>
  <si>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</si>
  <si>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</si>
  <si>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</si>
  <si>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</si>
  <si>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</si>
  <si>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</si>
  <si>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</si>
  <si>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</si>
  <si>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</si>
  <si>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</si>
  <si>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</si>
  <si>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</si>
  <si>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</si>
  <si>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</si>
  <si>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</si>
  <si>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</si>
  <si>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</si>
  <si>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</si>
  <si>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</si>
  <si>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</si>
  <si>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</si>
  <si>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</si>
  <si>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</si>
  <si>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</si>
  <si>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</si>
  <si>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</si>
  <si>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</si>
  <si>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</si>
  <si>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</si>
  <si>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</si>
  <si>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Comments</t>
  </si>
  <si>
    <t>PP MEETING DATE</t>
  </si>
  <si>
    <t xml:space="preserve">BUYER </t>
  </si>
  <si>
    <t>SEASON</t>
  </si>
  <si>
    <t xml:space="preserve">STYLE </t>
  </si>
  <si>
    <t>ITEM</t>
  </si>
  <si>
    <t>KNIT</t>
  </si>
  <si>
    <t>Issue</t>
  </si>
  <si>
    <t>Responsible</t>
  </si>
  <si>
    <t>Complition Date</t>
  </si>
  <si>
    <t>Fabric</t>
  </si>
  <si>
    <t>-CÓ</t>
  </si>
  <si>
    <t>Trims and Accessories</t>
  </si>
  <si>
    <t>Pattern &amp; Marker</t>
  </si>
  <si>
    <t>Cutting</t>
  </si>
  <si>
    <t>Technical Garment Construction</t>
  </si>
  <si>
    <t>Operation and Attachments</t>
  </si>
  <si>
    <t>Printing</t>
  </si>
  <si>
    <t>Embroidery</t>
  </si>
  <si>
    <t>Washing</t>
  </si>
  <si>
    <t>Packing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</si>
  <si>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</si>
  <si>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</si>
  <si>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</si>
  <si>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</si>
  <si>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</si>
  <si>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</si>
  <si>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</si>
  <si>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</si>
  <si>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</si>
  <si>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-CẮT CHÍNH XÁC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</si>
  <si>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</si>
  <si>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</si>
  <si>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</si>
  <si>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</si>
  <si>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</si>
  <si>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</si>
  <si>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No.</t>
  </si>
  <si>
    <t>ARMHOLE STRAIGHT</t>
  </si>
  <si>
    <t>NECK WIDTH (SEAM TO SEAM)</t>
  </si>
  <si>
    <t>SKU</t>
  </si>
  <si>
    <t>BRAIN DEAD</t>
  </si>
  <si>
    <t>CLEAR</t>
  </si>
  <si>
    <t>POM Name</t>
  </si>
  <si>
    <t>How to Measure</t>
  </si>
  <si>
    <t>Critical</t>
  </si>
  <si>
    <t>Type</t>
  </si>
  <si>
    <t>Tol +/-</t>
  </si>
  <si>
    <t>FRONT LENGTH FROM HPS</t>
  </si>
  <si>
    <t>DÀI THÂN TRƯỚC ĐO TỪ ĐỈNH VAI</t>
  </si>
  <si>
    <t>full</t>
  </si>
  <si>
    <t>ACROSS CHEST (1" DOWN FROM UNDERARM)</t>
  </si>
  <si>
    <t>24 1/2</t>
  </si>
  <si>
    <t>BOTTOM OPENING</t>
  </si>
  <si>
    <t>ACROSS SHOULDER (SEAM TO SEAM)</t>
  </si>
  <si>
    <t>10 1/4</t>
  </si>
  <si>
    <t>BICEP (1" DOWN FROM UNDERARM)</t>
  </si>
  <si>
    <t>half</t>
  </si>
  <si>
    <t>9 1/2</t>
  </si>
  <si>
    <t>SLEEVE OPENING</t>
  </si>
  <si>
    <t>8 1/2</t>
  </si>
  <si>
    <t>FRONT NECK DROP (HPS TO EDGE OF BAND)</t>
  </si>
  <si>
    <t>BACK NECK DROP (HPS TO EDGE OF BAND)</t>
  </si>
  <si>
    <t>NECK BAND WIDTH</t>
  </si>
  <si>
    <t>TO BẢN BO CỔ</t>
  </si>
  <si>
    <t>RỘNG NGANG CỔ</t>
  </si>
  <si>
    <t>7 3/4</t>
  </si>
  <si>
    <t>HẠ CỔ TRƯỚC (ĐO TỪ ĐỈNH VAI ĐẾN BO CỔ)</t>
  </si>
  <si>
    <t>3 3/4</t>
  </si>
  <si>
    <t>HẠ CỔ SAU (ĐO TỪ ĐỈNH VAI ĐẾN BO CỔ)</t>
  </si>
  <si>
    <t>RỘNG VAI ( TỪ ĐƯỜNG MAY ĐẾN ĐƯỜNG MAY)</t>
  </si>
  <si>
    <t>24 3/4</t>
  </si>
  <si>
    <t>26 3/4</t>
  </si>
  <si>
    <t>NGANG NGỰC ĐO TỪ NÁCH XUỐNG 1''</t>
  </si>
  <si>
    <t>20 1/2</t>
  </si>
  <si>
    <t>22 1/2</t>
  </si>
  <si>
    <t>26 1/2</t>
  </si>
  <si>
    <t>28 1/2</t>
  </si>
  <si>
    <t>RỘNG LAI- ĐO THẲNG</t>
  </si>
  <si>
    <t>NÁCH ĐO THẲNG</t>
  </si>
  <si>
    <t>10 1/2</t>
  </si>
  <si>
    <t>11 1/2</t>
  </si>
  <si>
    <t>SLEEVE LENGTH FROM SHOULDER SEAM</t>
  </si>
  <si>
    <t>DÀI TAY</t>
  </si>
  <si>
    <t>7 5/8</t>
  </si>
  <si>
    <t>8 3/8</t>
  </si>
  <si>
    <t>8 3/4</t>
  </si>
  <si>
    <t>BẮP TAY DƯỚI NÁCH 1"</t>
  </si>
  <si>
    <t>9 1/4</t>
  </si>
  <si>
    <t>9 3/4</t>
  </si>
  <si>
    <t>10 3/4</t>
  </si>
  <si>
    <t>CỬA TAY ( ĐO THẲNG)</t>
  </si>
  <si>
    <t>SLEEVE AND SHIRT HEM WIDTH</t>
  </si>
  <si>
    <t>TO BẢN LAI TAY, LAI ÁO</t>
  </si>
  <si>
    <t>XXS</t>
  </si>
  <si>
    <t>STYLE NUMBER:</t>
  </si>
  <si>
    <t>MEASUREMENT BY INCH</t>
  </si>
  <si>
    <t>THÔNG TIN ĐỊNH VỊ HÌNH IN</t>
  </si>
  <si>
    <t>CHẤT LƯỢNG, HIỆU ỨNG  DUYỆT THEO</t>
  </si>
  <si>
    <t>Mã số:</t>
  </si>
  <si>
    <t>MER.QT-1.BM.4</t>
  </si>
  <si>
    <t>Lần ban hành:</t>
  </si>
  <si>
    <t>01</t>
  </si>
  <si>
    <t>Số trang</t>
  </si>
  <si>
    <t>-CUNG CẤP RẬP THÂN TRƯỚC + THÂN SAU NGƯỜI MẶC ĐỦ SIZE</t>
  </si>
  <si>
    <t>Ngày cập nhật: 29/6/2021</t>
  </si>
  <si>
    <t>03/03</t>
  </si>
  <si>
    <t>- POLY BAG NHỎ SẼ ĐÓNG THÙNG RIÊNG XUẤT CHUNG VỚI LÔ HÀNG SẢN XUẤT CHO KHÁCH.
- ĐÓNG HÀNG ĐÚNG QUI CÁCH GẤP HÀNG NHƯ BÌNH THƯỜNG ĐỂ VÀO BAO POLY BAG LỚN VÀ CHO VÀO THÙNG.</t>
  </si>
  <si>
    <t>-CÁCH MAY THEO ÁO MẪU PP B15-TS157 , MÀU WHITE  ĐÃ DUYỆT</t>
  </si>
  <si>
    <t>MER.QT-4.BM4</t>
  </si>
  <si>
    <t>01/01</t>
  </si>
  <si>
    <t xml:space="preserve">STYLE(S)# </t>
  </si>
  <si>
    <t>Completion Date</t>
  </si>
  <si>
    <t>Printting</t>
  </si>
  <si>
    <t>CUTTING</t>
  </si>
  <si>
    <t>TECHNICAL</t>
  </si>
  <si>
    <t>PRINTING</t>
  </si>
  <si>
    <t>OUTSOURCE</t>
  </si>
  <si>
    <t>DYING</t>
  </si>
  <si>
    <t>QC/QA</t>
  </si>
  <si>
    <t>PACKING</t>
  </si>
  <si>
    <t>-CÁCH MAY THEO ÁO MẪU PP B15-TS157 , MÀU WHITE  ĐÃ DUYỆT
-CHỈNH MÁY ĐỂ ĐƯỜNG MAY TRÁNH MO LAI SAU WASH</t>
  </si>
  <si>
    <t xml:space="preserve">PHẦN F: LƯU Ý </t>
  </si>
  <si>
    <t>LOYALIST</t>
  </si>
  <si>
    <t>PFD</t>
  </si>
  <si>
    <t>WHITE</t>
  </si>
  <si>
    <t>PHẦN A: VẢI</t>
  </si>
  <si>
    <t>DYEMAX</t>
  </si>
  <si>
    <t>- CÁCH GẮN NHÃN PHẢI NHƯ TÀI LIỆU YÊU CẦU</t>
  </si>
  <si>
    <t>- NHÃN SIZE - SỐ LƯỢNG MỖI SIZE NHƯ SAU:</t>
  </si>
  <si>
    <t>CHÚ Ý:</t>
  </si>
  <si>
    <t>RIB 1x1 430GSM</t>
  </si>
  <si>
    <t>BO TAY/ LAI</t>
  </si>
  <si>
    <t>CHỈ 40/2 SỬA HÀNG NHUỘM</t>
  </si>
  <si>
    <t>WHITE/BLACK</t>
  </si>
  <si>
    <t>WHITE/ BLACK</t>
  </si>
  <si>
    <t>BARCODE STICKER
2" (W) X 1" (L)</t>
  </si>
  <si>
    <t>- CÁCH MAY NHƯ ÁO MẪU CHUYỂN CÙNG TÁC NGHIỆP</t>
  </si>
  <si>
    <t>NHÃN THÀNH PHẦN 100% COTTON</t>
  </si>
  <si>
    <t>BÊN TRONG THÙNG</t>
  </si>
  <si>
    <t>NHÃN CHÍNH ENCHANTE</t>
  </si>
  <si>
    <t>02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</si>
  <si>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</si>
  <si>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</si>
  <si>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</si>
  <si>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</si>
  <si>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</si>
  <si>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</si>
  <si>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-CUNG CẤP RẬP THÂN TRƯỚC, SAU NGƯỜI MẶC ĐỦ SIZE</t>
  </si>
  <si>
    <t xml:space="preserve">-MAY THEO MẪU SIZE SET ĐÃ DUYỆT 
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</si>
  <si>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</si>
  <si>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</si>
  <si>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NHÃN XÉ PHÂN SIZE</t>
  </si>
  <si>
    <t>POLYBAG 0.06mmX343X381+25mm</t>
  </si>
  <si>
    <t>THÙNG CARTON 60CM (L) *40CM (W)* 30CM (H)</t>
  </si>
  <si>
    <t>CHỈ 40/2 MAY NHÃN</t>
  </si>
  <si>
    <t>Sử dụng may nhãn chính bên trong
Sử dụng code chỉ tồn  K1500 màu White</t>
  </si>
  <si>
    <t>May sau nhuộm
PO. L16-0004
May 2 cạnh bằng 1K 
Sử dụng chỉ trong màu White và chỉ ngoài tiệp màu thân
Vị trí: Giữa cổ sau , dưới đường tra cổ 1/2"</t>
  </si>
  <si>
    <t>Vị trí dán: góc phải của túi polybag, cách mỗi cạnh 3cm 
PO. L16-0011</t>
  </si>
  <si>
    <t>LỖI VẢI (DEFECT)
+ ĐẦU KHÚC</t>
  </si>
  <si>
    <t>SỐ LƯỢNG CẦN CẤP CHO TEST INHOUSE</t>
  </si>
  <si>
    <t>SỐ LƯỢNG CẦN CẤP CHO TEST OUTSOURCE</t>
  </si>
  <si>
    <t>THEO PHIẾU MER CẤP</t>
  </si>
  <si>
    <t>THEO PHIẾU CẤP TỪ MER</t>
  </si>
  <si>
    <t>SỬ DỤNG TRÊN TOÀN BỘ ÁO TRƯỚC NHUỘM</t>
  </si>
  <si>
    <t>SỬA HÀNG SAU NHUỘM</t>
  </si>
  <si>
    <t xml:space="preserve">ĐÍNH NHÃN CHÍNH Ở MẶT TRONG ÁO </t>
  </si>
  <si>
    <t xml:space="preserve">MAY 2 CẠNH BẰNG MÁY 1K
SỬ DỤNG CHỈ TRONG MÀU WHITE , CHỈ NGOÀI TIỆP MÀU THÂN
VỊ TRÍ: GIỮA BẢN LƯNG SAU </t>
  </si>
  <si>
    <t/>
  </si>
  <si>
    <t>MAY 1K = CHỈ SỬA HÀNG NHUỘM TIỆP MÀU THÂN
VỊ TRÍ : DƯỚI ĐƯỜNG TRA LƯNG 2" Ở SƯỜN PHẢI NGƯỜI MẶC</t>
  </si>
  <si>
    <t>MAY TRƯỚC NHUỘM, GIỮA LƯNG QUẦN</t>
  </si>
  <si>
    <t>MAY SAU NHUỘM, GIỮA CỔ SAU, DƯỚI ĐƯỜNG TRA CỔ 1/2"</t>
  </si>
  <si>
    <t>MAY SAU NHUỘM, MAY 1K = CHỈ SỬA HÀNG NHUỘM TIỆP MÀU THÂN
VỊ TRÍ : Ở SƯỜN PHẢI NGƯỜI MẶC, TRÊN ĐƯỜNG RÁP BO 2"</t>
  </si>
  <si>
    <t>MAY TRƯỚC NHUỘM,  GIỮA CỔ SAU</t>
  </si>
  <si>
    <t>GÓI CHỐNG ẨM</t>
  </si>
  <si>
    <t>97/3_COTTON SPANDEX_445GSM</t>
  </si>
  <si>
    <t>NCC TAHTONG</t>
  </si>
  <si>
    <t>OPTIC WHITE  -  SILVER LUREX</t>
  </si>
  <si>
    <t>OPTIC WHITE  -  WHITE LUREX</t>
  </si>
  <si>
    <t>OPTIC WHITE  -  NAVY LUREX</t>
  </si>
  <si>
    <t>GOLD FUSION</t>
  </si>
  <si>
    <r>
      <t>IN :</t>
    </r>
    <r>
      <rPr>
        <b/>
        <sz val="28"/>
        <rFont val="Muli"/>
      </rPr>
      <t xml:space="preserve"> </t>
    </r>
  </si>
  <si>
    <t>THÔNG TIN ĐỊNH VỊ HÌNH THÊU</t>
  </si>
  <si>
    <t>SS24</t>
  </si>
  <si>
    <t>NHÃN XÉ PHÂN SIZE</t>
  </si>
  <si>
    <t>WHTE/BLACK</t>
  </si>
  <si>
    <t>KHÔNG: IN/THÊU/WASH</t>
  </si>
  <si>
    <r>
      <t>THÊU :</t>
    </r>
    <r>
      <rPr>
        <b/>
        <sz val="28"/>
        <rFont val="Muli"/>
      </rPr>
      <t xml:space="preserve"> </t>
    </r>
  </si>
  <si>
    <r>
      <t>WASH:</t>
    </r>
    <r>
      <rPr>
        <sz val="28"/>
        <rFont val="Muli"/>
      </rPr>
      <t xml:space="preserve"> </t>
    </r>
  </si>
  <si>
    <t>Hình thêu thân trước</t>
  </si>
  <si>
    <t xml:space="preserve">Hình thêu thân sau: </t>
  </si>
  <si>
    <t>THÊU THÂN TRƯỚC : 4” RỘNG X 2” CAO</t>
  </si>
  <si>
    <t>THÊU THÂN SAU: 11” RỘNG X 11.2” CAO</t>
  </si>
  <si>
    <t>DƯỚI ĐƯỜNG MAY CỔ SAU 3"</t>
  </si>
  <si>
    <t>DƯỚI ĐƯỜNG MAY CỔ 3", TỪ GIỮA THÂN VỀ BÊN TRÁI 2.5"</t>
  </si>
  <si>
    <t>THEO SIZE</t>
  </si>
  <si>
    <t>KHÔNG THÊU</t>
  </si>
  <si>
    <t xml:space="preserve">Hình in thân sau: </t>
  </si>
  <si>
    <t>BLUE</t>
  </si>
  <si>
    <t>SINGLE JERSEY 190GSM</t>
  </si>
  <si>
    <t>VIỀN CỔ SAU</t>
  </si>
  <si>
    <t>R</t>
  </si>
  <si>
    <t>PCS</t>
  </si>
  <si>
    <t xml:space="preserve">100% COTTON </t>
  </si>
  <si>
    <t>177CM</t>
  </si>
  <si>
    <t>PLEASING DISNEY</t>
  </si>
  <si>
    <t>LS TEE</t>
  </si>
  <si>
    <t>VẢI CHÍNH/TÚI/VIỀN CỔ SAU</t>
  </si>
  <si>
    <t>NHÃN CLIP</t>
  </si>
  <si>
    <t xml:space="preserve">NHÃN CLIP PLEASING </t>
  </si>
  <si>
    <t>CHỈ 40/2 MAY NHÃN CHÍNH</t>
  </si>
  <si>
    <t>CHỈ 40/2 MAY NHÃN CLIP</t>
  </si>
  <si>
    <t>CHỈ MAY CHÍNH+VẮT SỔ</t>
  </si>
  <si>
    <t>BO CỔ/ BO TAY</t>
  </si>
  <si>
    <t>LYLTS142</t>
  </si>
  <si>
    <t>THE SORCERER'S STONE POCKET TEE</t>
  </si>
  <si>
    <t>QUY CÁCH MAY-LYSTS42</t>
  </si>
  <si>
    <t>SINGLE JERSEY 100% COTTON CM16/1_230GSM</t>
  </si>
  <si>
    <t>RIB 1X1 320GSM</t>
  </si>
  <si>
    <t>IN TÚI THÂN TRƯỚC: 6.5CM RỘNGX 8CM” CAO</t>
  </si>
  <si>
    <t>IN THÂN SAU: 24.6CM RỘNG X 38.5CM” CAO</t>
  </si>
  <si>
    <t>VỊ TRÍ HÌNH IN THÂN SAU DƯỚI ĐƯỜNG MAY CỔ SAU: 10CM</t>
  </si>
  <si>
    <t>Hình in túi:</t>
  </si>
  <si>
    <t>CANH GIỮA TRUNG TÂM TÚI</t>
  </si>
  <si>
    <t>COMMENT: Approved (FOLLOW MÀU NHƯ ÁO)</t>
  </si>
  <si>
    <t>THÔNG SỐ CO RÚT LẤY THEO LÓT 0707/9- VẢI GOLF WANG</t>
  </si>
  <si>
    <t xml:space="preserve">TÚI SAU KHI NHUỘM VẢI VỀ CẮT RỒI GẮN SAU </t>
  </si>
  <si>
    <t>1. Body length came in short - please go back to spec</t>
  </si>
  <si>
    <t>=&gt;DÀI THÂN TRƯỚC TỪ ĐỈNH VAI TRÊN MẪU NGẮN HƠN THÔNG SỐ- VUI LÒNG TRỞ LẠI ĐÚNG THÔNG SỐ = 72CM</t>
  </si>
  <si>
    <t>2. Undersleeve seam spec was incorrect - keep as sample</t>
  </si>
  <si>
    <t>'=&gt; DÀI SƯỜN TRONG TRÊN MẪU KHÔNG CHÍNH XÁC- 44.5CM- GIỮ THÔNG SỐ GIỐNG NHƯ MẪU 44.5CM =&gt; NHẢY LẠI THÔNG SỐ FULL SIZE.</t>
  </si>
  <si>
    <t>3. POCKET HEIGHT AT CENTER</t>
  </si>
  <si>
    <t>=&gt; CAO TÚI TẠI GIỮA- GIỮ ĐÚNG THÔNG SỐ 11.8CM</t>
  </si>
  <si>
    <t>MAY NHÃN DISNEY</t>
  </si>
  <si>
    <t>BLUE (MAY SAU NHUỘM)</t>
  </si>
  <si>
    <t>THAM KHẢO QUY CÁCH MAY THEO ÁO MẪU PROTO LYLTS138  CHUYỂN CÙNG TN+ COMMENT CỦA KHÁCH NGÀY 27.3.24</t>
  </si>
  <si>
    <t>L16 SS24 G2619</t>
  </si>
  <si>
    <t>+/-</t>
  </si>
  <si>
    <t>3XL</t>
  </si>
  <si>
    <t>4XL</t>
  </si>
  <si>
    <t>5XL</t>
  </si>
  <si>
    <t>Grading</t>
  </si>
  <si>
    <t>FRONT BODY LENGTH FROM HPS</t>
  </si>
  <si>
    <t>DÀI THÂN TRƯỚC TỪ ĐỈNH</t>
  </si>
  <si>
    <t>BACK BODY LENGTH FROM HPS</t>
  </si>
  <si>
    <t>DÀI THÂN SAU TỪ ĐỈNH</t>
  </si>
  <si>
    <t>SHOULDER SLOPE 18CM FROM NECK</t>
  </si>
  <si>
    <t>CHỒM VAI</t>
  </si>
  <si>
    <t>UA ADVISE TO FIX A TIGHT NECK &amp; SUGGEST FRONT NECK DROP SHOULD BE SAME W LS TEE</t>
  </si>
  <si>
    <t>SHOULDER WIDTH AT BACK</t>
  </si>
  <si>
    <t>RỘNG VAI THÂN SAU</t>
  </si>
  <si>
    <t>ACROSS BACK 18 CM BELOW HPS</t>
  </si>
  <si>
    <t>ỨC SAU TỪ ĐỈNH XUỐNG 18CM</t>
  </si>
  <si>
    <t>ACROSS FRONT 18 CM BELOW HPS</t>
  </si>
  <si>
    <t>ỨC TRƯỚC TỪ ĐỈNH XUỐNG 18CM</t>
  </si>
  <si>
    <t>CHEST WIDTH 3 CM BELOW ARMHOLE</t>
  </si>
  <si>
    <t>NGỰC DƯỚI NÁCH 3CM</t>
  </si>
  <si>
    <t>ARTWORK KICH THUOC CHO THAN TRUOC HOAC THAN SAU:16 NGANG X 21 INCH DOC; MAXIMUM: 12 MAU2, KO IN TAY</t>
  </si>
  <si>
    <t>SWEEP WIDTH</t>
  </si>
  <si>
    <t xml:space="preserve">NGANG LAI </t>
  </si>
  <si>
    <t>HEM TURNBACK HEIGHT</t>
  </si>
  <si>
    <t>CAO BẢN LAI</t>
  </si>
  <si>
    <t>NECK WIDTH - SEAM TO SEAM</t>
  </si>
  <si>
    <t>RỘNG CỔ ĐƯỜNG MAY ĐẾN ĐƯỜNG MAY</t>
  </si>
  <si>
    <t>FRONT NECK DROP</t>
  </si>
  <si>
    <t>HẠ CỔ TRƯỚC</t>
  </si>
  <si>
    <t>BACK NECK DROP TO SEAM</t>
  </si>
  <si>
    <t>HẠ CỔ SAU ĐẾN ĐƯỜNG MAY</t>
  </si>
  <si>
    <t>ARMHOLE STRAIGHT FROM SEAM TO SEAM</t>
  </si>
  <si>
    <t>NÁCH ĐO THẢNG ĐƯỜNG MAY ĐẾN ĐƯỜNG MAY</t>
  </si>
  <si>
    <t>SLEEVE LENGTH FROM CB NECK</t>
  </si>
  <si>
    <t>DÀI TAY TỪ GIỮA CỔ SAU</t>
  </si>
  <si>
    <t>UNDERARM SEAM LENGTH</t>
  </si>
  <si>
    <t>SƯỜN TRONG</t>
  </si>
  <si>
    <t>BICEP WIDTH 3 CM BELOW ARMHOLE</t>
  </si>
  <si>
    <t>BẮP TAY DƯỚI NÁCH 3CM</t>
  </si>
  <si>
    <t>ELBOW WIDTH 25 CM FROM CUFF OPENING</t>
  </si>
  <si>
    <t>RỘNG KHỦY TAY  TỪ LAI TAY LÊN 25CM</t>
  </si>
  <si>
    <t>SLEEVE OPENING WIDTH AT SEAM</t>
  </si>
  <si>
    <t>CỬA TAY TẠI ĐƯỜNG MAY</t>
  </si>
  <si>
    <t>SLEEVE OPENING WIDTH AT BOTTOM OF RIB RELAXED</t>
  </si>
  <si>
    <t>CỬA TAY LẠI LAI TAY ĐO ÊM</t>
  </si>
  <si>
    <t>SLEEVE CUFF RIB HEIGHT</t>
  </si>
  <si>
    <t>CAO BO TAY</t>
  </si>
  <si>
    <t>NECK RIB HEIGHT</t>
  </si>
  <si>
    <t>CAO BO CỔ</t>
  </si>
  <si>
    <t>POCKET POSITION FROM HPS</t>
  </si>
  <si>
    <t>VỊ TRÍ TÚI TỪ ĐỈNH</t>
  </si>
  <si>
    <t>POCKET POSITION FROM TRUE CF</t>
  </si>
  <si>
    <t>VỊ TRÍ TỨI TỪ GIỮA THÂN TRƯỚC</t>
  </si>
  <si>
    <t>POCKET HEIGHT AT CENTER</t>
  </si>
  <si>
    <t>CAO TÚI TẠI GIỮA</t>
  </si>
  <si>
    <t>POCKET WIDTH AT OPENING</t>
  </si>
  <si>
    <t>RỘNG TÚI TẠI MIỆNG TÚI</t>
  </si>
  <si>
    <t>POCKET OPENING TURNBACK HEIGHT</t>
  </si>
  <si>
    <t>TO BẢN MIỆNG TÚI</t>
  </si>
  <si>
    <t>THÔNG SỐ ÁO CREWNECK-LYSTS42</t>
  </si>
  <si>
    <t>CHEST POCKET ARTWORK WIDTH</t>
  </si>
  <si>
    <t>CHEST POCKET ARTWORK HEIGHT</t>
  </si>
  <si>
    <t>BACK BODY ARTWORK BELOW CBN</t>
  </si>
  <si>
    <t>BACK BODY ARTWORK WIDTH</t>
  </si>
  <si>
    <t>BACK BODY ARTWORK HEIGHT</t>
  </si>
  <si>
    <t>RỘNG HÌNH IN TÚI TRƯỚC</t>
  </si>
  <si>
    <t>CAO HÌNH IN TÚI TRƯỚC</t>
  </si>
  <si>
    <t>KHOẢNG CÁCH TỪ DƯỚI ĐƯỜNG MAY CỔ SAU ĐÊN HÌNH IN</t>
  </si>
  <si>
    <t>RỘNG HÌNH IN THÂN SAU</t>
  </si>
  <si>
    <t>CAO HÌNH IN THÂN SAU</t>
  </si>
  <si>
    <t>KHÔNG WASH</t>
  </si>
  <si>
    <t>GẮN SƯỜN TRÁI NGƯỜI MẶC, LAI THÀNH PHẨM LÊN 12CM</t>
  </si>
  <si>
    <t xml:space="preserve">NHÃN CHÍNH PLEASING </t>
  </si>
  <si>
    <t>NHÃN TRANG TRÍ SƯỜN</t>
  </si>
  <si>
    <t>NHÃN TRANG TRÍ PLEASING TAY ÁO</t>
  </si>
  <si>
    <t>MAY NHÃN TRANG TRÍ TAY</t>
  </si>
  <si>
    <t>GẮN Ở GIỮA CỔ SAU</t>
  </si>
  <si>
    <t xml:space="preserve">WHITE/BLACK </t>
  </si>
  <si>
    <t>NHÃN TRANG TRÍ TAY ÁO</t>
  </si>
  <si>
    <t>MER - LÂM: 205</t>
  </si>
  <si>
    <t>2XL</t>
  </si>
  <si>
    <t>SHIPPING SAMPLE</t>
  </si>
  <si>
    <t>RE8151</t>
  </si>
  <si>
    <t>L16-0222</t>
  </si>
  <si>
    <t>'L16-0241 &amp;L16-0259</t>
  </si>
  <si>
    <t>L16-0218</t>
  </si>
  <si>
    <t>HANGTAG</t>
  </si>
  <si>
    <t>KHG</t>
  </si>
  <si>
    <t>IN LÊN TÚI THÂN TRƯỚC VÀ THÂN SAU ÁO SAU</t>
  </si>
  <si>
    <t>HANG TAG</t>
  </si>
  <si>
    <t>GẮN LÊN VIỀN CỔ SAU, KẾ BÊN CẠNH TRÁI NHÃN CHÍNH</t>
  </si>
  <si>
    <t>POLYBAG</t>
  </si>
  <si>
    <t>DÁN MIỆNG BAO TRÁNH CHỮ PLEASING VÌ SẼ TRÓC CHỮ</t>
  </si>
  <si>
    <t>Mineral Red</t>
  </si>
  <si>
    <t>RED 17-1537</t>
  </si>
  <si>
    <t>PUR LÀM VIỆC VỚI NCC LỖI SỢI TẠP</t>
  </si>
  <si>
    <t>LOSS24P0213003T00K
LOT T1518/5 ÁNH A: CẤP HẾT 49M
LOT T1517/5 ÁNH A: CẤP HẾT 920M
LOT T1518/5 ÁNH A: CẤP  646M</t>
  </si>
  <si>
    <t>LOSS24P0213004T00K
LOT T1518/5 ÁNH A: CẤP HẾT 31M
LOT T1517/5 ÁNH A: CẤP HẾT 65M
LOT T1518/5 ÁNH A: CẤP 27M</t>
  </si>
  <si>
    <t>PO CHỈ CHỢ L16-0252</t>
  </si>
  <si>
    <t>L16-0267</t>
  </si>
  <si>
    <t>SEAL BROWN 19-1314 TPX</t>
  </si>
  <si>
    <t>ADDING TOLERENCE</t>
  </si>
  <si>
    <t xml:space="preserve">UA SUGGEST TO ADJUST THE JUMP ACCORDINGLY </t>
  </si>
  <si>
    <t>CAO MIỆNG TÚI</t>
  </si>
  <si>
    <t>-MAY 1 KIM TAY PHẢI NGƯỜI MẶC.
- TỪ ĐƯỜNG TRA BO TAY LÊN 3.5CM. 
-CANH GIỮA SÓNG TAY
. MAY NHÃN 4 CẠNH CHỈ TIỆP MÀU NHÃN
CẮT NHIỆT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</si>
</sst>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m/d"/>
    <numFmt numFmtId="174" formatCode="[$-409]d\-mmm\-yy;@"/>
    <numFmt numFmtId="175" formatCode="0.000"/>
    <numFmt numFmtId="176" formatCode="&quot;$&quot;#,##0;\-&quot;$&quot;#,##0"/>
    <numFmt numFmtId="177" formatCode="&quot;$&quot;#,##0;[Red]\-&quot;$&quot;#,##0"/>
    <numFmt numFmtId="178" formatCode="_-&quot;$&quot;* #,##0_-;\-&quot;$&quot;* #,##0_-;_-&quot;$&quot;* &quot;-&quot;_-;_-@_-"/>
    <numFmt numFmtId="179" formatCode="_-* #,##0_-;\-* #,##0_-;_-* &quot;-&quot;_-;_-@_-"/>
    <numFmt numFmtId="180" formatCode="_-&quot;$&quot;* #,##0.00_-;\-&quot;$&quot;* #,##0.00_-;_-&quot;$&quot;* &quot;-&quot;??_-;_-@_-"/>
    <numFmt numFmtId="181" formatCode="_-* #,##0.00_-;\-* #,##0.00_-;_-* &quot;-&quot;??_-;_-@_-"/>
    <numFmt numFmtId="182" formatCode="_-* #,##0.00\ &quot;₫&quot;_-;\-* #,##0.00\ &quot;₫&quot;_-;_-* &quot;-&quot;??\ &quot;₫&quot;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</numFmts>
  <fonts count="2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22"/>
      <color rgb="FFFF0000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8"/>
      <color rgb="FFFF0000"/>
      <name val="Muli"/>
    </font>
    <font>
      <sz val="20"/>
      <color rgb="FFFF0000"/>
      <name val="Muli"/>
    </font>
    <font>
      <b/>
      <sz val="30"/>
      <color theme="1"/>
      <name val="Muli"/>
    </font>
    <font>
      <b/>
      <u/>
      <sz val="28"/>
      <name val="Muli"/>
    </font>
    <font>
      <b/>
      <sz val="14"/>
      <color theme="1"/>
      <name val="Calibri"/>
      <family val="2"/>
      <scheme val="minor"/>
    </font>
    <font>
      <sz val="14"/>
      <color indexed="8"/>
      <name val="Muli"/>
    </font>
    <font>
      <b/>
      <sz val="48"/>
      <name val="Muli"/>
    </font>
    <font>
      <b/>
      <sz val="32"/>
      <color rgb="FFFF0000"/>
      <name val="Muli"/>
    </font>
    <font>
      <sz val="10"/>
      <color rgb="FF000000"/>
      <name val="Times New Roman"/>
      <family val="1"/>
    </font>
    <font>
      <b/>
      <sz val="22"/>
      <color rgb="FF000000"/>
      <name val="Muli"/>
    </font>
    <font>
      <b/>
      <sz val="16"/>
      <name val="Arial"/>
      <family val="2"/>
    </font>
    <font>
      <b/>
      <sz val="22"/>
      <name val="Arial"/>
      <family val="2"/>
    </font>
    <font>
      <sz val="16"/>
      <color rgb="FF000000"/>
      <name val="Arial"/>
      <family val="2"/>
    </font>
    <font>
      <sz val="16"/>
      <color rgb="FF000000"/>
      <name val="Liberation Sans Narrow"/>
      <family val="2"/>
    </font>
    <font>
      <b/>
      <sz val="16"/>
      <color rgb="FF000000"/>
      <name val="Liberation Sans Narrow"/>
      <family val="2"/>
    </font>
    <font>
      <b/>
      <sz val="16"/>
      <color rgb="FF000000"/>
      <name val="Arial"/>
      <family val="2"/>
    </font>
    <font>
      <sz val="22"/>
      <color rgb="FF000000"/>
      <name val="Muli"/>
    </font>
    <font>
      <sz val="16"/>
      <color rgb="FF000000"/>
      <name val="Muli"/>
    </font>
    <font>
      <sz val="36"/>
      <color rgb="FFFF0000"/>
      <name val="Muli"/>
    </font>
    <font>
      <b/>
      <sz val="16"/>
      <color rgb="FFFF0000"/>
      <name val="Muli"/>
    </font>
    <font>
      <b/>
      <sz val="48"/>
      <color rgb="FFFF0000"/>
      <name val="Muli"/>
    </font>
    <font>
      <sz val="22"/>
      <name val="Arial"/>
      <family val="2"/>
    </font>
    <font>
      <b/>
      <sz val="16"/>
      <color rgb="FFFF0000"/>
      <name val="Arial"/>
      <family val="2"/>
    </font>
    <font>
      <b/>
      <sz val="16"/>
      <color rgb="FFFF0000"/>
      <name val="Liberation Sans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9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 style="thin">
        <color rgb="FFA6A6A6"/>
      </right>
      <top style="thin">
        <color indexed="64"/>
      </top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</borders>
  <cellStyleXfs count="3553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68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8" fillId="0" borderId="0"/>
    <xf numFmtId="0" fontId="1" fillId="0" borderId="0"/>
    <xf numFmtId="0" fontId="1" fillId="0" borderId="0"/>
    <xf numFmtId="0" fontId="70" fillId="0" borderId="0"/>
    <xf numFmtId="0" fontId="70" fillId="0" borderId="0"/>
    <xf numFmtId="0" fontId="1" fillId="0" borderId="0"/>
    <xf numFmtId="0" fontId="73" fillId="0" borderId="0"/>
    <xf numFmtId="0" fontId="75" fillId="20" borderId="0" applyNumberFormat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83" fontId="77" fillId="0" borderId="53" applyFont="0" applyBorder="0"/>
    <xf numFmtId="183" fontId="77" fillId="0" borderId="53" applyFont="0" applyBorder="0"/>
    <xf numFmtId="170" fontId="4" fillId="0" borderId="0" applyFont="0" applyFill="0" applyBorder="0" applyAlignment="0" applyProtection="0"/>
    <xf numFmtId="0" fontId="78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8" fillId="0" borderId="0" applyFont="0" applyFill="0" applyBorder="0" applyAlignment="0" applyProtection="0"/>
    <xf numFmtId="38" fontId="78" fillId="0" borderId="0" applyFont="0" applyFill="0" applyBorder="0" applyAlignment="0" applyProtection="0"/>
    <xf numFmtId="179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0" fontId="82" fillId="0" borderId="0"/>
    <xf numFmtId="0" fontId="83" fillId="0" borderId="0"/>
    <xf numFmtId="0" fontId="83" fillId="0" borderId="0"/>
    <xf numFmtId="186" fontId="82" fillId="0" borderId="0"/>
    <xf numFmtId="186" fontId="82" fillId="0" borderId="0"/>
    <xf numFmtId="186" fontId="82" fillId="0" borderId="0"/>
    <xf numFmtId="0" fontId="84" fillId="0" borderId="0"/>
    <xf numFmtId="0" fontId="83" fillId="0" borderId="0"/>
    <xf numFmtId="0" fontId="83" fillId="0" borderId="0"/>
    <xf numFmtId="186" fontId="84" fillId="0" borderId="0"/>
    <xf numFmtId="186" fontId="84" fillId="0" borderId="0"/>
    <xf numFmtId="186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87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90" fillId="0" borderId="0" applyFont="0" applyFill="0" applyBorder="0" applyAlignment="0" applyProtection="0"/>
    <xf numFmtId="178" fontId="90" fillId="0" borderId="0" applyFont="0" applyFill="0" applyBorder="0" applyAlignment="0" applyProtection="0"/>
    <xf numFmtId="178" fontId="89" fillId="0" borderId="0" applyFont="0" applyFill="0" applyBorder="0" applyAlignment="0" applyProtection="0"/>
    <xf numFmtId="0" fontId="91" fillId="0" borderId="0"/>
    <xf numFmtId="0" fontId="92" fillId="0" borderId="0"/>
    <xf numFmtId="0" fontId="92" fillId="0" borderId="0"/>
    <xf numFmtId="186" fontId="91" fillId="0" borderId="0"/>
    <xf numFmtId="186" fontId="91" fillId="0" borderId="0"/>
    <xf numFmtId="186" fontId="91" fillId="0" borderId="0"/>
    <xf numFmtId="0" fontId="92" fillId="0" borderId="0"/>
    <xf numFmtId="0" fontId="92" fillId="0" borderId="0"/>
    <xf numFmtId="179" fontId="89" fillId="0" borderId="0" applyFont="0" applyFill="0" applyBorder="0" applyAlignment="0" applyProtection="0"/>
    <xf numFmtId="179" fontId="90" fillId="0" borderId="0" applyFont="0" applyFill="0" applyBorder="0" applyAlignment="0" applyProtection="0"/>
    <xf numFmtId="179" fontId="90" fillId="0" borderId="0" applyFont="0" applyFill="0" applyBorder="0" applyAlignment="0" applyProtection="0"/>
    <xf numFmtId="179" fontId="89" fillId="0" borderId="0" applyFont="0" applyFill="0" applyBorder="0" applyAlignment="0" applyProtection="0"/>
    <xf numFmtId="40" fontId="85" fillId="0" borderId="0" applyFont="0" applyFill="0" applyBorder="0" applyAlignment="0" applyProtection="0"/>
    <xf numFmtId="40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38" fontId="85" fillId="0" borderId="0" applyFont="0" applyFill="0" applyBorder="0" applyAlignment="0" applyProtection="0"/>
    <xf numFmtId="38" fontId="86" fillId="0" borderId="0" applyFont="0" applyFill="0" applyBorder="0" applyAlignment="0" applyProtection="0"/>
    <xf numFmtId="38" fontId="8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181" fontId="89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8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2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72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0" fontId="89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180" fontId="89" fillId="0" borderId="0" applyFont="0" applyFill="0" applyBorder="0" applyAlignment="0" applyProtection="0"/>
    <xf numFmtId="180" fontId="90" fillId="0" borderId="0" applyFont="0" applyFill="0" applyBorder="0" applyAlignment="0" applyProtection="0"/>
    <xf numFmtId="180" fontId="90" fillId="0" borderId="0" applyFont="0" applyFill="0" applyBorder="0" applyAlignment="0" applyProtection="0"/>
    <xf numFmtId="180" fontId="89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7" fillId="5" borderId="0"/>
    <xf numFmtId="186" fontId="97" fillId="5" borderId="0"/>
    <xf numFmtId="186" fontId="97" fillId="5" borderId="0"/>
    <xf numFmtId="186" fontId="97" fillId="5" borderId="0"/>
    <xf numFmtId="9" fontId="98" fillId="0" borderId="0" applyFont="0" applyFill="0" applyBorder="0" applyAlignment="0" applyProtection="0"/>
    <xf numFmtId="0" fontId="99" fillId="5" borderId="0"/>
    <xf numFmtId="186" fontId="99" fillId="5" borderId="0"/>
    <xf numFmtId="186" fontId="99" fillId="5" borderId="0"/>
    <xf numFmtId="186" fontId="99" fillId="5" borderId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5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1" fillId="25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2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2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0" fontId="103" fillId="5" borderId="0"/>
    <xf numFmtId="186" fontId="103" fillId="5" borderId="0"/>
    <xf numFmtId="186" fontId="103" fillId="5" borderId="0"/>
    <xf numFmtId="186" fontId="103" fillId="5" borderId="0"/>
    <xf numFmtId="0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32" borderId="0" applyNumberFormat="0" applyBorder="0" applyAlignment="0" applyProtection="0"/>
    <xf numFmtId="0" fontId="100" fillId="30" borderId="0" applyNumberFormat="0" applyBorder="0" applyAlignment="0" applyProtection="0"/>
    <xf numFmtId="0" fontId="100" fillId="33" borderId="0" applyNumberFormat="0" applyBorder="0" applyAlignment="0" applyProtection="0"/>
    <xf numFmtId="0" fontId="100" fillId="28" borderId="0" applyNumberFormat="0" applyBorder="0" applyAlignment="0" applyProtection="0"/>
    <xf numFmtId="0" fontId="100" fillId="32" borderId="0" applyNumberFormat="0" applyBorder="0" applyAlignment="0" applyProtection="0"/>
    <xf numFmtId="0" fontId="100" fillId="34" borderId="0" applyNumberFormat="0" applyBorder="0" applyAlignment="0" applyProtection="0"/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2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2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4" borderId="0" applyNumberFormat="0" applyBorder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0" fontId="105" fillId="35" borderId="0" applyNumberFormat="0" applyBorder="0" applyAlignment="0" applyProtection="0"/>
    <xf numFmtId="0" fontId="105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29" borderId="0" applyNumberFormat="0" applyBorder="0" applyAlignment="0" applyProtection="0"/>
    <xf numFmtId="0" fontId="105" fillId="35" borderId="0" applyNumberFormat="0" applyBorder="0" applyAlignment="0" applyProtection="0"/>
    <xf numFmtId="0" fontId="105" fillId="22" borderId="0" applyNumberFormat="0" applyBorder="0" applyAlignment="0" applyProtection="0"/>
    <xf numFmtId="0" fontId="105" fillId="36" borderId="0" applyNumberFormat="0" applyBorder="0" applyAlignment="0" applyProtection="0"/>
    <xf numFmtId="0" fontId="105" fillId="30" borderId="0" applyNumberFormat="0" applyBorder="0" applyAlignment="0" applyProtection="0"/>
    <xf numFmtId="0" fontId="105" fillId="33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38" borderId="0" applyNumberFormat="0" applyBorder="0" applyAlignment="0" applyProtection="0"/>
    <xf numFmtId="0" fontId="106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0" fontId="105" fillId="39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42" borderId="0" applyNumberFormat="0" applyBorder="0" applyAlignment="0" applyProtection="0"/>
    <xf numFmtId="189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9" fillId="0" borderId="0" applyFont="0" applyFill="0" applyBorder="0" applyAlignment="0" applyProtection="0"/>
    <xf numFmtId="193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4" fontId="98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26" borderId="0" applyNumberFormat="0" applyBorder="0" applyAlignment="0" applyProtection="0"/>
    <xf numFmtId="195" fontId="112" fillId="0" borderId="0" applyAlignment="0" applyProtection="0"/>
    <xf numFmtId="0" fontId="108" fillId="0" borderId="0"/>
    <xf numFmtId="0" fontId="113" fillId="0" borderId="0"/>
    <xf numFmtId="0" fontId="109" fillId="0" borderId="0"/>
    <xf numFmtId="0" fontId="114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97" fontId="115" fillId="0" borderId="0" applyFill="0" applyBorder="0" applyAlignment="0"/>
    <xf numFmtId="197" fontId="116" fillId="0" borderId="0" applyFill="0" applyBorder="0" applyAlignment="0"/>
    <xf numFmtId="197" fontId="115" fillId="0" borderId="0" applyFill="0" applyBorder="0" applyAlignment="0"/>
    <xf numFmtId="198" fontId="115" fillId="0" borderId="0" applyFill="0" applyBorder="0" applyAlignment="0"/>
    <xf numFmtId="198" fontId="116" fillId="0" borderId="0" applyFill="0" applyBorder="0" applyAlignment="0"/>
    <xf numFmtId="198" fontId="115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17" fillId="21" borderId="54" applyNumberFormat="0" applyAlignment="0" applyProtection="0"/>
    <xf numFmtId="0" fontId="117" fillId="29" borderId="54" applyNumberFormat="0" applyAlignment="0" applyProtection="0"/>
    <xf numFmtId="0" fontId="118" fillId="0" borderId="0"/>
    <xf numFmtId="0" fontId="119" fillId="0" borderId="0"/>
    <xf numFmtId="186" fontId="118" fillId="0" borderId="0"/>
    <xf numFmtId="186" fontId="118" fillId="0" borderId="0"/>
    <xf numFmtId="0" fontId="118" fillId="0" borderId="0"/>
    <xf numFmtId="0" fontId="120" fillId="0" borderId="55" applyNumberFormat="0" applyFill="0" applyAlignment="0" applyProtection="0"/>
    <xf numFmtId="0" fontId="121" fillId="43" borderId="56" applyNumberFormat="0" applyAlignment="0" applyProtection="0"/>
    <xf numFmtId="1" fontId="122" fillId="0" borderId="10" applyBorder="0"/>
    <xf numFmtId="1" fontId="123" fillId="0" borderId="10" applyBorder="0"/>
    <xf numFmtId="1" fontId="122" fillId="0" borderId="10" applyBorder="0"/>
    <xf numFmtId="0" fontId="124" fillId="0" borderId="0" applyNumberFormat="0" applyFill="0" applyBorder="0" applyAlignment="0" applyProtection="0"/>
    <xf numFmtId="180" fontId="115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15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0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0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217" fillId="0" borderId="0" applyFont="0" applyFill="0" applyBorder="0" applyAlignment="0" applyProtection="0"/>
    <xf numFmtId="201" fontId="4" fillId="0" borderId="0" quotePrefix="1">
      <protection locked="0"/>
    </xf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3" borderId="57" applyNumberFormat="0" applyFont="0" applyAlignment="0" applyProtection="0"/>
    <xf numFmtId="196" fontId="115" fillId="0" borderId="0" applyFont="0" applyFill="0" applyBorder="0" applyAlignment="0" applyProtection="0"/>
    <xf numFmtId="196" fontId="116" fillId="0" borderId="0" applyFont="0" applyFill="0" applyBorder="0" applyAlignment="0" applyProtection="0"/>
    <xf numFmtId="196" fontId="115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25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217" fillId="0" borderId="0" applyFont="0" applyFill="0" applyBorder="0" applyAlignment="0" applyProtection="0"/>
    <xf numFmtId="180" fontId="217" fillId="0" borderId="0" applyFont="0" applyFill="0" applyBorder="0" applyAlignment="0" applyProtection="0"/>
    <xf numFmtId="180" fontId="218" fillId="0" borderId="0" applyFont="0" applyFill="0" applyBorder="0" applyAlignment="0" applyProtection="0"/>
    <xf numFmtId="182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5" fillId="0" borderId="0"/>
    <xf numFmtId="0" fontId="7" fillId="0" borderId="0"/>
    <xf numFmtId="186" fontId="95" fillId="0" borderId="0"/>
    <xf numFmtId="186" fontId="95" fillId="0" borderId="0"/>
    <xf numFmtId="0" fontId="95" fillId="0" borderId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6" fillId="22" borderId="54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81" fontId="4" fillId="0" borderId="0" applyBorder="0" applyAlignment="0" applyProtection="0"/>
    <xf numFmtId="0" fontId="127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8" fillId="27" borderId="0" applyNumberFormat="0" applyBorder="0" applyAlignment="0" applyProtection="0"/>
    <xf numFmtId="38" fontId="8" fillId="5" borderId="0" applyNumberFormat="0" applyBorder="0" applyAlignment="0" applyProtection="0"/>
    <xf numFmtId="38" fontId="215" fillId="5" borderId="0" applyNumberFormat="0" applyBorder="0" applyAlignment="0" applyProtection="0"/>
    <xf numFmtId="0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0" fontId="130" fillId="0" borderId="0">
      <alignment horizontal="left"/>
    </xf>
    <xf numFmtId="0" fontId="131" fillId="0" borderId="0">
      <alignment horizontal="left"/>
    </xf>
    <xf numFmtId="186" fontId="130" fillId="0" borderId="0">
      <alignment horizontal="left"/>
    </xf>
    <xf numFmtId="186" fontId="130" fillId="0" borderId="0">
      <alignment horizontal="left"/>
    </xf>
    <xf numFmtId="0" fontId="130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32" fillId="0" borderId="58" applyNumberFormat="0" applyFill="0" applyAlignment="0" applyProtection="0"/>
    <xf numFmtId="0" fontId="133" fillId="0" borderId="59" applyNumberFormat="0" applyFill="0" applyAlignment="0" applyProtection="0"/>
    <xf numFmtId="0" fontId="134" fillId="0" borderId="60" applyNumberFormat="0" applyFill="0" applyAlignment="0" applyProtection="0"/>
    <xf numFmtId="0" fontId="134" fillId="0" borderId="0" applyNumberFormat="0" applyFill="0" applyBorder="0" applyAlignment="0" applyProtection="0"/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186" fontId="136" fillId="0" borderId="0" applyNumberFormat="0" applyFill="0" applyBorder="0" applyAlignment="0" applyProtection="0">
      <alignment vertical="top"/>
      <protection locked="0"/>
    </xf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6" fillId="22" borderId="54" applyNumberFormat="0" applyAlignment="0" applyProtection="0"/>
    <xf numFmtId="0" fontId="126" fillId="22" borderId="54" applyNumberFormat="0" applyAlignment="0" applyProtection="0"/>
    <xf numFmtId="0" fontId="126" fillId="22" borderId="54" applyNumberFormat="0" applyAlignment="0" applyProtection="0"/>
    <xf numFmtId="0" fontId="126" fillId="22" borderId="54" applyNumberFormat="0" applyAlignment="0" applyProtection="0"/>
    <xf numFmtId="0" fontId="137" fillId="26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0" fillId="0" borderId="55" applyNumberFormat="0" applyFill="0" applyAlignment="0" applyProtection="0"/>
    <xf numFmtId="179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38" fillId="0" borderId="29"/>
    <xf numFmtId="0" fontId="139" fillId="0" borderId="29"/>
    <xf numFmtId="186" fontId="138" fillId="0" borderId="29"/>
    <xf numFmtId="186" fontId="138" fillId="0" borderId="29"/>
    <xf numFmtId="0" fontId="138" fillId="0" borderId="29"/>
    <xf numFmtId="204" fontId="140" fillId="0" borderId="61"/>
    <xf numFmtId="204" fontId="140" fillId="0" borderId="61"/>
    <xf numFmtId="204" fontId="140" fillId="0" borderId="61"/>
    <xf numFmtId="204" fontId="140" fillId="0" borderId="61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0" fontId="141" fillId="31" borderId="0" applyNumberFormat="0" applyBorder="0" applyAlignment="0" applyProtection="0"/>
    <xf numFmtId="0" fontId="141" fillId="31" borderId="0" applyNumberFormat="0" applyBorder="0" applyAlignment="0" applyProtection="0"/>
    <xf numFmtId="0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168" fontId="144" fillId="0" borderId="0"/>
    <xf numFmtId="0" fontId="145" fillId="0" borderId="0"/>
    <xf numFmtId="0" fontId="146" fillId="0" borderId="0"/>
    <xf numFmtId="0" fontId="146" fillId="0" borderId="0"/>
    <xf numFmtId="186" fontId="145" fillId="0" borderId="0"/>
    <xf numFmtId="186" fontId="145" fillId="0" borderId="0"/>
    <xf numFmtId="0" fontId="145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7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9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20" fillId="0" borderId="0"/>
    <xf numFmtId="0" fontId="148" fillId="0" borderId="0"/>
    <xf numFmtId="186" fontId="4" fillId="0" borderId="0"/>
    <xf numFmtId="186" fontId="4" fillId="0" borderId="0"/>
    <xf numFmtId="0" fontId="148" fillId="0" borderId="0"/>
    <xf numFmtId="0" fontId="4" fillId="0" borderId="0"/>
    <xf numFmtId="186" fontId="4" fillId="0" borderId="0"/>
    <xf numFmtId="0" fontId="147" fillId="0" borderId="0"/>
    <xf numFmtId="186" fontId="4" fillId="0" borderId="0"/>
    <xf numFmtId="0" fontId="220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9" fillId="0" borderId="0">
      <alignment vertical="center"/>
    </xf>
    <xf numFmtId="0" fontId="4" fillId="0" borderId="0" applyProtection="0"/>
    <xf numFmtId="0" fontId="147" fillId="0" borderId="0"/>
    <xf numFmtId="0" fontId="4" fillId="0" borderId="0"/>
    <xf numFmtId="174" fontId="4" fillId="0" borderId="0"/>
    <xf numFmtId="186" fontId="4" fillId="0" borderId="0"/>
    <xf numFmtId="186" fontId="4" fillId="0" borderId="0"/>
    <xf numFmtId="174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21" fillId="0" borderId="0"/>
    <xf numFmtId="0" fontId="221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22" fillId="0" borderId="0"/>
    <xf numFmtId="0" fontId="14" fillId="0" borderId="0"/>
    <xf numFmtId="0" fontId="222" fillId="0" borderId="0"/>
    <xf numFmtId="0" fontId="22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7" fillId="0" borderId="0"/>
    <xf numFmtId="0" fontId="4" fillId="0" borderId="0"/>
    <xf numFmtId="0" fontId="1" fillId="0" borderId="0"/>
    <xf numFmtId="0" fontId="148" fillId="0" borderId="0"/>
    <xf numFmtId="0" fontId="149" fillId="0" borderId="0"/>
    <xf numFmtId="0" fontId="148" fillId="0" borderId="0"/>
    <xf numFmtId="186" fontId="1" fillId="0" borderId="0"/>
    <xf numFmtId="186" fontId="1" fillId="0" borderId="0"/>
    <xf numFmtId="0" fontId="223" fillId="0" borderId="0"/>
    <xf numFmtId="0" fontId="223" fillId="0" borderId="0"/>
    <xf numFmtId="0" fontId="217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20" fillId="0" borderId="0"/>
    <xf numFmtId="0" fontId="1" fillId="0" borderId="0"/>
    <xf numFmtId="0" fontId="4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" fillId="0" borderId="0"/>
    <xf numFmtId="0" fontId="147" fillId="0" borderId="0"/>
    <xf numFmtId="0" fontId="222" fillId="0" borderId="0"/>
    <xf numFmtId="0" fontId="222" fillId="0" borderId="0"/>
    <xf numFmtId="0" fontId="4" fillId="0" borderId="0"/>
    <xf numFmtId="0" fontId="220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149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7" fillId="0" borderId="0"/>
    <xf numFmtId="0" fontId="147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3" borderId="57" applyNumberFormat="0" applyFont="0" applyAlignment="0" applyProtection="0"/>
    <xf numFmtId="0" fontId="4" fillId="23" borderId="57" applyNumberFormat="0" applyFont="0" applyAlignment="0" applyProtection="0"/>
    <xf numFmtId="0" fontId="4" fillId="23" borderId="57" applyNumberFormat="0" applyFont="0" applyAlignment="0" applyProtection="0"/>
    <xf numFmtId="186" fontId="4" fillId="23" borderId="57" applyNumberFormat="0" applyFont="0" applyAlignment="0" applyProtection="0"/>
    <xf numFmtId="0" fontId="4" fillId="23" borderId="57" applyNumberFormat="0" applyFont="0" applyAlignment="0" applyProtection="0"/>
    <xf numFmtId="186" fontId="4" fillId="23" borderId="57" applyNumberFormat="0" applyFont="0" applyAlignment="0" applyProtection="0"/>
    <xf numFmtId="0" fontId="4" fillId="23" borderId="57" applyNumberFormat="0" applyFont="0" applyAlignment="0" applyProtection="0"/>
    <xf numFmtId="186" fontId="4" fillId="23" borderId="57" applyNumberFormat="0" applyFont="0" applyAlignment="0" applyProtection="0"/>
    <xf numFmtId="0" fontId="4" fillId="23" borderId="57" applyNumberFormat="0" applyFont="0" applyAlignment="0" applyProtection="0"/>
    <xf numFmtId="186" fontId="4" fillId="23" borderId="57" applyNumberFormat="0" applyFont="0" applyAlignment="0" applyProtection="0"/>
    <xf numFmtId="0" fontId="4" fillId="23" borderId="57" applyNumberFormat="0" applyFont="0" applyAlignment="0" applyProtection="0"/>
    <xf numFmtId="186" fontId="4" fillId="23" borderId="57" applyNumberFormat="0" applyFont="0" applyAlignment="0" applyProtection="0"/>
    <xf numFmtId="0" fontId="4" fillId="23" borderId="57" applyNumberFormat="0" applyFont="0" applyAlignment="0" applyProtection="0"/>
    <xf numFmtId="186" fontId="4" fillId="23" borderId="57" applyNumberFormat="0" applyFont="0" applyAlignment="0" applyProtection="0"/>
    <xf numFmtId="0" fontId="4" fillId="23" borderId="57" applyNumberFormat="0" applyFont="0" applyAlignment="0" applyProtection="0"/>
    <xf numFmtId="0" fontId="4" fillId="23" borderId="57" applyNumberFormat="0" applyFont="0" applyAlignment="0" applyProtection="0"/>
    <xf numFmtId="0" fontId="4" fillId="23" borderId="57" applyNumberFormat="0" applyFont="0" applyAlignment="0" applyProtection="0"/>
    <xf numFmtId="0" fontId="4" fillId="23" borderId="57" applyNumberFormat="0" applyFont="0" applyAlignment="0" applyProtection="0"/>
    <xf numFmtId="0" fontId="4" fillId="23" borderId="57" applyNumberFormat="0" applyFont="0" applyAlignment="0" applyProtection="0"/>
    <xf numFmtId="3" fontId="150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151" fillId="29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52" fillId="0" borderId="0"/>
    <xf numFmtId="0" fontId="153" fillId="0" borderId="0"/>
    <xf numFmtId="186" fontId="152" fillId="0" borderId="0"/>
    <xf numFmtId="186" fontId="152" fillId="0" borderId="0"/>
    <xf numFmtId="0" fontId="152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0" fontId="155" fillId="0" borderId="0" applyNumberForma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8" fillId="27" borderId="0" applyNumberFormat="0" applyBorder="0" applyAlignment="0" applyProtection="0"/>
    <xf numFmtId="0" fontId="151" fillId="21" borderId="21" applyNumberFormat="0" applyAlignment="0" applyProtection="0"/>
    <xf numFmtId="0" fontId="4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0" fontId="138" fillId="0" borderId="0"/>
    <xf numFmtId="0" fontId="139" fillId="0" borderId="0"/>
    <xf numFmtId="186" fontId="138" fillId="0" borderId="0"/>
    <xf numFmtId="186" fontId="138" fillId="0" borderId="0"/>
    <xf numFmtId="0" fontId="138" fillId="0" borderId="0"/>
    <xf numFmtId="208" fontId="156" fillId="0" borderId="15">
      <alignment horizontal="right" vertical="center"/>
    </xf>
    <xf numFmtId="208" fontId="156" fillId="0" borderId="15">
      <alignment horizontal="right" vertical="center"/>
    </xf>
    <xf numFmtId="208" fontId="156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7" fillId="0" borderId="0" applyNumberFormat="0" applyFill="0" applyBorder="0" applyAlignment="0" applyProtection="0"/>
    <xf numFmtId="211" fontId="156" fillId="0" borderId="15">
      <alignment horizontal="center"/>
    </xf>
    <xf numFmtId="0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0" fontId="157" fillId="0" borderId="62"/>
    <xf numFmtId="0" fontId="158" fillId="0" borderId="62"/>
    <xf numFmtId="0" fontId="157" fillId="0" borderId="62"/>
    <xf numFmtId="186" fontId="158" fillId="0" borderId="62"/>
    <xf numFmtId="186" fontId="158" fillId="0" borderId="62"/>
    <xf numFmtId="0" fontId="158" fillId="0" borderId="62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40" fontId="16" fillId="0" borderId="0"/>
    <xf numFmtId="40" fontId="216" fillId="0" borderId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63" applyNumberFormat="0" applyFill="0" applyAlignment="0" applyProtection="0"/>
    <xf numFmtId="0" fontId="162" fillId="0" borderId="59" applyNumberFormat="0" applyFill="0" applyAlignment="0" applyProtection="0"/>
    <xf numFmtId="0" fontId="163" fillId="0" borderId="64" applyNumberFormat="0" applyFill="0" applyAlignment="0" applyProtection="0"/>
    <xf numFmtId="0" fontId="163" fillId="0" borderId="0" applyNumberFormat="0" applyFill="0" applyBorder="0" applyAlignment="0" applyProtection="0"/>
    <xf numFmtId="0" fontId="164" fillId="0" borderId="65" applyNumberFormat="0" applyFill="0" applyAlignment="0" applyProtection="0"/>
    <xf numFmtId="0" fontId="140" fillId="0" borderId="66" applyNumberFormat="0" applyAlignment="0">
      <alignment horizontal="center"/>
    </xf>
    <xf numFmtId="186" fontId="140" fillId="0" borderId="66" applyNumberFormat="0" applyAlignment="0">
      <alignment horizontal="center"/>
    </xf>
    <xf numFmtId="186" fontId="140" fillId="0" borderId="66" applyNumberFormat="0" applyAlignment="0">
      <alignment horizontal="center"/>
    </xf>
    <xf numFmtId="186" fontId="140" fillId="0" borderId="66" applyNumberFormat="0" applyAlignment="0">
      <alignment horizontal="center"/>
    </xf>
    <xf numFmtId="0" fontId="165" fillId="0" borderId="0">
      <alignment horizontal="centerContinuous"/>
    </xf>
    <xf numFmtId="0" fontId="166" fillId="0" borderId="0">
      <alignment horizontal="centerContinuous"/>
    </xf>
    <xf numFmtId="186" fontId="165" fillId="0" borderId="0">
      <alignment horizontal="centerContinuous"/>
    </xf>
    <xf numFmtId="186" fontId="165" fillId="0" borderId="0">
      <alignment horizontal="centerContinuous"/>
    </xf>
    <xf numFmtId="0" fontId="165" fillId="0" borderId="0">
      <alignment horizontal="centerContinuous"/>
    </xf>
    <xf numFmtId="0" fontId="167" fillId="0" borderId="0">
      <alignment horizontal="centerContinuous"/>
    </xf>
    <xf numFmtId="0" fontId="168" fillId="0" borderId="0">
      <alignment horizontal="centerContinuous"/>
    </xf>
    <xf numFmtId="186" fontId="167" fillId="0" borderId="0">
      <alignment horizontal="centerContinuous"/>
    </xf>
    <xf numFmtId="186" fontId="167" fillId="0" borderId="0">
      <alignment horizontal="centerContinuous"/>
    </xf>
    <xf numFmtId="0" fontId="167" fillId="0" borderId="0">
      <alignment horizontal="centerContinuous"/>
    </xf>
    <xf numFmtId="0" fontId="169" fillId="0" borderId="0"/>
    <xf numFmtId="0" fontId="170" fillId="0" borderId="0"/>
    <xf numFmtId="186" fontId="169" fillId="0" borderId="0"/>
    <xf numFmtId="186" fontId="169" fillId="0" borderId="0"/>
    <xf numFmtId="0" fontId="169" fillId="0" borderId="0"/>
    <xf numFmtId="0" fontId="121" fillId="43" borderId="56" applyNumberFormat="0" applyAlignment="0" applyProtection="0"/>
    <xf numFmtId="210" fontId="156" fillId="0" borderId="0"/>
    <xf numFmtId="212" fontId="156" fillId="0" borderId="14"/>
    <xf numFmtId="212" fontId="156" fillId="0" borderId="14"/>
    <xf numFmtId="212" fontId="156" fillId="0" borderId="14"/>
    <xf numFmtId="212" fontId="156" fillId="0" borderId="14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4" fillId="0" borderId="52">
      <alignment horizontal="left" vertical="top"/>
    </xf>
    <xf numFmtId="176" fontId="174" fillId="0" borderId="52">
      <alignment horizontal="left" vertical="top"/>
    </xf>
    <xf numFmtId="176" fontId="174" fillId="0" borderId="52">
      <alignment horizontal="left" vertical="top"/>
    </xf>
    <xf numFmtId="0" fontId="175" fillId="0" borderId="52">
      <alignment horizontal="left" vertical="center"/>
    </xf>
    <xf numFmtId="186" fontId="175" fillId="0" borderId="52">
      <alignment horizontal="left" vertical="center"/>
    </xf>
    <xf numFmtId="186" fontId="175" fillId="0" borderId="52">
      <alignment horizontal="left" vertical="center"/>
    </xf>
    <xf numFmtId="186" fontId="175" fillId="0" borderId="52">
      <alignment horizontal="left" vertical="center"/>
    </xf>
    <xf numFmtId="0" fontId="11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2" fillId="0" borderId="0">
      <alignment vertical="center"/>
    </xf>
    <xf numFmtId="9" fontId="178" fillId="0" borderId="0" applyFont="0" applyFill="0" applyBorder="0" applyAlignment="0" applyProtection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79" fontId="179" fillId="0" borderId="0" applyFont="0" applyFill="0" applyBorder="0" applyAlignment="0" applyProtection="0"/>
    <xf numFmtId="181" fontId="179" fillId="0" borderId="0" applyFont="0" applyFill="0" applyBorder="0" applyAlignment="0" applyProtection="0"/>
    <xf numFmtId="213" fontId="145" fillId="0" borderId="0" applyFont="0" applyFill="0" applyBorder="0" applyAlignment="0" applyProtection="0"/>
    <xf numFmtId="214" fontId="145" fillId="0" borderId="0" applyFont="0" applyFill="0" applyBorder="0" applyAlignment="0" applyProtection="0"/>
    <xf numFmtId="0" fontId="180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0" fontId="74" fillId="0" borderId="0"/>
    <xf numFmtId="0" fontId="182" fillId="31" borderId="0" applyNumberFormat="0" applyBorder="0" applyAlignment="0" applyProtection="0">
      <alignment vertical="center"/>
    </xf>
    <xf numFmtId="0" fontId="183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0" fontId="101" fillId="23" borderId="57" applyNumberFormat="0" applyFont="0" applyAlignment="0" applyProtection="0">
      <alignment vertical="center"/>
    </xf>
    <xf numFmtId="0" fontId="4" fillId="23" borderId="57" applyNumberFormat="0" applyFont="0" applyAlignment="0" applyProtection="0">
      <alignment vertical="center"/>
    </xf>
    <xf numFmtId="0" fontId="4" fillId="23" borderId="57" applyNumberFormat="0" applyFont="0" applyAlignment="0" applyProtection="0">
      <alignment vertical="center"/>
    </xf>
    <xf numFmtId="186" fontId="4" fillId="23" borderId="57" applyNumberFormat="0" applyFont="0" applyAlignment="0" applyProtection="0">
      <alignment vertical="center"/>
    </xf>
    <xf numFmtId="0" fontId="4" fillId="23" borderId="57" applyNumberFormat="0" applyFont="0" applyAlignment="0" applyProtection="0">
      <alignment vertical="center"/>
    </xf>
    <xf numFmtId="186" fontId="4" fillId="23" borderId="57" applyNumberFormat="0" applyFont="0" applyAlignment="0" applyProtection="0">
      <alignment vertical="center"/>
    </xf>
    <xf numFmtId="0" fontId="4" fillId="23" borderId="57" applyNumberFormat="0" applyFont="0" applyAlignment="0" applyProtection="0">
      <alignment vertical="center"/>
    </xf>
    <xf numFmtId="186" fontId="4" fillId="23" borderId="57" applyNumberFormat="0" applyFont="0" applyAlignment="0" applyProtection="0">
      <alignment vertical="center"/>
    </xf>
    <xf numFmtId="0" fontId="101" fillId="23" borderId="57" applyNumberFormat="0" applyFont="0" applyAlignment="0" applyProtection="0">
      <alignment vertical="center"/>
    </xf>
    <xf numFmtId="186" fontId="101" fillId="23" borderId="57" applyNumberFormat="0" applyFont="0" applyAlignment="0" applyProtection="0">
      <alignment vertical="center"/>
    </xf>
    <xf numFmtId="0" fontId="101" fillId="23" borderId="57" applyNumberFormat="0" applyFont="0" applyAlignment="0" applyProtection="0">
      <alignment vertical="center"/>
    </xf>
    <xf numFmtId="186" fontId="101" fillId="23" borderId="57" applyNumberFormat="0" applyFont="0" applyAlignment="0" applyProtection="0">
      <alignment vertical="center"/>
    </xf>
    <xf numFmtId="0" fontId="101" fillId="23" borderId="57" applyNumberFormat="0" applyFont="0" applyAlignment="0" applyProtection="0">
      <alignment vertical="center"/>
    </xf>
    <xf numFmtId="186" fontId="101" fillId="23" borderId="57" applyNumberFormat="0" applyFont="0" applyAlignment="0" applyProtection="0">
      <alignment vertical="center"/>
    </xf>
    <xf numFmtId="179" fontId="112" fillId="0" borderId="0" applyFont="0" applyFill="0" applyBorder="0" applyAlignment="0" applyProtection="0"/>
    <xf numFmtId="181" fontId="112" fillId="0" borderId="0" applyFont="0" applyFill="0" applyBorder="0" applyAlignment="0" applyProtection="0"/>
    <xf numFmtId="0" fontId="184" fillId="0" borderId="65" applyNumberFormat="0" applyFill="0" applyAlignment="0" applyProtection="0">
      <alignment vertical="center"/>
    </xf>
    <xf numFmtId="0" fontId="184" fillId="0" borderId="65" applyNumberFormat="0" applyFill="0" applyAlignment="0" applyProtection="0">
      <alignment vertical="center"/>
    </xf>
    <xf numFmtId="0" fontId="184" fillId="0" borderId="65" applyNumberFormat="0" applyFill="0" applyAlignment="0" applyProtection="0">
      <alignment vertical="center"/>
    </xf>
    <xf numFmtId="186" fontId="184" fillId="0" borderId="65" applyNumberFormat="0" applyFill="0" applyAlignment="0" applyProtection="0">
      <alignment vertical="center"/>
    </xf>
    <xf numFmtId="0" fontId="184" fillId="0" borderId="65" applyNumberFormat="0" applyFill="0" applyAlignment="0" applyProtection="0">
      <alignment vertical="center"/>
    </xf>
    <xf numFmtId="186" fontId="184" fillId="0" borderId="65" applyNumberFormat="0" applyFill="0" applyAlignment="0" applyProtection="0">
      <alignment vertical="center"/>
    </xf>
    <xf numFmtId="0" fontId="185" fillId="0" borderId="65" applyNumberFormat="0" applyFill="0" applyAlignment="0" applyProtection="0">
      <alignment vertical="center"/>
    </xf>
    <xf numFmtId="186" fontId="184" fillId="0" borderId="65" applyNumberFormat="0" applyFill="0" applyAlignment="0" applyProtection="0">
      <alignment vertical="center"/>
    </xf>
    <xf numFmtId="0" fontId="186" fillId="26" borderId="0" applyNumberFormat="0" applyBorder="0" applyAlignment="0" applyProtection="0">
      <alignment vertical="center"/>
    </xf>
    <xf numFmtId="0" fontId="187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0" fontId="189" fillId="27" borderId="0" applyNumberFormat="0" applyBorder="0" applyAlignment="0" applyProtection="0">
      <alignment vertical="center"/>
    </xf>
    <xf numFmtId="0" fontId="190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0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0" fontId="149" fillId="0" borderId="0">
      <alignment vertical="center"/>
    </xf>
    <xf numFmtId="0" fontId="149" fillId="0" borderId="0">
      <alignment vertical="center"/>
    </xf>
    <xf numFmtId="0" fontId="149" fillId="0" borderId="0"/>
    <xf numFmtId="179" fontId="4" fillId="0" borderId="0" applyFont="0" applyFill="0" applyBorder="0" applyAlignment="0" applyProtection="0"/>
    <xf numFmtId="0" fontId="4" fillId="0" borderId="0"/>
    <xf numFmtId="0" fontId="191" fillId="0" borderId="0" applyNumberFormat="0" applyFill="0" applyBorder="0" applyAlignment="0" applyProtection="0">
      <alignment vertical="center"/>
    </xf>
    <xf numFmtId="0" fontId="192" fillId="0" borderId="58" applyNumberFormat="0" applyFill="0" applyAlignment="0" applyProtection="0">
      <alignment vertical="center"/>
    </xf>
    <xf numFmtId="0" fontId="193" fillId="0" borderId="58" applyNumberFormat="0" applyFill="0" applyAlignment="0" applyProtection="0">
      <alignment vertical="center"/>
    </xf>
    <xf numFmtId="186" fontId="192" fillId="0" borderId="58" applyNumberFormat="0" applyFill="0" applyAlignment="0" applyProtection="0">
      <alignment vertical="center"/>
    </xf>
    <xf numFmtId="186" fontId="192" fillId="0" borderId="58" applyNumberFormat="0" applyFill="0" applyAlignment="0" applyProtection="0">
      <alignment vertical="center"/>
    </xf>
    <xf numFmtId="186" fontId="192" fillId="0" borderId="58" applyNumberFormat="0" applyFill="0" applyAlignment="0" applyProtection="0">
      <alignment vertical="center"/>
    </xf>
    <xf numFmtId="0" fontId="194" fillId="0" borderId="59" applyNumberFormat="0" applyFill="0" applyAlignment="0" applyProtection="0">
      <alignment vertical="center"/>
    </xf>
    <xf numFmtId="0" fontId="195" fillId="0" borderId="59" applyNumberFormat="0" applyFill="0" applyAlignment="0" applyProtection="0">
      <alignment vertical="center"/>
    </xf>
    <xf numFmtId="186" fontId="194" fillId="0" borderId="59" applyNumberFormat="0" applyFill="0" applyAlignment="0" applyProtection="0">
      <alignment vertical="center"/>
    </xf>
    <xf numFmtId="186" fontId="194" fillId="0" borderId="59" applyNumberFormat="0" applyFill="0" applyAlignment="0" applyProtection="0">
      <alignment vertical="center"/>
    </xf>
    <xf numFmtId="186" fontId="194" fillId="0" borderId="59" applyNumberFormat="0" applyFill="0" applyAlignment="0" applyProtection="0">
      <alignment vertical="center"/>
    </xf>
    <xf numFmtId="0" fontId="196" fillId="0" borderId="60" applyNumberFormat="0" applyFill="0" applyAlignment="0" applyProtection="0">
      <alignment vertical="center"/>
    </xf>
    <xf numFmtId="0" fontId="197" fillId="0" borderId="60" applyNumberFormat="0" applyFill="0" applyAlignment="0" applyProtection="0">
      <alignment vertical="center"/>
    </xf>
    <xf numFmtId="186" fontId="196" fillId="0" borderId="60" applyNumberFormat="0" applyFill="0" applyAlignment="0" applyProtection="0">
      <alignment vertical="center"/>
    </xf>
    <xf numFmtId="186" fontId="196" fillId="0" borderId="60" applyNumberFormat="0" applyFill="0" applyAlignment="0" applyProtection="0">
      <alignment vertical="center"/>
    </xf>
    <xf numFmtId="186" fontId="196" fillId="0" borderId="60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43" borderId="56" applyNumberFormat="0" applyAlignment="0" applyProtection="0">
      <alignment vertical="center"/>
    </xf>
    <xf numFmtId="0" fontId="201" fillId="43" borderId="56" applyNumberFormat="0" applyAlignment="0" applyProtection="0">
      <alignment vertical="center"/>
    </xf>
    <xf numFmtId="186" fontId="200" fillId="43" borderId="56" applyNumberFormat="0" applyAlignment="0" applyProtection="0">
      <alignment vertical="center"/>
    </xf>
    <xf numFmtId="186" fontId="200" fillId="43" borderId="56" applyNumberFormat="0" applyAlignment="0" applyProtection="0">
      <alignment vertical="center"/>
    </xf>
    <xf numFmtId="186" fontId="200" fillId="43" borderId="56" applyNumberFormat="0" applyAlignment="0" applyProtection="0">
      <alignment vertical="center"/>
    </xf>
    <xf numFmtId="0" fontId="202" fillId="29" borderId="54" applyNumberFormat="0" applyAlignment="0" applyProtection="0">
      <alignment vertical="center"/>
    </xf>
    <xf numFmtId="0" fontId="202" fillId="29" borderId="54" applyNumberFormat="0" applyAlignment="0" applyProtection="0">
      <alignment vertical="center"/>
    </xf>
    <xf numFmtId="0" fontId="202" fillId="29" borderId="54" applyNumberFormat="0" applyAlignment="0" applyProtection="0">
      <alignment vertical="center"/>
    </xf>
    <xf numFmtId="186" fontId="202" fillId="29" borderId="54" applyNumberFormat="0" applyAlignment="0" applyProtection="0">
      <alignment vertical="center"/>
    </xf>
    <xf numFmtId="0" fontId="202" fillId="29" borderId="54" applyNumberFormat="0" applyAlignment="0" applyProtection="0">
      <alignment vertical="center"/>
    </xf>
    <xf numFmtId="186" fontId="202" fillId="29" borderId="54" applyNumberFormat="0" applyAlignment="0" applyProtection="0">
      <alignment vertical="center"/>
    </xf>
    <xf numFmtId="0" fontId="202" fillId="29" borderId="54" applyNumberFormat="0" applyAlignment="0" applyProtection="0">
      <alignment vertical="center"/>
    </xf>
    <xf numFmtId="186" fontId="202" fillId="29" borderId="54" applyNumberFormat="0" applyAlignment="0" applyProtection="0">
      <alignment vertical="center"/>
    </xf>
    <xf numFmtId="0" fontId="203" fillId="29" borderId="54" applyNumberFormat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78" fontId="112" fillId="0" borderId="0" applyFont="0" applyFill="0" applyBorder="0" applyAlignment="0" applyProtection="0"/>
    <xf numFmtId="177" fontId="208" fillId="0" borderId="0" applyFont="0" applyFill="0" applyBorder="0" applyAlignment="0" applyProtection="0"/>
    <xf numFmtId="180" fontId="112" fillId="0" borderId="0" applyFont="0" applyFill="0" applyBorder="0" applyAlignment="0" applyProtection="0"/>
    <xf numFmtId="0" fontId="106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0" fontId="106" fillId="40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0" fontId="106" fillId="41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42" borderId="0" applyNumberFormat="0" applyBorder="0" applyAlignment="0" applyProtection="0">
      <alignment vertical="center"/>
    </xf>
    <xf numFmtId="0" fontId="107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0" fontId="209" fillId="22" borderId="54" applyNumberFormat="0" applyAlignment="0" applyProtection="0">
      <alignment vertical="center"/>
    </xf>
    <xf numFmtId="0" fontId="209" fillId="22" borderId="54" applyNumberFormat="0" applyAlignment="0" applyProtection="0">
      <alignment vertical="center"/>
    </xf>
    <xf numFmtId="0" fontId="209" fillId="22" borderId="54" applyNumberFormat="0" applyAlignment="0" applyProtection="0">
      <alignment vertical="center"/>
    </xf>
    <xf numFmtId="186" fontId="209" fillId="22" borderId="54" applyNumberFormat="0" applyAlignment="0" applyProtection="0">
      <alignment vertical="center"/>
    </xf>
    <xf numFmtId="0" fontId="209" fillId="22" borderId="54" applyNumberFormat="0" applyAlignment="0" applyProtection="0">
      <alignment vertical="center"/>
    </xf>
    <xf numFmtId="186" fontId="209" fillId="22" borderId="54" applyNumberFormat="0" applyAlignment="0" applyProtection="0">
      <alignment vertical="center"/>
    </xf>
    <xf numFmtId="0" fontId="209" fillId="22" borderId="54" applyNumberFormat="0" applyAlignment="0" applyProtection="0">
      <alignment vertical="center"/>
    </xf>
    <xf numFmtId="186" fontId="209" fillId="22" borderId="54" applyNumberFormat="0" applyAlignment="0" applyProtection="0">
      <alignment vertical="center"/>
    </xf>
    <xf numFmtId="0" fontId="210" fillId="22" borderId="54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2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3" fillId="0" borderId="55" applyNumberFormat="0" applyFill="0" applyAlignment="0" applyProtection="0">
      <alignment vertical="center"/>
    </xf>
    <xf numFmtId="0" fontId="214" fillId="0" borderId="55" applyNumberFormat="0" applyFill="0" applyAlignment="0" applyProtection="0">
      <alignment vertical="center"/>
    </xf>
    <xf numFmtId="186" fontId="213" fillId="0" borderId="55" applyNumberFormat="0" applyFill="0" applyAlignment="0" applyProtection="0">
      <alignment vertical="center"/>
    </xf>
    <xf numFmtId="186" fontId="213" fillId="0" borderId="55" applyNumberFormat="0" applyFill="0" applyAlignment="0" applyProtection="0">
      <alignment vertical="center"/>
    </xf>
    <xf numFmtId="186" fontId="213" fillId="0" borderId="55" applyNumberFormat="0" applyFill="0" applyAlignment="0" applyProtection="0">
      <alignment vertical="center"/>
    </xf>
    <xf numFmtId="0" fontId="15" fillId="0" borderId="0"/>
    <xf numFmtId="41" fontId="100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  <xf numFmtId="0" fontId="242" fillId="0" borderId="0"/>
  </cellStyleXfs>
  <cellXfs count="550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0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3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4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5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35" fillId="0" borderId="11" xfId="0" quotePrefix="1" applyFont="1" applyBorder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4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vertical="center"/>
    </xf>
    <xf numFmtId="0" fontId="51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right" vertical="center"/>
    </xf>
    <xf numFmtId="3" fontId="53" fillId="2" borderId="4" xfId="0" applyNumberFormat="1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right" vertical="center"/>
    </xf>
    <xf numFmtId="3" fontId="53" fillId="2" borderId="4" xfId="0" applyNumberFormat="1" applyFont="1" applyFill="1" applyBorder="1" applyAlignment="1">
      <alignment vertical="center"/>
    </xf>
    <xf numFmtId="0" fontId="55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57" fillId="2" borderId="0" xfId="0" applyFont="1" applyFill="1" applyAlignment="1">
      <alignment vertical="center" wrapText="1"/>
    </xf>
    <xf numFmtId="0" fontId="57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 wrapText="1"/>
    </xf>
    <xf numFmtId="2" fontId="59" fillId="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vertical="center" wrapText="1"/>
    </xf>
    <xf numFmtId="0" fontId="56" fillId="0" borderId="23" xfId="54" applyFont="1" applyBorder="1" applyAlignment="1">
      <alignment vertical="center"/>
    </xf>
    <xf numFmtId="0" fontId="65" fillId="13" borderId="20" xfId="0" applyFont="1" applyFill="1" applyBorder="1" applyAlignment="1">
      <alignment vertical="center"/>
    </xf>
    <xf numFmtId="0" fontId="66" fillId="0" borderId="20" xfId="0" applyFont="1" applyBorder="1" applyAlignment="1">
      <alignment horizontal="center" vertical="center"/>
    </xf>
    <xf numFmtId="0" fontId="56" fillId="0" borderId="24" xfId="54" applyFont="1" applyBorder="1" applyAlignment="1">
      <alignment vertical="center"/>
    </xf>
    <xf numFmtId="0" fontId="56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6" fillId="0" borderId="0" xfId="54" applyFont="1" applyAlignment="1">
      <alignment vertical="center"/>
    </xf>
    <xf numFmtId="0" fontId="56" fillId="0" borderId="26" xfId="54" applyFont="1" applyBorder="1" applyAlignment="1">
      <alignment vertical="center"/>
    </xf>
    <xf numFmtId="0" fontId="65" fillId="13" borderId="14" xfId="0" applyFont="1" applyFill="1" applyBorder="1" applyAlignment="1">
      <alignment vertical="center"/>
    </xf>
    <xf numFmtId="0" fontId="66" fillId="0" borderId="14" xfId="0" quotePrefix="1" applyFont="1" applyBorder="1" applyAlignment="1">
      <alignment horizontal="center" vertical="center"/>
    </xf>
    <xf numFmtId="0" fontId="56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6" fillId="0" borderId="14" xfId="0" quotePrefix="1" applyNumberFormat="1" applyFont="1" applyBorder="1" applyAlignment="1">
      <alignment horizontal="center" vertical="center"/>
    </xf>
    <xf numFmtId="174" fontId="47" fillId="19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6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6" fillId="0" borderId="23" xfId="54" applyFont="1" applyBorder="1"/>
    <xf numFmtId="0" fontId="56" fillId="0" borderId="24" xfId="54" applyFont="1" applyBorder="1"/>
    <xf numFmtId="0" fontId="56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6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6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1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6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6" fillId="0" borderId="42" xfId="54" applyFont="1" applyBorder="1" applyAlignment="1">
      <alignment horizontal="left" vertical="center"/>
    </xf>
    <xf numFmtId="0" fontId="56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7" fillId="0" borderId="0" xfId="54" applyFont="1" applyAlignment="1">
      <alignment horizontal="center" vertical="center"/>
    </xf>
    <xf numFmtId="0" fontId="67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1" fontId="36" fillId="2" borderId="0" xfId="0" applyNumberFormat="1" applyFont="1" applyFill="1" applyAlignment="1">
      <alignment vertical="center"/>
    </xf>
    <xf numFmtId="1" fontId="69" fillId="0" borderId="14" xfId="1" applyNumberFormat="1" applyFont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5" fontId="36" fillId="2" borderId="14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6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166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1" fontId="36" fillId="2" borderId="14" xfId="0" applyNumberFormat="1" applyFont="1" applyFill="1" applyBorder="1" applyAlignment="1">
      <alignment horizontal="center" vertical="center"/>
    </xf>
    <xf numFmtId="0" fontId="36" fillId="2" borderId="0" xfId="0" quotePrefix="1" applyFont="1" applyFill="1" applyAlignment="1">
      <alignment horizontal="left" vertical="center"/>
    </xf>
    <xf numFmtId="0" fontId="60" fillId="4" borderId="0" xfId="0" applyFont="1" applyFill="1" applyAlignment="1">
      <alignment vertical="center" wrapText="1"/>
    </xf>
    <xf numFmtId="0" fontId="60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0" fontId="61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62" fillId="18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24" fillId="2" borderId="2" xfId="0" applyFont="1" applyFill="1" applyBorder="1" applyAlignment="1">
      <alignment horizontal="center" vertical="center"/>
    </xf>
    <xf numFmtId="0" fontId="225" fillId="4" borderId="0" xfId="0" applyFont="1" applyFill="1" applyAlignment="1">
      <alignment vertical="center"/>
    </xf>
    <xf numFmtId="0" fontId="226" fillId="5" borderId="2" xfId="0" quotePrefix="1" applyFont="1" applyFill="1" applyBorder="1" applyAlignment="1">
      <alignment horizontal="center" vertical="center"/>
    </xf>
    <xf numFmtId="0" fontId="225" fillId="2" borderId="2" xfId="0" applyFont="1" applyFill="1" applyBorder="1" applyAlignment="1">
      <alignment horizontal="center" vertical="center"/>
    </xf>
    <xf numFmtId="0" fontId="227" fillId="2" borderId="0" xfId="0" applyFont="1" applyFill="1" applyAlignment="1">
      <alignment vertical="center"/>
    </xf>
    <xf numFmtId="0" fontId="225" fillId="2" borderId="2" xfId="0" applyFont="1" applyFill="1" applyBorder="1" applyAlignment="1">
      <alignment horizontal="left" vertical="center"/>
    </xf>
    <xf numFmtId="0" fontId="224" fillId="2" borderId="2" xfId="0" applyFont="1" applyFill="1" applyBorder="1" applyAlignment="1">
      <alignment vertical="center" wrapText="1"/>
    </xf>
    <xf numFmtId="0" fontId="226" fillId="2" borderId="3" xfId="0" applyFont="1" applyFill="1" applyBorder="1" applyAlignment="1">
      <alignment vertical="center"/>
    </xf>
    <xf numFmtId="0" fontId="226" fillId="2" borderId="3" xfId="0" applyFont="1" applyFill="1" applyBorder="1" applyAlignment="1">
      <alignment horizontal="center" vertical="center"/>
    </xf>
    <xf numFmtId="3" fontId="226" fillId="2" borderId="3" xfId="0" applyNumberFormat="1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vertical="center" wrapText="1"/>
    </xf>
    <xf numFmtId="1" fontId="226" fillId="15" borderId="3" xfId="0" applyNumberFormat="1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horizontal="center" vertical="center"/>
    </xf>
    <xf numFmtId="0" fontId="226" fillId="2" borderId="0" xfId="0" applyFont="1" applyFill="1" applyAlignment="1">
      <alignment vertical="center"/>
    </xf>
    <xf numFmtId="0" fontId="228" fillId="2" borderId="0" xfId="0" applyFont="1" applyFill="1" applyAlignment="1">
      <alignment vertical="center"/>
    </xf>
    <xf numFmtId="0" fontId="228" fillId="16" borderId="0" xfId="0" applyFont="1" applyFill="1" applyAlignment="1">
      <alignment horizontal="left" vertical="center"/>
    </xf>
    <xf numFmtId="0" fontId="228" fillId="16" borderId="0" xfId="0" applyFont="1" applyFill="1" applyAlignment="1">
      <alignment horizontal="center" vertical="center"/>
    </xf>
    <xf numFmtId="1" fontId="228" fillId="16" borderId="0" xfId="0" applyNumberFormat="1" applyFont="1" applyFill="1" applyAlignment="1">
      <alignment horizontal="right" vertical="center"/>
    </xf>
    <xf numFmtId="1" fontId="228" fillId="16" borderId="0" xfId="0" applyNumberFormat="1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47" fillId="0" borderId="6" xfId="54" applyFont="1" applyBorder="1" applyAlignment="1">
      <alignment horizontal="center" vertical="center"/>
    </xf>
    <xf numFmtId="1" fontId="229" fillId="0" borderId="14" xfId="0" applyNumberFormat="1" applyFont="1" applyBorder="1" applyAlignment="1">
      <alignment horizontal="center" vertical="center" wrapText="1"/>
    </xf>
    <xf numFmtId="0" fontId="230" fillId="13" borderId="14" xfId="0" applyFont="1" applyFill="1" applyBorder="1" applyAlignment="1">
      <alignment vertical="center"/>
    </xf>
    <xf numFmtId="0" fontId="60" fillId="0" borderId="14" xfId="0" applyFont="1" applyBorder="1" applyAlignment="1">
      <alignment horizontal="center"/>
    </xf>
    <xf numFmtId="0" fontId="60" fillId="0" borderId="14" xfId="0" quotePrefix="1" applyFont="1" applyBorder="1" applyAlignment="1">
      <alignment horizontal="center"/>
    </xf>
    <xf numFmtId="16" fontId="60" fillId="0" borderId="14" xfId="0" quotePrefix="1" applyNumberFormat="1" applyFont="1" applyBorder="1" applyAlignment="1">
      <alignment horizontal="center"/>
    </xf>
    <xf numFmtId="14" fontId="47" fillId="45" borderId="28" xfId="54" applyNumberFormat="1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left" vertical="center"/>
    </xf>
    <xf numFmtId="0" fontId="0" fillId="0" borderId="26" xfId="0" applyBorder="1"/>
    <xf numFmtId="0" fontId="56" fillId="0" borderId="29" xfId="54" applyFont="1" applyBorder="1"/>
    <xf numFmtId="0" fontId="57" fillId="6" borderId="28" xfId="54" applyFont="1" applyFill="1" applyBorder="1" applyAlignment="1">
      <alignment horizontal="center" vertical="center"/>
    </xf>
    <xf numFmtId="0" fontId="57" fillId="6" borderId="5" xfId="54" applyFont="1" applyFill="1" applyBorder="1" applyAlignment="1">
      <alignment horizontal="center" vertical="center"/>
    </xf>
    <xf numFmtId="0" fontId="57" fillId="6" borderId="28" xfId="54" applyFont="1" applyFill="1" applyBorder="1" applyAlignment="1">
      <alignment horizontal="center" vertical="center" wrapText="1"/>
    </xf>
    <xf numFmtId="0" fontId="57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4" fillId="17" borderId="26" xfId="0" applyFont="1" applyFill="1" applyBorder="1" applyAlignment="1">
      <alignment vertical="center"/>
    </xf>
    <xf numFmtId="0" fontId="44" fillId="17" borderId="0" xfId="0" applyFont="1" applyFill="1" applyAlignment="1">
      <alignment vertical="center"/>
    </xf>
    <xf numFmtId="0" fontId="44" fillId="17" borderId="73" xfId="0" applyFont="1" applyFill="1" applyBorder="1" applyAlignment="1">
      <alignment vertical="center"/>
    </xf>
    <xf numFmtId="1" fontId="40" fillId="6" borderId="15" xfId="2" applyNumberFormat="1" applyFont="1" applyFill="1" applyBorder="1" applyAlignment="1">
      <alignment horizontal="center" vertical="center" wrapText="1"/>
    </xf>
    <xf numFmtId="0" fontId="236" fillId="4" borderId="0" xfId="0" applyFont="1" applyFill="1" applyAlignment="1">
      <alignment vertical="center"/>
    </xf>
    <xf numFmtId="0" fontId="62" fillId="2" borderId="0" xfId="0" applyFont="1" applyFill="1" applyAlignment="1">
      <alignment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225" fillId="4" borderId="0" xfId="0" applyFont="1" applyFill="1" applyAlignment="1">
      <alignment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vertical="center" wrapText="1"/>
    </xf>
    <xf numFmtId="0" fontId="40" fillId="6" borderId="3" xfId="0" applyFont="1" applyFill="1" applyBorder="1" applyAlignment="1">
      <alignment vertical="center" wrapText="1"/>
    </xf>
    <xf numFmtId="0" fontId="41" fillId="2" borderId="0" xfId="0" applyFont="1" applyFill="1" applyAlignment="1">
      <alignment horizontal="left" vertical="center"/>
    </xf>
    <xf numFmtId="0" fontId="237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0" fontId="41" fillId="2" borderId="0" xfId="0" applyFont="1" applyFill="1" applyAlignment="1">
      <alignment vertical="center" wrapText="1"/>
    </xf>
    <xf numFmtId="0" fontId="40" fillId="2" borderId="0" xfId="0" applyFont="1" applyFill="1" applyAlignment="1">
      <alignment vertical="center" wrapText="1"/>
    </xf>
    <xf numFmtId="1" fontId="49" fillId="2" borderId="14" xfId="0" applyNumberFormat="1" applyFont="1" applyFill="1" applyBorder="1" applyAlignment="1">
      <alignment horizontal="center" vertical="center" wrapText="1"/>
    </xf>
    <xf numFmtId="1" fontId="49" fillId="2" borderId="52" xfId="0" applyNumberFormat="1" applyFont="1" applyFill="1" applyBorder="1" applyAlignment="1">
      <alignment horizontal="center" vertical="center" wrapText="1"/>
    </xf>
    <xf numFmtId="1" fontId="49" fillId="2" borderId="10" xfId="0" applyNumberFormat="1" applyFont="1" applyFill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1" fontId="45" fillId="0" borderId="0" xfId="1" applyNumberFormat="1" applyFont="1" applyAlignment="1">
      <alignment horizontal="center" vertical="center" wrapText="1"/>
    </xf>
    <xf numFmtId="1" fontId="46" fillId="0" borderId="0" xfId="1" applyNumberFormat="1" applyFont="1" applyAlignment="1">
      <alignment horizontal="center" vertical="center" wrapText="1"/>
    </xf>
    <xf numFmtId="1" fontId="36" fillId="2" borderId="0" xfId="0" applyNumberFormat="1" applyFont="1" applyFill="1" applyAlignment="1">
      <alignment horizontal="center" vertical="center" wrapText="1"/>
    </xf>
    <xf numFmtId="1" fontId="36" fillId="2" borderId="0" xfId="0" applyNumberFormat="1" applyFont="1" applyFill="1" applyAlignment="1">
      <alignment horizontal="left" vertical="center"/>
    </xf>
    <xf numFmtId="2" fontId="36" fillId="2" borderId="0" xfId="0" applyNumberFormat="1" applyFont="1" applyFill="1" applyAlignment="1">
      <alignment horizontal="center" vertical="center"/>
    </xf>
    <xf numFmtId="1" fontId="43" fillId="2" borderId="0" xfId="0" applyNumberFormat="1" applyFont="1" applyFill="1" applyAlignment="1">
      <alignment horizontal="center" vertical="center"/>
    </xf>
    <xf numFmtId="165" fontId="36" fillId="2" borderId="0" xfId="0" applyNumberFormat="1" applyFont="1" applyFill="1" applyAlignment="1">
      <alignment horizontal="center" vertical="center"/>
    </xf>
    <xf numFmtId="1" fontId="33" fillId="2" borderId="0" xfId="0" applyNumberFormat="1" applyFont="1" applyFill="1" applyAlignment="1">
      <alignment horizontal="center" vertical="center"/>
    </xf>
    <xf numFmtId="1" fontId="47" fillId="2" borderId="0" xfId="0" applyNumberFormat="1" applyFont="1" applyFill="1" applyAlignment="1">
      <alignment vertical="center" wrapText="1"/>
    </xf>
    <xf numFmtId="0" fontId="36" fillId="2" borderId="45" xfId="0" applyFont="1" applyFill="1" applyBorder="1" applyAlignment="1">
      <alignment vertical="center"/>
    </xf>
    <xf numFmtId="0" fontId="33" fillId="2" borderId="45" xfId="0" applyFont="1" applyFill="1" applyBorder="1" applyAlignment="1">
      <alignment vertical="center"/>
    </xf>
    <xf numFmtId="1" fontId="43" fillId="2" borderId="15" xfId="0" applyNumberFormat="1" applyFont="1" applyFill="1" applyBorder="1" applyAlignment="1">
      <alignment vertical="center" wrapText="1"/>
    </xf>
    <xf numFmtId="12" fontId="27" fillId="0" borderId="0" xfId="0" quotePrefix="1" applyNumberFormat="1" applyFont="1" applyAlignment="1">
      <alignment horizontal="left" vertical="center" wrapText="1"/>
    </xf>
    <xf numFmtId="1" fontId="49" fillId="2" borderId="15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" fontId="44" fillId="2" borderId="10" xfId="0" applyNumberFormat="1" applyFont="1" applyFill="1" applyBorder="1" applyAlignment="1">
      <alignment vertical="center" wrapText="1"/>
    </xf>
    <xf numFmtId="0" fontId="43" fillId="0" borderId="14" xfId="0" applyFont="1" applyBorder="1" applyAlignment="1">
      <alignment vertical="center"/>
    </xf>
    <xf numFmtId="0" fontId="27" fillId="4" borderId="0" xfId="2" applyFont="1" applyFill="1" applyAlignment="1">
      <alignment vertical="center"/>
    </xf>
    <xf numFmtId="0" fontId="27" fillId="4" borderId="0" xfId="2" applyFont="1" applyFill="1" applyAlignment="1">
      <alignment horizontal="center" vertical="center"/>
    </xf>
    <xf numFmtId="0" fontId="31" fillId="0" borderId="0" xfId="2" applyFont="1" applyAlignment="1">
      <alignment vertical="center"/>
    </xf>
    <xf numFmtId="0" fontId="27" fillId="4" borderId="0" xfId="2" applyFont="1" applyFill="1" applyAlignment="1">
      <alignment horizontal="left" vertical="center"/>
    </xf>
    <xf numFmtId="0" fontId="238" fillId="0" borderId="0" xfId="0" applyFont="1"/>
    <xf numFmtId="165" fontId="42" fillId="2" borderId="14" xfId="0" applyNumberFormat="1" applyFont="1" applyFill="1" applyBorder="1" applyAlignment="1">
      <alignment horizontal="center" vertical="center"/>
    </xf>
    <xf numFmtId="0" fontId="40" fillId="6" borderId="12" xfId="2" applyFont="1" applyFill="1" applyBorder="1" applyAlignment="1">
      <alignment horizontal="center" vertical="center" wrapText="1"/>
    </xf>
    <xf numFmtId="1" fontId="239" fillId="0" borderId="14" xfId="1" applyNumberFormat="1" applyFont="1" applyBorder="1" applyAlignment="1">
      <alignment horizontal="center" vertical="center" wrapText="1"/>
    </xf>
    <xf numFmtId="0" fontId="40" fillId="4" borderId="14" xfId="2" applyFont="1" applyFill="1" applyBorder="1" applyAlignment="1">
      <alignment horizontal="center" vertical="center" wrapText="1"/>
    </xf>
    <xf numFmtId="0" fontId="40" fillId="4" borderId="15" xfId="2" applyFont="1" applyFill="1" applyBorder="1" applyAlignment="1">
      <alignment horizontal="center" vertical="center" wrapText="1"/>
    </xf>
    <xf numFmtId="0" fontId="40" fillId="4" borderId="12" xfId="2" applyFont="1" applyFill="1" applyBorder="1" applyAlignment="1">
      <alignment horizontal="center" vertical="center" wrapText="1"/>
    </xf>
    <xf numFmtId="0" fontId="27" fillId="6" borderId="14" xfId="2" applyFont="1" applyFill="1" applyBorder="1" applyAlignment="1">
      <alignment horizontal="center" vertical="center" wrapText="1"/>
    </xf>
    <xf numFmtId="0" fontId="241" fillId="4" borderId="0" xfId="0" quotePrefix="1" applyFont="1" applyFill="1" applyAlignment="1">
      <alignment horizontal="left" vertical="center" wrapText="1"/>
    </xf>
    <xf numFmtId="0" fontId="72" fillId="4" borderId="0" xfId="0" quotePrefix="1" applyFont="1" applyFill="1" applyAlignment="1">
      <alignment vertical="center"/>
    </xf>
    <xf numFmtId="0" fontId="33" fillId="0" borderId="0" xfId="0" applyFont="1"/>
    <xf numFmtId="0" fontId="243" fillId="0" borderId="0" xfId="0" applyFont="1"/>
    <xf numFmtId="0" fontId="36" fillId="0" borderId="14" xfId="0" applyFont="1" applyBorder="1" applyAlignment="1">
      <alignment horizontal="center"/>
    </xf>
    <xf numFmtId="0" fontId="36" fillId="0" borderId="14" xfId="0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244" fillId="0" borderId="85" xfId="0" applyFont="1" applyBorder="1" applyAlignment="1">
      <alignment horizontal="center" vertical="top" wrapText="1"/>
    </xf>
    <xf numFmtId="0" fontId="245" fillId="0" borderId="85" xfId="0" applyFont="1" applyBorder="1" applyAlignment="1">
      <alignment horizontal="center" vertical="top" wrapText="1"/>
    </xf>
    <xf numFmtId="0" fontId="36" fillId="0" borderId="0" xfId="0" applyFont="1" applyAlignment="1">
      <alignment horizontal="center"/>
    </xf>
    <xf numFmtId="0" fontId="44" fillId="0" borderId="14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2" fontId="246" fillId="0" borderId="85" xfId="0" applyNumberFormat="1" applyFont="1" applyBorder="1" applyAlignment="1">
      <alignment horizontal="center" vertical="center" shrinkToFit="1"/>
    </xf>
    <xf numFmtId="2" fontId="247" fillId="0" borderId="85" xfId="0" applyNumberFormat="1" applyFont="1" applyBorder="1" applyAlignment="1">
      <alignment horizontal="center" vertical="center" shrinkToFit="1"/>
    </xf>
    <xf numFmtId="2" fontId="248" fillId="0" borderId="85" xfId="0" applyNumberFormat="1" applyFont="1" applyBorder="1" applyAlignment="1">
      <alignment horizontal="center" vertical="center" shrinkToFit="1"/>
    </xf>
    <xf numFmtId="2" fontId="249" fillId="0" borderId="85" xfId="0" applyNumberFormat="1" applyFont="1" applyBorder="1" applyAlignment="1">
      <alignment horizontal="center" vertical="center" shrinkToFit="1"/>
    </xf>
    <xf numFmtId="12" fontId="36" fillId="12" borderId="14" xfId="0" applyNumberFormat="1" applyFont="1" applyFill="1" applyBorder="1" applyAlignment="1">
      <alignment horizontal="center" vertical="center"/>
    </xf>
    <xf numFmtId="12" fontId="36" fillId="0" borderId="14" xfId="0" applyNumberFormat="1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175" fontId="36" fillId="12" borderId="14" xfId="0" applyNumberFormat="1" applyFont="1" applyFill="1" applyBorder="1" applyAlignment="1">
      <alignment horizontal="center" vertical="center"/>
    </xf>
    <xf numFmtId="12" fontId="250" fillId="0" borderId="14" xfId="0" applyNumberFormat="1" applyFont="1" applyBorder="1"/>
    <xf numFmtId="0" fontId="250" fillId="0" borderId="0" xfId="0" applyFont="1"/>
    <xf numFmtId="0" fontId="251" fillId="0" borderId="0" xfId="0" applyFont="1"/>
    <xf numFmtId="2" fontId="246" fillId="0" borderId="85" xfId="0" applyNumberFormat="1" applyFont="1" applyBorder="1" applyAlignment="1">
      <alignment horizontal="center" vertical="top" shrinkToFit="1"/>
    </xf>
    <xf numFmtId="2" fontId="247" fillId="0" borderId="85" xfId="0" applyNumberFormat="1" applyFont="1" applyBorder="1" applyAlignment="1">
      <alignment horizontal="center" vertical="top" shrinkToFit="1"/>
    </xf>
    <xf numFmtId="2" fontId="248" fillId="0" borderId="85" xfId="0" applyNumberFormat="1" applyFont="1" applyBorder="1" applyAlignment="1">
      <alignment horizontal="center" vertical="top" shrinkToFit="1"/>
    </xf>
    <xf numFmtId="2" fontId="249" fillId="0" borderId="85" xfId="0" applyNumberFormat="1" applyFont="1" applyBorder="1" applyAlignment="1">
      <alignment horizontal="center" vertical="top" shrinkToFit="1"/>
    </xf>
    <xf numFmtId="0" fontId="44" fillId="0" borderId="0" xfId="0" applyFont="1"/>
    <xf numFmtId="0" fontId="44" fillId="0" borderId="0" xfId="0" applyFont="1" applyAlignment="1">
      <alignment horizontal="center"/>
    </xf>
    <xf numFmtId="0" fontId="41" fillId="0" borderId="14" xfId="2" quotePrefix="1" applyFont="1" applyBorder="1" applyAlignment="1">
      <alignment horizontal="center" vertical="center" wrapText="1"/>
    </xf>
    <xf numFmtId="0" fontId="226" fillId="2" borderId="3" xfId="0" applyFont="1" applyFill="1" applyBorder="1" applyAlignment="1">
      <alignment horizontal="left" vertical="center"/>
    </xf>
    <xf numFmtId="0" fontId="226" fillId="6" borderId="3" xfId="0" applyFont="1" applyFill="1" applyBorder="1" applyAlignment="1">
      <alignment vertical="center"/>
    </xf>
    <xf numFmtId="1" fontId="253" fillId="0" borderId="14" xfId="1" applyNumberFormat="1" applyFont="1" applyBorder="1" applyAlignment="1">
      <alignment horizontal="center" vertical="center" wrapText="1"/>
    </xf>
    <xf numFmtId="0" fontId="244" fillId="0" borderId="86" xfId="0" applyFont="1" applyBorder="1" applyAlignment="1">
      <alignment horizontal="center" vertical="top" wrapText="1"/>
    </xf>
    <xf numFmtId="0" fontId="255" fillId="0" borderId="85" xfId="0" applyFont="1" applyBorder="1" applyAlignment="1">
      <alignment horizontal="center" vertical="top" wrapText="1"/>
    </xf>
    <xf numFmtId="2" fontId="246" fillId="0" borderId="87" xfId="0" applyNumberFormat="1" applyFont="1" applyBorder="1" applyAlignment="1">
      <alignment horizontal="center" vertical="center" shrinkToFit="1"/>
    </xf>
    <xf numFmtId="0" fontId="36" fillId="0" borderId="68" xfId="0" applyFont="1" applyBorder="1" applyAlignment="1">
      <alignment vertical="center" wrapText="1"/>
    </xf>
    <xf numFmtId="0" fontId="36" fillId="3" borderId="88" xfId="0" applyFont="1" applyFill="1" applyBorder="1" applyAlignment="1">
      <alignment vertical="center" wrapText="1"/>
    </xf>
    <xf numFmtId="0" fontId="36" fillId="3" borderId="46" xfId="0" applyFont="1" applyFill="1" applyBorder="1" applyAlignment="1">
      <alignment vertical="center" wrapText="1"/>
    </xf>
    <xf numFmtId="0" fontId="36" fillId="0" borderId="69" xfId="0" applyFont="1" applyBorder="1" applyAlignment="1">
      <alignment vertical="center" wrapText="1"/>
    </xf>
    <xf numFmtId="0" fontId="36" fillId="3" borderId="67" xfId="0" applyFont="1" applyFill="1" applyBorder="1" applyAlignment="1">
      <alignment vertical="center" wrapText="1"/>
    </xf>
    <xf numFmtId="0" fontId="36" fillId="3" borderId="70" xfId="0" applyFont="1" applyFill="1" applyBorder="1" applyAlignment="1">
      <alignment vertical="center" wrapText="1"/>
    </xf>
    <xf numFmtId="2" fontId="256" fillId="3" borderId="85" xfId="0" applyNumberFormat="1" applyFont="1" applyFill="1" applyBorder="1" applyAlignment="1">
      <alignment horizontal="center" vertical="center" shrinkToFit="1"/>
    </xf>
    <xf numFmtId="0" fontId="229" fillId="47" borderId="89" xfId="0" applyFont="1" applyFill="1" applyBorder="1" applyAlignment="1">
      <alignment vertical="center"/>
    </xf>
    <xf numFmtId="2" fontId="257" fillId="3" borderId="85" xfId="0" applyNumberFormat="1" applyFont="1" applyFill="1" applyBorder="1" applyAlignment="1">
      <alignment horizontal="center" vertical="center" shrinkToFit="1"/>
    </xf>
    <xf numFmtId="49" fontId="69" fillId="17" borderId="89" xfId="0" applyNumberFormat="1" applyFont="1" applyFill="1" applyBorder="1" applyAlignment="1">
      <alignment horizontal="left" vertical="center" wrapText="1"/>
    </xf>
    <xf numFmtId="2" fontId="256" fillId="0" borderId="85" xfId="0" applyNumberFormat="1" applyFont="1" applyBorder="1" applyAlignment="1">
      <alignment horizontal="center" vertical="center" shrinkToFit="1"/>
    </xf>
    <xf numFmtId="0" fontId="229" fillId="0" borderId="89" xfId="0" applyFont="1" applyBorder="1" applyAlignment="1">
      <alignment vertical="center"/>
    </xf>
    <xf numFmtId="0" fontId="72" fillId="0" borderId="0" xfId="0" applyFont="1" applyAlignment="1">
      <alignment horizontal="left" vertical="center"/>
    </xf>
    <xf numFmtId="0" fontId="241" fillId="4" borderId="0" xfId="0" quotePrefix="1" applyFont="1" applyFill="1" applyAlignment="1">
      <alignment horizontal="left" vertical="center" wrapText="1"/>
    </xf>
    <xf numFmtId="0" fontId="61" fillId="46" borderId="15" xfId="0" applyFont="1" applyFill="1" applyBorder="1" applyAlignment="1">
      <alignment horizontal="center" vertical="center" wrapText="1"/>
    </xf>
    <xf numFmtId="0" fontId="61" fillId="46" borderId="13" xfId="0" applyFont="1" applyFill="1" applyBorder="1" applyAlignment="1">
      <alignment horizontal="center" vertical="center" wrapText="1"/>
    </xf>
    <xf numFmtId="12" fontId="27" fillId="0" borderId="0" xfId="0" quotePrefix="1" applyNumberFormat="1" applyFont="1" applyAlignment="1">
      <alignment horizontal="left"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12" fontId="61" fillId="0" borderId="15" xfId="0" quotePrefix="1" applyNumberFormat="1" applyFont="1" applyBorder="1" applyAlignment="1">
      <alignment horizontal="center" vertical="center" wrapText="1"/>
    </xf>
    <xf numFmtId="12" fontId="61" fillId="0" borderId="12" xfId="0" quotePrefix="1" applyNumberFormat="1" applyFont="1" applyBorder="1" applyAlignment="1">
      <alignment horizontal="center" vertical="center" wrapText="1"/>
    </xf>
    <xf numFmtId="12" fontId="61" fillId="0" borderId="13" xfId="0" quotePrefix="1" applyNumberFormat="1" applyFont="1" applyBorder="1" applyAlignment="1">
      <alignment horizontal="center" vertical="center" wrapText="1"/>
    </xf>
    <xf numFmtId="0" fontId="39" fillId="0" borderId="15" xfId="0" quotePrefix="1" applyFont="1" applyBorder="1" applyAlignment="1">
      <alignment horizontal="center" vertical="center"/>
    </xf>
    <xf numFmtId="0" fontId="39" fillId="0" borderId="12" xfId="0" quotePrefix="1" applyFont="1" applyBorder="1" applyAlignment="1">
      <alignment horizontal="center" vertical="center"/>
    </xf>
    <xf numFmtId="0" fontId="39" fillId="0" borderId="13" xfId="0" quotePrefix="1" applyFont="1" applyBorder="1" applyAlignment="1">
      <alignment horizontal="center" vertical="center"/>
    </xf>
    <xf numFmtId="1" fontId="43" fillId="2" borderId="14" xfId="0" applyNumberFormat="1" applyFont="1" applyFill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42" fillId="2" borderId="15" xfId="0" quotePrefix="1" applyFont="1" applyFill="1" applyBorder="1" applyAlignment="1">
      <alignment horizontal="center" vertical="center" wrapText="1"/>
    </xf>
    <xf numFmtId="0" fontId="42" fillId="2" borderId="12" xfId="0" quotePrefix="1" applyFont="1" applyFill="1" applyBorder="1" applyAlignment="1">
      <alignment horizontal="center" vertical="center" wrapText="1"/>
    </xf>
    <xf numFmtId="0" fontId="42" fillId="2" borderId="13" xfId="0" quotePrefix="1" applyFont="1" applyFill="1" applyBorder="1" applyAlignment="1">
      <alignment horizontal="center" vertical="center" wrapText="1"/>
    </xf>
    <xf numFmtId="12" fontId="39" fillId="0" borderId="12" xfId="0" quotePrefix="1" applyNumberFormat="1" applyFont="1" applyBorder="1" applyAlignment="1">
      <alignment horizontal="center" vertical="center" wrapText="1"/>
    </xf>
    <xf numFmtId="12" fontId="39" fillId="0" borderId="13" xfId="0" quotePrefix="1" applyNumberFormat="1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1" fontId="49" fillId="2" borderId="11" xfId="0" applyNumberFormat="1" applyFont="1" applyFill="1" applyBorder="1" applyAlignment="1">
      <alignment horizontal="center" vertical="center" wrapText="1"/>
    </xf>
    <xf numFmtId="1" fontId="49" fillId="2" borderId="10" xfId="0" applyNumberFormat="1" applyFont="1" applyFill="1" applyBorder="1" applyAlignment="1">
      <alignment horizontal="center" vertical="center" wrapText="1"/>
    </xf>
    <xf numFmtId="0" fontId="61" fillId="0" borderId="15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61" fillId="0" borderId="13" xfId="0" applyFont="1" applyBorder="1" applyAlignment="1">
      <alignment horizontal="center" vertical="center"/>
    </xf>
    <xf numFmtId="0" fontId="36" fillId="2" borderId="14" xfId="0" applyFont="1" applyFill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6" fillId="2" borderId="68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36" fillId="2" borderId="68" xfId="0" applyFont="1" applyFill="1" applyBorder="1" applyAlignment="1">
      <alignment horizontal="left" vertical="center" wrapText="1"/>
    </xf>
    <xf numFmtId="0" fontId="36" fillId="2" borderId="45" xfId="0" applyFont="1" applyFill="1" applyBorder="1" applyAlignment="1">
      <alignment horizontal="left" vertical="center" wrapText="1"/>
    </xf>
    <xf numFmtId="0" fontId="36" fillId="2" borderId="46" xfId="0" applyFont="1" applyFill="1" applyBorder="1" applyAlignment="1">
      <alignment horizontal="left" vertical="center" wrapText="1"/>
    </xf>
    <xf numFmtId="0" fontId="36" fillId="2" borderId="15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0" fontId="50" fillId="4" borderId="15" xfId="0" applyFont="1" applyFill="1" applyBorder="1" applyAlignment="1">
      <alignment horizontal="center" vertical="center" wrapText="1"/>
    </xf>
    <xf numFmtId="0" fontId="50" fillId="4" borderId="12" xfId="0" applyFont="1" applyFill="1" applyBorder="1" applyAlignment="1">
      <alignment horizontal="center" vertical="center" wrapText="1"/>
    </xf>
    <xf numFmtId="0" fontId="50" fillId="4" borderId="45" xfId="0" applyFont="1" applyFill="1" applyBorder="1" applyAlignment="1">
      <alignment horizontal="center" vertical="center" wrapText="1"/>
    </xf>
    <xf numFmtId="0" fontId="50" fillId="4" borderId="46" xfId="0" applyFont="1" applyFill="1" applyBorder="1" applyAlignment="1">
      <alignment horizontal="center" vertical="center" wrapText="1"/>
    </xf>
    <xf numFmtId="1" fontId="44" fillId="2" borderId="15" xfId="0" applyNumberFormat="1" applyFont="1" applyFill="1" applyBorder="1" applyAlignment="1">
      <alignment horizontal="center" vertical="center" wrapText="1"/>
    </xf>
    <xf numFmtId="1" fontId="44" fillId="2" borderId="13" xfId="0" applyNumberFormat="1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50" fillId="4" borderId="13" xfId="0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36" fillId="2" borderId="15" xfId="0" applyFont="1" applyFill="1" applyBorder="1" applyAlignment="1">
      <alignment horizontal="left" vertical="center" wrapText="1"/>
    </xf>
    <xf numFmtId="0" fontId="36" fillId="2" borderId="12" xfId="0" applyFont="1" applyFill="1" applyBorder="1" applyAlignment="1">
      <alignment horizontal="left" vertical="center" wrapText="1"/>
    </xf>
    <xf numFmtId="0" fontId="36" fillId="2" borderId="13" xfId="0" applyFont="1" applyFill="1" applyBorder="1" applyAlignment="1">
      <alignment horizontal="left" vertical="center" wrapText="1"/>
    </xf>
    <xf numFmtId="0" fontId="28" fillId="13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27" xfId="0" applyFont="1" applyBorder="1" applyAlignment="1">
      <alignment horizontal="center" vertical="center" wrapText="1"/>
    </xf>
    <xf numFmtId="0" fontId="39" fillId="0" borderId="75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9" fillId="0" borderId="76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0" fontId="27" fillId="4" borderId="27" xfId="0" applyFont="1" applyFill="1" applyBorder="1" applyAlignment="1">
      <alignment horizontal="left" vertical="center" wrapText="1"/>
    </xf>
    <xf numFmtId="0" fontId="240" fillId="2" borderId="74" xfId="0" applyFont="1" applyFill="1" applyBorder="1" applyAlignment="1">
      <alignment horizontal="left" vertical="center" wrapText="1"/>
    </xf>
    <xf numFmtId="0" fontId="240" fillId="2" borderId="79" xfId="0" applyFont="1" applyFill="1" applyBorder="1" applyAlignment="1">
      <alignment horizontal="left" vertical="center" wrapText="1"/>
    </xf>
    <xf numFmtId="0" fontId="240" fillId="2" borderId="80" xfId="0" applyFont="1" applyFill="1" applyBorder="1" applyAlignment="1">
      <alignment horizontal="left" vertical="center" wrapText="1"/>
    </xf>
    <xf numFmtId="0" fontId="240" fillId="2" borderId="81" xfId="0" applyFont="1" applyFill="1" applyBorder="1" applyAlignment="1">
      <alignment horizontal="left" vertical="center" wrapText="1"/>
    </xf>
    <xf numFmtId="0" fontId="240" fillId="2" borderId="0" xfId="0" applyFont="1" applyFill="1" applyAlignment="1">
      <alignment horizontal="left" vertical="center" wrapText="1"/>
    </xf>
    <xf numFmtId="0" fontId="240" fillId="2" borderId="73" xfId="0" applyFont="1" applyFill="1" applyBorder="1" applyAlignment="1">
      <alignment horizontal="left" vertical="center" wrapText="1"/>
    </xf>
    <xf numFmtId="0" fontId="240" fillId="2" borderId="82" xfId="0" applyFont="1" applyFill="1" applyBorder="1" applyAlignment="1">
      <alignment horizontal="left" vertical="center" wrapText="1"/>
    </xf>
    <xf numFmtId="0" fontId="240" fillId="2" borderId="83" xfId="0" applyFont="1" applyFill="1" applyBorder="1" applyAlignment="1">
      <alignment horizontal="left" vertical="center" wrapText="1"/>
    </xf>
    <xf numFmtId="0" fontId="240" fillId="2" borderId="84" xfId="0" applyFont="1" applyFill="1" applyBorder="1" applyAlignment="1">
      <alignment horizontal="left" vertical="center" wrapText="1"/>
    </xf>
    <xf numFmtId="0" fontId="37" fillId="2" borderId="0" xfId="0" applyFont="1" applyFill="1" applyAlignment="1">
      <alignment horizontal="left" vertical="center"/>
    </xf>
    <xf numFmtId="1" fontId="64" fillId="0" borderId="15" xfId="0" applyNumberFormat="1" applyFont="1" applyBorder="1" applyAlignment="1">
      <alignment horizontal="center" vertical="center" wrapText="1"/>
    </xf>
    <xf numFmtId="1" fontId="64" fillId="0" borderId="12" xfId="0" applyNumberFormat="1" applyFont="1" applyBorder="1" applyAlignment="1">
      <alignment horizontal="center" vertical="center" wrapText="1"/>
    </xf>
    <xf numFmtId="1" fontId="64" fillId="0" borderId="78" xfId="0" applyNumberFormat="1" applyFont="1" applyBorder="1" applyAlignment="1">
      <alignment horizontal="center" vertical="center" wrapText="1"/>
    </xf>
    <xf numFmtId="0" fontId="62" fillId="2" borderId="0" xfId="0" applyFont="1" applyFill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62" fillId="17" borderId="0" xfId="0" applyFont="1" applyFill="1" applyAlignment="1">
      <alignment horizontal="center" vertical="center" wrapText="1"/>
    </xf>
    <xf numFmtId="0" fontId="28" fillId="6" borderId="77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36" fillId="2" borderId="14" xfId="0" applyFont="1" applyFill="1" applyBorder="1" applyAlignment="1">
      <alignment horizontal="left" vertical="center"/>
    </xf>
    <xf numFmtId="0" fontId="61" fillId="0" borderId="68" xfId="0" applyFont="1" applyBorder="1" applyAlignment="1">
      <alignment horizontal="center" vertical="center"/>
    </xf>
    <xf numFmtId="0" fontId="61" fillId="0" borderId="45" xfId="0" applyFont="1" applyBorder="1" applyAlignment="1">
      <alignment horizontal="center" vertical="center"/>
    </xf>
    <xf numFmtId="0" fontId="61" fillId="0" borderId="46" xfId="0" applyFont="1" applyBorder="1" applyAlignment="1">
      <alignment horizontal="center" vertical="center"/>
    </xf>
    <xf numFmtId="0" fontId="43" fillId="0" borderId="69" xfId="0" applyFont="1" applyBorder="1" applyAlignment="1">
      <alignment horizontal="center" vertical="center"/>
    </xf>
    <xf numFmtId="0" fontId="43" fillId="0" borderId="67" xfId="0" applyFont="1" applyBorder="1" applyAlignment="1">
      <alignment horizontal="center" vertical="center"/>
    </xf>
    <xf numFmtId="0" fontId="43" fillId="0" borderId="70" xfId="0" applyFont="1" applyBorder="1" applyAlignment="1">
      <alignment horizontal="center" vertical="center"/>
    </xf>
    <xf numFmtId="43" fontId="234" fillId="0" borderId="15" xfId="3550" applyFont="1" applyBorder="1" applyAlignment="1">
      <alignment vertical="top" wrapText="1"/>
    </xf>
    <xf numFmtId="43" fontId="234" fillId="0" borderId="12" xfId="3550" applyFont="1" applyBorder="1" applyAlignment="1">
      <alignment vertical="top" wrapText="1"/>
    </xf>
    <xf numFmtId="1" fontId="40" fillId="6" borderId="15" xfId="2" applyNumberFormat="1" applyFont="1" applyFill="1" applyBorder="1" applyAlignment="1">
      <alignment horizontal="center" vertical="center" wrapText="1"/>
    </xf>
    <xf numFmtId="0" fontId="40" fillId="6" borderId="12" xfId="2" applyFont="1" applyFill="1" applyBorder="1" applyAlignment="1">
      <alignment horizontal="center" vertical="center" wrapText="1"/>
    </xf>
    <xf numFmtId="0" fontId="40" fillId="6" borderId="15" xfId="2" applyFont="1" applyFill="1" applyBorder="1" applyAlignment="1">
      <alignment horizontal="center" vertical="center" wrapText="1"/>
    </xf>
    <xf numFmtId="0" fontId="63" fillId="0" borderId="15" xfId="2" applyFont="1" applyBorder="1" applyAlignment="1">
      <alignment horizontal="center" vertical="top" wrapText="1"/>
    </xf>
    <xf numFmtId="0" fontId="63" fillId="0" borderId="12" xfId="2" applyFont="1" applyBorder="1" applyAlignment="1">
      <alignment horizontal="center" vertical="top" wrapText="1"/>
    </xf>
    <xf numFmtId="43" fontId="235" fillId="0" borderId="15" xfId="3550" applyFont="1" applyBorder="1" applyAlignment="1">
      <alignment horizontal="center" vertical="top" wrapText="1"/>
    </xf>
    <xf numFmtId="43" fontId="235" fillId="0" borderId="12" xfId="3550" applyFont="1" applyBorder="1" applyAlignment="1">
      <alignment horizontal="center" vertical="top" wrapText="1"/>
    </xf>
    <xf numFmtId="43" fontId="234" fillId="0" borderId="15" xfId="3550" applyFont="1" applyBorder="1" applyAlignment="1">
      <alignment horizontal="center" vertical="top" wrapText="1"/>
    </xf>
    <xf numFmtId="43" fontId="234" fillId="0" borderId="12" xfId="3550" applyFont="1" applyBorder="1" applyAlignment="1">
      <alignment horizontal="center" vertical="top" wrapText="1"/>
    </xf>
    <xf numFmtId="1" fontId="40" fillId="6" borderId="12" xfId="2" applyNumberFormat="1" applyFont="1" applyFill="1" applyBorder="1" applyAlignment="1">
      <alignment horizontal="center" vertical="center" wrapText="1"/>
    </xf>
    <xf numFmtId="1" fontId="40" fillId="6" borderId="13" xfId="2" applyNumberFormat="1" applyFont="1" applyFill="1" applyBorder="1" applyAlignment="1">
      <alignment horizontal="center" vertical="center" wrapText="1"/>
    </xf>
    <xf numFmtId="0" fontId="63" fillId="0" borderId="15" xfId="2" applyFont="1" applyBorder="1" applyAlignment="1">
      <alignment horizontal="left" vertical="top" wrapText="1"/>
    </xf>
    <xf numFmtId="0" fontId="63" fillId="0" borderId="12" xfId="2" applyFont="1" applyBorder="1" applyAlignment="1">
      <alignment horizontal="left" vertical="top" wrapText="1"/>
    </xf>
    <xf numFmtId="0" fontId="62" fillId="18" borderId="15" xfId="2" applyFont="1" applyFill="1" applyBorder="1" applyAlignment="1">
      <alignment horizontal="center" vertical="center" wrapText="1"/>
    </xf>
    <xf numFmtId="0" fontId="62" fillId="18" borderId="12" xfId="2" applyFont="1" applyFill="1" applyBorder="1" applyAlignment="1">
      <alignment horizontal="center" vertical="center" wrapText="1"/>
    </xf>
    <xf numFmtId="0" fontId="62" fillId="18" borderId="13" xfId="2" applyFont="1" applyFill="1" applyBorder="1" applyAlignment="1">
      <alignment horizontal="center" vertical="center" wrapText="1"/>
    </xf>
    <xf numFmtId="1" fontId="252" fillId="0" borderId="15" xfId="2" applyNumberFormat="1" applyFont="1" applyBorder="1" applyAlignment="1">
      <alignment horizontal="center" vertical="center" wrapText="1"/>
    </xf>
    <xf numFmtId="0" fontId="252" fillId="0" borderId="12" xfId="2" applyFont="1" applyBorder="1" applyAlignment="1">
      <alignment horizontal="center" vertical="center" wrapText="1"/>
    </xf>
    <xf numFmtId="0" fontId="40" fillId="0" borderId="67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36" fillId="3" borderId="68" xfId="0" applyFont="1" applyFill="1" applyBorder="1" applyAlignment="1">
      <alignment horizontal="center" vertical="center" wrapText="1"/>
    </xf>
    <xf numFmtId="0" fontId="36" fillId="3" borderId="45" xfId="0" applyFont="1" applyFill="1" applyBorder="1" applyAlignment="1">
      <alignment horizontal="center" vertical="center" wrapText="1"/>
    </xf>
    <xf numFmtId="0" fontId="36" fillId="3" borderId="46" xfId="0" applyFont="1" applyFill="1" applyBorder="1" applyAlignment="1">
      <alignment horizontal="center" vertical="center" wrapText="1"/>
    </xf>
    <xf numFmtId="0" fontId="36" fillId="3" borderId="69" xfId="0" applyFont="1" applyFill="1" applyBorder="1" applyAlignment="1">
      <alignment horizontal="center" vertical="center" wrapText="1"/>
    </xf>
    <xf numFmtId="0" fontId="36" fillId="3" borderId="67" xfId="0" applyFont="1" applyFill="1" applyBorder="1" applyAlignment="1">
      <alignment horizontal="center" vertical="center" wrapText="1"/>
    </xf>
    <xf numFmtId="0" fontId="36" fillId="3" borderId="70" xfId="0" applyFont="1" applyFill="1" applyBorder="1" applyAlignment="1">
      <alignment horizontal="center" vertical="center" wrapText="1"/>
    </xf>
    <xf numFmtId="0" fontId="254" fillId="4" borderId="67" xfId="0" applyFont="1" applyFill="1" applyBorder="1" applyAlignment="1">
      <alignment horizontal="center"/>
    </xf>
    <xf numFmtId="0" fontId="47" fillId="0" borderId="0" xfId="54" applyFont="1" applyAlignment="1">
      <alignment horizontal="left" vertical="center" wrapText="1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32" fillId="0" borderId="36" xfId="3551" quotePrefix="1" applyFont="1" applyBorder="1" applyAlignment="1">
      <alignment horizontal="left" vertical="center" wrapText="1"/>
    </xf>
    <xf numFmtId="0" fontId="232" fillId="0" borderId="37" xfId="3551" applyFont="1" applyBorder="1" applyAlignment="1">
      <alignment horizontal="left" vertical="center" wrapText="1"/>
    </xf>
    <xf numFmtId="0" fontId="232" fillId="0" borderId="38" xfId="3551" applyFont="1" applyBorder="1" applyAlignment="1">
      <alignment horizontal="left" vertical="center" wrapText="1"/>
    </xf>
    <xf numFmtId="0" fontId="232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71" xfId="54" applyFont="1" applyBorder="1" applyAlignment="1">
      <alignment horizontal="left" vertical="center" wrapText="1"/>
    </xf>
    <xf numFmtId="0" fontId="47" fillId="0" borderId="72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57" fillId="6" borderId="5" xfId="54" applyFont="1" applyFill="1" applyBorder="1" applyAlignment="1">
      <alignment horizontal="center" vertical="center"/>
    </xf>
    <xf numFmtId="0" fontId="57" fillId="6" borderId="6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16" fontId="22" fillId="11" borderId="5" xfId="29" applyNumberFormat="1" applyFont="1" applyFill="1" applyBorder="1" applyAlignment="1">
      <alignment horizontal="center" vertical="center"/>
    </xf>
    <xf numFmtId="0" fontId="22" fillId="11" borderId="7" xfId="29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/>
    </xf>
    <xf numFmtId="17" fontId="22" fillId="11" borderId="5" xfId="29" applyNumberFormat="1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19" borderId="5" xfId="54" applyFont="1" applyFill="1" applyBorder="1" applyAlignment="1">
      <alignment horizontal="center" vertical="center"/>
    </xf>
    <xf numFmtId="0" fontId="47" fillId="19" borderId="7" xfId="54" applyFont="1" applyFill="1" applyBorder="1" applyAlignment="1">
      <alignment horizontal="center" vertical="center"/>
    </xf>
    <xf numFmtId="0" fontId="47" fillId="19" borderId="5" xfId="54" quotePrefix="1" applyFont="1" applyFill="1" applyBorder="1" applyAlignment="1" applyProtection="1">
      <alignment horizontal="center" vertical="center" wrapText="1"/>
      <protection locked="0"/>
    </xf>
    <xf numFmtId="0" fontId="47" fillId="19" borderId="7" xfId="54" applyFont="1" applyFill="1" applyBorder="1" applyAlignment="1" applyProtection="1">
      <alignment horizontal="center" vertical="center" wrapText="1"/>
      <protection locked="0"/>
    </xf>
  </cellXfs>
  <cellStyles count="3553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2" xr:uid="{D8511BDF-39AD-46FC-95FD-D991AD56379A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99608</xdr:colOff>
      <xdr:row>3</xdr:row>
      <xdr:rowOff>79110</xdr:rowOff>
    </xdr:from>
    <xdr:to>
      <xdr:col>15</xdr:col>
      <xdr:colOff>1055844</xdr:colOff>
      <xdr:row>8</xdr:row>
      <xdr:rowOff>35768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26E643-0C10-3C3D-19AE-11A0A887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7255" y="1610581"/>
          <a:ext cx="4071471" cy="2421952"/>
        </a:xfrm>
        <a:prstGeom prst="rect">
          <a:avLst/>
        </a:prstGeom>
      </xdr:spPr>
    </xdr:pic>
    <xdr:clientData/>
  </xdr:twoCellAnchor>
  <xdr:twoCellAnchor editAs="oneCell">
    <xdr:from>
      <xdr:col>9</xdr:col>
      <xdr:colOff>1013510</xdr:colOff>
      <xdr:row>111</xdr:row>
      <xdr:rowOff>403412</xdr:rowOff>
    </xdr:from>
    <xdr:to>
      <xdr:col>15</xdr:col>
      <xdr:colOff>1348740</xdr:colOff>
      <xdr:row>140</xdr:row>
      <xdr:rowOff>164532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652118F-28B4-820C-6FC7-B18BBCD3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03039" y="30853530"/>
          <a:ext cx="7368490" cy="6352420"/>
        </a:xfrm>
        <a:prstGeom prst="rect">
          <a:avLst/>
        </a:prstGeom>
      </xdr:spPr>
    </xdr:pic>
    <xdr:clientData/>
  </xdr:twoCellAnchor>
  <xdr:twoCellAnchor editAs="oneCell">
    <xdr:from>
      <xdr:col>7</xdr:col>
      <xdr:colOff>517962</xdr:colOff>
      <xdr:row>109</xdr:row>
      <xdr:rowOff>281391</xdr:rowOff>
    </xdr:from>
    <xdr:to>
      <xdr:col>8</xdr:col>
      <xdr:colOff>1210237</xdr:colOff>
      <xdr:row>112</xdr:row>
      <xdr:rowOff>467016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9E001C-B95A-4A43-915F-85488918F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8197" y="25651509"/>
          <a:ext cx="2051922" cy="12315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2295072</xdr:colOff>
      <xdr:row>31</xdr:row>
      <xdr:rowOff>387401</xdr:rowOff>
    </xdr:from>
    <xdr:to>
      <xdr:col>3</xdr:col>
      <xdr:colOff>2117271</xdr:colOff>
      <xdr:row>31</xdr:row>
      <xdr:rowOff>3230900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67D51A-101E-C396-3F35-8C5BB30E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75244" y="28298373"/>
          <a:ext cx="4062185" cy="2840778"/>
        </a:xfrm>
        <a:prstGeom prst="rect">
          <a:avLst/>
        </a:prstGeom>
      </xdr:spPr>
    </xdr:pic>
    <xdr:clientData/>
  </xdr:twoCellAnchor>
  <xdr:twoCellAnchor editAs="oneCell">
    <xdr:from>
      <xdr:col>3</xdr:col>
      <xdr:colOff>4216400</xdr:colOff>
      <xdr:row>0</xdr:row>
      <xdr:rowOff>152400</xdr:rowOff>
    </xdr:from>
    <xdr:to>
      <xdr:col>4</xdr:col>
      <xdr:colOff>4041536</xdr:colOff>
      <xdr:row>3</xdr:row>
      <xdr:rowOff>568659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2D5BA3-5D97-4333-93DC-E38B70035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42000" y="152400"/>
          <a:ext cx="4071471" cy="2421952"/>
        </a:xfrm>
        <a:prstGeom prst="rect">
          <a:avLst/>
        </a:prstGeom>
      </xdr:spPr>
    </xdr:pic>
    <xdr:clientData/>
  </xdr:twoCellAnchor>
  <xdr:twoCellAnchor editAs="oneCell">
    <xdr:from>
      <xdr:col>2</xdr:col>
      <xdr:colOff>1513659</xdr:colOff>
      <xdr:row>29</xdr:row>
      <xdr:rowOff>225335</xdr:rowOff>
    </xdr:from>
    <xdr:to>
      <xdr:col>3</xdr:col>
      <xdr:colOff>2084251</xdr:colOff>
      <xdr:row>30</xdr:row>
      <xdr:rowOff>104318</xdr:rowOff>
    </xdr:to>
    <xdr:pic>
      <xdr:nvPicPr>
        <xdr:cNvPr id="4" name="Picture 3" descr="A piece of paper with black text&#10;&#10;Description automatically generated">
          <a:extLst>
            <a:ext uri="{FF2B5EF4-FFF2-40B4-BE49-F238E27FC236}">
              <a16:creationId xmlns:a16="http://schemas.microsoft.com/office/drawing/2014/main" id="{0C31B924-25D6-454E-A534-1E08F2C2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19659" y="28114535"/>
          <a:ext cx="4746352" cy="3323223"/>
        </a:xfrm>
        <a:prstGeom prst="rect">
          <a:avLst/>
        </a:prstGeom>
      </xdr:spPr>
    </xdr:pic>
    <xdr:clientData/>
  </xdr:twoCellAnchor>
  <xdr:twoCellAnchor editAs="oneCell">
    <xdr:from>
      <xdr:col>2</xdr:col>
      <xdr:colOff>2372360</xdr:colOff>
      <xdr:row>27</xdr:row>
      <xdr:rowOff>55880</xdr:rowOff>
    </xdr:from>
    <xdr:to>
      <xdr:col>3</xdr:col>
      <xdr:colOff>2080463</xdr:colOff>
      <xdr:row>27</xdr:row>
      <xdr:rowOff>4404585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5F3372-F039-3413-C456-11059F93A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78360" y="22214840"/>
          <a:ext cx="3883863" cy="4348705"/>
        </a:xfrm>
        <a:prstGeom prst="rect">
          <a:avLst/>
        </a:prstGeom>
      </xdr:spPr>
    </xdr:pic>
    <xdr:clientData/>
  </xdr:twoCellAnchor>
  <xdr:twoCellAnchor editAs="oneCell">
    <xdr:from>
      <xdr:col>2</xdr:col>
      <xdr:colOff>1625600</xdr:colOff>
      <xdr:row>35</xdr:row>
      <xdr:rowOff>406400</xdr:rowOff>
    </xdr:from>
    <xdr:to>
      <xdr:col>3</xdr:col>
      <xdr:colOff>640080</xdr:colOff>
      <xdr:row>36</xdr:row>
      <xdr:rowOff>30480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E35C63-6FBB-43BF-8BB5-F9838200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31600" y="46004480"/>
          <a:ext cx="3190240" cy="3068320"/>
        </a:xfrm>
        <a:prstGeom prst="rect">
          <a:avLst/>
        </a:prstGeom>
      </xdr:spPr>
    </xdr:pic>
    <xdr:clientData/>
  </xdr:twoCellAnchor>
  <xdr:twoCellAnchor editAs="oneCell">
    <xdr:from>
      <xdr:col>2</xdr:col>
      <xdr:colOff>1706880</xdr:colOff>
      <xdr:row>37</xdr:row>
      <xdr:rowOff>370840</xdr:rowOff>
    </xdr:from>
    <xdr:to>
      <xdr:col>3</xdr:col>
      <xdr:colOff>1524000</xdr:colOff>
      <xdr:row>38</xdr:row>
      <xdr:rowOff>58503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9336A0F-B6C0-4BA6-B21A-F69823F3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12880" y="48773080"/>
          <a:ext cx="3992880" cy="39853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408518</xdr:colOff>
      <xdr:row>2</xdr:row>
      <xdr:rowOff>42334</xdr:rowOff>
    </xdr:from>
    <xdr:to>
      <xdr:col>8</xdr:col>
      <xdr:colOff>491068</xdr:colOff>
      <xdr:row>14</xdr:row>
      <xdr:rowOff>151571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55F309-832B-D767-6AB9-D040538E8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18" y="402167"/>
          <a:ext cx="4993217" cy="2268237"/>
        </a:xfrm>
        <a:prstGeom prst="rect">
          <a:avLst/>
        </a:prstGeom>
      </xdr:spPr>
    </xdr:pic>
    <xdr:clientData/>
  </xdr:twoCellAnchor>
  <xdr:oneCellAnchor>
    <xdr:from>
      <xdr:col>3</xdr:col>
      <xdr:colOff>234950</xdr:colOff>
      <xdr:row>0</xdr:row>
      <xdr:rowOff>171450</xdr:rowOff>
    </xdr:from>
    <xdr:ext cx="3267626" cy="31149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3B380F6-8516-B362-0B0C-F01A8028CF9D}"/>
            </a:ext>
          </a:extLst>
        </xdr:cNvPr>
        <xdr:cNvSpPr txBox="1"/>
      </xdr:nvSpPr>
      <xdr:spPr>
        <a:xfrm>
          <a:off x="2076450" y="171450"/>
          <a:ext cx="32676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NHÃN</a:t>
          </a:r>
          <a:r>
            <a:rPr lang="en-US" sz="1400" b="1" baseline="0"/>
            <a:t> CHÍNH GẮN VIỀN CỔ GIỮA CỔ SAU</a:t>
          </a:r>
          <a:endParaRPr lang="en-US" sz="1400" b="1"/>
        </a:p>
      </xdr:txBody>
    </xdr:sp>
    <xdr:clientData/>
  </xdr:oneCellAnchor>
  <xdr:oneCellAnchor>
    <xdr:from>
      <xdr:col>1</xdr:col>
      <xdr:colOff>457200</xdr:colOff>
      <xdr:row>13</xdr:row>
      <xdr:rowOff>50800</xdr:rowOff>
    </xdr:from>
    <xdr:ext cx="4727769" cy="31149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C0F5654-DD40-ADDE-CE5F-5588CFD7A513}"/>
            </a:ext>
          </a:extLst>
        </xdr:cNvPr>
        <xdr:cNvSpPr txBox="1"/>
      </xdr:nvSpPr>
      <xdr:spPr>
        <a:xfrm>
          <a:off x="1071033" y="2442633"/>
          <a:ext cx="472776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NHÃN</a:t>
          </a:r>
          <a:r>
            <a:rPr lang="en-US" sz="1400" b="1" baseline="0"/>
            <a:t> CARE: GĂN SƯỜN TRÁI NGƯỜI MẶC, TỪ LAI TP LÊN 2"</a:t>
          </a:r>
          <a:endParaRPr lang="en-US" sz="1400" b="1"/>
        </a:p>
      </xdr:txBody>
    </xdr:sp>
    <xdr:clientData/>
  </xdr:oneCellAnchor>
  <xdr:oneCellAnchor>
    <xdr:from>
      <xdr:col>1</xdr:col>
      <xdr:colOff>495300</xdr:colOff>
      <xdr:row>30</xdr:row>
      <xdr:rowOff>152400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2AE758B-AF9F-68BD-CC38-A5B1C60A1721}"/>
            </a:ext>
          </a:extLst>
        </xdr:cNvPr>
        <xdr:cNvSpPr txBox="1"/>
      </xdr:nvSpPr>
      <xdr:spPr>
        <a:xfrm>
          <a:off x="1104900" y="56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514350</xdr:colOff>
      <xdr:row>30</xdr:row>
      <xdr:rowOff>44450</xdr:rowOff>
    </xdr:from>
    <xdr:ext cx="3483839" cy="31149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69EE425-5413-0F4F-00F9-78D71EC7CE4F}"/>
            </a:ext>
          </a:extLst>
        </xdr:cNvPr>
        <xdr:cNvSpPr txBox="1"/>
      </xdr:nvSpPr>
      <xdr:spPr>
        <a:xfrm>
          <a:off x="1123950" y="5568950"/>
          <a:ext cx="348383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CÁC</a:t>
          </a:r>
          <a:r>
            <a:rPr lang="en-US" sz="1400" b="1" baseline="0"/>
            <a:t> ĐƯỜNG MAY ĐỀU PHẢI KHÓA LẠI ĐẦU.</a:t>
          </a:r>
          <a:endParaRPr lang="en-US" sz="1400" b="1"/>
        </a:p>
      </xdr:txBody>
    </xdr:sp>
    <xdr:clientData/>
  </xdr:oneCellAnchor>
  <xdr:twoCellAnchor editAs="oneCell">
    <xdr:from>
      <xdr:col>0</xdr:col>
      <xdr:colOff>313268</xdr:colOff>
      <xdr:row>27</xdr:row>
      <xdr:rowOff>52916</xdr:rowOff>
    </xdr:from>
    <xdr:to>
      <xdr:col>8</xdr:col>
      <xdr:colOff>287867</xdr:colOff>
      <xdr:row>45</xdr:row>
      <xdr:rowOff>15609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BC4AEC-38E1-570E-E92E-330B92015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268" y="5132916"/>
          <a:ext cx="4851399" cy="3315493"/>
        </a:xfrm>
        <a:prstGeom prst="rect">
          <a:avLst/>
        </a:prstGeom>
      </xdr:spPr>
    </xdr:pic>
    <xdr:clientData/>
  </xdr:twoCellAnchor>
  <xdr:twoCellAnchor editAs="oneCell">
    <xdr:from>
      <xdr:col>1</xdr:col>
      <xdr:colOff>35982</xdr:colOff>
      <xdr:row>15</xdr:row>
      <xdr:rowOff>95459</xdr:rowOff>
    </xdr:from>
    <xdr:to>
      <xdr:col>4</xdr:col>
      <xdr:colOff>412750</xdr:colOff>
      <xdr:row>20</xdr:row>
      <xdr:rowOff>160955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905409-C2D4-4F15-D839-6842B71A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5582" y="2940259"/>
          <a:ext cx="2205568" cy="996829"/>
        </a:xfrm>
        <a:prstGeom prst="rect">
          <a:avLst/>
        </a:prstGeom>
      </xdr:spPr>
    </xdr:pic>
    <xdr:clientData/>
  </xdr:twoCellAnchor>
  <xdr:oneCellAnchor>
    <xdr:from>
      <xdr:col>0</xdr:col>
      <xdr:colOff>118533</xdr:colOff>
      <xdr:row>21</xdr:row>
      <xdr:rowOff>25400</xdr:rowOff>
    </xdr:from>
    <xdr:ext cx="2707536" cy="436786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5CD312A-12BF-EAD2-7A85-24A60AAAB998}"/>
            </a:ext>
          </a:extLst>
        </xdr:cNvPr>
        <xdr:cNvSpPr txBox="1"/>
      </xdr:nvSpPr>
      <xdr:spPr>
        <a:xfrm>
          <a:off x="118533" y="3987800"/>
          <a:ext cx="270753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NHÃN</a:t>
          </a:r>
          <a:r>
            <a:rPr lang="en-US" sz="1100" baseline="0"/>
            <a:t> CLIP ĐƯỢC GẮN VÀO CẠNH TRÁI TÚI </a:t>
          </a:r>
        </a:p>
        <a:p>
          <a:r>
            <a:rPr lang="en-US" sz="1100" baseline="0"/>
            <a:t>TRƯỚC KHI GẮN TÚI VÀO ÁO</a:t>
          </a:r>
          <a:endParaRPr lang="en-US" sz="1100"/>
        </a:p>
      </xdr:txBody>
    </xdr:sp>
    <xdr:clientData/>
  </xdr:oneCellAnchor>
  <xdr:twoCellAnchor editAs="oneCell">
    <xdr:from>
      <xdr:col>5</xdr:col>
      <xdr:colOff>474133</xdr:colOff>
      <xdr:row>15</xdr:row>
      <xdr:rowOff>160867</xdr:rowOff>
    </xdr:from>
    <xdr:to>
      <xdr:col>9</xdr:col>
      <xdr:colOff>273134</xdr:colOff>
      <xdr:row>26</xdr:row>
      <xdr:rowOff>177800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793C7B-A092-D01A-E0E5-C7BF1C8E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2133" y="3005667"/>
          <a:ext cx="2237401" cy="2065866"/>
        </a:xfrm>
        <a:prstGeom prst="rect">
          <a:avLst/>
        </a:prstGeom>
      </xdr:spPr>
    </xdr:pic>
    <xdr:clientData/>
  </xdr:twoCellAnchor>
  <xdr:oneCellAnchor>
    <xdr:from>
      <xdr:col>1</xdr:col>
      <xdr:colOff>465666</xdr:colOff>
      <xdr:row>42</xdr:row>
      <xdr:rowOff>25401</xdr:rowOff>
    </xdr:from>
    <xdr:ext cx="5029201" cy="1470146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704556C-A557-7596-6493-25230176E92D}"/>
            </a:ext>
          </a:extLst>
        </xdr:cNvPr>
        <xdr:cNvSpPr txBox="1"/>
      </xdr:nvSpPr>
      <xdr:spPr>
        <a:xfrm>
          <a:off x="1075266" y="7899401"/>
          <a:ext cx="5029201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1. BO TAY BO LAI VẢI</a:t>
          </a:r>
          <a:r>
            <a:rPr lang="en-US" sz="1100" baseline="0"/>
            <a:t> RIB 1X1.</a:t>
          </a:r>
        </a:p>
        <a:p>
          <a:r>
            <a:rPr lang="en-US" sz="1100" baseline="0"/>
            <a:t>2. TO BẢN MIỆNG TÚI 2.5CM. MAY MIỆNG TÚI TAM GIÁC. GẮN NHÃN CLIP DƯỚI MIỆNG TÚI 4CM.</a:t>
          </a:r>
        </a:p>
        <a:p>
          <a:r>
            <a:rPr lang="en-US" sz="1100" baseline="0"/>
            <a:t>3. ĐƯỜNG TRA BO TAY DIỄU VỀ THÂN 7MM.</a:t>
          </a:r>
        </a:p>
        <a:p>
          <a:r>
            <a:rPr lang="en-US" sz="1100" baseline="0"/>
            <a:t>4. LAI ÁO KANSAI 2KIM TO BẢN 2.5CM</a:t>
          </a:r>
        </a:p>
        <a:p>
          <a:r>
            <a:rPr lang="en-US" sz="1100" baseline="0"/>
            <a:t>5. VIỀN CỔ SAU VẢI CHÍNH SINGLE.</a:t>
          </a:r>
        </a:p>
        <a:p>
          <a:r>
            <a:rPr lang="en-US" sz="1100" baseline="0"/>
            <a:t>6. DIỄU VÒNG CỔ 1KIM</a:t>
          </a:r>
        </a:p>
        <a:p>
          <a:r>
            <a:rPr lang="en-US" sz="1100" baseline="0"/>
            <a:t>7. KHÓA ĐẦU CÁC ĐƯỜNG MAY.</a:t>
          </a:r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3</v>
    <v>8</v>
    <v>0</v>
    <v>6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G161"/>
  <sheetViews>
    <sheetView view="pageBreakPreview" zoomScale="40" zoomScaleNormal="40" zoomScaleSheetLayoutView="40" zoomScalePageLayoutView="24" workbookViewId="0">
      <selection activeCell="AC117" sqref="AC117"/>
    </sheetView>
  </sheetViews>
  <sheetFormatPr defaultColWidth="9.21875" defaultRowHeight="16.8"/>
  <cols>
    <col min="1" max="1" width="6.5546875" style="128" customWidth="1"/>
    <col min="2" max="2" width="24.5546875" style="128" customWidth="1"/>
    <col min="3" max="3" width="26" style="128" customWidth="1"/>
    <col min="4" max="4" width="42.109375" style="128" customWidth="1"/>
    <col min="5" max="5" width="27" style="128" customWidth="1"/>
    <col min="6" max="6" width="19.77734375" style="128" customWidth="1"/>
    <col min="7" max="7" width="19.77734375" style="129" customWidth="1"/>
    <col min="8" max="10" width="19.77734375" style="128" customWidth="1"/>
    <col min="11" max="11" width="19" style="128" customWidth="1"/>
    <col min="12" max="12" width="18.77734375" style="128" customWidth="1"/>
    <col min="13" max="14" width="15.77734375" style="128" customWidth="1"/>
    <col min="15" max="15" width="13.44140625" style="128" customWidth="1"/>
    <col min="16" max="16" width="26" style="128" customWidth="1"/>
    <col min="17" max="17" width="14.77734375" style="128" bestFit="1" customWidth="1"/>
    <col min="18" max="16384" width="9.21875" style="128"/>
  </cols>
  <sheetData>
    <row r="1" spans="1:16" s="52" customFormat="1" ht="40.049999999999997" customHeight="1">
      <c r="A1" s="95"/>
      <c r="B1" s="440"/>
      <c r="C1" s="441"/>
      <c r="D1" s="441"/>
      <c r="E1" s="441"/>
      <c r="F1" s="441"/>
      <c r="G1" s="441"/>
      <c r="H1" s="441"/>
      <c r="I1" s="441"/>
      <c r="J1" s="441"/>
      <c r="K1" s="441"/>
      <c r="L1" s="442"/>
      <c r="M1" s="421" t="s">
        <v>148</v>
      </c>
      <c r="N1" s="421" t="s">
        <v>148</v>
      </c>
      <c r="O1" s="426" t="s">
        <v>149</v>
      </c>
      <c r="P1" s="426"/>
    </row>
    <row r="2" spans="1:16" s="52" customFormat="1" ht="40.049999999999997" customHeight="1">
      <c r="A2" s="95"/>
      <c r="B2" s="443"/>
      <c r="C2" s="444"/>
      <c r="D2" s="444"/>
      <c r="E2" s="444"/>
      <c r="F2" s="444"/>
      <c r="G2" s="444"/>
      <c r="H2" s="444"/>
      <c r="I2" s="444"/>
      <c r="J2" s="444"/>
      <c r="K2" s="444"/>
      <c r="L2" s="445"/>
      <c r="M2" s="421" t="s">
        <v>150</v>
      </c>
      <c r="N2" s="421" t="s">
        <v>150</v>
      </c>
      <c r="O2" s="427" t="s">
        <v>151</v>
      </c>
      <c r="P2" s="427"/>
    </row>
    <row r="3" spans="1:16" s="52" customFormat="1" ht="40.049999999999997" customHeight="1" thickBot="1">
      <c r="A3" s="95"/>
      <c r="B3" s="446"/>
      <c r="C3" s="447"/>
      <c r="D3" s="447"/>
      <c r="E3" s="447"/>
      <c r="F3" s="447"/>
      <c r="G3" s="447"/>
      <c r="H3" s="447"/>
      <c r="I3" s="447"/>
      <c r="J3" s="447"/>
      <c r="K3" s="447"/>
      <c r="L3" s="448"/>
      <c r="M3" s="421" t="s">
        <v>152</v>
      </c>
      <c r="N3" s="421" t="s">
        <v>152</v>
      </c>
      <c r="O3" s="428" t="s">
        <v>155</v>
      </c>
      <c r="P3" s="426"/>
    </row>
    <row r="4" spans="1:16" s="54" customFormat="1" ht="33" customHeight="1">
      <c r="B4" s="53" t="s">
        <v>365</v>
      </c>
      <c r="G4" s="55"/>
      <c r="H4" s="429" t="s">
        <v>284</v>
      </c>
      <c r="I4" s="430"/>
      <c r="J4" s="430"/>
      <c r="K4" s="430"/>
      <c r="L4" s="431"/>
    </row>
    <row r="5" spans="1:16" s="54" customFormat="1" ht="33" customHeight="1">
      <c r="B5" s="56" t="s">
        <v>0</v>
      </c>
      <c r="C5" s="56"/>
      <c r="D5" s="53"/>
      <c r="F5" s="57"/>
      <c r="G5" s="193"/>
      <c r="H5" s="432"/>
      <c r="I5" s="433"/>
      <c r="J5" s="433"/>
      <c r="K5" s="433"/>
      <c r="L5" s="434"/>
    </row>
    <row r="6" spans="1:16" s="191" customFormat="1" ht="33" customHeight="1">
      <c r="B6" s="192" t="s">
        <v>39</v>
      </c>
      <c r="C6" s="192"/>
      <c r="D6" s="58" t="s">
        <v>285</v>
      </c>
      <c r="E6" s="188"/>
      <c r="F6" s="192"/>
      <c r="G6" s="193"/>
      <c r="H6" s="432"/>
      <c r="I6" s="433"/>
      <c r="J6" s="433"/>
      <c r="K6" s="433"/>
      <c r="L6" s="434"/>
      <c r="M6" s="193"/>
      <c r="N6" s="193"/>
      <c r="O6" s="193"/>
      <c r="P6" s="193"/>
    </row>
    <row r="7" spans="1:16" s="191" customFormat="1" ht="33" customHeight="1">
      <c r="B7" s="192" t="s">
        <v>40</v>
      </c>
      <c r="C7" s="192"/>
      <c r="D7" s="58" t="s">
        <v>263</v>
      </c>
      <c r="E7" s="58"/>
      <c r="F7" s="192"/>
      <c r="G7" s="193"/>
      <c r="H7" s="432"/>
      <c r="I7" s="433"/>
      <c r="J7" s="433"/>
      <c r="K7" s="433"/>
      <c r="L7" s="434"/>
      <c r="M7" s="193"/>
      <c r="N7"/>
      <c r="O7" s="193"/>
      <c r="P7" s="193"/>
    </row>
    <row r="8" spans="1:16" s="191" customFormat="1" ht="60.6" customHeight="1" thickBot="1">
      <c r="B8" s="192" t="s">
        <v>41</v>
      </c>
      <c r="C8" s="192"/>
      <c r="D8" s="438" t="s">
        <v>264</v>
      </c>
      <c r="E8" s="438"/>
      <c r="F8" s="438"/>
      <c r="G8" s="439"/>
      <c r="H8" s="435"/>
      <c r="I8" s="436"/>
      <c r="J8" s="436"/>
      <c r="K8" s="436"/>
      <c r="L8" s="437"/>
      <c r="M8" s="193"/>
      <c r="N8" s="193"/>
      <c r="O8" s="193"/>
      <c r="P8" s="193"/>
    </row>
    <row r="9" spans="1:16" s="69" customFormat="1" ht="32.4">
      <c r="B9" s="59" t="s">
        <v>1</v>
      </c>
      <c r="C9" s="59"/>
      <c r="D9" s="96" t="s">
        <v>232</v>
      </c>
      <c r="E9" s="60"/>
      <c r="F9" s="61"/>
      <c r="G9" s="62"/>
      <c r="H9" s="61"/>
      <c r="I9" s="61"/>
      <c r="J9" s="61"/>
      <c r="K9" s="61"/>
      <c r="L9" s="61"/>
      <c r="M9" s="61"/>
      <c r="N9" s="61"/>
      <c r="O9" s="61"/>
      <c r="P9" s="61"/>
    </row>
    <row r="10" spans="1:16" s="69" customFormat="1" ht="32.4">
      <c r="B10" s="63" t="s">
        <v>2</v>
      </c>
      <c r="C10" s="63"/>
      <c r="D10" s="64" t="s">
        <v>255</v>
      </c>
      <c r="E10" s="64"/>
      <c r="F10" s="64"/>
      <c r="G10" s="65"/>
      <c r="H10" s="64"/>
      <c r="I10" s="66" t="s">
        <v>42</v>
      </c>
      <c r="J10" s="66"/>
      <c r="K10" s="66"/>
      <c r="L10" s="66" t="s">
        <v>254</v>
      </c>
      <c r="M10" s="67"/>
      <c r="N10" s="67"/>
      <c r="O10" s="67"/>
      <c r="P10" s="67"/>
    </row>
    <row r="11" spans="1:16" s="69" customFormat="1" ht="72.45" customHeight="1">
      <c r="B11" s="66" t="s">
        <v>3</v>
      </c>
      <c r="C11" s="66"/>
      <c r="D11" s="422">
        <v>45483</v>
      </c>
      <c r="E11" s="423"/>
      <c r="F11" s="423"/>
      <c r="G11" s="68"/>
      <c r="H11" s="189"/>
      <c r="I11" s="66" t="s">
        <v>4</v>
      </c>
      <c r="J11" s="66"/>
      <c r="K11" s="66"/>
      <c r="L11" s="424" t="s">
        <v>266</v>
      </c>
      <c r="M11" s="424"/>
      <c r="N11" s="424"/>
      <c r="O11" s="424"/>
      <c r="P11" s="424"/>
    </row>
    <row r="12" spans="1:16" s="69" customFormat="1" ht="32.4">
      <c r="B12" s="66" t="s">
        <v>5</v>
      </c>
      <c r="C12" s="66"/>
      <c r="D12" s="70"/>
      <c r="E12" s="66"/>
      <c r="F12" s="66"/>
      <c r="G12" s="71"/>
      <c r="H12" s="190"/>
      <c r="I12" s="66" t="s">
        <v>36</v>
      </c>
      <c r="J12" s="66"/>
      <c r="L12" s="66" t="s">
        <v>252</v>
      </c>
      <c r="M12" s="66"/>
      <c r="N12" s="190"/>
      <c r="O12" s="190"/>
      <c r="P12" s="67"/>
    </row>
    <row r="13" spans="1:16" s="69" customFormat="1" ht="32.4">
      <c r="B13" s="425"/>
      <c r="C13" s="425"/>
      <c r="D13" s="425"/>
      <c r="E13" s="425"/>
      <c r="F13" s="425"/>
      <c r="G13" s="71"/>
      <c r="H13" s="190"/>
      <c r="I13" s="66" t="s">
        <v>6</v>
      </c>
      <c r="J13" s="66"/>
      <c r="K13" s="66"/>
      <c r="L13" s="66" t="s">
        <v>253</v>
      </c>
      <c r="M13" s="190"/>
      <c r="N13" s="67"/>
      <c r="O13" s="67"/>
      <c r="P13" s="190"/>
    </row>
    <row r="14" spans="1:16" s="69" customFormat="1" ht="32.4">
      <c r="B14" s="66" t="s">
        <v>46</v>
      </c>
      <c r="C14" s="66"/>
      <c r="D14" s="66" t="s">
        <v>7</v>
      </c>
      <c r="E14" s="66"/>
      <c r="F14" s="66"/>
      <c r="G14" s="72"/>
      <c r="H14" s="66"/>
      <c r="I14" s="66" t="s">
        <v>8</v>
      </c>
      <c r="J14" s="66"/>
      <c r="K14" s="66"/>
      <c r="L14" s="67" t="s">
        <v>172</v>
      </c>
      <c r="M14" s="67"/>
      <c r="N14" s="67"/>
      <c r="O14" s="67"/>
      <c r="P14" s="67"/>
    </row>
    <row r="15" spans="1:16" s="69" customFormat="1" ht="32.4">
      <c r="B15" s="73" t="s">
        <v>81</v>
      </c>
      <c r="C15" s="73"/>
      <c r="D15" s="73"/>
      <c r="E15" s="59"/>
      <c r="F15" s="59"/>
      <c r="G15" s="97"/>
      <c r="H15" s="59"/>
      <c r="I15" s="59"/>
      <c r="J15" s="59"/>
      <c r="K15" s="59"/>
      <c r="L15" s="59"/>
      <c r="M15" s="59"/>
      <c r="N15" s="59"/>
      <c r="O15" s="59"/>
      <c r="P15" s="59"/>
    </row>
    <row r="16" spans="1:16" s="98" customFormat="1" ht="18.75" customHeight="1"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</row>
    <row r="17" spans="2:24" s="224" customFormat="1" ht="91.8" customHeight="1">
      <c r="B17" s="220"/>
      <c r="C17" s="221" t="s">
        <v>89</v>
      </c>
      <c r="D17" s="221" t="s">
        <v>9</v>
      </c>
      <c r="E17" s="222" t="s">
        <v>72</v>
      </c>
      <c r="F17" s="222" t="s">
        <v>84</v>
      </c>
      <c r="G17" s="222" t="s">
        <v>76</v>
      </c>
      <c r="H17" s="222" t="s">
        <v>10</v>
      </c>
      <c r="I17" s="222" t="s">
        <v>73</v>
      </c>
      <c r="J17" s="222" t="s">
        <v>74</v>
      </c>
      <c r="K17" s="222" t="s">
        <v>366</v>
      </c>
      <c r="L17" s="222" t="s">
        <v>287</v>
      </c>
      <c r="M17" s="222" t="s">
        <v>288</v>
      </c>
      <c r="N17" s="222" t="s">
        <v>289</v>
      </c>
      <c r="O17" s="222"/>
      <c r="P17" s="223" t="s">
        <v>11</v>
      </c>
    </row>
    <row r="18" spans="2:24" s="224" customFormat="1" ht="91.8" customHeight="1">
      <c r="B18" s="225" t="s">
        <v>12</v>
      </c>
      <c r="C18" s="226"/>
      <c r="D18" s="342" t="s">
        <v>379</v>
      </c>
      <c r="E18" s="227"/>
      <c r="F18" s="228">
        <v>70</v>
      </c>
      <c r="G18" s="228">
        <v>232</v>
      </c>
      <c r="H18" s="228">
        <v>439</v>
      </c>
      <c r="I18" s="228">
        <v>425</v>
      </c>
      <c r="J18" s="228">
        <v>255</v>
      </c>
      <c r="K18" s="228">
        <v>71</v>
      </c>
      <c r="L18" s="228">
        <v>37</v>
      </c>
      <c r="M18" s="228">
        <v>23</v>
      </c>
      <c r="N18" s="228">
        <v>22</v>
      </c>
      <c r="O18" s="228"/>
      <c r="P18" s="229">
        <f>SUM(E18:O18)</f>
        <v>1574</v>
      </c>
    </row>
    <row r="19" spans="2:24" s="224" customFormat="1" ht="91.8" customHeight="1">
      <c r="B19" s="225" t="s">
        <v>80</v>
      </c>
      <c r="C19" s="226"/>
      <c r="D19" s="342" t="str">
        <f>D18</f>
        <v>Mineral Red</v>
      </c>
      <c r="E19" s="227"/>
      <c r="F19" s="228">
        <f>ROUND(F18*5%,0)</f>
        <v>4</v>
      </c>
      <c r="G19" s="228">
        <f t="shared" ref="G19:N19" si="0">ROUND(G18*5%,0)</f>
        <v>12</v>
      </c>
      <c r="H19" s="228">
        <f t="shared" si="0"/>
        <v>22</v>
      </c>
      <c r="I19" s="228">
        <f t="shared" si="0"/>
        <v>21</v>
      </c>
      <c r="J19" s="228">
        <f t="shared" si="0"/>
        <v>13</v>
      </c>
      <c r="K19" s="228">
        <f t="shared" si="0"/>
        <v>4</v>
      </c>
      <c r="L19" s="228">
        <f t="shared" si="0"/>
        <v>2</v>
      </c>
      <c r="M19" s="228">
        <f t="shared" si="0"/>
        <v>1</v>
      </c>
      <c r="N19" s="228">
        <f t="shared" si="0"/>
        <v>1</v>
      </c>
      <c r="O19" s="228"/>
      <c r="P19" s="229">
        <f>SUM(E19:O19)</f>
        <v>80</v>
      </c>
    </row>
    <row r="20" spans="2:24" s="224" customFormat="1" ht="91.8" customHeight="1">
      <c r="B20" s="225" t="s">
        <v>367</v>
      </c>
      <c r="C20" s="226"/>
      <c r="D20" s="342" t="str">
        <f>D19</f>
        <v>Mineral Red</v>
      </c>
      <c r="E20" s="227"/>
      <c r="F20" s="228"/>
      <c r="G20" s="228"/>
      <c r="H20" s="228">
        <v>2</v>
      </c>
      <c r="I20" s="228"/>
      <c r="J20" s="228"/>
      <c r="K20" s="228"/>
      <c r="L20" s="228"/>
      <c r="M20" s="228"/>
      <c r="N20" s="228"/>
      <c r="O20" s="228"/>
      <c r="P20" s="229">
        <f>SUM(E20:O20)</f>
        <v>2</v>
      </c>
    </row>
    <row r="21" spans="2:24" s="234" customFormat="1" ht="91.8" customHeight="1">
      <c r="B21" s="230" t="s">
        <v>13</v>
      </c>
      <c r="C21" s="231"/>
      <c r="D21" s="343" t="str">
        <f>+D19</f>
        <v>Mineral Red</v>
      </c>
      <c r="E21" s="232"/>
      <c r="F21" s="233">
        <f>SUM(F18:F20)</f>
        <v>74</v>
      </c>
      <c r="G21" s="233">
        <f t="shared" ref="G21:P21" si="1">SUM(G18:G20)</f>
        <v>244</v>
      </c>
      <c r="H21" s="233">
        <f t="shared" si="1"/>
        <v>463</v>
      </c>
      <c r="I21" s="233">
        <f t="shared" si="1"/>
        <v>446</v>
      </c>
      <c r="J21" s="233">
        <f t="shared" si="1"/>
        <v>268</v>
      </c>
      <c r="K21" s="233">
        <f t="shared" si="1"/>
        <v>75</v>
      </c>
      <c r="L21" s="233">
        <f t="shared" si="1"/>
        <v>39</v>
      </c>
      <c r="M21" s="233">
        <f t="shared" si="1"/>
        <v>24</v>
      </c>
      <c r="N21" s="233">
        <f t="shared" si="1"/>
        <v>23</v>
      </c>
      <c r="O21" s="233"/>
      <c r="P21" s="233">
        <f t="shared" si="1"/>
        <v>1656</v>
      </c>
    </row>
    <row r="22" spans="2:24" s="54" customFormat="1" ht="23.4" customHeight="1">
      <c r="B22" s="58"/>
      <c r="C22" s="58"/>
      <c r="D22" s="58"/>
      <c r="E22" s="100"/>
      <c r="F22" s="101"/>
      <c r="G22" s="101"/>
      <c r="H22" s="100"/>
      <c r="I22" s="100"/>
      <c r="J22" s="100"/>
      <c r="K22" s="100"/>
      <c r="L22" s="100"/>
      <c r="M22" s="100"/>
      <c r="N22" s="100"/>
      <c r="O22" s="100"/>
      <c r="P22" s="102"/>
    </row>
    <row r="23" spans="2:24" s="224" customFormat="1" ht="59.4" hidden="1">
      <c r="B23" s="220"/>
      <c r="C23" s="221" t="s">
        <v>89</v>
      </c>
      <c r="D23" s="221" t="s">
        <v>9</v>
      </c>
      <c r="E23" s="222" t="s">
        <v>72</v>
      </c>
      <c r="F23" s="222" t="s">
        <v>84</v>
      </c>
      <c r="G23" s="222" t="s">
        <v>76</v>
      </c>
      <c r="H23" s="222" t="s">
        <v>10</v>
      </c>
      <c r="I23" s="222" t="s">
        <v>73</v>
      </c>
      <c r="J23" s="222" t="s">
        <v>74</v>
      </c>
      <c r="K23" s="222" t="s">
        <v>75</v>
      </c>
      <c r="L23" s="222"/>
      <c r="M23" s="222"/>
      <c r="N23" s="222"/>
      <c r="O23" s="222"/>
      <c r="P23" s="223" t="s">
        <v>11</v>
      </c>
    </row>
    <row r="24" spans="2:24" s="224" customFormat="1" ht="124.2" hidden="1">
      <c r="B24" s="225" t="s">
        <v>12</v>
      </c>
      <c r="C24" s="226"/>
      <c r="D24" s="269" t="s">
        <v>226</v>
      </c>
      <c r="E24" s="227"/>
      <c r="F24" s="228"/>
      <c r="G24" s="228"/>
      <c r="H24" s="228">
        <v>0</v>
      </c>
      <c r="I24" s="228">
        <v>0</v>
      </c>
      <c r="J24" s="228"/>
      <c r="K24" s="228"/>
      <c r="L24" s="228"/>
      <c r="M24" s="228"/>
      <c r="N24" s="228"/>
      <c r="O24" s="228"/>
      <c r="P24" s="229">
        <f>SUM(E24:O24)</f>
        <v>0</v>
      </c>
    </row>
    <row r="25" spans="2:24" s="224" customFormat="1" ht="124.2" hidden="1">
      <c r="B25" s="225" t="s">
        <v>80</v>
      </c>
      <c r="C25" s="226"/>
      <c r="D25" s="270" t="str">
        <f>+D24</f>
        <v>OPTIC WHITE  -  SILVER LUREX</v>
      </c>
      <c r="E25" s="227"/>
      <c r="F25" s="228">
        <f>ROUNDUP(F24*5%,0)</f>
        <v>0</v>
      </c>
      <c r="G25" s="228">
        <f t="shared" ref="G25" si="2">ROUNDUP(G24*5%,0)</f>
        <v>0</v>
      </c>
      <c r="H25" s="228">
        <v>0</v>
      </c>
      <c r="I25" s="228">
        <v>0</v>
      </c>
      <c r="J25" s="228">
        <f t="shared" ref="J25:K25" si="3">ROUNDUP(J24*5%,0)</f>
        <v>0</v>
      </c>
      <c r="K25" s="228">
        <f t="shared" si="3"/>
        <v>0</v>
      </c>
      <c r="L25" s="228"/>
      <c r="M25" s="228"/>
      <c r="N25" s="228"/>
      <c r="O25" s="228"/>
      <c r="P25" s="229">
        <f>SUM(E25:O25)</f>
        <v>0</v>
      </c>
      <c r="X25" s="234"/>
    </row>
    <row r="26" spans="2:24" s="234" customFormat="1" ht="124.2" hidden="1">
      <c r="B26" s="230" t="s">
        <v>13</v>
      </c>
      <c r="C26" s="231"/>
      <c r="D26" s="271" t="str">
        <f>+D25</f>
        <v>OPTIC WHITE  -  SILVER LUREX</v>
      </c>
      <c r="E26" s="232"/>
      <c r="F26" s="233">
        <f>SUM(F24:F25)</f>
        <v>0</v>
      </c>
      <c r="G26" s="233">
        <f t="shared" ref="G26:K26" si="4">SUM(G24:G25)</f>
        <v>0</v>
      </c>
      <c r="H26" s="233">
        <f t="shared" si="4"/>
        <v>0</v>
      </c>
      <c r="I26" s="233">
        <f t="shared" si="4"/>
        <v>0</v>
      </c>
      <c r="J26" s="233">
        <f t="shared" si="4"/>
        <v>0</v>
      </c>
      <c r="K26" s="233">
        <f t="shared" si="4"/>
        <v>0</v>
      </c>
      <c r="L26" s="233"/>
      <c r="M26" s="233"/>
      <c r="N26" s="233"/>
      <c r="O26" s="233"/>
      <c r="P26" s="233">
        <f>SUM(P24:P25)</f>
        <v>0</v>
      </c>
    </row>
    <row r="27" spans="2:24" s="54" customFormat="1" ht="33.75" hidden="1" customHeight="1">
      <c r="B27" s="58"/>
      <c r="C27" s="58"/>
      <c r="D27" s="58"/>
      <c r="E27" s="100"/>
      <c r="F27" s="101"/>
      <c r="G27" s="101"/>
      <c r="H27" s="100"/>
      <c r="I27" s="100"/>
      <c r="J27" s="100"/>
      <c r="K27" s="100"/>
      <c r="L27" s="100"/>
      <c r="M27" s="100"/>
      <c r="N27" s="100"/>
      <c r="O27" s="100"/>
      <c r="P27" s="102"/>
    </row>
    <row r="28" spans="2:24" s="224" customFormat="1" ht="47.25" hidden="1" customHeight="1">
      <c r="B28" s="220"/>
      <c r="C28" s="221" t="s">
        <v>89</v>
      </c>
      <c r="D28" s="221" t="s">
        <v>9</v>
      </c>
      <c r="E28" s="222" t="s">
        <v>72</v>
      </c>
      <c r="F28" s="222" t="s">
        <v>84</v>
      </c>
      <c r="G28" s="222" t="s">
        <v>76</v>
      </c>
      <c r="H28" s="222" t="s">
        <v>10</v>
      </c>
      <c r="I28" s="222" t="s">
        <v>73</v>
      </c>
      <c r="J28" s="222" t="s">
        <v>74</v>
      </c>
      <c r="K28" s="222" t="s">
        <v>75</v>
      </c>
      <c r="L28" s="222"/>
      <c r="M28" s="222"/>
      <c r="N28" s="222"/>
      <c r="O28" s="222"/>
      <c r="P28" s="223" t="s">
        <v>11</v>
      </c>
    </row>
    <row r="29" spans="2:24" s="224" customFormat="1" ht="76.5" hidden="1" customHeight="1">
      <c r="B29" s="225" t="s">
        <v>12</v>
      </c>
      <c r="C29" s="226"/>
      <c r="D29" s="269" t="s">
        <v>227</v>
      </c>
      <c r="E29" s="227"/>
      <c r="F29" s="228">
        <v>0</v>
      </c>
      <c r="G29" s="228">
        <v>0</v>
      </c>
      <c r="H29" s="228">
        <v>0</v>
      </c>
      <c r="I29" s="228">
        <v>0</v>
      </c>
      <c r="J29" s="228"/>
      <c r="K29" s="228"/>
      <c r="L29" s="228"/>
      <c r="M29" s="228"/>
      <c r="N29" s="228"/>
      <c r="O29" s="228"/>
      <c r="P29" s="229">
        <f>SUM(E29:O29)</f>
        <v>0</v>
      </c>
    </row>
    <row r="30" spans="2:24" s="224" customFormat="1" ht="79.5" hidden="1" customHeight="1">
      <c r="B30" s="225" t="s">
        <v>80</v>
      </c>
      <c r="C30" s="226"/>
      <c r="D30" s="270" t="str">
        <f>+D29</f>
        <v>OPTIC WHITE  -  WHITE LUREX</v>
      </c>
      <c r="E30" s="227"/>
      <c r="F30" s="228">
        <f>ROUNDUP(F29*5%,0)</f>
        <v>0</v>
      </c>
      <c r="G30" s="228">
        <f t="shared" ref="G30:K30" si="5">ROUNDUP(G29*5%,0)</f>
        <v>0</v>
      </c>
      <c r="H30" s="228">
        <v>0</v>
      </c>
      <c r="I30" s="228">
        <v>0</v>
      </c>
      <c r="J30" s="228">
        <f t="shared" si="5"/>
        <v>0</v>
      </c>
      <c r="K30" s="228">
        <f t="shared" si="5"/>
        <v>0</v>
      </c>
      <c r="L30" s="228"/>
      <c r="M30" s="228"/>
      <c r="N30" s="228"/>
      <c r="O30" s="228"/>
      <c r="P30" s="229">
        <f>SUM(E30:O30)</f>
        <v>0</v>
      </c>
    </row>
    <row r="31" spans="2:24" s="234" customFormat="1" ht="90" hidden="1" customHeight="1">
      <c r="B31" s="230" t="s">
        <v>13</v>
      </c>
      <c r="C31" s="231"/>
      <c r="D31" s="271" t="str">
        <f>+D30</f>
        <v>OPTIC WHITE  -  WHITE LUREX</v>
      </c>
      <c r="E31" s="232"/>
      <c r="F31" s="233">
        <f>SUM(F29:F30)</f>
        <v>0</v>
      </c>
      <c r="G31" s="233">
        <f t="shared" ref="G31:K31" si="6">SUM(G29:G30)</f>
        <v>0</v>
      </c>
      <c r="H31" s="233">
        <f t="shared" si="6"/>
        <v>0</v>
      </c>
      <c r="I31" s="233">
        <f t="shared" si="6"/>
        <v>0</v>
      </c>
      <c r="J31" s="233">
        <f t="shared" si="6"/>
        <v>0</v>
      </c>
      <c r="K31" s="233">
        <f t="shared" si="6"/>
        <v>0</v>
      </c>
      <c r="L31" s="233"/>
      <c r="M31" s="233"/>
      <c r="N31" s="233"/>
      <c r="O31" s="233"/>
      <c r="P31" s="233">
        <f>SUM(P29:P30)</f>
        <v>0</v>
      </c>
    </row>
    <row r="32" spans="2:24" s="54" customFormat="1" ht="33.75" hidden="1" customHeight="1">
      <c r="B32" s="58"/>
      <c r="C32" s="58"/>
      <c r="D32" s="188"/>
      <c r="E32" s="100"/>
      <c r="F32" s="101"/>
      <c r="G32" s="101"/>
      <c r="H32" s="100"/>
      <c r="I32" s="100"/>
      <c r="J32" s="100"/>
      <c r="K32" s="100"/>
      <c r="L32" s="100"/>
      <c r="M32" s="100"/>
      <c r="N32" s="100"/>
      <c r="O32" s="100"/>
      <c r="P32" s="102"/>
    </row>
    <row r="33" spans="1:18" s="224" customFormat="1" ht="59.4" hidden="1">
      <c r="B33" s="220"/>
      <c r="C33" s="221" t="s">
        <v>89</v>
      </c>
      <c r="D33" s="268" t="s">
        <v>9</v>
      </c>
      <c r="E33" s="222" t="s">
        <v>72</v>
      </c>
      <c r="F33" s="222" t="s">
        <v>84</v>
      </c>
      <c r="G33" s="222" t="s">
        <v>76</v>
      </c>
      <c r="H33" s="222" t="s">
        <v>10</v>
      </c>
      <c r="I33" s="222" t="s">
        <v>73</v>
      </c>
      <c r="J33" s="222" t="s">
        <v>74</v>
      </c>
      <c r="K33" s="222" t="s">
        <v>75</v>
      </c>
      <c r="L33" s="222"/>
      <c r="M33" s="222"/>
      <c r="N33" s="222"/>
      <c r="O33" s="222"/>
      <c r="P33" s="223" t="s">
        <v>11</v>
      </c>
    </row>
    <row r="34" spans="1:18" s="224" customFormat="1" ht="124.2" hidden="1">
      <c r="B34" s="225" t="s">
        <v>12</v>
      </c>
      <c r="C34" s="226"/>
      <c r="D34" s="269" t="s">
        <v>228</v>
      </c>
      <c r="E34" s="227"/>
      <c r="F34" s="228"/>
      <c r="G34" s="228"/>
      <c r="H34" s="228">
        <v>0</v>
      </c>
      <c r="I34" s="228">
        <v>0</v>
      </c>
      <c r="J34" s="228"/>
      <c r="K34" s="228"/>
      <c r="L34" s="228"/>
      <c r="M34" s="228"/>
      <c r="N34" s="228"/>
      <c r="O34" s="228"/>
      <c r="P34" s="229">
        <f>SUM(E34:O34)</f>
        <v>0</v>
      </c>
    </row>
    <row r="35" spans="1:18" s="224" customFormat="1" ht="124.2" hidden="1">
      <c r="B35" s="225" t="s">
        <v>80</v>
      </c>
      <c r="C35" s="226"/>
      <c r="D35" s="270" t="str">
        <f>+D34</f>
        <v>OPTIC WHITE  -  NAVY LUREX</v>
      </c>
      <c r="E35" s="227"/>
      <c r="F35" s="228">
        <f>ROUNDUP(F34*5%,0)</f>
        <v>0</v>
      </c>
      <c r="G35" s="228">
        <f t="shared" ref="G35:K35" si="7">ROUNDUP(G34*5%,0)</f>
        <v>0</v>
      </c>
      <c r="H35" s="228">
        <v>0</v>
      </c>
      <c r="I35" s="228">
        <v>0</v>
      </c>
      <c r="J35" s="228">
        <f t="shared" si="7"/>
        <v>0</v>
      </c>
      <c r="K35" s="228">
        <f t="shared" si="7"/>
        <v>0</v>
      </c>
      <c r="L35" s="228"/>
      <c r="M35" s="228"/>
      <c r="N35" s="228"/>
      <c r="O35" s="228"/>
      <c r="P35" s="229">
        <f>SUM(E35:O35)</f>
        <v>0</v>
      </c>
    </row>
    <row r="36" spans="1:18" s="234" customFormat="1" ht="124.2" hidden="1">
      <c r="B36" s="230" t="s">
        <v>13</v>
      </c>
      <c r="C36" s="231"/>
      <c r="D36" s="271" t="str">
        <f>+D35</f>
        <v>OPTIC WHITE  -  NAVY LUREX</v>
      </c>
      <c r="E36" s="232"/>
      <c r="F36" s="233">
        <f>SUM(F34:F35)</f>
        <v>0</v>
      </c>
      <c r="G36" s="233">
        <f t="shared" ref="G36" si="8">SUM(G34:G35)</f>
        <v>0</v>
      </c>
      <c r="H36" s="233">
        <f t="shared" ref="H36" si="9">SUM(H34:H35)</f>
        <v>0</v>
      </c>
      <c r="I36" s="233">
        <f t="shared" ref="I36" si="10">SUM(I34:I35)</f>
        <v>0</v>
      </c>
      <c r="J36" s="233">
        <f t="shared" ref="J36" si="11">SUM(J34:J35)</f>
        <v>0</v>
      </c>
      <c r="K36" s="233">
        <f t="shared" ref="K36" si="12">SUM(K34:K35)</f>
        <v>0</v>
      </c>
      <c r="L36" s="233"/>
      <c r="M36" s="233"/>
      <c r="N36" s="233"/>
      <c r="O36" s="233"/>
      <c r="P36" s="233">
        <f>SUM(P34:P35)</f>
        <v>0</v>
      </c>
    </row>
    <row r="37" spans="1:18" s="54" customFormat="1" ht="33.75" hidden="1" customHeight="1">
      <c r="B37" s="58"/>
      <c r="C37" s="58"/>
      <c r="D37" s="58"/>
      <c r="E37" s="100"/>
      <c r="F37" s="101"/>
      <c r="G37" s="101"/>
      <c r="H37" s="100"/>
      <c r="I37" s="100"/>
      <c r="J37" s="100"/>
      <c r="K37" s="100"/>
      <c r="L37" s="266"/>
      <c r="M37" s="266"/>
      <c r="N37" s="266"/>
      <c r="O37" s="266"/>
      <c r="P37" s="102"/>
    </row>
    <row r="38" spans="1:18" s="224" customFormat="1" ht="47.25" hidden="1" customHeight="1">
      <c r="B38" s="220"/>
      <c r="C38" s="221" t="s">
        <v>89</v>
      </c>
      <c r="D38" s="221" t="s">
        <v>9</v>
      </c>
      <c r="E38" s="222" t="s">
        <v>72</v>
      </c>
      <c r="F38" s="222" t="s">
        <v>84</v>
      </c>
      <c r="G38" s="222" t="s">
        <v>76</v>
      </c>
      <c r="H38" s="222" t="s">
        <v>10</v>
      </c>
      <c r="I38" s="222" t="s">
        <v>73</v>
      </c>
      <c r="J38" s="222" t="s">
        <v>74</v>
      </c>
      <c r="K38" s="222" t="s">
        <v>75</v>
      </c>
      <c r="L38" s="453"/>
      <c r="M38" s="453"/>
      <c r="N38" s="453"/>
      <c r="O38" s="453"/>
      <c r="P38" s="223" t="s">
        <v>11</v>
      </c>
    </row>
    <row r="39" spans="1:18" s="224" customFormat="1" ht="55.95" hidden="1" customHeight="1">
      <c r="B39" s="225" t="s">
        <v>12</v>
      </c>
      <c r="C39" s="226"/>
      <c r="D39" s="269" t="s">
        <v>229</v>
      </c>
      <c r="E39" s="227"/>
      <c r="F39" s="228">
        <v>0</v>
      </c>
      <c r="G39" s="228">
        <v>0</v>
      </c>
      <c r="H39" s="228">
        <v>0</v>
      </c>
      <c r="I39" s="228">
        <v>0</v>
      </c>
      <c r="J39" s="228"/>
      <c r="K39" s="228"/>
      <c r="L39" s="453"/>
      <c r="M39" s="453"/>
      <c r="N39" s="453"/>
      <c r="O39" s="453"/>
      <c r="P39" s="229">
        <f>SUM(E39:O39)</f>
        <v>0</v>
      </c>
    </row>
    <row r="40" spans="1:18" s="224" customFormat="1" ht="55.95" hidden="1" customHeight="1">
      <c r="B40" s="225" t="s">
        <v>80</v>
      </c>
      <c r="C40" s="226"/>
      <c r="D40" s="270" t="str">
        <f>+D39</f>
        <v>GOLD FUSION</v>
      </c>
      <c r="E40" s="227"/>
      <c r="F40" s="228">
        <f>ROUNDUP(F39*5%,0)</f>
        <v>0</v>
      </c>
      <c r="G40" s="228">
        <f t="shared" ref="G40" si="13">ROUNDUP(G39*5%,0)</f>
        <v>0</v>
      </c>
      <c r="H40" s="228">
        <v>0</v>
      </c>
      <c r="I40" s="228">
        <v>0</v>
      </c>
      <c r="J40" s="228">
        <f t="shared" ref="J40" si="14">ROUNDUP(J39*5%,0)</f>
        <v>0</v>
      </c>
      <c r="K40" s="228">
        <f t="shared" ref="K40" si="15">ROUNDUP(K39*5%,0)</f>
        <v>0</v>
      </c>
      <c r="L40" s="453"/>
      <c r="M40" s="453"/>
      <c r="N40" s="453"/>
      <c r="O40" s="453"/>
      <c r="P40" s="229">
        <f>SUM(E40:O40)</f>
        <v>0</v>
      </c>
    </row>
    <row r="41" spans="1:18" s="234" customFormat="1" ht="54" hidden="1" customHeight="1">
      <c r="B41" s="230" t="s">
        <v>13</v>
      </c>
      <c r="C41" s="231"/>
      <c r="D41" s="271" t="str">
        <f>+D40</f>
        <v>GOLD FUSION</v>
      </c>
      <c r="E41" s="232"/>
      <c r="F41" s="233">
        <f>SUM(F39:F40)</f>
        <v>0</v>
      </c>
      <c r="G41" s="233">
        <f t="shared" ref="G41" si="16">SUM(G39:G40)</f>
        <v>0</v>
      </c>
      <c r="H41" s="228">
        <v>0</v>
      </c>
      <c r="I41" s="228">
        <v>0</v>
      </c>
      <c r="J41" s="233">
        <f t="shared" ref="J41" si="17">SUM(J39:J40)</f>
        <v>0</v>
      </c>
      <c r="K41" s="233">
        <f t="shared" ref="K41" si="18">SUM(K39:K40)</f>
        <v>0</v>
      </c>
      <c r="L41" s="453"/>
      <c r="M41" s="453"/>
      <c r="N41" s="453"/>
      <c r="O41" s="453"/>
      <c r="P41" s="233">
        <f>SUM(P39:P40)</f>
        <v>0</v>
      </c>
    </row>
    <row r="42" spans="1:18" s="54" customFormat="1" ht="33.75" hidden="1" customHeight="1">
      <c r="B42" s="58"/>
      <c r="C42" s="58"/>
      <c r="D42" s="58"/>
      <c r="E42" s="100"/>
      <c r="F42" s="101"/>
      <c r="G42" s="101"/>
      <c r="H42" s="100"/>
      <c r="I42" s="100"/>
      <c r="J42" s="100"/>
      <c r="K42" s="100"/>
      <c r="L42" s="266"/>
      <c r="M42" s="266"/>
      <c r="N42" s="266"/>
      <c r="O42" s="266"/>
      <c r="P42" s="102"/>
    </row>
    <row r="43" spans="1:18" s="235" customFormat="1" ht="57" customHeight="1">
      <c r="B43" s="236" t="s">
        <v>14</v>
      </c>
      <c r="C43" s="237"/>
      <c r="D43" s="236"/>
      <c r="E43" s="238"/>
      <c r="F43" s="239">
        <f t="shared" ref="F43:P43" si="19">+SUM(F21,F26,F31,F36,F41,)</f>
        <v>74</v>
      </c>
      <c r="G43" s="239">
        <f t="shared" si="19"/>
        <v>244</v>
      </c>
      <c r="H43" s="239">
        <f t="shared" si="19"/>
        <v>463</v>
      </c>
      <c r="I43" s="239">
        <f t="shared" si="19"/>
        <v>446</v>
      </c>
      <c r="J43" s="239">
        <f t="shared" si="19"/>
        <v>268</v>
      </c>
      <c r="K43" s="239">
        <f t="shared" si="19"/>
        <v>75</v>
      </c>
      <c r="L43" s="239">
        <f t="shared" si="19"/>
        <v>39</v>
      </c>
      <c r="M43" s="239">
        <f t="shared" si="19"/>
        <v>24</v>
      </c>
      <c r="N43" s="239">
        <f t="shared" si="19"/>
        <v>23</v>
      </c>
      <c r="O43" s="239"/>
      <c r="P43" s="239">
        <f t="shared" si="19"/>
        <v>1656</v>
      </c>
    </row>
    <row r="44" spans="1:18" s="103" customFormat="1" ht="20.25" customHeight="1">
      <c r="B44" s="104"/>
      <c r="C44" s="104"/>
      <c r="D44" s="105"/>
      <c r="E44" s="106"/>
      <c r="F44" s="107"/>
      <c r="G44" s="108"/>
      <c r="H44" s="109"/>
      <c r="I44" s="109"/>
      <c r="J44" s="109"/>
      <c r="K44" s="109"/>
      <c r="L44" s="110"/>
      <c r="M44" s="111"/>
      <c r="N44" s="107"/>
      <c r="O44" s="107"/>
      <c r="P44" s="107"/>
    </row>
    <row r="45" spans="1:18" s="115" customFormat="1" ht="33" customHeight="1" thickBot="1">
      <c r="B45" s="112" t="s">
        <v>175</v>
      </c>
      <c r="C45" s="116"/>
      <c r="D45" s="449" t="s">
        <v>225</v>
      </c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</row>
    <row r="46" spans="1:18" s="75" customFormat="1" ht="115.5" customHeight="1" thickBot="1">
      <c r="A46" s="458" t="s">
        <v>15</v>
      </c>
      <c r="B46" s="459"/>
      <c r="C46" s="459"/>
      <c r="D46" s="113" t="s">
        <v>16</v>
      </c>
      <c r="E46" s="113" t="s">
        <v>17</v>
      </c>
      <c r="F46" s="113" t="s">
        <v>18</v>
      </c>
      <c r="G46" s="114" t="s">
        <v>19</v>
      </c>
      <c r="H46" s="114" t="s">
        <v>20</v>
      </c>
      <c r="I46" s="114" t="s">
        <v>34</v>
      </c>
      <c r="J46" s="114" t="s">
        <v>208</v>
      </c>
      <c r="K46" s="114" t="s">
        <v>209</v>
      </c>
      <c r="L46" s="114" t="s">
        <v>210</v>
      </c>
      <c r="M46" s="114" t="s">
        <v>35</v>
      </c>
      <c r="N46" s="454" t="s">
        <v>48</v>
      </c>
      <c r="O46" s="455"/>
      <c r="P46" s="456"/>
    </row>
    <row r="47" spans="1:18" s="98" customFormat="1" ht="54">
      <c r="A47" s="261"/>
      <c r="B47" s="457" t="str">
        <f>$D$18</f>
        <v>Mineral Red</v>
      </c>
      <c r="C47" s="457"/>
      <c r="D47" s="457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3"/>
    </row>
    <row r="48" spans="1:18" s="69" customFormat="1" ht="263.39999999999998" customHeight="1">
      <c r="A48" s="219">
        <v>1</v>
      </c>
      <c r="B48" s="389" t="str">
        <f>L11</f>
        <v>SINGLE JERSEY 100% COTTON CM16/1_230GSM</v>
      </c>
      <c r="C48" s="389"/>
      <c r="D48" s="240" t="s">
        <v>256</v>
      </c>
      <c r="E48" s="296" t="s">
        <v>380</v>
      </c>
      <c r="F48" s="219" t="s">
        <v>10</v>
      </c>
      <c r="G48" s="241">
        <f>$P$21</f>
        <v>1656</v>
      </c>
      <c r="H48" s="219">
        <v>0.96</v>
      </c>
      <c r="I48" s="82">
        <f t="shared" ref="I48:I49" si="20">G48*H48</f>
        <v>1589.76</v>
      </c>
      <c r="J48" s="82">
        <f>I48*0.2%+(I48/30)*0.5-8</f>
        <v>21.675519999999999</v>
      </c>
      <c r="K48" s="82">
        <v>4</v>
      </c>
      <c r="L48" s="244"/>
      <c r="M48" s="182">
        <f>SUM(I48:L48)</f>
        <v>1615.43552</v>
      </c>
      <c r="N48" s="450" t="s">
        <v>382</v>
      </c>
      <c r="O48" s="451"/>
      <c r="P48" s="452"/>
      <c r="R48" s="183"/>
    </row>
    <row r="49" spans="1:18" s="69" customFormat="1" ht="283.2" customHeight="1">
      <c r="A49" s="219">
        <v>2</v>
      </c>
      <c r="B49" s="389" t="s">
        <v>267</v>
      </c>
      <c r="C49" s="389"/>
      <c r="D49" s="240" t="s">
        <v>262</v>
      </c>
      <c r="E49" s="296" t="str">
        <f>E48</f>
        <v>RED 17-1537</v>
      </c>
      <c r="F49" s="219" t="s">
        <v>10</v>
      </c>
      <c r="G49" s="241">
        <f>$P$21</f>
        <v>1656</v>
      </c>
      <c r="H49" s="219">
        <v>7.0000000000000007E-2</v>
      </c>
      <c r="I49" s="82">
        <f t="shared" si="20"/>
        <v>115.92000000000002</v>
      </c>
      <c r="J49" s="82">
        <f>I49*4.4%+(I49/30)*0.5</f>
        <v>7.0324800000000014</v>
      </c>
      <c r="K49" s="82">
        <v>0</v>
      </c>
      <c r="L49" s="244"/>
      <c r="M49" s="182">
        <f>SUM(I49:L49)</f>
        <v>122.95248000000002</v>
      </c>
      <c r="N49" s="450" t="s">
        <v>383</v>
      </c>
      <c r="O49" s="451"/>
      <c r="P49" s="452"/>
    </row>
    <row r="50" spans="1:18" s="98" customFormat="1" ht="54" hidden="1">
      <c r="A50" s="261"/>
      <c r="B50" s="457" t="str">
        <f>D18</f>
        <v>Mineral Red</v>
      </c>
      <c r="C50" s="457"/>
      <c r="D50" s="457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3"/>
    </row>
    <row r="51" spans="1:18" s="69" customFormat="1" ht="32.4" hidden="1">
      <c r="A51" s="219">
        <v>1</v>
      </c>
      <c r="B51" s="389" t="str">
        <f>B48</f>
        <v>SINGLE JERSEY 100% COTTON CM16/1_230GSM</v>
      </c>
      <c r="C51" s="389"/>
      <c r="D51" s="240" t="s">
        <v>47</v>
      </c>
      <c r="E51" s="240" t="s">
        <v>173</v>
      </c>
      <c r="F51" s="219" t="s">
        <v>10</v>
      </c>
      <c r="G51" s="241">
        <f>$P$26</f>
        <v>0</v>
      </c>
      <c r="H51" s="219">
        <v>0.96</v>
      </c>
      <c r="I51" s="82">
        <f t="shared" ref="I51:I52" si="21">G51*H51</f>
        <v>0</v>
      </c>
      <c r="J51" s="82">
        <f>I51*8.7%+(I51/30)*0.5+2</f>
        <v>2</v>
      </c>
      <c r="K51" s="82">
        <v>0</v>
      </c>
      <c r="L51" s="244"/>
      <c r="M51" s="182">
        <f>SUM(I51:L51)</f>
        <v>2</v>
      </c>
      <c r="N51" s="450" t="s">
        <v>211</v>
      </c>
      <c r="O51" s="451"/>
      <c r="P51" s="452"/>
      <c r="R51" s="183"/>
    </row>
    <row r="52" spans="1:18" s="69" customFormat="1" ht="32.4" hidden="1">
      <c r="A52" s="219">
        <v>2</v>
      </c>
      <c r="B52" s="389" t="s">
        <v>224</v>
      </c>
      <c r="C52" s="389"/>
      <c r="D52" s="240" t="s">
        <v>181</v>
      </c>
      <c r="E52" s="240" t="str">
        <f>E51</f>
        <v>PFD</v>
      </c>
      <c r="F52" s="219" t="s">
        <v>10</v>
      </c>
      <c r="G52" s="241">
        <f>$P$26</f>
        <v>0</v>
      </c>
      <c r="H52" s="219">
        <v>0.21</v>
      </c>
      <c r="I52" s="82">
        <f t="shared" si="21"/>
        <v>0</v>
      </c>
      <c r="J52" s="82">
        <f>I52*3.5%+(I52/30)*0.5+1</f>
        <v>1</v>
      </c>
      <c r="K52" s="82">
        <v>0</v>
      </c>
      <c r="L52" s="244"/>
      <c r="M52" s="182">
        <f>SUM(I52:L52)</f>
        <v>1</v>
      </c>
      <c r="N52" s="450" t="s">
        <v>211</v>
      </c>
      <c r="O52" s="451"/>
      <c r="P52" s="452"/>
    </row>
    <row r="53" spans="1:18" s="98" customFormat="1" ht="54" hidden="1">
      <c r="A53" s="261"/>
      <c r="B53" s="457" t="str">
        <f>$D$29</f>
        <v>OPTIC WHITE  -  WHITE LUREX</v>
      </c>
      <c r="C53" s="457"/>
      <c r="D53" s="457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263"/>
    </row>
    <row r="54" spans="1:18" s="69" customFormat="1" ht="32.4" hidden="1">
      <c r="A54" s="219">
        <v>1</v>
      </c>
      <c r="B54" s="389" t="str">
        <f>B51</f>
        <v>SINGLE JERSEY 100% COTTON CM16/1_230GSM</v>
      </c>
      <c r="C54" s="389"/>
      <c r="D54" s="240" t="s">
        <v>47</v>
      </c>
      <c r="E54" s="240" t="s">
        <v>173</v>
      </c>
      <c r="F54" s="219" t="s">
        <v>10</v>
      </c>
      <c r="G54" s="241">
        <f>$P$31</f>
        <v>0</v>
      </c>
      <c r="H54" s="219">
        <v>1.37</v>
      </c>
      <c r="I54" s="82">
        <f t="shared" ref="I54:I55" si="22">G54*H54</f>
        <v>0</v>
      </c>
      <c r="J54" s="82">
        <f>I54*6.6%+(I54/30)*0.5</f>
        <v>0</v>
      </c>
      <c r="K54" s="82">
        <v>0</v>
      </c>
      <c r="L54" s="244"/>
      <c r="M54" s="182">
        <f>SUM(I54:L54)</f>
        <v>0</v>
      </c>
      <c r="N54" s="450" t="s">
        <v>211</v>
      </c>
      <c r="O54" s="451"/>
      <c r="P54" s="452"/>
      <c r="R54" s="183"/>
    </row>
    <row r="55" spans="1:18" s="69" customFormat="1" ht="32.4" hidden="1">
      <c r="A55" s="219">
        <v>2</v>
      </c>
      <c r="B55" s="389" t="s">
        <v>224</v>
      </c>
      <c r="C55" s="389"/>
      <c r="D55" s="240" t="s">
        <v>181</v>
      </c>
      <c r="E55" s="240" t="str">
        <f>E54</f>
        <v>PFD</v>
      </c>
      <c r="F55" s="219" t="s">
        <v>10</v>
      </c>
      <c r="G55" s="241">
        <f>$P$31</f>
        <v>0</v>
      </c>
      <c r="H55" s="219">
        <v>0.2</v>
      </c>
      <c r="I55" s="82">
        <f t="shared" si="22"/>
        <v>0</v>
      </c>
      <c r="J55" s="82">
        <f>I55*4%+(I55/30)*0.5</f>
        <v>0</v>
      </c>
      <c r="K55" s="82">
        <v>0</v>
      </c>
      <c r="L55" s="244"/>
      <c r="M55" s="182">
        <f>SUM(I55:L55)</f>
        <v>0</v>
      </c>
      <c r="N55" s="450" t="s">
        <v>211</v>
      </c>
      <c r="O55" s="451"/>
      <c r="P55" s="452"/>
    </row>
    <row r="56" spans="1:18" s="98" customFormat="1" ht="54" hidden="1">
      <c r="A56" s="261"/>
      <c r="B56" s="457" t="str">
        <f>$D$34</f>
        <v>OPTIC WHITE  -  NAVY LUREX</v>
      </c>
      <c r="C56" s="457"/>
      <c r="D56" s="457"/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3"/>
    </row>
    <row r="57" spans="1:18" s="69" customFormat="1" ht="32.4" hidden="1">
      <c r="A57" s="219">
        <v>1</v>
      </c>
      <c r="B57" s="389" t="str">
        <f>B54</f>
        <v>SINGLE JERSEY 100% COTTON CM16/1_230GSM</v>
      </c>
      <c r="C57" s="389"/>
      <c r="D57" s="240" t="s">
        <v>47</v>
      </c>
      <c r="E57" s="240" t="s">
        <v>173</v>
      </c>
      <c r="F57" s="219" t="s">
        <v>10</v>
      </c>
      <c r="G57" s="241">
        <f>$P$36</f>
        <v>0</v>
      </c>
      <c r="H57" s="219">
        <v>0.96</v>
      </c>
      <c r="I57" s="82">
        <f t="shared" ref="I57:I58" si="23">G57*H57</f>
        <v>0</v>
      </c>
      <c r="J57" s="82">
        <f>I57*8.7%+(I57/30)*0.5+2</f>
        <v>2</v>
      </c>
      <c r="K57" s="82">
        <v>0</v>
      </c>
      <c r="L57" s="244"/>
      <c r="M57" s="182">
        <f>SUM(I57:L57)</f>
        <v>2</v>
      </c>
      <c r="N57" s="450" t="s">
        <v>211</v>
      </c>
      <c r="O57" s="451"/>
      <c r="P57" s="452"/>
      <c r="R57" s="183"/>
    </row>
    <row r="58" spans="1:18" s="69" customFormat="1" ht="32.4" hidden="1">
      <c r="A58" s="219">
        <v>2</v>
      </c>
      <c r="B58" s="389" t="s">
        <v>224</v>
      </c>
      <c r="C58" s="389"/>
      <c r="D58" s="240" t="s">
        <v>181</v>
      </c>
      <c r="E58" s="240" t="str">
        <f>E57</f>
        <v>PFD</v>
      </c>
      <c r="F58" s="219" t="s">
        <v>10</v>
      </c>
      <c r="G58" s="241">
        <f>$P$36</f>
        <v>0</v>
      </c>
      <c r="H58" s="219">
        <v>0.21</v>
      </c>
      <c r="I58" s="82">
        <f t="shared" si="23"/>
        <v>0</v>
      </c>
      <c r="J58" s="82">
        <f>I58*3.5%+(I58/30)*0.5+1</f>
        <v>1</v>
      </c>
      <c r="K58" s="82">
        <v>0</v>
      </c>
      <c r="L58" s="244"/>
      <c r="M58" s="182">
        <f>SUM(I58:L58)</f>
        <v>1</v>
      </c>
      <c r="N58" s="450" t="s">
        <v>211</v>
      </c>
      <c r="O58" s="451"/>
      <c r="P58" s="452"/>
    </row>
    <row r="59" spans="1:18" s="98" customFormat="1" ht="54" hidden="1">
      <c r="A59" s="261"/>
      <c r="B59" s="457" t="str">
        <f>$D$39</f>
        <v>GOLD FUSION</v>
      </c>
      <c r="C59" s="457"/>
      <c r="D59" s="457"/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3"/>
    </row>
    <row r="60" spans="1:18" s="69" customFormat="1" ht="32.4" hidden="1">
      <c r="A60" s="219">
        <v>1</v>
      </c>
      <c r="B60" s="389" t="str">
        <f>B57</f>
        <v>SINGLE JERSEY 100% COTTON CM16/1_230GSM</v>
      </c>
      <c r="C60" s="389"/>
      <c r="D60" s="240" t="s">
        <v>47</v>
      </c>
      <c r="E60" s="240" t="s">
        <v>173</v>
      </c>
      <c r="F60" s="219" t="s">
        <v>10</v>
      </c>
      <c r="G60" s="241">
        <f>$P$41</f>
        <v>0</v>
      </c>
      <c r="H60" s="219">
        <v>1.37</v>
      </c>
      <c r="I60" s="82">
        <f t="shared" ref="I60:I62" si="24">G60*H60</f>
        <v>0</v>
      </c>
      <c r="J60" s="82">
        <f>I60*6.6%+(I60/30)*0.5</f>
        <v>0</v>
      </c>
      <c r="K60" s="82">
        <v>0</v>
      </c>
      <c r="L60" s="244"/>
      <c r="M60" s="182">
        <f>SUM(I60:L60)</f>
        <v>0</v>
      </c>
      <c r="N60" s="450" t="s">
        <v>211</v>
      </c>
      <c r="O60" s="451"/>
      <c r="P60" s="452"/>
      <c r="R60" s="183"/>
    </row>
    <row r="61" spans="1:18" s="69" customFormat="1" ht="32.4" hidden="1">
      <c r="A61" s="219">
        <v>2</v>
      </c>
      <c r="B61" s="389" t="s">
        <v>180</v>
      </c>
      <c r="C61" s="389"/>
      <c r="D61" s="240" t="s">
        <v>181</v>
      </c>
      <c r="E61" s="240" t="str">
        <f>E60</f>
        <v>PFD</v>
      </c>
      <c r="F61" s="219" t="s">
        <v>10</v>
      </c>
      <c r="G61" s="241">
        <f>$P$41</f>
        <v>0</v>
      </c>
      <c r="H61" s="219">
        <v>0.2</v>
      </c>
      <c r="I61" s="82">
        <f t="shared" si="24"/>
        <v>0</v>
      </c>
      <c r="J61" s="82">
        <f>I61*4%+(I61/30)*0.5</f>
        <v>0</v>
      </c>
      <c r="K61" s="82">
        <v>0</v>
      </c>
      <c r="L61" s="244"/>
      <c r="M61" s="182">
        <f>SUM(I61:L61)</f>
        <v>0</v>
      </c>
      <c r="N61" s="450" t="s">
        <v>211</v>
      </c>
      <c r="O61" s="451"/>
      <c r="P61" s="452"/>
    </row>
    <row r="62" spans="1:18" s="69" customFormat="1" ht="99" hidden="1" customHeight="1">
      <c r="A62" s="219">
        <v>3</v>
      </c>
      <c r="B62" s="389" t="s">
        <v>248</v>
      </c>
      <c r="C62" s="389"/>
      <c r="D62" s="240" t="s">
        <v>249</v>
      </c>
      <c r="E62" s="296" t="str">
        <f>E61</f>
        <v>PFD</v>
      </c>
      <c r="F62" s="219" t="s">
        <v>10</v>
      </c>
      <c r="G62" s="241">
        <f>$P$21</f>
        <v>1656</v>
      </c>
      <c r="H62" s="219">
        <v>0.02</v>
      </c>
      <c r="I62" s="82">
        <f t="shared" si="24"/>
        <v>33.119999999999997</v>
      </c>
      <c r="J62" s="82">
        <f>I62*4.4%+(I62/30)*0.5</f>
        <v>2.00928</v>
      </c>
      <c r="K62" s="82">
        <v>0</v>
      </c>
      <c r="L62" s="244"/>
      <c r="M62" s="182">
        <f>SUM(I62:L62)</f>
        <v>35.129279999999994</v>
      </c>
      <c r="N62" s="450"/>
      <c r="O62" s="451"/>
      <c r="P62" s="452"/>
    </row>
    <row r="63" spans="1:18" s="115" customFormat="1" ht="33" thickBot="1">
      <c r="B63" s="112" t="s">
        <v>21</v>
      </c>
      <c r="C63" s="116"/>
      <c r="D63" s="116"/>
      <c r="E63" s="116"/>
      <c r="G63" s="117"/>
      <c r="P63" s="118"/>
    </row>
    <row r="64" spans="1:18" s="121" customFormat="1" ht="79.5" customHeight="1">
      <c r="A64" s="412" t="s">
        <v>22</v>
      </c>
      <c r="B64" s="413"/>
      <c r="C64" s="413"/>
      <c r="D64" s="413"/>
      <c r="E64" s="414"/>
      <c r="F64" s="119" t="s">
        <v>43</v>
      </c>
      <c r="G64" s="119" t="s">
        <v>23</v>
      </c>
      <c r="H64" s="416" t="s">
        <v>38</v>
      </c>
      <c r="I64" s="417"/>
      <c r="J64" s="120" t="s">
        <v>18</v>
      </c>
      <c r="K64" s="119" t="s">
        <v>44</v>
      </c>
      <c r="L64" s="119" t="s">
        <v>24</v>
      </c>
      <c r="M64" s="187" t="s">
        <v>25</v>
      </c>
      <c r="N64" s="187" t="s">
        <v>26</v>
      </c>
      <c r="O64" s="187" t="s">
        <v>27</v>
      </c>
      <c r="P64" s="187" t="s">
        <v>28</v>
      </c>
    </row>
    <row r="65" spans="1:19" s="121" customFormat="1" ht="32.4" hidden="1" customHeight="1">
      <c r="A65" s="76">
        <v>1</v>
      </c>
      <c r="B65" s="393" t="s">
        <v>37</v>
      </c>
      <c r="C65" s="394"/>
      <c r="D65" s="394"/>
      <c r="E65" s="395"/>
      <c r="F65" s="77" t="s">
        <v>173</v>
      </c>
      <c r="G65" s="184"/>
      <c r="H65" s="396">
        <v>0</v>
      </c>
      <c r="I65" s="397"/>
      <c r="J65" s="204" t="s">
        <v>29</v>
      </c>
      <c r="K65" s="241">
        <v>10</v>
      </c>
      <c r="L65" s="80">
        <f>175/5000</f>
        <v>3.5000000000000003E-2</v>
      </c>
      <c r="M65" s="81">
        <f t="shared" ref="M65:M95" si="25">K65*L65</f>
        <v>0.35000000000000003</v>
      </c>
      <c r="N65" s="186"/>
      <c r="O65" s="83">
        <f>ROUNDUP(SUM(M65:N65),0)</f>
        <v>1</v>
      </c>
      <c r="P65" s="277" t="s">
        <v>212</v>
      </c>
      <c r="Q65" s="398" t="s">
        <v>213</v>
      </c>
      <c r="R65" s="398"/>
      <c r="S65" s="121" t="str">
        <f>$D$18</f>
        <v>Mineral Red</v>
      </c>
    </row>
    <row r="66" spans="1:19" s="121" customFormat="1" ht="32.4" hidden="1" customHeight="1">
      <c r="A66" s="76">
        <v>1</v>
      </c>
      <c r="B66" s="393" t="s">
        <v>37</v>
      </c>
      <c r="C66" s="394"/>
      <c r="D66" s="394"/>
      <c r="E66" s="395"/>
      <c r="F66" s="77" t="s">
        <v>174</v>
      </c>
      <c r="G66" s="184"/>
      <c r="H66" s="396" t="str">
        <f>$D$24</f>
        <v>OPTIC WHITE  -  SILVER LUREX</v>
      </c>
      <c r="I66" s="397"/>
      <c r="J66" s="204" t="s">
        <v>29</v>
      </c>
      <c r="K66" s="241">
        <v>10</v>
      </c>
      <c r="L66" s="80">
        <f>175/5000</f>
        <v>3.5000000000000003E-2</v>
      </c>
      <c r="M66" s="81">
        <f t="shared" si="25"/>
        <v>0.35000000000000003</v>
      </c>
      <c r="N66" s="186"/>
      <c r="O66" s="83">
        <f>ROUNDUP(SUM(M66:N66),0)</f>
        <v>1</v>
      </c>
      <c r="P66" s="278"/>
      <c r="Q66" s="398"/>
      <c r="R66" s="398"/>
      <c r="S66" s="121" t="str">
        <f>$D$24</f>
        <v>OPTIC WHITE  -  SILVER LUREX</v>
      </c>
    </row>
    <row r="67" spans="1:19" s="121" customFormat="1" ht="32.4" hidden="1" customHeight="1">
      <c r="A67" s="76">
        <v>1</v>
      </c>
      <c r="B67" s="393" t="s">
        <v>37</v>
      </c>
      <c r="C67" s="394"/>
      <c r="D67" s="394"/>
      <c r="E67" s="395"/>
      <c r="F67" s="77" t="s">
        <v>174</v>
      </c>
      <c r="G67" s="184"/>
      <c r="H67" s="396" t="str">
        <f>$D$29</f>
        <v>OPTIC WHITE  -  WHITE LUREX</v>
      </c>
      <c r="I67" s="397"/>
      <c r="J67" s="204" t="s">
        <v>29</v>
      </c>
      <c r="K67" s="241">
        <v>10</v>
      </c>
      <c r="L67" s="80">
        <f t="shared" ref="L67:L69" si="26">175/5000</f>
        <v>3.5000000000000003E-2</v>
      </c>
      <c r="M67" s="81">
        <f t="shared" ref="M67:M68" si="27">K67*L67</f>
        <v>0.35000000000000003</v>
      </c>
      <c r="N67" s="186"/>
      <c r="O67" s="83">
        <f t="shared" ref="O67:O68" si="28">ROUNDUP(SUM(M67:N67),0)</f>
        <v>1</v>
      </c>
      <c r="P67" s="278"/>
      <c r="Q67" s="398"/>
      <c r="R67" s="398"/>
      <c r="S67" s="121" t="str">
        <f>$D$29</f>
        <v>OPTIC WHITE  -  WHITE LUREX</v>
      </c>
    </row>
    <row r="68" spans="1:19" s="121" customFormat="1" ht="32.4" hidden="1" customHeight="1">
      <c r="A68" s="76">
        <v>1</v>
      </c>
      <c r="B68" s="393" t="s">
        <v>37</v>
      </c>
      <c r="C68" s="394"/>
      <c r="D68" s="394"/>
      <c r="E68" s="395"/>
      <c r="F68" s="77" t="s">
        <v>174</v>
      </c>
      <c r="G68" s="184"/>
      <c r="H68" s="396" t="str">
        <f>$D$34</f>
        <v>OPTIC WHITE  -  NAVY LUREX</v>
      </c>
      <c r="I68" s="397"/>
      <c r="J68" s="204" t="s">
        <v>29</v>
      </c>
      <c r="K68" s="241">
        <v>10</v>
      </c>
      <c r="L68" s="80">
        <f t="shared" si="26"/>
        <v>3.5000000000000003E-2</v>
      </c>
      <c r="M68" s="81">
        <f t="shared" si="27"/>
        <v>0.35000000000000003</v>
      </c>
      <c r="N68" s="186"/>
      <c r="O68" s="83">
        <f t="shared" si="28"/>
        <v>1</v>
      </c>
      <c r="P68" s="278"/>
      <c r="Q68" s="398"/>
      <c r="R68" s="398"/>
      <c r="S68" s="121" t="str">
        <f>$D$34</f>
        <v>OPTIC WHITE  -  NAVY LUREX</v>
      </c>
    </row>
    <row r="69" spans="1:19" s="121" customFormat="1" ht="32.4" hidden="1" customHeight="1">
      <c r="A69" s="76">
        <v>1</v>
      </c>
      <c r="B69" s="393" t="b">
        <f>E48=D18</f>
        <v>0</v>
      </c>
      <c r="C69" s="394"/>
      <c r="D69" s="394"/>
      <c r="E69" s="395"/>
      <c r="F69" s="77" t="s">
        <v>173</v>
      </c>
      <c r="G69" s="184" t="s">
        <v>176</v>
      </c>
      <c r="H69" s="396" t="str">
        <f>$D$39</f>
        <v>GOLD FUSION</v>
      </c>
      <c r="I69" s="397"/>
      <c r="J69" s="204" t="s">
        <v>29</v>
      </c>
      <c r="K69" s="241">
        <v>10</v>
      </c>
      <c r="L69" s="80">
        <f t="shared" si="26"/>
        <v>3.5000000000000003E-2</v>
      </c>
      <c r="M69" s="81">
        <f t="shared" ref="M69:M70" si="29">K69*L69</f>
        <v>0.35000000000000003</v>
      </c>
      <c r="N69" s="186"/>
      <c r="O69" s="83">
        <f t="shared" ref="O69:O70" si="30">ROUNDUP(SUM(M69:N69),0)</f>
        <v>1</v>
      </c>
      <c r="P69" s="278"/>
      <c r="Q69" s="398"/>
      <c r="R69" s="398"/>
      <c r="S69" s="121" t="str">
        <f>$D$39</f>
        <v>GOLD FUSION</v>
      </c>
    </row>
    <row r="70" spans="1:19" s="121" customFormat="1" ht="46.05" customHeight="1">
      <c r="A70" s="76">
        <v>1</v>
      </c>
      <c r="B70" s="400" t="s">
        <v>37</v>
      </c>
      <c r="C70" s="401"/>
      <c r="D70" s="401"/>
      <c r="E70" s="402"/>
      <c r="F70" s="306" t="str">
        <f>+H70</f>
        <v>Mineral Red</v>
      </c>
      <c r="G70" s="184" t="s">
        <v>368</v>
      </c>
      <c r="H70" s="410" t="str">
        <f>$D$18</f>
        <v>Mineral Red</v>
      </c>
      <c r="I70" s="411"/>
      <c r="J70" s="204" t="s">
        <v>29</v>
      </c>
      <c r="K70" s="241">
        <f>+$P$43</f>
        <v>1656</v>
      </c>
      <c r="L70" s="80">
        <f>160/4500</f>
        <v>3.5555555555555556E-2</v>
      </c>
      <c r="M70" s="304">
        <f t="shared" si="29"/>
        <v>58.88</v>
      </c>
      <c r="N70" s="186"/>
      <c r="O70" s="83">
        <f t="shared" si="30"/>
        <v>59</v>
      </c>
      <c r="P70" s="297" t="s">
        <v>369</v>
      </c>
      <c r="Q70" s="398" t="s">
        <v>214</v>
      </c>
      <c r="R70" s="398"/>
    </row>
    <row r="71" spans="1:19" s="121" customFormat="1" ht="59.55" hidden="1" customHeight="1">
      <c r="A71" s="76">
        <v>2</v>
      </c>
      <c r="B71" s="400" t="s">
        <v>182</v>
      </c>
      <c r="C71" s="401"/>
      <c r="D71" s="401"/>
      <c r="E71" s="402"/>
      <c r="F71" s="306">
        <f>H71</f>
        <v>0</v>
      </c>
      <c r="G71" s="184"/>
      <c r="H71" s="410">
        <v>0</v>
      </c>
      <c r="I71" s="411"/>
      <c r="J71" s="204" t="s">
        <v>29</v>
      </c>
      <c r="K71" s="241">
        <v>6</v>
      </c>
      <c r="L71" s="80">
        <v>0.05</v>
      </c>
      <c r="M71" s="304">
        <f t="shared" si="25"/>
        <v>0.30000000000000004</v>
      </c>
      <c r="N71" s="186"/>
      <c r="O71" s="83">
        <f t="shared" ref="O71:O88" si="31">ROUNDUP(SUM(M71:N71),0)</f>
        <v>1</v>
      </c>
      <c r="P71" s="297"/>
      <c r="Q71" s="398" t="s">
        <v>214</v>
      </c>
      <c r="R71" s="398"/>
    </row>
    <row r="72" spans="1:19" s="121" customFormat="1" ht="106.05" hidden="1" customHeight="1">
      <c r="A72" s="76">
        <v>2</v>
      </c>
      <c r="B72" s="393" t="s">
        <v>182</v>
      </c>
      <c r="C72" s="394"/>
      <c r="D72" s="394"/>
      <c r="E72" s="395"/>
      <c r="F72" s="77" t="str">
        <f>H72</f>
        <v>OPTIC WHITE  -  SILVER LUREX</v>
      </c>
      <c r="G72" s="184"/>
      <c r="H72" s="396" t="str">
        <f>$D$24</f>
        <v>OPTIC WHITE  -  SILVER LUREX</v>
      </c>
      <c r="I72" s="397"/>
      <c r="J72" s="204" t="s">
        <v>29</v>
      </c>
      <c r="K72" s="241">
        <v>10</v>
      </c>
      <c r="L72" s="80">
        <f>20/4500</f>
        <v>4.4444444444444444E-3</v>
      </c>
      <c r="M72" s="81">
        <f t="shared" si="25"/>
        <v>4.4444444444444446E-2</v>
      </c>
      <c r="N72" s="186"/>
      <c r="O72" s="83">
        <f t="shared" ref="O72:O76" si="32">ROUNDUP(SUM(M72:N72),0)</f>
        <v>1</v>
      </c>
      <c r="P72" s="278"/>
      <c r="Q72" s="398"/>
      <c r="R72" s="398"/>
    </row>
    <row r="73" spans="1:19" s="121" customFormat="1" ht="106.05" hidden="1" customHeight="1">
      <c r="A73" s="76">
        <v>2</v>
      </c>
      <c r="B73" s="393" t="s">
        <v>182</v>
      </c>
      <c r="C73" s="394"/>
      <c r="D73" s="394"/>
      <c r="E73" s="395"/>
      <c r="F73" s="77" t="str">
        <f>H73</f>
        <v>OPTIC WHITE  -  WHITE LUREX</v>
      </c>
      <c r="G73" s="184"/>
      <c r="H73" s="396" t="str">
        <f>$D$29</f>
        <v>OPTIC WHITE  -  WHITE LUREX</v>
      </c>
      <c r="I73" s="397"/>
      <c r="J73" s="204" t="s">
        <v>29</v>
      </c>
      <c r="K73" s="241">
        <v>10</v>
      </c>
      <c r="L73" s="80">
        <f>20/4500</f>
        <v>4.4444444444444444E-3</v>
      </c>
      <c r="M73" s="81">
        <f t="shared" si="25"/>
        <v>4.4444444444444446E-2</v>
      </c>
      <c r="N73" s="186"/>
      <c r="O73" s="83">
        <f t="shared" ref="O73" si="33">ROUNDUP(SUM(M73:N73),0)</f>
        <v>1</v>
      </c>
      <c r="P73" s="278"/>
      <c r="Q73" s="398" t="s">
        <v>214</v>
      </c>
      <c r="R73" s="398"/>
    </row>
    <row r="74" spans="1:19" s="121" customFormat="1" ht="106.05" hidden="1" customHeight="1">
      <c r="A74" s="76">
        <v>2</v>
      </c>
      <c r="B74" s="393" t="s">
        <v>182</v>
      </c>
      <c r="C74" s="394"/>
      <c r="D74" s="394"/>
      <c r="E74" s="395"/>
      <c r="F74" s="77" t="str">
        <f>H74</f>
        <v>OPTIC WHITE  -  NAVY LUREX</v>
      </c>
      <c r="G74" s="184"/>
      <c r="H74" s="396" t="str">
        <f>$D$34</f>
        <v>OPTIC WHITE  -  NAVY LUREX</v>
      </c>
      <c r="I74" s="397"/>
      <c r="J74" s="204" t="s">
        <v>29</v>
      </c>
      <c r="K74" s="241">
        <v>10</v>
      </c>
      <c r="L74" s="80">
        <f>20/4500</f>
        <v>4.4444444444444444E-3</v>
      </c>
      <c r="M74" s="81">
        <f t="shared" ref="M74:M75" si="34">K74*L74</f>
        <v>4.4444444444444446E-2</v>
      </c>
      <c r="N74" s="186"/>
      <c r="O74" s="83">
        <f t="shared" si="32"/>
        <v>1</v>
      </c>
      <c r="P74" s="278"/>
      <c r="Q74" s="398" t="s">
        <v>214</v>
      </c>
      <c r="R74" s="398"/>
    </row>
    <row r="75" spans="1:19" s="121" customFormat="1" ht="52.95" hidden="1" customHeight="1">
      <c r="A75" s="76">
        <v>2</v>
      </c>
      <c r="B75" s="393" t="s">
        <v>182</v>
      </c>
      <c r="C75" s="394"/>
      <c r="D75" s="394"/>
      <c r="E75" s="395"/>
      <c r="F75" s="77" t="str">
        <f>H75</f>
        <v>GOLD FUSION</v>
      </c>
      <c r="G75" s="184"/>
      <c r="H75" s="396" t="str">
        <f>$D$39</f>
        <v>GOLD FUSION</v>
      </c>
      <c r="I75" s="397"/>
      <c r="J75" s="204" t="s">
        <v>29</v>
      </c>
      <c r="K75" s="241">
        <v>10</v>
      </c>
      <c r="L75" s="80">
        <f>20/4500</f>
        <v>4.4444444444444444E-3</v>
      </c>
      <c r="M75" s="81">
        <f t="shared" si="34"/>
        <v>4.4444444444444446E-2</v>
      </c>
      <c r="N75" s="186"/>
      <c r="O75" s="83">
        <f t="shared" ref="O75" si="35">ROUNDUP(SUM(M75:N75),0)</f>
        <v>1</v>
      </c>
      <c r="P75" s="278"/>
      <c r="Q75" s="398"/>
      <c r="R75" s="398"/>
    </row>
    <row r="76" spans="1:19" s="121" customFormat="1" ht="46.05" customHeight="1">
      <c r="A76" s="76">
        <v>3</v>
      </c>
      <c r="B76" s="400" t="s">
        <v>204</v>
      </c>
      <c r="C76" s="401"/>
      <c r="D76" s="401"/>
      <c r="E76" s="402"/>
      <c r="F76" s="306" t="s">
        <v>247</v>
      </c>
      <c r="G76" s="344"/>
      <c r="H76" s="410" t="str">
        <f>$D$18</f>
        <v>Mineral Red</v>
      </c>
      <c r="I76" s="411"/>
      <c r="J76" s="204" t="s">
        <v>29</v>
      </c>
      <c r="K76" s="241">
        <f>+$P$43</f>
        <v>1656</v>
      </c>
      <c r="L76" s="80">
        <v>4.4444444444444447E-4</v>
      </c>
      <c r="M76" s="304">
        <f t="shared" ref="M76:M78" si="36">K76*L76</f>
        <v>0.73599999999999999</v>
      </c>
      <c r="N76" s="186"/>
      <c r="O76" s="83">
        <f t="shared" si="32"/>
        <v>1</v>
      </c>
      <c r="P76" s="344" t="s">
        <v>384</v>
      </c>
      <c r="Q76" s="398" t="s">
        <v>215</v>
      </c>
      <c r="R76" s="398"/>
    </row>
    <row r="77" spans="1:19" s="121" customFormat="1" ht="32.4" hidden="1" customHeight="1">
      <c r="A77" s="76">
        <v>3</v>
      </c>
      <c r="B77" s="393" t="s">
        <v>204</v>
      </c>
      <c r="C77" s="394"/>
      <c r="D77" s="394"/>
      <c r="E77" s="395"/>
      <c r="F77" s="77" t="s">
        <v>174</v>
      </c>
      <c r="G77" s="184"/>
      <c r="H77" s="396" t="str">
        <f>$D$24</f>
        <v>OPTIC WHITE  -  SILVER LUREX</v>
      </c>
      <c r="I77" s="397"/>
      <c r="J77" s="204" t="s">
        <v>30</v>
      </c>
      <c r="K77" s="241">
        <v>10</v>
      </c>
      <c r="L77" s="80">
        <f>10/4500</f>
        <v>2.2222222222222222E-3</v>
      </c>
      <c r="M77" s="81">
        <f t="shared" si="36"/>
        <v>2.2222222222222223E-2</v>
      </c>
      <c r="N77" s="186"/>
      <c r="O77" s="83">
        <f t="shared" ref="O77:O79" si="37">ROUNDUP(SUM(M77:N77),0)</f>
        <v>1</v>
      </c>
      <c r="P77" s="278"/>
      <c r="Q77" s="398"/>
      <c r="R77" s="398"/>
    </row>
    <row r="78" spans="1:19" s="121" customFormat="1" ht="32.4" hidden="1" customHeight="1">
      <c r="A78" s="76">
        <v>3</v>
      </c>
      <c r="B78" s="393" t="s">
        <v>204</v>
      </c>
      <c r="C78" s="394"/>
      <c r="D78" s="394"/>
      <c r="E78" s="395"/>
      <c r="F78" s="77" t="s">
        <v>174</v>
      </c>
      <c r="G78" s="184"/>
      <c r="H78" s="396" t="str">
        <f>$D$29</f>
        <v>OPTIC WHITE  -  WHITE LUREX</v>
      </c>
      <c r="I78" s="397"/>
      <c r="J78" s="204" t="s">
        <v>30</v>
      </c>
      <c r="K78" s="241">
        <v>10</v>
      </c>
      <c r="L78" s="80">
        <f>10/4500</f>
        <v>2.2222222222222222E-3</v>
      </c>
      <c r="M78" s="81">
        <f t="shared" si="36"/>
        <v>2.2222222222222223E-2</v>
      </c>
      <c r="N78" s="186"/>
      <c r="O78" s="83">
        <f t="shared" ref="O78" si="38">ROUNDUP(SUM(M78:N78),0)</f>
        <v>1</v>
      </c>
      <c r="P78" s="278"/>
      <c r="Q78" s="398" t="s">
        <v>215</v>
      </c>
      <c r="R78" s="398"/>
    </row>
    <row r="79" spans="1:19" s="121" customFormat="1" ht="32.4" hidden="1" customHeight="1">
      <c r="A79" s="76">
        <v>3</v>
      </c>
      <c r="B79" s="393" t="s">
        <v>204</v>
      </c>
      <c r="C79" s="394"/>
      <c r="D79" s="394"/>
      <c r="E79" s="395"/>
      <c r="F79" s="77" t="s">
        <v>174</v>
      </c>
      <c r="G79" s="184"/>
      <c r="H79" s="396" t="str">
        <f>$D$34</f>
        <v>OPTIC WHITE  -  NAVY LUREX</v>
      </c>
      <c r="I79" s="397"/>
      <c r="J79" s="204" t="s">
        <v>30</v>
      </c>
      <c r="K79" s="241">
        <v>10</v>
      </c>
      <c r="L79" s="80">
        <f>10/4500</f>
        <v>2.2222222222222222E-3</v>
      </c>
      <c r="M79" s="81">
        <f t="shared" ref="M79:M80" si="39">K79*L79</f>
        <v>2.2222222222222223E-2</v>
      </c>
      <c r="N79" s="186"/>
      <c r="O79" s="83">
        <f t="shared" si="37"/>
        <v>1</v>
      </c>
      <c r="P79" s="278"/>
      <c r="Q79" s="398" t="s">
        <v>215</v>
      </c>
      <c r="R79" s="398"/>
    </row>
    <row r="80" spans="1:19" s="121" customFormat="1" ht="22.5" hidden="1" customHeight="1">
      <c r="A80" s="76">
        <v>3</v>
      </c>
      <c r="B80" s="393" t="s">
        <v>204</v>
      </c>
      <c r="C80" s="394"/>
      <c r="D80" s="394"/>
      <c r="E80" s="395"/>
      <c r="F80" s="77" t="s">
        <v>174</v>
      </c>
      <c r="G80" s="184"/>
      <c r="H80" s="396" t="str">
        <f>$D$39</f>
        <v>GOLD FUSION</v>
      </c>
      <c r="I80" s="397"/>
      <c r="J80" s="204" t="s">
        <v>30</v>
      </c>
      <c r="K80" s="241">
        <v>10</v>
      </c>
      <c r="L80" s="80">
        <f>10/4500</f>
        <v>2.2222222222222222E-3</v>
      </c>
      <c r="M80" s="81">
        <f t="shared" si="39"/>
        <v>2.2222222222222223E-2</v>
      </c>
      <c r="N80" s="186"/>
      <c r="O80" s="83">
        <f t="shared" ref="O80" si="40">ROUNDUP(SUM(M80:N80),0)</f>
        <v>1</v>
      </c>
      <c r="P80" s="278"/>
      <c r="Q80" s="398"/>
      <c r="R80" s="398"/>
    </row>
    <row r="81" spans="1:18" s="121" customFormat="1" ht="51" hidden="1" customHeight="1">
      <c r="A81" s="76">
        <v>4</v>
      </c>
      <c r="B81" s="460" t="s">
        <v>201</v>
      </c>
      <c r="C81" s="460"/>
      <c r="D81" s="460"/>
      <c r="E81" s="460"/>
      <c r="F81" s="306" t="s">
        <v>184</v>
      </c>
      <c r="G81" s="184"/>
      <c r="H81" s="410">
        <v>0</v>
      </c>
      <c r="I81" s="411"/>
      <c r="J81" s="204" t="s">
        <v>251</v>
      </c>
      <c r="K81" s="204">
        <v>6</v>
      </c>
      <c r="L81" s="80">
        <v>1</v>
      </c>
      <c r="M81" s="81">
        <f>K81*L81</f>
        <v>6</v>
      </c>
      <c r="N81" s="186"/>
      <c r="O81" s="83">
        <f>ROUNDUP(SUM(M81:N81),0)</f>
        <v>6</v>
      </c>
      <c r="P81" s="297"/>
      <c r="Q81" s="398" t="s">
        <v>222</v>
      </c>
      <c r="R81" s="398" t="s">
        <v>219</v>
      </c>
    </row>
    <row r="82" spans="1:18" s="121" customFormat="1" ht="48" hidden="1" customHeight="1">
      <c r="A82" s="76">
        <v>5</v>
      </c>
      <c r="B82" s="460" t="s">
        <v>257</v>
      </c>
      <c r="C82" s="460"/>
      <c r="D82" s="460"/>
      <c r="E82" s="460"/>
      <c r="F82" s="306" t="s">
        <v>184</v>
      </c>
      <c r="G82" s="184"/>
      <c r="H82" s="410">
        <f>H81</f>
        <v>0</v>
      </c>
      <c r="I82" s="411"/>
      <c r="J82" s="204" t="s">
        <v>251</v>
      </c>
      <c r="K82" s="204">
        <v>6</v>
      </c>
      <c r="L82" s="80">
        <v>1</v>
      </c>
      <c r="M82" s="81">
        <f>K82*L82</f>
        <v>6</v>
      </c>
      <c r="N82" s="186"/>
      <c r="O82" s="83">
        <f>ROUNDUP(SUM(M82:N82),0)</f>
        <v>6</v>
      </c>
      <c r="P82" s="297"/>
      <c r="Q82" s="398" t="s">
        <v>222</v>
      </c>
      <c r="R82" s="398" t="s">
        <v>219</v>
      </c>
    </row>
    <row r="83" spans="1:18" s="121" customFormat="1" ht="51" customHeight="1">
      <c r="A83" s="76">
        <v>6</v>
      </c>
      <c r="B83" s="400" t="s">
        <v>358</v>
      </c>
      <c r="C83" s="401"/>
      <c r="D83" s="401"/>
      <c r="E83" s="402"/>
      <c r="F83" s="306" t="s">
        <v>183</v>
      </c>
      <c r="G83" s="184"/>
      <c r="H83" s="410" t="str">
        <f>$D$18</f>
        <v>Mineral Red</v>
      </c>
      <c r="I83" s="411"/>
      <c r="J83" s="204" t="s">
        <v>30</v>
      </c>
      <c r="K83" s="241">
        <f>+$P$43</f>
        <v>1656</v>
      </c>
      <c r="L83" s="80">
        <v>1</v>
      </c>
      <c r="M83" s="81">
        <f t="shared" si="25"/>
        <v>1656</v>
      </c>
      <c r="N83" s="186"/>
      <c r="O83" s="83">
        <f t="shared" ref="O83" si="41">ROUNDUP(SUM(M83:N83),0)</f>
        <v>1656</v>
      </c>
      <c r="P83" s="297" t="s">
        <v>370</v>
      </c>
      <c r="Q83" s="398" t="s">
        <v>220</v>
      </c>
      <c r="R83" s="398" t="s">
        <v>216</v>
      </c>
    </row>
    <row r="84" spans="1:18" s="121" customFormat="1" ht="54" hidden="1" customHeight="1">
      <c r="A84" s="76">
        <v>2</v>
      </c>
      <c r="B84" s="403" t="s">
        <v>233</v>
      </c>
      <c r="C84" s="404"/>
      <c r="D84" s="404"/>
      <c r="E84" s="405"/>
      <c r="F84" s="77" t="s">
        <v>183</v>
      </c>
      <c r="G84" s="184"/>
      <c r="H84" s="396">
        <v>0</v>
      </c>
      <c r="I84" s="397"/>
      <c r="J84" s="204" t="s">
        <v>30</v>
      </c>
      <c r="K84" s="241">
        <v>10</v>
      </c>
      <c r="L84" s="80">
        <v>1</v>
      </c>
      <c r="M84" s="81">
        <f t="shared" si="25"/>
        <v>10</v>
      </c>
      <c r="N84" s="186"/>
      <c r="O84" s="83">
        <f t="shared" ref="O84:O86" si="42">ROUNDUP(SUM(M84:N84),0)</f>
        <v>10</v>
      </c>
      <c r="P84" s="279"/>
      <c r="Q84" s="398" t="s">
        <v>217</v>
      </c>
      <c r="R84" s="398" t="s">
        <v>217</v>
      </c>
    </row>
    <row r="85" spans="1:18" s="121" customFormat="1" ht="54" hidden="1" customHeight="1">
      <c r="A85" s="76">
        <v>4</v>
      </c>
      <c r="B85" s="393" t="s">
        <v>189</v>
      </c>
      <c r="C85" s="394"/>
      <c r="D85" s="394"/>
      <c r="E85" s="395"/>
      <c r="F85" s="77" t="s">
        <v>183</v>
      </c>
      <c r="G85" s="184"/>
      <c r="H85" s="396" t="str">
        <f>$D$29</f>
        <v>OPTIC WHITE  -  WHITE LUREX</v>
      </c>
      <c r="I85" s="397"/>
      <c r="J85" s="204" t="s">
        <v>30</v>
      </c>
      <c r="K85" s="241">
        <v>10</v>
      </c>
      <c r="L85" s="80">
        <v>1</v>
      </c>
      <c r="M85" s="81">
        <f t="shared" si="25"/>
        <v>10</v>
      </c>
      <c r="N85" s="186"/>
      <c r="O85" s="83">
        <f t="shared" ref="O85" si="43">ROUNDUP(SUM(M85:N85),0)</f>
        <v>10</v>
      </c>
      <c r="P85" s="278"/>
      <c r="Q85" s="398" t="s">
        <v>220</v>
      </c>
      <c r="R85" s="398" t="s">
        <v>216</v>
      </c>
    </row>
    <row r="86" spans="1:18" s="121" customFormat="1" ht="54" hidden="1" customHeight="1">
      <c r="A86" s="76">
        <v>4</v>
      </c>
      <c r="B86" s="393" t="s">
        <v>189</v>
      </c>
      <c r="C86" s="394"/>
      <c r="D86" s="394"/>
      <c r="E86" s="395"/>
      <c r="F86" s="77" t="s">
        <v>183</v>
      </c>
      <c r="G86" s="184"/>
      <c r="H86" s="396" t="str">
        <f>$D$34</f>
        <v>OPTIC WHITE  -  NAVY LUREX</v>
      </c>
      <c r="I86" s="397"/>
      <c r="J86" s="204" t="s">
        <v>30</v>
      </c>
      <c r="K86" s="241">
        <v>10</v>
      </c>
      <c r="L86" s="80">
        <v>1</v>
      </c>
      <c r="M86" s="81">
        <f t="shared" ref="M86:M87" si="44">K86*L86</f>
        <v>10</v>
      </c>
      <c r="N86" s="186"/>
      <c r="O86" s="83">
        <f t="shared" si="42"/>
        <v>10</v>
      </c>
      <c r="P86" s="278"/>
      <c r="Q86" s="398" t="s">
        <v>220</v>
      </c>
      <c r="R86" s="398" t="s">
        <v>216</v>
      </c>
    </row>
    <row r="87" spans="1:18" s="121" customFormat="1" ht="19.5" hidden="1" customHeight="1">
      <c r="A87" s="76">
        <v>4</v>
      </c>
      <c r="B87" s="393" t="s">
        <v>189</v>
      </c>
      <c r="C87" s="394"/>
      <c r="D87" s="394"/>
      <c r="E87" s="395"/>
      <c r="F87" s="77" t="s">
        <v>183</v>
      </c>
      <c r="G87" s="184"/>
      <c r="H87" s="396" t="str">
        <f>$D$39</f>
        <v>GOLD FUSION</v>
      </c>
      <c r="I87" s="397"/>
      <c r="J87" s="204" t="s">
        <v>30</v>
      </c>
      <c r="K87" s="241">
        <v>10</v>
      </c>
      <c r="L87" s="80">
        <v>1</v>
      </c>
      <c r="M87" s="81">
        <f t="shared" si="44"/>
        <v>10</v>
      </c>
      <c r="N87" s="186"/>
      <c r="O87" s="83">
        <f t="shared" ref="O87" si="45">ROUNDUP(SUM(M87:N87),0)</f>
        <v>10</v>
      </c>
      <c r="P87" s="278"/>
      <c r="Q87" s="398" t="s">
        <v>217</v>
      </c>
      <c r="R87" s="398" t="s">
        <v>217</v>
      </c>
    </row>
    <row r="88" spans="1:18" s="121" customFormat="1" ht="43.5" customHeight="1">
      <c r="A88" s="76">
        <v>7</v>
      </c>
      <c r="B88" s="418" t="s">
        <v>359</v>
      </c>
      <c r="C88" s="419"/>
      <c r="D88" s="419"/>
      <c r="E88" s="420"/>
      <c r="F88" s="306" t="s">
        <v>184</v>
      </c>
      <c r="G88" s="184"/>
      <c r="H88" s="410" t="str">
        <f>$D$18</f>
        <v>Mineral Red</v>
      </c>
      <c r="I88" s="411"/>
      <c r="J88" s="204" t="s">
        <v>30</v>
      </c>
      <c r="K88" s="241">
        <f>+$P$43</f>
        <v>1656</v>
      </c>
      <c r="L88" s="80">
        <v>1</v>
      </c>
      <c r="M88" s="81">
        <f t="shared" si="25"/>
        <v>1656</v>
      </c>
      <c r="N88" s="186"/>
      <c r="O88" s="83">
        <f t="shared" si="31"/>
        <v>1656</v>
      </c>
      <c r="P88" s="297" t="s">
        <v>371</v>
      </c>
      <c r="Q88" s="398" t="s">
        <v>221</v>
      </c>
      <c r="R88" s="398" t="s">
        <v>218</v>
      </c>
    </row>
    <row r="89" spans="1:18" s="121" customFormat="1" ht="54" hidden="1" customHeight="1">
      <c r="A89" s="76">
        <v>5</v>
      </c>
      <c r="B89" s="393" t="s">
        <v>187</v>
      </c>
      <c r="C89" s="394"/>
      <c r="D89" s="394"/>
      <c r="E89" s="395"/>
      <c r="F89" s="77" t="s">
        <v>184</v>
      </c>
      <c r="G89" s="184"/>
      <c r="H89" s="396" t="str">
        <f>$D$24</f>
        <v>OPTIC WHITE  -  SILVER LUREX</v>
      </c>
      <c r="I89" s="397"/>
      <c r="J89" s="204" t="s">
        <v>30</v>
      </c>
      <c r="K89" s="241">
        <v>10</v>
      </c>
      <c r="L89" s="80">
        <v>1</v>
      </c>
      <c r="M89" s="81">
        <f t="shared" si="25"/>
        <v>10</v>
      </c>
      <c r="N89" s="186"/>
      <c r="O89" s="83">
        <f t="shared" ref="O89:O93" si="46">ROUNDUP(SUM(M89:N89),0)</f>
        <v>10</v>
      </c>
      <c r="P89" s="278"/>
      <c r="Q89" s="398" t="s">
        <v>217</v>
      </c>
      <c r="R89" s="398" t="s">
        <v>217</v>
      </c>
    </row>
    <row r="90" spans="1:18" s="121" customFormat="1" ht="54" hidden="1" customHeight="1">
      <c r="A90" s="76">
        <v>5</v>
      </c>
      <c r="B90" s="393" t="s">
        <v>187</v>
      </c>
      <c r="C90" s="394"/>
      <c r="D90" s="394"/>
      <c r="E90" s="395"/>
      <c r="F90" s="77" t="s">
        <v>184</v>
      </c>
      <c r="G90" s="184"/>
      <c r="H90" s="396" t="str">
        <f>$D$29</f>
        <v>OPTIC WHITE  -  WHITE LUREX</v>
      </c>
      <c r="I90" s="397"/>
      <c r="J90" s="204" t="s">
        <v>30</v>
      </c>
      <c r="K90" s="241">
        <v>10</v>
      </c>
      <c r="L90" s="80">
        <v>1</v>
      </c>
      <c r="M90" s="81">
        <f t="shared" ref="M90" si="47">K90*L90</f>
        <v>10</v>
      </c>
      <c r="N90" s="186"/>
      <c r="O90" s="83">
        <f t="shared" si="46"/>
        <v>10</v>
      </c>
      <c r="P90" s="278"/>
      <c r="Q90" s="398" t="s">
        <v>221</v>
      </c>
      <c r="R90" s="398" t="s">
        <v>218</v>
      </c>
    </row>
    <row r="91" spans="1:18" s="121" customFormat="1" ht="54" hidden="1" customHeight="1">
      <c r="A91" s="76">
        <v>5</v>
      </c>
      <c r="B91" s="403" t="s">
        <v>187</v>
      </c>
      <c r="C91" s="404"/>
      <c r="D91" s="404"/>
      <c r="E91" s="405"/>
      <c r="F91" s="77" t="s">
        <v>184</v>
      </c>
      <c r="G91" s="184"/>
      <c r="H91" s="396" t="str">
        <f>$D$34</f>
        <v>OPTIC WHITE  -  NAVY LUREX</v>
      </c>
      <c r="I91" s="397"/>
      <c r="J91" s="204" t="s">
        <v>30</v>
      </c>
      <c r="K91" s="241">
        <v>10</v>
      </c>
      <c r="L91" s="80">
        <v>1</v>
      </c>
      <c r="M91" s="81">
        <f>K91*L91</f>
        <v>10</v>
      </c>
      <c r="N91" s="186"/>
      <c r="O91" s="83">
        <f>ROUNDUP(SUM(M91:N91),0)</f>
        <v>10</v>
      </c>
      <c r="P91" s="278"/>
      <c r="Q91" s="398" t="s">
        <v>217</v>
      </c>
      <c r="R91" s="398" t="s">
        <v>217</v>
      </c>
    </row>
    <row r="92" spans="1:18" s="121" customFormat="1" ht="54" hidden="1" customHeight="1">
      <c r="A92" s="76"/>
      <c r="B92" s="393" t="s">
        <v>187</v>
      </c>
      <c r="C92" s="394"/>
      <c r="D92" s="394"/>
      <c r="E92" s="395"/>
      <c r="F92" s="77" t="s">
        <v>184</v>
      </c>
      <c r="G92" s="184"/>
      <c r="H92" s="396" t="str">
        <f>$D$39</f>
        <v>GOLD FUSION</v>
      </c>
      <c r="I92" s="397"/>
      <c r="J92" s="204" t="s">
        <v>30</v>
      </c>
      <c r="K92" s="241">
        <v>10</v>
      </c>
      <c r="L92" s="80">
        <v>1</v>
      </c>
      <c r="M92" s="81">
        <f>K92*L92</f>
        <v>10</v>
      </c>
      <c r="N92" s="186"/>
      <c r="O92" s="83">
        <f>ROUNDUP(SUM(M92:N92),0)</f>
        <v>10</v>
      </c>
      <c r="P92" s="278"/>
      <c r="Q92" s="267"/>
      <c r="R92" s="267"/>
    </row>
    <row r="93" spans="1:18" s="121" customFormat="1" ht="32.4">
      <c r="A93" s="76">
        <v>6</v>
      </c>
      <c r="B93" s="398" t="s">
        <v>360</v>
      </c>
      <c r="C93" s="398"/>
      <c r="D93" s="398"/>
      <c r="E93" s="398"/>
      <c r="F93" s="77" t="s">
        <v>247</v>
      </c>
      <c r="G93" s="184"/>
      <c r="H93" s="410" t="str">
        <f>$D$18</f>
        <v>Mineral Red</v>
      </c>
      <c r="I93" s="411"/>
      <c r="J93" s="204" t="s">
        <v>30</v>
      </c>
      <c r="K93" s="241">
        <f>+$P$43</f>
        <v>1656</v>
      </c>
      <c r="L93" s="80">
        <v>1</v>
      </c>
      <c r="M93" s="81">
        <f t="shared" si="25"/>
        <v>1656</v>
      </c>
      <c r="N93" s="186"/>
      <c r="O93" s="83">
        <f t="shared" si="46"/>
        <v>1656</v>
      </c>
      <c r="P93" s="297" t="s">
        <v>371</v>
      </c>
      <c r="Q93" s="398" t="s">
        <v>222</v>
      </c>
      <c r="R93" s="398" t="s">
        <v>219</v>
      </c>
    </row>
    <row r="94" spans="1:18" s="121" customFormat="1" ht="54" hidden="1">
      <c r="A94" s="76">
        <v>6</v>
      </c>
      <c r="B94" s="403" t="s">
        <v>201</v>
      </c>
      <c r="C94" s="404"/>
      <c r="D94" s="404"/>
      <c r="E94" s="405"/>
      <c r="F94" s="77" t="s">
        <v>184</v>
      </c>
      <c r="G94" s="184"/>
      <c r="H94" s="396" t="str">
        <f>$D$24</f>
        <v>OPTIC WHITE  -  SILVER LUREX</v>
      </c>
      <c r="I94" s="397"/>
      <c r="J94" s="204" t="s">
        <v>30</v>
      </c>
      <c r="K94" s="241">
        <v>10</v>
      </c>
      <c r="L94" s="80">
        <v>1</v>
      </c>
      <c r="M94" s="81">
        <f t="shared" si="25"/>
        <v>10</v>
      </c>
      <c r="N94" s="186"/>
      <c r="O94" s="83">
        <f t="shared" ref="O94:O96" si="48">ROUNDUP(SUM(M94:N94),0)</f>
        <v>10</v>
      </c>
      <c r="P94" s="278"/>
      <c r="Q94" s="398"/>
      <c r="R94" s="398"/>
    </row>
    <row r="95" spans="1:18" s="121" customFormat="1" ht="54" hidden="1">
      <c r="A95" s="76">
        <v>6</v>
      </c>
      <c r="B95" s="389" t="s">
        <v>201</v>
      </c>
      <c r="C95" s="389"/>
      <c r="D95" s="389"/>
      <c r="E95" s="389"/>
      <c r="F95" s="77" t="s">
        <v>184</v>
      </c>
      <c r="G95" s="184"/>
      <c r="H95" s="396" t="str">
        <f>$D$29</f>
        <v>OPTIC WHITE  -  WHITE LUREX</v>
      </c>
      <c r="I95" s="397"/>
      <c r="J95" s="204" t="s">
        <v>30</v>
      </c>
      <c r="K95" s="241">
        <v>10</v>
      </c>
      <c r="L95" s="80">
        <v>1</v>
      </c>
      <c r="M95" s="81">
        <f t="shared" si="25"/>
        <v>10</v>
      </c>
      <c r="N95" s="186"/>
      <c r="O95" s="83">
        <f t="shared" ref="O95" si="49">ROUNDUP(SUM(M95:N95),0)</f>
        <v>10</v>
      </c>
      <c r="P95" s="278"/>
      <c r="Q95" s="398" t="s">
        <v>222</v>
      </c>
      <c r="R95" s="398" t="s">
        <v>219</v>
      </c>
    </row>
    <row r="96" spans="1:18" s="121" customFormat="1" ht="54" hidden="1">
      <c r="A96" s="76">
        <v>6</v>
      </c>
      <c r="B96" s="389" t="s">
        <v>201</v>
      </c>
      <c r="C96" s="389"/>
      <c r="D96" s="389"/>
      <c r="E96" s="389"/>
      <c r="F96" s="77" t="s">
        <v>184</v>
      </c>
      <c r="G96" s="184"/>
      <c r="H96" s="396" t="str">
        <f>$D$34</f>
        <v>OPTIC WHITE  -  NAVY LUREX</v>
      </c>
      <c r="I96" s="397"/>
      <c r="J96" s="204" t="s">
        <v>30</v>
      </c>
      <c r="K96" s="241">
        <v>10</v>
      </c>
      <c r="L96" s="80">
        <v>1</v>
      </c>
      <c r="M96" s="81">
        <f t="shared" ref="M96:M97" si="50">K96*L96</f>
        <v>10</v>
      </c>
      <c r="N96" s="186"/>
      <c r="O96" s="83">
        <f t="shared" si="48"/>
        <v>10</v>
      </c>
      <c r="P96" s="278"/>
      <c r="Q96" s="398" t="s">
        <v>222</v>
      </c>
      <c r="R96" s="398" t="s">
        <v>219</v>
      </c>
    </row>
    <row r="97" spans="1:18" s="121" customFormat="1" ht="54" hidden="1">
      <c r="A97" s="76">
        <v>6</v>
      </c>
      <c r="B97" s="403" t="s">
        <v>201</v>
      </c>
      <c r="C97" s="404"/>
      <c r="D97" s="404"/>
      <c r="E97" s="405"/>
      <c r="F97" s="77" t="s">
        <v>184</v>
      </c>
      <c r="G97" s="184"/>
      <c r="H97" s="396" t="str">
        <f>$D$39</f>
        <v>GOLD FUSION</v>
      </c>
      <c r="I97" s="397"/>
      <c r="J97" s="204" t="s">
        <v>30</v>
      </c>
      <c r="K97" s="241">
        <v>10</v>
      </c>
      <c r="L97" s="80">
        <v>1</v>
      </c>
      <c r="M97" s="81">
        <f t="shared" si="50"/>
        <v>10</v>
      </c>
      <c r="N97" s="186"/>
      <c r="O97" s="83">
        <f t="shared" ref="O97" si="51">ROUNDUP(SUM(M97:N97),0)</f>
        <v>10</v>
      </c>
      <c r="P97" s="278"/>
      <c r="Q97" s="398"/>
      <c r="R97" s="398"/>
    </row>
    <row r="98" spans="1:18" s="115" customFormat="1" ht="33" thickBot="1">
      <c r="B98" s="122" t="s">
        <v>82</v>
      </c>
      <c r="C98" s="116"/>
      <c r="D98" s="116"/>
      <c r="E98" s="116"/>
      <c r="G98" s="117"/>
      <c r="P98" s="118"/>
    </row>
    <row r="99" spans="1:18" s="121" customFormat="1" ht="72">
      <c r="A99" s="412" t="s">
        <v>22</v>
      </c>
      <c r="B99" s="413"/>
      <c r="C99" s="413"/>
      <c r="D99" s="413"/>
      <c r="E99" s="414"/>
      <c r="F99" s="119" t="s">
        <v>43</v>
      </c>
      <c r="G99" s="119" t="s">
        <v>23</v>
      </c>
      <c r="H99" s="416" t="s">
        <v>38</v>
      </c>
      <c r="I99" s="417"/>
      <c r="J99" s="120" t="s">
        <v>18</v>
      </c>
      <c r="K99" s="119" t="s">
        <v>44</v>
      </c>
      <c r="L99" s="119" t="s">
        <v>24</v>
      </c>
      <c r="M99" s="187" t="s">
        <v>25</v>
      </c>
      <c r="N99" s="187" t="s">
        <v>26</v>
      </c>
      <c r="O99" s="187" t="s">
        <v>27</v>
      </c>
      <c r="P99" s="187" t="s">
        <v>28</v>
      </c>
    </row>
    <row r="100" spans="1:18" s="194" customFormat="1" ht="32.4">
      <c r="A100" s="76">
        <v>1</v>
      </c>
      <c r="B100" s="389" t="s">
        <v>185</v>
      </c>
      <c r="C100" s="367"/>
      <c r="D100" s="367"/>
      <c r="E100" s="367"/>
      <c r="F100" s="77" t="s">
        <v>174</v>
      </c>
      <c r="G100" s="78"/>
      <c r="H100" s="396" t="str">
        <f t="shared" ref="H100:H108" si="52">$D$21</f>
        <v>Mineral Red</v>
      </c>
      <c r="I100" s="397"/>
      <c r="J100" s="79" t="s">
        <v>30</v>
      </c>
      <c r="K100" s="79">
        <f t="shared" ref="K100:K109" si="53">$P$21</f>
        <v>1656</v>
      </c>
      <c r="L100" s="80">
        <v>1</v>
      </c>
      <c r="M100" s="85">
        <f t="shared" ref="M100" si="54">L100*K100</f>
        <v>1656</v>
      </c>
      <c r="N100" s="82"/>
      <c r="O100" s="83">
        <f>ROUNDUP(N100+M100,0)</f>
        <v>1656</v>
      </c>
      <c r="P100" s="242" t="s">
        <v>385</v>
      </c>
    </row>
    <row r="101" spans="1:18" s="194" customFormat="1" ht="32.4">
      <c r="A101" s="76">
        <v>2</v>
      </c>
      <c r="B101" s="389" t="s">
        <v>372</v>
      </c>
      <c r="C101" s="367"/>
      <c r="D101" s="367"/>
      <c r="E101" s="367"/>
      <c r="F101" s="77" t="s">
        <v>174</v>
      </c>
      <c r="G101" s="78"/>
      <c r="H101" s="396" t="str">
        <f t="shared" si="52"/>
        <v>Mineral Red</v>
      </c>
      <c r="I101" s="397"/>
      <c r="J101" s="79" t="s">
        <v>30</v>
      </c>
      <c r="K101" s="79">
        <f t="shared" si="53"/>
        <v>1656</v>
      </c>
      <c r="L101" s="80">
        <v>1</v>
      </c>
      <c r="M101" s="85">
        <f t="shared" ref="M101" si="55">L101*K101</f>
        <v>1656</v>
      </c>
      <c r="N101" s="82"/>
      <c r="O101" s="83">
        <f>ROUNDUP(N101+M101,0)</f>
        <v>1656</v>
      </c>
      <c r="P101" s="242" t="s">
        <v>373</v>
      </c>
    </row>
    <row r="102" spans="1:18" s="194" customFormat="1" ht="32.4" hidden="1">
      <c r="A102" s="76"/>
      <c r="B102" s="389" t="s">
        <v>223</v>
      </c>
      <c r="C102" s="367"/>
      <c r="D102" s="367"/>
      <c r="E102" s="367"/>
      <c r="F102" s="77"/>
      <c r="G102" s="78"/>
      <c r="H102" s="396"/>
      <c r="I102" s="397"/>
      <c r="J102" s="79"/>
      <c r="K102" s="79"/>
      <c r="L102" s="80"/>
      <c r="M102" s="85"/>
      <c r="N102" s="82"/>
      <c r="O102" s="83"/>
      <c r="P102" s="242"/>
    </row>
    <row r="103" spans="1:18" s="194" customFormat="1" ht="32.4" hidden="1">
      <c r="A103" s="76"/>
      <c r="B103" s="389" t="s">
        <v>223</v>
      </c>
      <c r="C103" s="367"/>
      <c r="D103" s="367"/>
      <c r="E103" s="367"/>
      <c r="F103" s="77"/>
      <c r="G103" s="78"/>
      <c r="H103" s="396"/>
      <c r="I103" s="397"/>
      <c r="J103" s="79"/>
      <c r="K103" s="79"/>
      <c r="L103" s="80"/>
      <c r="M103" s="85"/>
      <c r="N103" s="82"/>
      <c r="O103" s="83"/>
      <c r="P103" s="242"/>
    </row>
    <row r="104" spans="1:18" s="194" customFormat="1" ht="32.4">
      <c r="A104" s="76">
        <v>3</v>
      </c>
      <c r="B104" s="389" t="s">
        <v>202</v>
      </c>
      <c r="C104" s="367"/>
      <c r="D104" s="367"/>
      <c r="E104" s="367"/>
      <c r="F104" s="77" t="s">
        <v>91</v>
      </c>
      <c r="G104" s="78"/>
      <c r="H104" s="396" t="str">
        <f t="shared" si="52"/>
        <v>Mineral Red</v>
      </c>
      <c r="I104" s="397"/>
      <c r="J104" s="79" t="s">
        <v>30</v>
      </c>
      <c r="K104" s="79">
        <f t="shared" si="53"/>
        <v>1656</v>
      </c>
      <c r="L104" s="80">
        <v>1</v>
      </c>
      <c r="M104" s="85">
        <f t="shared" ref="M104" si="56">L104*K104</f>
        <v>1656</v>
      </c>
      <c r="N104" s="82"/>
      <c r="O104" s="83">
        <f>ROUNDUP(N104+M104,0)</f>
        <v>1656</v>
      </c>
      <c r="P104" s="242" t="s">
        <v>373</v>
      </c>
    </row>
    <row r="105" spans="1:18" s="194" customFormat="1" ht="32.4" hidden="1">
      <c r="A105" s="76">
        <v>2</v>
      </c>
      <c r="B105" s="389" t="s">
        <v>202</v>
      </c>
      <c r="C105" s="367"/>
      <c r="D105" s="367"/>
      <c r="E105" s="367"/>
      <c r="F105" s="77" t="s">
        <v>91</v>
      </c>
      <c r="G105" s="78"/>
      <c r="H105" s="396" t="str">
        <f t="shared" ref="H105:H109" si="57">$D$36</f>
        <v>OPTIC WHITE  -  NAVY LUREX</v>
      </c>
      <c r="I105" s="397"/>
      <c r="J105" s="79" t="s">
        <v>30</v>
      </c>
      <c r="K105" s="79">
        <f t="shared" si="53"/>
        <v>1656</v>
      </c>
      <c r="L105" s="80">
        <v>1</v>
      </c>
      <c r="M105" s="85">
        <f t="shared" ref="M105" si="58">L105*K105</f>
        <v>1656</v>
      </c>
      <c r="N105" s="82"/>
      <c r="O105" s="83">
        <f>ROUNDUP(N105+M105,0)</f>
        <v>1656</v>
      </c>
      <c r="P105" s="242"/>
    </row>
    <row r="106" spans="1:18" s="194" customFormat="1" ht="32.4">
      <c r="A106" s="76">
        <v>4</v>
      </c>
      <c r="B106" s="389" t="s">
        <v>203</v>
      </c>
      <c r="C106" s="389"/>
      <c r="D106" s="389"/>
      <c r="E106" s="389"/>
      <c r="F106" s="77" t="s">
        <v>71</v>
      </c>
      <c r="G106" s="78"/>
      <c r="H106" s="396" t="str">
        <f t="shared" si="52"/>
        <v>Mineral Red</v>
      </c>
      <c r="I106" s="397"/>
      <c r="J106" s="79" t="s">
        <v>30</v>
      </c>
      <c r="K106" s="79">
        <f t="shared" si="53"/>
        <v>1656</v>
      </c>
      <c r="L106" s="80">
        <f>1/15</f>
        <v>6.6666666666666666E-2</v>
      </c>
      <c r="M106" s="85">
        <f t="shared" ref="M106:M108" si="59">L106*K106</f>
        <v>110.39999999999999</v>
      </c>
      <c r="N106" s="82"/>
      <c r="O106" s="83">
        <f t="shared" ref="O106:O108" si="60">ROUNDUP(N106+M106,0)</f>
        <v>111</v>
      </c>
      <c r="P106" s="84"/>
    </row>
    <row r="107" spans="1:18" s="194" customFormat="1" ht="32.4" hidden="1">
      <c r="A107" s="76">
        <v>3</v>
      </c>
      <c r="B107" s="389" t="s">
        <v>203</v>
      </c>
      <c r="C107" s="389"/>
      <c r="D107" s="389"/>
      <c r="E107" s="389"/>
      <c r="F107" s="77" t="s">
        <v>71</v>
      </c>
      <c r="G107" s="78"/>
      <c r="H107" s="396" t="str">
        <f t="shared" si="57"/>
        <v>OPTIC WHITE  -  NAVY LUREX</v>
      </c>
      <c r="I107" s="397"/>
      <c r="J107" s="79" t="s">
        <v>30</v>
      </c>
      <c r="K107" s="79">
        <f t="shared" si="53"/>
        <v>1656</v>
      </c>
      <c r="L107" s="80">
        <f>1/15</f>
        <v>6.6666666666666666E-2</v>
      </c>
      <c r="M107" s="85">
        <f t="shared" ref="M107" si="61">L107*K107</f>
        <v>110.39999999999999</v>
      </c>
      <c r="N107" s="82"/>
      <c r="O107" s="83">
        <f t="shared" ref="O107" si="62">ROUNDUP(N107+M107,0)</f>
        <v>111</v>
      </c>
      <c r="P107" s="84"/>
    </row>
    <row r="108" spans="1:18" s="194" customFormat="1" ht="32.4">
      <c r="A108" s="76">
        <v>5</v>
      </c>
      <c r="B108" s="367" t="s">
        <v>70</v>
      </c>
      <c r="C108" s="367"/>
      <c r="D108" s="367"/>
      <c r="E108" s="367"/>
      <c r="F108" s="77" t="s">
        <v>71</v>
      </c>
      <c r="G108" s="78"/>
      <c r="H108" s="396" t="str">
        <f t="shared" si="52"/>
        <v>Mineral Red</v>
      </c>
      <c r="I108" s="397"/>
      <c r="J108" s="79" t="s">
        <v>30</v>
      </c>
      <c r="K108" s="79">
        <f t="shared" si="53"/>
        <v>1656</v>
      </c>
      <c r="L108" s="80">
        <f>L106*2</f>
        <v>0.13333333333333333</v>
      </c>
      <c r="M108" s="85">
        <f t="shared" si="59"/>
        <v>220.79999999999998</v>
      </c>
      <c r="N108" s="82"/>
      <c r="O108" s="83">
        <f t="shared" si="60"/>
        <v>221</v>
      </c>
      <c r="P108" s="84"/>
    </row>
    <row r="109" spans="1:18" s="194" customFormat="1" ht="32.4" hidden="1">
      <c r="A109" s="76">
        <v>4</v>
      </c>
      <c r="B109" s="367" t="s">
        <v>70</v>
      </c>
      <c r="C109" s="367"/>
      <c r="D109" s="367"/>
      <c r="E109" s="367"/>
      <c r="F109" s="77" t="s">
        <v>71</v>
      </c>
      <c r="G109" s="78"/>
      <c r="H109" s="396" t="str">
        <f t="shared" si="57"/>
        <v>OPTIC WHITE  -  NAVY LUREX</v>
      </c>
      <c r="I109" s="397"/>
      <c r="J109" s="79" t="s">
        <v>30</v>
      </c>
      <c r="K109" s="79">
        <f t="shared" si="53"/>
        <v>1656</v>
      </c>
      <c r="L109" s="80">
        <f>L107*2</f>
        <v>0.13333333333333333</v>
      </c>
      <c r="M109" s="85">
        <f t="shared" ref="M109" si="63">L109*K109</f>
        <v>220.79999999999998</v>
      </c>
      <c r="N109" s="82"/>
      <c r="O109" s="83">
        <f t="shared" ref="O109" si="64">ROUNDUP(N109+M109,0)</f>
        <v>221</v>
      </c>
      <c r="P109" s="84"/>
    </row>
    <row r="110" spans="1:18" s="194" customFormat="1" ht="32.4">
      <c r="A110" s="292" t="s">
        <v>235</v>
      </c>
      <c r="B110" s="291"/>
      <c r="C110" s="197"/>
      <c r="D110" s="197"/>
      <c r="E110" s="197"/>
      <c r="F110" s="282"/>
      <c r="G110" s="283"/>
      <c r="H110" s="284"/>
      <c r="I110" s="284"/>
      <c r="J110" s="285"/>
      <c r="K110" s="285"/>
      <c r="L110" s="286"/>
      <c r="M110" s="287"/>
      <c r="N110" s="288"/>
      <c r="O110" s="289"/>
      <c r="P110" s="290"/>
    </row>
    <row r="111" spans="1:18" s="123" customFormat="1">
      <c r="B111" s="124"/>
      <c r="C111" s="124"/>
      <c r="G111" s="125"/>
      <c r="N111" s="126"/>
      <c r="O111" s="126"/>
      <c r="P111" s="127"/>
    </row>
    <row r="112" spans="1:18" s="115" customFormat="1" ht="32.4">
      <c r="B112" s="112" t="s">
        <v>83</v>
      </c>
      <c r="C112" s="116"/>
      <c r="D112" s="116"/>
      <c r="E112" s="116"/>
      <c r="G112" s="117"/>
      <c r="J112" s="112" t="s">
        <v>31</v>
      </c>
      <c r="P112" s="118"/>
    </row>
    <row r="113" spans="1:23" s="272" customFormat="1" ht="43.5" customHeight="1">
      <c r="A113" s="272">
        <v>1</v>
      </c>
      <c r="B113" s="273" t="s">
        <v>230</v>
      </c>
      <c r="C113" s="274" t="s">
        <v>374</v>
      </c>
      <c r="D113" s="273"/>
      <c r="E113" s="274"/>
      <c r="F113" s="273"/>
      <c r="G113" s="275"/>
      <c r="H113" s="275"/>
      <c r="I113" s="275"/>
      <c r="J113" s="275"/>
      <c r="K113" s="276"/>
      <c r="L113" s="275"/>
      <c r="M113" s="275"/>
      <c r="N113" s="275"/>
      <c r="O113" s="275"/>
      <c r="P113" s="275"/>
    </row>
    <row r="114" spans="1:23" s="194" customFormat="1" ht="46.5" customHeight="1">
      <c r="A114" s="91"/>
      <c r="B114" s="280" t="s">
        <v>38</v>
      </c>
      <c r="C114" s="406" t="s">
        <v>45</v>
      </c>
      <c r="D114" s="407"/>
      <c r="E114" s="407"/>
      <c r="F114" s="407"/>
      <c r="G114" s="407"/>
      <c r="H114" s="407"/>
      <c r="I114" s="415"/>
      <c r="J114" s="89"/>
      <c r="K114" s="198"/>
      <c r="L114" s="89"/>
      <c r="M114" s="89"/>
      <c r="N114" s="89"/>
      <c r="O114" s="89"/>
      <c r="P114" s="89"/>
    </row>
    <row r="115" spans="1:23" s="194" customFormat="1" ht="43.05" customHeight="1">
      <c r="A115" s="91"/>
      <c r="B115" s="384" t="str">
        <f>D18</f>
        <v>Mineral Red</v>
      </c>
      <c r="C115" s="386" t="s">
        <v>268</v>
      </c>
      <c r="D115" s="387"/>
      <c r="E115" s="387"/>
      <c r="F115" s="387"/>
      <c r="G115" s="387"/>
      <c r="H115" s="387"/>
      <c r="I115" s="388"/>
      <c r="J115" s="89"/>
      <c r="K115" s="89"/>
      <c r="L115" s="89"/>
      <c r="M115" s="89"/>
      <c r="N115" s="89"/>
      <c r="Q115" s="399"/>
      <c r="R115" s="399"/>
      <c r="S115" s="399"/>
      <c r="T115" s="399"/>
      <c r="U115" s="399"/>
      <c r="V115" s="399"/>
      <c r="W115" s="399"/>
    </row>
    <row r="116" spans="1:23" s="194" customFormat="1" ht="48" customHeight="1">
      <c r="A116" s="91"/>
      <c r="B116" s="385"/>
      <c r="C116" s="386" t="s">
        <v>269</v>
      </c>
      <c r="D116" s="387"/>
      <c r="E116" s="387"/>
      <c r="F116" s="387"/>
      <c r="G116" s="387"/>
      <c r="H116" s="387"/>
      <c r="I116" s="388"/>
      <c r="J116" s="89"/>
      <c r="K116" s="89"/>
      <c r="L116" s="89"/>
      <c r="M116" s="89"/>
      <c r="N116" s="89"/>
    </row>
    <row r="117" spans="1:23" s="194" customFormat="1" ht="40.950000000000003" customHeight="1">
      <c r="A117" s="91"/>
      <c r="B117" s="406" t="s">
        <v>146</v>
      </c>
      <c r="C117" s="407"/>
      <c r="D117" s="408"/>
      <c r="E117" s="408"/>
      <c r="F117" s="408"/>
      <c r="G117" s="408"/>
      <c r="H117" s="408"/>
      <c r="I117" s="409"/>
      <c r="J117" s="89"/>
      <c r="K117" s="89"/>
    </row>
    <row r="118" spans="1:23" s="200" customFormat="1" ht="40.950000000000003" customHeight="1">
      <c r="A118" s="199"/>
      <c r="B118" s="365"/>
      <c r="C118" s="366"/>
      <c r="D118" s="90" t="s">
        <v>72</v>
      </c>
      <c r="E118" s="371" t="s">
        <v>10</v>
      </c>
      <c r="F118" s="372"/>
      <c r="G118" s="372"/>
      <c r="H118" s="372"/>
      <c r="I118" s="372"/>
      <c r="J118" s="373"/>
    </row>
    <row r="119" spans="1:23" s="104" customFormat="1" ht="39" customHeight="1">
      <c r="A119" s="105"/>
      <c r="B119" s="362" t="s">
        <v>271</v>
      </c>
      <c r="C119" s="363"/>
      <c r="D119" s="368" t="s">
        <v>272</v>
      </c>
      <c r="E119" s="369"/>
      <c r="F119" s="369"/>
      <c r="G119" s="369"/>
      <c r="H119" s="369"/>
      <c r="I119" s="369"/>
      <c r="J119" s="370"/>
      <c r="K119" s="200"/>
      <c r="L119" s="200"/>
      <c r="M119" s="200"/>
      <c r="N119" s="200"/>
      <c r="O119" s="200"/>
      <c r="P119" s="200"/>
      <c r="Q119" s="364"/>
      <c r="R119" s="364"/>
      <c r="S119" s="364"/>
      <c r="T119" s="364"/>
      <c r="U119" s="364"/>
      <c r="V119" s="364"/>
      <c r="W119" s="364"/>
    </row>
    <row r="120" spans="1:23" s="104" customFormat="1" ht="38.4">
      <c r="A120" s="105"/>
      <c r="B120" s="362" t="s">
        <v>246</v>
      </c>
      <c r="C120" s="363"/>
      <c r="D120" s="368" t="s">
        <v>270</v>
      </c>
      <c r="E120" s="369"/>
      <c r="F120" s="369"/>
      <c r="G120" s="369"/>
      <c r="H120" s="369"/>
      <c r="I120" s="369"/>
      <c r="J120" s="370"/>
      <c r="K120" s="200"/>
      <c r="L120" s="200"/>
      <c r="M120" s="200"/>
      <c r="N120" s="200"/>
      <c r="O120" s="200"/>
      <c r="P120" s="200"/>
      <c r="Q120" s="294"/>
      <c r="R120" s="294"/>
      <c r="S120" s="294"/>
      <c r="T120" s="294"/>
      <c r="U120" s="294"/>
      <c r="V120" s="294"/>
      <c r="W120" s="294"/>
    </row>
    <row r="121" spans="1:23" s="91" customFormat="1" ht="41.4">
      <c r="A121" s="91">
        <v>2</v>
      </c>
      <c r="B121" s="273" t="s">
        <v>236</v>
      </c>
      <c r="C121" s="274" t="s">
        <v>245</v>
      </c>
      <c r="D121" s="87"/>
      <c r="E121" s="88"/>
      <c r="F121" s="87"/>
      <c r="G121" s="89"/>
      <c r="H121" s="89"/>
      <c r="I121" s="89"/>
      <c r="J121" s="89"/>
      <c r="K121" s="198"/>
      <c r="L121" s="89"/>
      <c r="M121" s="89"/>
      <c r="N121" s="89"/>
      <c r="O121" s="89"/>
      <c r="P121" s="89"/>
    </row>
    <row r="122" spans="1:23" s="194" customFormat="1" ht="39" hidden="1" customHeight="1">
      <c r="A122" s="91"/>
      <c r="B122" s="406" t="s">
        <v>45</v>
      </c>
      <c r="C122" s="407"/>
      <c r="D122" s="407"/>
      <c r="E122" s="407"/>
      <c r="F122" s="407"/>
      <c r="G122" s="407"/>
      <c r="H122" s="407"/>
      <c r="I122" s="415"/>
      <c r="J122" s="89"/>
      <c r="K122" s="198"/>
      <c r="L122" s="89"/>
      <c r="M122" s="89"/>
      <c r="N122" s="89"/>
      <c r="O122" s="89"/>
      <c r="P122" s="89"/>
    </row>
    <row r="123" spans="1:23" s="194" customFormat="1" ht="51" hidden="1" customHeight="1">
      <c r="A123" s="91"/>
      <c r="B123" s="280" t="s">
        <v>38</v>
      </c>
      <c r="C123" s="386" t="s">
        <v>240</v>
      </c>
      <c r="D123" s="387"/>
      <c r="E123" s="387"/>
      <c r="F123" s="387"/>
      <c r="G123" s="387"/>
      <c r="H123" s="387"/>
      <c r="I123" s="388"/>
      <c r="J123" s="89"/>
      <c r="K123" s="89"/>
      <c r="L123" s="89"/>
      <c r="M123" s="89"/>
      <c r="N123" s="89"/>
      <c r="O123" s="89"/>
      <c r="P123" s="89"/>
    </row>
    <row r="124" spans="1:23" s="194" customFormat="1" ht="51" hidden="1" customHeight="1">
      <c r="A124" s="91"/>
      <c r="B124" s="295" t="str">
        <f>D18</f>
        <v>Mineral Red</v>
      </c>
      <c r="C124" s="461" t="s">
        <v>241</v>
      </c>
      <c r="D124" s="462"/>
      <c r="E124" s="462"/>
      <c r="F124" s="462"/>
      <c r="G124" s="462"/>
      <c r="H124" s="462"/>
      <c r="I124" s="463"/>
      <c r="J124" s="89"/>
      <c r="K124" s="89"/>
      <c r="L124" s="89"/>
      <c r="M124" s="89"/>
      <c r="N124" s="89"/>
      <c r="Q124" s="399"/>
      <c r="R124" s="399"/>
      <c r="S124" s="399"/>
      <c r="T124" s="399"/>
      <c r="U124" s="399"/>
      <c r="V124" s="399"/>
      <c r="W124" s="399"/>
    </row>
    <row r="125" spans="1:23" s="194" customFormat="1" ht="51" hidden="1" customHeight="1">
      <c r="A125" s="91"/>
      <c r="B125" s="293" t="str">
        <f>$D$26</f>
        <v>OPTIC WHITE  -  SILVER LUREX</v>
      </c>
      <c r="C125" s="464"/>
      <c r="D125" s="465"/>
      <c r="E125" s="465"/>
      <c r="F125" s="465"/>
      <c r="G125" s="465"/>
      <c r="H125" s="465"/>
      <c r="I125" s="466"/>
      <c r="J125" s="89"/>
      <c r="K125" s="89"/>
      <c r="L125" s="89"/>
      <c r="M125" s="89"/>
      <c r="N125" s="89"/>
      <c r="Q125" s="399"/>
      <c r="R125" s="399"/>
      <c r="S125" s="399"/>
      <c r="T125" s="399"/>
      <c r="U125" s="399"/>
      <c r="V125" s="399"/>
      <c r="W125" s="399"/>
    </row>
    <row r="126" spans="1:23" s="194" customFormat="1" ht="34.799999999999997" hidden="1" customHeight="1">
      <c r="A126" s="91"/>
      <c r="B126" s="406" t="s">
        <v>231</v>
      </c>
      <c r="C126" s="407"/>
      <c r="D126" s="408"/>
      <c r="E126" s="408"/>
      <c r="F126" s="408"/>
      <c r="G126" s="408"/>
      <c r="H126" s="408"/>
      <c r="I126" s="409"/>
      <c r="J126" s="89"/>
      <c r="K126" s="89"/>
    </row>
    <row r="127" spans="1:23" s="200" customFormat="1" ht="37.799999999999997" hidden="1" customHeight="1">
      <c r="A127" s="199"/>
      <c r="B127" s="365"/>
      <c r="C127" s="366"/>
      <c r="D127" s="90" t="s">
        <v>72</v>
      </c>
      <c r="E127" s="90" t="s">
        <v>84</v>
      </c>
      <c r="F127" s="90" t="s">
        <v>76</v>
      </c>
      <c r="G127" s="90" t="s">
        <v>10</v>
      </c>
      <c r="H127" s="90" t="s">
        <v>73</v>
      </c>
      <c r="I127" s="90" t="s">
        <v>74</v>
      </c>
      <c r="J127" s="90" t="s">
        <v>75</v>
      </c>
    </row>
    <row r="128" spans="1:23" s="104" customFormat="1" ht="46.8" hidden="1" customHeight="1">
      <c r="A128" s="105"/>
      <c r="B128" s="362" t="s">
        <v>238</v>
      </c>
      <c r="C128" s="363"/>
      <c r="D128" s="368" t="s">
        <v>243</v>
      </c>
      <c r="E128" s="379"/>
      <c r="F128" s="379"/>
      <c r="G128" s="379"/>
      <c r="H128" s="379"/>
      <c r="I128" s="379"/>
      <c r="J128" s="380"/>
      <c r="K128" s="200"/>
      <c r="L128" s="200"/>
      <c r="M128" s="200"/>
      <c r="N128" s="200"/>
      <c r="O128" s="200"/>
      <c r="P128" s="200"/>
      <c r="Q128" s="364"/>
      <c r="R128" s="364"/>
      <c r="S128" s="364"/>
      <c r="T128" s="364"/>
      <c r="U128" s="364"/>
      <c r="V128" s="364"/>
      <c r="W128" s="364"/>
    </row>
    <row r="129" spans="1:33" s="104" customFormat="1" ht="49.2" hidden="1" customHeight="1">
      <c r="A129" s="105"/>
      <c r="B129" s="362" t="s">
        <v>239</v>
      </c>
      <c r="C129" s="363"/>
      <c r="D129" s="368" t="s">
        <v>242</v>
      </c>
      <c r="E129" s="379"/>
      <c r="F129" s="379"/>
      <c r="G129" s="379"/>
      <c r="H129" s="379"/>
      <c r="I129" s="379"/>
      <c r="J129" s="380"/>
      <c r="K129" s="200"/>
      <c r="L129" s="200"/>
      <c r="M129" s="200"/>
      <c r="N129" s="200"/>
      <c r="O129" s="200"/>
      <c r="P129" s="200"/>
      <c r="Q129" s="294"/>
      <c r="R129" s="294"/>
      <c r="S129" s="294"/>
      <c r="T129" s="294"/>
      <c r="U129" s="294"/>
      <c r="V129" s="294"/>
      <c r="W129" s="294"/>
    </row>
    <row r="130" spans="1:33" s="91" customFormat="1" ht="41.4">
      <c r="A130" s="91">
        <v>3</v>
      </c>
      <c r="B130" s="273" t="s">
        <v>237</v>
      </c>
      <c r="C130" s="53" t="s">
        <v>356</v>
      </c>
      <c r="D130" s="87"/>
      <c r="E130" s="88"/>
      <c r="F130" s="87"/>
      <c r="G130" s="89"/>
      <c r="H130" s="89"/>
      <c r="I130" s="89"/>
      <c r="J130" s="89"/>
      <c r="K130" s="198"/>
      <c r="L130" s="89"/>
      <c r="M130" s="89"/>
      <c r="N130" s="89"/>
      <c r="O130" s="89"/>
      <c r="P130" s="89"/>
    </row>
    <row r="131" spans="1:33" s="194" customFormat="1" ht="37.799999999999997" hidden="1" customHeight="1">
      <c r="A131" s="91"/>
      <c r="B131" s="375" t="s">
        <v>38</v>
      </c>
      <c r="C131" s="375"/>
      <c r="D131" s="375" t="s">
        <v>147</v>
      </c>
      <c r="E131" s="375"/>
      <c r="F131" s="375"/>
      <c r="G131" s="375"/>
      <c r="H131" s="375"/>
      <c r="I131" s="375"/>
      <c r="J131" s="89"/>
      <c r="K131" s="89"/>
      <c r="L131" s="89"/>
      <c r="M131" s="89"/>
      <c r="N131" s="89"/>
      <c r="O131" s="89"/>
      <c r="P131" s="89"/>
    </row>
    <row r="132" spans="1:33" s="194" customFormat="1" ht="55.05" hidden="1" customHeight="1">
      <c r="A132" s="91"/>
      <c r="B132" s="374" t="str">
        <f>$D$18</f>
        <v>Mineral Red</v>
      </c>
      <c r="C132" s="374"/>
      <c r="D132" s="381" t="s">
        <v>273</v>
      </c>
      <c r="E132" s="382"/>
      <c r="F132" s="382"/>
      <c r="G132" s="382"/>
      <c r="H132" s="382"/>
      <c r="I132" s="383"/>
      <c r="J132" s="89"/>
      <c r="K132" s="89"/>
      <c r="L132" s="89"/>
      <c r="M132" s="89"/>
      <c r="N132" s="89"/>
      <c r="Q132" s="376" t="str">
        <f>"THEO SHADEBAND DUYỆT MÀU "&amp; P132&amp;" CHUYỂN 10/4/23"</f>
        <v>THEO SHADEBAND DUYỆT MÀU  CHUYỂN 10/4/23</v>
      </c>
      <c r="R132" s="377"/>
      <c r="S132" s="377"/>
      <c r="T132" s="377"/>
      <c r="U132" s="377"/>
      <c r="V132" s="377"/>
      <c r="W132" s="378"/>
      <c r="AA132" s="390" t="s">
        <v>147</v>
      </c>
      <c r="AB132" s="391"/>
      <c r="AC132" s="391"/>
      <c r="AD132" s="391"/>
      <c r="AE132" s="391"/>
      <c r="AF132" s="391"/>
      <c r="AG132" s="392"/>
    </row>
    <row r="133" spans="1:33" s="194" customFormat="1" ht="27" hidden="1" customHeight="1">
      <c r="A133" s="91"/>
      <c r="B133" s="374" t="str">
        <f>$D$24</f>
        <v>OPTIC WHITE  -  SILVER LUREX</v>
      </c>
      <c r="C133" s="374"/>
      <c r="D133" s="281"/>
      <c r="E133" s="281"/>
      <c r="F133" s="281"/>
      <c r="G133" s="281"/>
      <c r="H133" s="281"/>
      <c r="I133" s="281"/>
      <c r="J133" s="89"/>
      <c r="K133" s="89"/>
      <c r="L133" s="89"/>
      <c r="M133" s="89"/>
      <c r="N133" s="89"/>
    </row>
    <row r="134" spans="1:33" s="194" customFormat="1" ht="29.4" hidden="1" customHeight="1">
      <c r="A134" s="91"/>
      <c r="B134" s="374" t="str">
        <f>$D$29</f>
        <v>OPTIC WHITE  -  WHITE LUREX</v>
      </c>
      <c r="C134" s="374"/>
      <c r="D134" s="281"/>
      <c r="E134" s="281"/>
      <c r="F134" s="281"/>
      <c r="G134" s="281"/>
      <c r="H134" s="281"/>
      <c r="I134" s="281"/>
      <c r="J134" s="89"/>
      <c r="K134" s="89"/>
      <c r="L134" s="89"/>
      <c r="M134" s="89"/>
      <c r="N134" s="89"/>
      <c r="Q134" s="376" t="str">
        <f>"THEO SHADEBAND DUYỆT MÀU "&amp; P134&amp;" CHUYỂN 10/4/23"</f>
        <v>THEO SHADEBAND DUYỆT MÀU  CHUYỂN 10/4/23</v>
      </c>
      <c r="R134" s="377"/>
      <c r="S134" s="377"/>
      <c r="T134" s="377"/>
      <c r="U134" s="377"/>
      <c r="V134" s="377"/>
      <c r="W134" s="378"/>
    </row>
    <row r="135" spans="1:33" s="194" customFormat="1" ht="29.4" hidden="1" customHeight="1">
      <c r="A135" s="91"/>
      <c r="B135" s="374" t="str">
        <f>$D$34</f>
        <v>OPTIC WHITE  -  NAVY LUREX</v>
      </c>
      <c r="C135" s="374"/>
      <c r="D135" s="281"/>
      <c r="E135" s="281"/>
      <c r="F135" s="281"/>
      <c r="G135" s="281"/>
      <c r="H135" s="281"/>
      <c r="I135" s="281"/>
      <c r="J135" s="89"/>
      <c r="K135" s="89"/>
      <c r="L135" s="89"/>
      <c r="M135" s="89"/>
      <c r="N135" s="89"/>
      <c r="Q135" s="376" t="str">
        <f>"THEO SHADEBAND DUYỆT MÀU "&amp; P135&amp;" CHUYỂN 10/4/23"</f>
        <v>THEO SHADEBAND DUYỆT MÀU  CHUYỂN 10/4/23</v>
      </c>
      <c r="R135" s="377"/>
      <c r="S135" s="377"/>
      <c r="T135" s="377"/>
      <c r="U135" s="377"/>
      <c r="V135" s="377"/>
      <c r="W135" s="378"/>
    </row>
    <row r="136" spans="1:33" s="194" customFormat="1" ht="19.2" hidden="1" customHeight="1">
      <c r="A136" s="91"/>
      <c r="B136" s="374" t="str">
        <f>$D$39</f>
        <v>GOLD FUSION</v>
      </c>
      <c r="C136" s="374"/>
      <c r="D136" s="298"/>
      <c r="E136" s="298"/>
      <c r="F136" s="298"/>
      <c r="G136" s="298"/>
      <c r="H136" s="298"/>
      <c r="I136" s="298"/>
      <c r="J136" s="89"/>
      <c r="K136" s="89"/>
      <c r="L136" s="89"/>
      <c r="M136" s="89"/>
      <c r="N136" s="89"/>
    </row>
    <row r="137" spans="1:33" s="69" customFormat="1" ht="32.4">
      <c r="B137" s="112" t="s">
        <v>171</v>
      </c>
      <c r="C137" s="86"/>
      <c r="D137" s="74"/>
      <c r="E137" s="74"/>
      <c r="G137" s="195"/>
      <c r="M137" s="197"/>
      <c r="N137" s="196"/>
      <c r="O137" s="196"/>
      <c r="P137" s="197"/>
    </row>
    <row r="138" spans="1:33" s="194" customFormat="1" ht="32.4" hidden="1">
      <c r="A138" s="91">
        <v>1</v>
      </c>
      <c r="B138" s="205" t="s">
        <v>186</v>
      </c>
      <c r="C138" s="91"/>
      <c r="D138" s="91"/>
      <c r="G138" s="89"/>
      <c r="M138" s="121"/>
      <c r="N138" s="201"/>
      <c r="O138" s="201"/>
      <c r="P138" s="121"/>
    </row>
    <row r="139" spans="1:33" s="194" customFormat="1" ht="32.4">
      <c r="A139" s="91">
        <v>1</v>
      </c>
      <c r="B139" s="205" t="s">
        <v>177</v>
      </c>
      <c r="C139" s="91"/>
      <c r="D139" s="91"/>
      <c r="G139" s="89"/>
      <c r="M139" s="121"/>
      <c r="N139" s="201"/>
      <c r="O139" s="201"/>
      <c r="P139" s="121"/>
    </row>
    <row r="140" spans="1:33" s="194" customFormat="1" ht="35.25" hidden="1" customHeight="1">
      <c r="A140" s="91">
        <v>2</v>
      </c>
      <c r="B140" s="205" t="s">
        <v>178</v>
      </c>
      <c r="C140" s="91"/>
      <c r="D140" s="91"/>
      <c r="G140" s="89"/>
      <c r="M140" s="121"/>
      <c r="N140" s="201"/>
      <c r="O140" s="201"/>
      <c r="P140" s="121"/>
    </row>
    <row r="141" spans="1:33" s="61" customFormat="1" ht="41.25" customHeight="1">
      <c r="A141" s="59"/>
      <c r="B141" s="202" t="s">
        <v>77</v>
      </c>
      <c r="C141" s="92" t="s">
        <v>84</v>
      </c>
      <c r="D141" s="92" t="s">
        <v>76</v>
      </c>
      <c r="E141" s="92" t="s">
        <v>10</v>
      </c>
      <c r="F141" s="92" t="s">
        <v>73</v>
      </c>
      <c r="G141" s="92" t="s">
        <v>74</v>
      </c>
      <c r="H141" s="92" t="s">
        <v>366</v>
      </c>
      <c r="I141" s="185" t="s">
        <v>287</v>
      </c>
      <c r="J141" s="203" t="s">
        <v>288</v>
      </c>
      <c r="K141" s="203" t="s">
        <v>289</v>
      </c>
      <c r="L141" s="203" t="s">
        <v>11</v>
      </c>
      <c r="M141" s="121"/>
      <c r="N141" s="201"/>
      <c r="O141" s="201"/>
    </row>
    <row r="142" spans="1:33" s="61" customFormat="1" ht="41.25" customHeight="1">
      <c r="A142" s="59"/>
      <c r="B142" s="202" t="s">
        <v>78</v>
      </c>
      <c r="C142" s="83">
        <f>F43</f>
        <v>74</v>
      </c>
      <c r="D142" s="83">
        <f t="shared" ref="D142:K142" si="65">G43</f>
        <v>244</v>
      </c>
      <c r="E142" s="83">
        <f t="shared" si="65"/>
        <v>463</v>
      </c>
      <c r="F142" s="83">
        <f t="shared" si="65"/>
        <v>446</v>
      </c>
      <c r="G142" s="83">
        <f t="shared" si="65"/>
        <v>268</v>
      </c>
      <c r="H142" s="83">
        <f t="shared" si="65"/>
        <v>75</v>
      </c>
      <c r="I142" s="83">
        <f t="shared" si="65"/>
        <v>39</v>
      </c>
      <c r="J142" s="83">
        <f t="shared" si="65"/>
        <v>24</v>
      </c>
      <c r="K142" s="83">
        <f t="shared" si="65"/>
        <v>23</v>
      </c>
      <c r="L142" s="83">
        <f>SUM(C142:K142)</f>
        <v>1656</v>
      </c>
      <c r="M142" s="121"/>
      <c r="N142" s="201"/>
      <c r="O142" s="201"/>
    </row>
    <row r="143" spans="1:33">
      <c r="A143" s="207"/>
      <c r="B143" s="207"/>
      <c r="C143" s="207"/>
      <c r="D143" s="207"/>
      <c r="E143" s="207"/>
      <c r="F143" s="207"/>
      <c r="G143" s="206"/>
      <c r="H143" s="207"/>
      <c r="I143" s="207"/>
      <c r="J143" s="207"/>
      <c r="K143" s="207"/>
      <c r="L143" s="207"/>
      <c r="M143" s="207"/>
      <c r="N143" s="207"/>
      <c r="O143" s="207"/>
      <c r="P143" s="207"/>
    </row>
    <row r="144" spans="1:33" ht="54.45" hidden="1" customHeight="1">
      <c r="A144" s="207"/>
      <c r="B144" s="208" t="s">
        <v>179</v>
      </c>
      <c r="C144" s="265" t="s">
        <v>274</v>
      </c>
      <c r="D144" s="207"/>
      <c r="E144" s="207"/>
      <c r="F144" s="207"/>
      <c r="G144" s="206"/>
      <c r="H144" s="207"/>
      <c r="I144" s="207"/>
      <c r="J144" s="207"/>
      <c r="K144" s="207"/>
      <c r="L144" s="207"/>
      <c r="M144" s="207"/>
      <c r="N144" s="207"/>
      <c r="O144" s="207"/>
      <c r="P144" s="207"/>
    </row>
    <row r="145" spans="2:16" ht="45" hidden="1">
      <c r="C145" s="265" t="s">
        <v>275</v>
      </c>
    </row>
    <row r="146" spans="2:16" ht="54" hidden="1">
      <c r="B146" s="208" t="s">
        <v>276</v>
      </c>
      <c r="C146" s="265"/>
      <c r="D146" s="207"/>
      <c r="E146" s="207"/>
      <c r="F146" s="207"/>
      <c r="G146" s="206"/>
      <c r="H146" s="207"/>
      <c r="I146" s="207"/>
      <c r="J146" s="207"/>
      <c r="K146" s="207"/>
      <c r="L146" s="207"/>
      <c r="M146" s="207"/>
      <c r="N146" s="207"/>
      <c r="O146" s="207"/>
      <c r="P146" s="207"/>
    </row>
    <row r="147" spans="2:16" ht="90.45" hidden="1" customHeight="1">
      <c r="B147" s="361" t="s">
        <v>277</v>
      </c>
      <c r="C147" s="361"/>
      <c r="D147" s="361"/>
      <c r="E147" s="361"/>
      <c r="F147" s="36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</row>
    <row r="148" spans="2:16" ht="54" hidden="1">
      <c r="B148" s="312" t="s">
        <v>278</v>
      </c>
      <c r="C148" s="265"/>
      <c r="D148" s="207"/>
      <c r="E148" s="207"/>
      <c r="F148" s="207"/>
      <c r="G148" s="206"/>
      <c r="H148" s="207"/>
      <c r="I148" s="207"/>
      <c r="J148" s="207"/>
      <c r="K148" s="207"/>
      <c r="L148" s="207"/>
      <c r="M148" s="207"/>
      <c r="N148" s="207"/>
      <c r="O148" s="207"/>
      <c r="P148" s="207"/>
    </row>
    <row r="149" spans="2:16" ht="46.05" hidden="1" customHeight="1">
      <c r="B149" s="361" t="s">
        <v>279</v>
      </c>
      <c r="C149" s="361"/>
      <c r="D149" s="361"/>
      <c r="E149" s="361"/>
      <c r="F149" s="361"/>
      <c r="G149" s="361"/>
      <c r="H149" s="361"/>
      <c r="I149" s="361"/>
      <c r="J149" s="361"/>
      <c r="K149" s="361"/>
      <c r="L149" s="361"/>
      <c r="M149" s="361"/>
      <c r="N149" s="361"/>
      <c r="O149" s="361"/>
      <c r="P149" s="361"/>
    </row>
    <row r="150" spans="2:16" ht="64.5" hidden="1" customHeight="1">
      <c r="B150" s="361"/>
      <c r="C150" s="361"/>
      <c r="D150" s="361"/>
      <c r="E150" s="361"/>
      <c r="F150" s="361"/>
      <c r="G150" s="361"/>
      <c r="H150" s="361"/>
      <c r="I150" s="361"/>
      <c r="J150" s="361"/>
      <c r="K150" s="361"/>
      <c r="L150" s="361"/>
      <c r="M150" s="361"/>
      <c r="N150" s="361"/>
      <c r="O150" s="361"/>
      <c r="P150" s="361"/>
    </row>
    <row r="151" spans="2:16" ht="54" hidden="1">
      <c r="B151" s="208" t="s">
        <v>280</v>
      </c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  <c r="O151" s="311"/>
      <c r="P151" s="311"/>
    </row>
    <row r="152" spans="2:16" ht="47.4" hidden="1">
      <c r="B152" s="361" t="s">
        <v>281</v>
      </c>
      <c r="C152" s="361"/>
      <c r="D152" s="361"/>
      <c r="E152" s="361"/>
      <c r="F152" s="361"/>
      <c r="G152" s="361"/>
      <c r="H152" s="361"/>
      <c r="I152" s="361"/>
      <c r="J152" s="361"/>
      <c r="K152" s="361"/>
      <c r="L152" s="361"/>
      <c r="M152" s="361"/>
      <c r="N152" s="361"/>
      <c r="O152" s="361"/>
      <c r="P152" s="361"/>
    </row>
    <row r="153" spans="2:16" ht="47.4">
      <c r="B153" s="361"/>
      <c r="C153" s="361"/>
      <c r="D153" s="361"/>
      <c r="E153" s="361"/>
      <c r="F153" s="361"/>
      <c r="G153" s="361"/>
      <c r="H153" s="361"/>
      <c r="I153" s="361"/>
      <c r="J153" s="361"/>
      <c r="K153" s="361"/>
      <c r="L153" s="361"/>
      <c r="M153" s="361"/>
      <c r="N153" s="361"/>
      <c r="O153" s="361"/>
      <c r="P153" s="361"/>
    </row>
    <row r="155" spans="2:16">
      <c r="B155" s="360" t="s">
        <v>381</v>
      </c>
      <c r="C155" s="360"/>
      <c r="D155" s="360"/>
      <c r="E155" s="360"/>
      <c r="F155" s="360"/>
      <c r="G155" s="360"/>
      <c r="H155" s="360"/>
      <c r="I155" s="360"/>
      <c r="J155" s="360"/>
      <c r="K155" s="360"/>
      <c r="L155" s="360"/>
      <c r="M155" s="360"/>
      <c r="N155" s="360"/>
      <c r="O155" s="360"/>
      <c r="P155" s="360"/>
    </row>
    <row r="156" spans="2:16">
      <c r="B156" s="360"/>
      <c r="C156" s="360"/>
      <c r="D156" s="360"/>
      <c r="E156" s="360"/>
      <c r="F156" s="360"/>
      <c r="G156" s="360"/>
      <c r="H156" s="360"/>
      <c r="I156" s="360"/>
      <c r="J156" s="360"/>
      <c r="K156" s="360"/>
      <c r="L156" s="360"/>
      <c r="M156" s="360"/>
      <c r="N156" s="360"/>
      <c r="O156" s="360"/>
      <c r="P156" s="360"/>
    </row>
    <row r="157" spans="2:16">
      <c r="B157" s="360"/>
      <c r="C157" s="360"/>
      <c r="D157" s="360"/>
      <c r="E157" s="360"/>
      <c r="F157" s="360"/>
      <c r="G157" s="360"/>
      <c r="H157" s="360"/>
      <c r="I157" s="360"/>
      <c r="J157" s="360"/>
      <c r="K157" s="360"/>
      <c r="L157" s="360"/>
      <c r="M157" s="360"/>
      <c r="N157" s="360"/>
      <c r="O157" s="360"/>
      <c r="P157" s="360"/>
    </row>
    <row r="158" spans="2:16">
      <c r="B158" s="360"/>
      <c r="C158" s="360"/>
      <c r="D158" s="360"/>
      <c r="E158" s="360"/>
      <c r="F158" s="360"/>
      <c r="G158" s="360"/>
      <c r="H158" s="360"/>
      <c r="I158" s="360"/>
      <c r="J158" s="360"/>
      <c r="K158" s="360"/>
      <c r="L158" s="360"/>
      <c r="M158" s="360"/>
      <c r="N158" s="360"/>
      <c r="O158" s="360"/>
      <c r="P158" s="360"/>
    </row>
    <row r="159" spans="2:16">
      <c r="B159" s="360"/>
      <c r="C159" s="360"/>
      <c r="D159" s="360"/>
      <c r="E159" s="360"/>
      <c r="F159" s="360"/>
      <c r="G159" s="360"/>
      <c r="H159" s="360"/>
      <c r="I159" s="360"/>
      <c r="J159" s="360"/>
      <c r="K159" s="360"/>
      <c r="L159" s="360"/>
      <c r="M159" s="360"/>
      <c r="N159" s="360"/>
      <c r="O159" s="360"/>
      <c r="P159" s="360"/>
    </row>
    <row r="160" spans="2:16">
      <c r="B160" s="360"/>
      <c r="C160" s="360"/>
      <c r="D160" s="360"/>
      <c r="E160" s="360"/>
      <c r="F160" s="360"/>
      <c r="G160" s="360"/>
      <c r="H160" s="360"/>
      <c r="I160" s="360"/>
      <c r="J160" s="360"/>
      <c r="K160" s="360"/>
      <c r="L160" s="360"/>
      <c r="M160" s="360"/>
      <c r="N160" s="360"/>
      <c r="O160" s="360"/>
      <c r="P160" s="360"/>
    </row>
    <row r="161" spans="2:16">
      <c r="B161" s="360"/>
      <c r="C161" s="360"/>
      <c r="D161" s="360"/>
      <c r="E161" s="360"/>
      <c r="F161" s="360"/>
      <c r="G161" s="360"/>
      <c r="H161" s="360"/>
      <c r="I161" s="360"/>
      <c r="J161" s="360"/>
      <c r="K161" s="360"/>
      <c r="L161" s="360"/>
      <c r="M161" s="360"/>
      <c r="N161" s="360"/>
      <c r="O161" s="360"/>
      <c r="P161" s="360"/>
    </row>
  </sheetData>
  <autoFilter ref="A64:AG110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MINERAL RED_x000a_17-1537 TCX"/>
      </filters>
    </filterColumn>
  </autoFilter>
  <mergeCells count="207">
    <mergeCell ref="B122:I122"/>
    <mergeCell ref="C123:I123"/>
    <mergeCell ref="C124:I125"/>
    <mergeCell ref="Q124:W124"/>
    <mergeCell ref="Q125:W125"/>
    <mergeCell ref="B126:I126"/>
    <mergeCell ref="B127:C127"/>
    <mergeCell ref="B128:C128"/>
    <mergeCell ref="D128:J128"/>
    <mergeCell ref="Q128:W128"/>
    <mergeCell ref="Q83:R83"/>
    <mergeCell ref="B48:C48"/>
    <mergeCell ref="B106:E106"/>
    <mergeCell ref="H106:I106"/>
    <mergeCell ref="B50:D50"/>
    <mergeCell ref="B51:C51"/>
    <mergeCell ref="N51:P51"/>
    <mergeCell ref="N52:P52"/>
    <mergeCell ref="Q80:R80"/>
    <mergeCell ref="B78:E78"/>
    <mergeCell ref="H78:I78"/>
    <mergeCell ref="Q78:R78"/>
    <mergeCell ref="B86:E86"/>
    <mergeCell ref="H86:I86"/>
    <mergeCell ref="Q86:R86"/>
    <mergeCell ref="B87:E87"/>
    <mergeCell ref="H87:I87"/>
    <mergeCell ref="Q87:R87"/>
    <mergeCell ref="B85:E85"/>
    <mergeCell ref="H72:I72"/>
    <mergeCell ref="H76:I76"/>
    <mergeCell ref="B92:E92"/>
    <mergeCell ref="H92:I92"/>
    <mergeCell ref="B83:E83"/>
    <mergeCell ref="Q79:R79"/>
    <mergeCell ref="B80:E80"/>
    <mergeCell ref="H80:I80"/>
    <mergeCell ref="B81:E81"/>
    <mergeCell ref="H81:I81"/>
    <mergeCell ref="Q81:R81"/>
    <mergeCell ref="B82:E82"/>
    <mergeCell ref="H82:I82"/>
    <mergeCell ref="Q82:R82"/>
    <mergeCell ref="Q71:R71"/>
    <mergeCell ref="B62:C62"/>
    <mergeCell ref="N62:P62"/>
    <mergeCell ref="B49:C49"/>
    <mergeCell ref="N57:P57"/>
    <mergeCell ref="N58:P58"/>
    <mergeCell ref="N60:P60"/>
    <mergeCell ref="N61:P61"/>
    <mergeCell ref="N46:P46"/>
    <mergeCell ref="B56:D56"/>
    <mergeCell ref="B57:C57"/>
    <mergeCell ref="B58:C58"/>
    <mergeCell ref="B59:D59"/>
    <mergeCell ref="B60:C60"/>
    <mergeCell ref="B47:D47"/>
    <mergeCell ref="A46:C46"/>
    <mergeCell ref="Q66:R66"/>
    <mergeCell ref="H64:I64"/>
    <mergeCell ref="A64:E64"/>
    <mergeCell ref="H66:I66"/>
    <mergeCell ref="B70:E70"/>
    <mergeCell ref="H70:I70"/>
    <mergeCell ref="Q70:R70"/>
    <mergeCell ref="B53:D53"/>
    <mergeCell ref="Q72:R72"/>
    <mergeCell ref="Q76:R76"/>
    <mergeCell ref="Q77:R77"/>
    <mergeCell ref="Q84:R84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4:L8"/>
    <mergeCell ref="D8:G8"/>
    <mergeCell ref="B1:L3"/>
    <mergeCell ref="D45:P45"/>
    <mergeCell ref="N54:P54"/>
    <mergeCell ref="N55:P55"/>
    <mergeCell ref="N48:P48"/>
    <mergeCell ref="N49:P49"/>
    <mergeCell ref="L38:O41"/>
    <mergeCell ref="B61:C61"/>
    <mergeCell ref="Q65:R65"/>
    <mergeCell ref="B66:E66"/>
    <mergeCell ref="B52:C52"/>
    <mergeCell ref="B54:C54"/>
    <mergeCell ref="B55:C55"/>
    <mergeCell ref="H65:I65"/>
    <mergeCell ref="H88:I88"/>
    <mergeCell ref="H71:I71"/>
    <mergeCell ref="H83:I83"/>
    <mergeCell ref="H85:I85"/>
    <mergeCell ref="B65:E65"/>
    <mergeCell ref="B72:E72"/>
    <mergeCell ref="B76:E76"/>
    <mergeCell ref="B77:E77"/>
    <mergeCell ref="B79:E79"/>
    <mergeCell ref="H77:I77"/>
    <mergeCell ref="B88:E88"/>
    <mergeCell ref="H84:I84"/>
    <mergeCell ref="B84:E84"/>
    <mergeCell ref="H79:I79"/>
    <mergeCell ref="H73:I73"/>
    <mergeCell ref="H96:I96"/>
    <mergeCell ref="B107:E107"/>
    <mergeCell ref="B105:E105"/>
    <mergeCell ref="C115:I115"/>
    <mergeCell ref="Q96:R96"/>
    <mergeCell ref="Q97:R97"/>
    <mergeCell ref="Q88:R88"/>
    <mergeCell ref="Q89:R89"/>
    <mergeCell ref="Q93:R93"/>
    <mergeCell ref="Q95:R95"/>
    <mergeCell ref="H89:I89"/>
    <mergeCell ref="B89:E89"/>
    <mergeCell ref="B95:E95"/>
    <mergeCell ref="H95:I95"/>
    <mergeCell ref="H99:I99"/>
    <mergeCell ref="H100:I100"/>
    <mergeCell ref="H104:I104"/>
    <mergeCell ref="B103:E103"/>
    <mergeCell ref="B96:E96"/>
    <mergeCell ref="H102:I102"/>
    <mergeCell ref="B97:E97"/>
    <mergeCell ref="H97:I97"/>
    <mergeCell ref="B90:E90"/>
    <mergeCell ref="H90:I90"/>
    <mergeCell ref="Q85:R85"/>
    <mergeCell ref="Q132:W132"/>
    <mergeCell ref="Q115:W115"/>
    <mergeCell ref="Q94:R94"/>
    <mergeCell ref="B71:E71"/>
    <mergeCell ref="Q90:R90"/>
    <mergeCell ref="B91:E91"/>
    <mergeCell ref="B108:E108"/>
    <mergeCell ref="H108:I108"/>
    <mergeCell ref="B117:I117"/>
    <mergeCell ref="H109:I109"/>
    <mergeCell ref="H103:I103"/>
    <mergeCell ref="H107:I107"/>
    <mergeCell ref="Q91:R91"/>
    <mergeCell ref="B93:E93"/>
    <mergeCell ref="H105:I105"/>
    <mergeCell ref="H93:I93"/>
    <mergeCell ref="H94:I94"/>
    <mergeCell ref="H101:I101"/>
    <mergeCell ref="B94:E94"/>
    <mergeCell ref="B101:E101"/>
    <mergeCell ref="A99:E99"/>
    <mergeCell ref="C114:I114"/>
    <mergeCell ref="H91:I91"/>
    <mergeCell ref="B100:E100"/>
    <mergeCell ref="B104:E104"/>
    <mergeCell ref="B102:E102"/>
    <mergeCell ref="B147:P147"/>
    <mergeCell ref="B149:P150"/>
    <mergeCell ref="B152:P152"/>
    <mergeCell ref="AA132:AG132"/>
    <mergeCell ref="B67:E67"/>
    <mergeCell ref="H67:I67"/>
    <mergeCell ref="Q67:R67"/>
    <mergeCell ref="B68:E68"/>
    <mergeCell ref="H68:I68"/>
    <mergeCell ref="Q68:R68"/>
    <mergeCell ref="B69:E69"/>
    <mergeCell ref="H69:I69"/>
    <mergeCell ref="Q69:R69"/>
    <mergeCell ref="B74:E74"/>
    <mergeCell ref="H74:I74"/>
    <mergeCell ref="Q74:R74"/>
    <mergeCell ref="B75:E75"/>
    <mergeCell ref="H75:I75"/>
    <mergeCell ref="Q75:R75"/>
    <mergeCell ref="B73:E73"/>
    <mergeCell ref="Q73:R73"/>
    <mergeCell ref="B155:P161"/>
    <mergeCell ref="B153:P153"/>
    <mergeCell ref="B119:C119"/>
    <mergeCell ref="Q119:W119"/>
    <mergeCell ref="B120:C120"/>
    <mergeCell ref="B118:C118"/>
    <mergeCell ref="B109:E109"/>
    <mergeCell ref="D119:J119"/>
    <mergeCell ref="D120:J120"/>
    <mergeCell ref="E118:J118"/>
    <mergeCell ref="B136:C136"/>
    <mergeCell ref="B131:C131"/>
    <mergeCell ref="D131:I131"/>
    <mergeCell ref="B132:C132"/>
    <mergeCell ref="Q135:W135"/>
    <mergeCell ref="Q134:W134"/>
    <mergeCell ref="B133:C133"/>
    <mergeCell ref="B134:C134"/>
    <mergeCell ref="B135:C135"/>
    <mergeCell ref="B129:C129"/>
    <mergeCell ref="D129:J129"/>
    <mergeCell ref="D132:I132"/>
    <mergeCell ref="B115:B116"/>
    <mergeCell ref="C116:I116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08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77734375" defaultRowHeight="18.600000000000001"/>
  <cols>
    <col min="1" max="1" width="3.77734375" style="178" customWidth="1"/>
    <col min="2" max="2" width="18.77734375" style="178" customWidth="1"/>
    <col min="3" max="3" width="13.77734375" style="178" customWidth="1"/>
    <col min="4" max="4" width="16.21875" style="178" customWidth="1"/>
    <col min="5" max="6" width="12.77734375" style="181" customWidth="1"/>
    <col min="7" max="7" width="14" style="178" bestFit="1" customWidth="1"/>
    <col min="8" max="8" width="19.5546875" style="178" customWidth="1"/>
    <col min="9" max="256" width="9.77734375" style="178"/>
    <col min="257" max="257" width="3.77734375" style="178" customWidth="1"/>
    <col min="258" max="259" width="9.5546875" style="178" customWidth="1"/>
    <col min="260" max="261" width="14.77734375" style="178" customWidth="1"/>
    <col min="262" max="262" width="0" style="178" hidden="1" customWidth="1"/>
    <col min="263" max="269" width="9.5546875" style="178" customWidth="1"/>
    <col min="270" max="512" width="9.77734375" style="178"/>
    <col min="513" max="513" width="3.77734375" style="178" customWidth="1"/>
    <col min="514" max="515" width="9.5546875" style="178" customWidth="1"/>
    <col min="516" max="517" width="14.77734375" style="178" customWidth="1"/>
    <col min="518" max="518" width="0" style="178" hidden="1" customWidth="1"/>
    <col min="519" max="525" width="9.5546875" style="178" customWidth="1"/>
    <col min="526" max="768" width="9.77734375" style="178"/>
    <col min="769" max="769" width="3.77734375" style="178" customWidth="1"/>
    <col min="770" max="771" width="9.5546875" style="178" customWidth="1"/>
    <col min="772" max="773" width="14.77734375" style="178" customWidth="1"/>
    <col min="774" max="774" width="0" style="178" hidden="1" customWidth="1"/>
    <col min="775" max="781" width="9.5546875" style="178" customWidth="1"/>
    <col min="782" max="1024" width="9.77734375" style="178"/>
    <col min="1025" max="1025" width="3.77734375" style="178" customWidth="1"/>
    <col min="1026" max="1027" width="9.5546875" style="178" customWidth="1"/>
    <col min="1028" max="1029" width="14.77734375" style="178" customWidth="1"/>
    <col min="1030" max="1030" width="0" style="178" hidden="1" customWidth="1"/>
    <col min="1031" max="1037" width="9.5546875" style="178" customWidth="1"/>
    <col min="1038" max="1280" width="9.77734375" style="178"/>
    <col min="1281" max="1281" width="3.77734375" style="178" customWidth="1"/>
    <col min="1282" max="1283" width="9.5546875" style="178" customWidth="1"/>
    <col min="1284" max="1285" width="14.77734375" style="178" customWidth="1"/>
    <col min="1286" max="1286" width="0" style="178" hidden="1" customWidth="1"/>
    <col min="1287" max="1293" width="9.5546875" style="178" customWidth="1"/>
    <col min="1294" max="1536" width="9.77734375" style="178"/>
    <col min="1537" max="1537" width="3.77734375" style="178" customWidth="1"/>
    <col min="1538" max="1539" width="9.5546875" style="178" customWidth="1"/>
    <col min="1540" max="1541" width="14.77734375" style="178" customWidth="1"/>
    <col min="1542" max="1542" width="0" style="178" hidden="1" customWidth="1"/>
    <col min="1543" max="1549" width="9.5546875" style="178" customWidth="1"/>
    <col min="1550" max="1792" width="9.77734375" style="178"/>
    <col min="1793" max="1793" width="3.77734375" style="178" customWidth="1"/>
    <col min="1794" max="1795" width="9.5546875" style="178" customWidth="1"/>
    <col min="1796" max="1797" width="14.77734375" style="178" customWidth="1"/>
    <col min="1798" max="1798" width="0" style="178" hidden="1" customWidth="1"/>
    <col min="1799" max="1805" width="9.5546875" style="178" customWidth="1"/>
    <col min="1806" max="2048" width="9.77734375" style="178"/>
    <col min="2049" max="2049" width="3.77734375" style="178" customWidth="1"/>
    <col min="2050" max="2051" width="9.5546875" style="178" customWidth="1"/>
    <col min="2052" max="2053" width="14.77734375" style="178" customWidth="1"/>
    <col min="2054" max="2054" width="0" style="178" hidden="1" customWidth="1"/>
    <col min="2055" max="2061" width="9.5546875" style="178" customWidth="1"/>
    <col min="2062" max="2304" width="9.77734375" style="178"/>
    <col min="2305" max="2305" width="3.77734375" style="178" customWidth="1"/>
    <col min="2306" max="2307" width="9.5546875" style="178" customWidth="1"/>
    <col min="2308" max="2309" width="14.77734375" style="178" customWidth="1"/>
    <col min="2310" max="2310" width="0" style="178" hidden="1" customWidth="1"/>
    <col min="2311" max="2317" width="9.5546875" style="178" customWidth="1"/>
    <col min="2318" max="2560" width="9.77734375" style="178"/>
    <col min="2561" max="2561" width="3.77734375" style="178" customWidth="1"/>
    <col min="2562" max="2563" width="9.5546875" style="178" customWidth="1"/>
    <col min="2564" max="2565" width="14.77734375" style="178" customWidth="1"/>
    <col min="2566" max="2566" width="0" style="178" hidden="1" customWidth="1"/>
    <col min="2567" max="2573" width="9.5546875" style="178" customWidth="1"/>
    <col min="2574" max="2816" width="9.77734375" style="178"/>
    <col min="2817" max="2817" width="3.77734375" style="178" customWidth="1"/>
    <col min="2818" max="2819" width="9.5546875" style="178" customWidth="1"/>
    <col min="2820" max="2821" width="14.77734375" style="178" customWidth="1"/>
    <col min="2822" max="2822" width="0" style="178" hidden="1" customWidth="1"/>
    <col min="2823" max="2829" width="9.5546875" style="178" customWidth="1"/>
    <col min="2830" max="3072" width="9.77734375" style="178"/>
    <col min="3073" max="3073" width="3.77734375" style="178" customWidth="1"/>
    <col min="3074" max="3075" width="9.5546875" style="178" customWidth="1"/>
    <col min="3076" max="3077" width="14.77734375" style="178" customWidth="1"/>
    <col min="3078" max="3078" width="0" style="178" hidden="1" customWidth="1"/>
    <col min="3079" max="3085" width="9.5546875" style="178" customWidth="1"/>
    <col min="3086" max="3328" width="9.77734375" style="178"/>
    <col min="3329" max="3329" width="3.77734375" style="178" customWidth="1"/>
    <col min="3330" max="3331" width="9.5546875" style="178" customWidth="1"/>
    <col min="3332" max="3333" width="14.77734375" style="178" customWidth="1"/>
    <col min="3334" max="3334" width="0" style="178" hidden="1" customWidth="1"/>
    <col min="3335" max="3341" width="9.5546875" style="178" customWidth="1"/>
    <col min="3342" max="3584" width="9.77734375" style="178"/>
    <col min="3585" max="3585" width="3.77734375" style="178" customWidth="1"/>
    <col min="3586" max="3587" width="9.5546875" style="178" customWidth="1"/>
    <col min="3588" max="3589" width="14.77734375" style="178" customWidth="1"/>
    <col min="3590" max="3590" width="0" style="178" hidden="1" customWidth="1"/>
    <col min="3591" max="3597" width="9.5546875" style="178" customWidth="1"/>
    <col min="3598" max="3840" width="9.77734375" style="178"/>
    <col min="3841" max="3841" width="3.77734375" style="178" customWidth="1"/>
    <col min="3842" max="3843" width="9.5546875" style="178" customWidth="1"/>
    <col min="3844" max="3845" width="14.77734375" style="178" customWidth="1"/>
    <col min="3846" max="3846" width="0" style="178" hidden="1" customWidth="1"/>
    <col min="3847" max="3853" width="9.5546875" style="178" customWidth="1"/>
    <col min="3854" max="4096" width="9.77734375" style="178"/>
    <col min="4097" max="4097" width="3.77734375" style="178" customWidth="1"/>
    <col min="4098" max="4099" width="9.5546875" style="178" customWidth="1"/>
    <col min="4100" max="4101" width="14.77734375" style="178" customWidth="1"/>
    <col min="4102" max="4102" width="0" style="178" hidden="1" customWidth="1"/>
    <col min="4103" max="4109" width="9.5546875" style="178" customWidth="1"/>
    <col min="4110" max="4352" width="9.77734375" style="178"/>
    <col min="4353" max="4353" width="3.77734375" style="178" customWidth="1"/>
    <col min="4354" max="4355" width="9.5546875" style="178" customWidth="1"/>
    <col min="4356" max="4357" width="14.77734375" style="178" customWidth="1"/>
    <col min="4358" max="4358" width="0" style="178" hidden="1" customWidth="1"/>
    <col min="4359" max="4365" width="9.5546875" style="178" customWidth="1"/>
    <col min="4366" max="4608" width="9.77734375" style="178"/>
    <col min="4609" max="4609" width="3.77734375" style="178" customWidth="1"/>
    <col min="4610" max="4611" width="9.5546875" style="178" customWidth="1"/>
    <col min="4612" max="4613" width="14.77734375" style="178" customWidth="1"/>
    <col min="4614" max="4614" width="0" style="178" hidden="1" customWidth="1"/>
    <col min="4615" max="4621" width="9.5546875" style="178" customWidth="1"/>
    <col min="4622" max="4864" width="9.77734375" style="178"/>
    <col min="4865" max="4865" width="3.77734375" style="178" customWidth="1"/>
    <col min="4866" max="4867" width="9.5546875" style="178" customWidth="1"/>
    <col min="4868" max="4869" width="14.77734375" style="178" customWidth="1"/>
    <col min="4870" max="4870" width="0" style="178" hidden="1" customWidth="1"/>
    <col min="4871" max="4877" width="9.5546875" style="178" customWidth="1"/>
    <col min="4878" max="5120" width="9.77734375" style="178"/>
    <col min="5121" max="5121" width="3.77734375" style="178" customWidth="1"/>
    <col min="5122" max="5123" width="9.5546875" style="178" customWidth="1"/>
    <col min="5124" max="5125" width="14.77734375" style="178" customWidth="1"/>
    <col min="5126" max="5126" width="0" style="178" hidden="1" customWidth="1"/>
    <col min="5127" max="5133" width="9.5546875" style="178" customWidth="1"/>
    <col min="5134" max="5376" width="9.77734375" style="178"/>
    <col min="5377" max="5377" width="3.77734375" style="178" customWidth="1"/>
    <col min="5378" max="5379" width="9.5546875" style="178" customWidth="1"/>
    <col min="5380" max="5381" width="14.77734375" style="178" customWidth="1"/>
    <col min="5382" max="5382" width="0" style="178" hidden="1" customWidth="1"/>
    <col min="5383" max="5389" width="9.5546875" style="178" customWidth="1"/>
    <col min="5390" max="5632" width="9.77734375" style="178"/>
    <col min="5633" max="5633" width="3.77734375" style="178" customWidth="1"/>
    <col min="5634" max="5635" width="9.5546875" style="178" customWidth="1"/>
    <col min="5636" max="5637" width="14.77734375" style="178" customWidth="1"/>
    <col min="5638" max="5638" width="0" style="178" hidden="1" customWidth="1"/>
    <col min="5639" max="5645" width="9.5546875" style="178" customWidth="1"/>
    <col min="5646" max="5888" width="9.77734375" style="178"/>
    <col min="5889" max="5889" width="3.77734375" style="178" customWidth="1"/>
    <col min="5890" max="5891" width="9.5546875" style="178" customWidth="1"/>
    <col min="5892" max="5893" width="14.77734375" style="178" customWidth="1"/>
    <col min="5894" max="5894" width="0" style="178" hidden="1" customWidth="1"/>
    <col min="5895" max="5901" width="9.5546875" style="178" customWidth="1"/>
    <col min="5902" max="6144" width="9.77734375" style="178"/>
    <col min="6145" max="6145" width="3.77734375" style="178" customWidth="1"/>
    <col min="6146" max="6147" width="9.5546875" style="178" customWidth="1"/>
    <col min="6148" max="6149" width="14.77734375" style="178" customWidth="1"/>
    <col min="6150" max="6150" width="0" style="178" hidden="1" customWidth="1"/>
    <col min="6151" max="6157" width="9.5546875" style="178" customWidth="1"/>
    <col min="6158" max="6400" width="9.77734375" style="178"/>
    <col min="6401" max="6401" width="3.77734375" style="178" customWidth="1"/>
    <col min="6402" max="6403" width="9.5546875" style="178" customWidth="1"/>
    <col min="6404" max="6405" width="14.77734375" style="178" customWidth="1"/>
    <col min="6406" max="6406" width="0" style="178" hidden="1" customWidth="1"/>
    <col min="6407" max="6413" width="9.5546875" style="178" customWidth="1"/>
    <col min="6414" max="6656" width="9.77734375" style="178"/>
    <col min="6657" max="6657" width="3.77734375" style="178" customWidth="1"/>
    <col min="6658" max="6659" width="9.5546875" style="178" customWidth="1"/>
    <col min="6660" max="6661" width="14.77734375" style="178" customWidth="1"/>
    <col min="6662" max="6662" width="0" style="178" hidden="1" customWidth="1"/>
    <col min="6663" max="6669" width="9.5546875" style="178" customWidth="1"/>
    <col min="6670" max="6912" width="9.77734375" style="178"/>
    <col min="6913" max="6913" width="3.77734375" style="178" customWidth="1"/>
    <col min="6914" max="6915" width="9.5546875" style="178" customWidth="1"/>
    <col min="6916" max="6917" width="14.77734375" style="178" customWidth="1"/>
    <col min="6918" max="6918" width="0" style="178" hidden="1" customWidth="1"/>
    <col min="6919" max="6925" width="9.5546875" style="178" customWidth="1"/>
    <col min="6926" max="7168" width="9.77734375" style="178"/>
    <col min="7169" max="7169" width="3.77734375" style="178" customWidth="1"/>
    <col min="7170" max="7171" width="9.5546875" style="178" customWidth="1"/>
    <col min="7172" max="7173" width="14.77734375" style="178" customWidth="1"/>
    <col min="7174" max="7174" width="0" style="178" hidden="1" customWidth="1"/>
    <col min="7175" max="7181" width="9.5546875" style="178" customWidth="1"/>
    <col min="7182" max="7424" width="9.77734375" style="178"/>
    <col min="7425" max="7425" width="3.77734375" style="178" customWidth="1"/>
    <col min="7426" max="7427" width="9.5546875" style="178" customWidth="1"/>
    <col min="7428" max="7429" width="14.77734375" style="178" customWidth="1"/>
    <col min="7430" max="7430" width="0" style="178" hidden="1" customWidth="1"/>
    <col min="7431" max="7437" width="9.5546875" style="178" customWidth="1"/>
    <col min="7438" max="7680" width="9.77734375" style="178"/>
    <col min="7681" max="7681" width="3.77734375" style="178" customWidth="1"/>
    <col min="7682" max="7683" width="9.5546875" style="178" customWidth="1"/>
    <col min="7684" max="7685" width="14.77734375" style="178" customWidth="1"/>
    <col min="7686" max="7686" width="0" style="178" hidden="1" customWidth="1"/>
    <col min="7687" max="7693" width="9.5546875" style="178" customWidth="1"/>
    <col min="7694" max="7936" width="9.77734375" style="178"/>
    <col min="7937" max="7937" width="3.77734375" style="178" customWidth="1"/>
    <col min="7938" max="7939" width="9.5546875" style="178" customWidth="1"/>
    <col min="7940" max="7941" width="14.77734375" style="178" customWidth="1"/>
    <col min="7942" max="7942" width="0" style="178" hidden="1" customWidth="1"/>
    <col min="7943" max="7949" width="9.5546875" style="178" customWidth="1"/>
    <col min="7950" max="8192" width="9.77734375" style="178"/>
    <col min="8193" max="8193" width="3.77734375" style="178" customWidth="1"/>
    <col min="8194" max="8195" width="9.5546875" style="178" customWidth="1"/>
    <col min="8196" max="8197" width="14.77734375" style="178" customWidth="1"/>
    <col min="8198" max="8198" width="0" style="178" hidden="1" customWidth="1"/>
    <col min="8199" max="8205" width="9.5546875" style="178" customWidth="1"/>
    <col min="8206" max="8448" width="9.77734375" style="178"/>
    <col min="8449" max="8449" width="3.77734375" style="178" customWidth="1"/>
    <col min="8450" max="8451" width="9.5546875" style="178" customWidth="1"/>
    <col min="8452" max="8453" width="14.77734375" style="178" customWidth="1"/>
    <col min="8454" max="8454" width="0" style="178" hidden="1" customWidth="1"/>
    <col min="8455" max="8461" width="9.5546875" style="178" customWidth="1"/>
    <col min="8462" max="8704" width="9.77734375" style="178"/>
    <col min="8705" max="8705" width="3.77734375" style="178" customWidth="1"/>
    <col min="8706" max="8707" width="9.5546875" style="178" customWidth="1"/>
    <col min="8708" max="8709" width="14.77734375" style="178" customWidth="1"/>
    <col min="8710" max="8710" width="0" style="178" hidden="1" customWidth="1"/>
    <col min="8711" max="8717" width="9.5546875" style="178" customWidth="1"/>
    <col min="8718" max="8960" width="9.77734375" style="178"/>
    <col min="8961" max="8961" width="3.77734375" style="178" customWidth="1"/>
    <col min="8962" max="8963" width="9.5546875" style="178" customWidth="1"/>
    <col min="8964" max="8965" width="14.77734375" style="178" customWidth="1"/>
    <col min="8966" max="8966" width="0" style="178" hidden="1" customWidth="1"/>
    <col min="8967" max="8973" width="9.5546875" style="178" customWidth="1"/>
    <col min="8974" max="9216" width="9.77734375" style="178"/>
    <col min="9217" max="9217" width="3.77734375" style="178" customWidth="1"/>
    <col min="9218" max="9219" width="9.5546875" style="178" customWidth="1"/>
    <col min="9220" max="9221" width="14.77734375" style="178" customWidth="1"/>
    <col min="9222" max="9222" width="0" style="178" hidden="1" customWidth="1"/>
    <col min="9223" max="9229" width="9.5546875" style="178" customWidth="1"/>
    <col min="9230" max="9472" width="9.77734375" style="178"/>
    <col min="9473" max="9473" width="3.77734375" style="178" customWidth="1"/>
    <col min="9474" max="9475" width="9.5546875" style="178" customWidth="1"/>
    <col min="9476" max="9477" width="14.77734375" style="178" customWidth="1"/>
    <col min="9478" max="9478" width="0" style="178" hidden="1" customWidth="1"/>
    <col min="9479" max="9485" width="9.5546875" style="178" customWidth="1"/>
    <col min="9486" max="9728" width="9.77734375" style="178"/>
    <col min="9729" max="9729" width="3.77734375" style="178" customWidth="1"/>
    <col min="9730" max="9731" width="9.5546875" style="178" customWidth="1"/>
    <col min="9732" max="9733" width="14.77734375" style="178" customWidth="1"/>
    <col min="9734" max="9734" width="0" style="178" hidden="1" customWidth="1"/>
    <col min="9735" max="9741" width="9.5546875" style="178" customWidth="1"/>
    <col min="9742" max="9984" width="9.77734375" style="178"/>
    <col min="9985" max="9985" width="3.77734375" style="178" customWidth="1"/>
    <col min="9986" max="9987" width="9.5546875" style="178" customWidth="1"/>
    <col min="9988" max="9989" width="14.77734375" style="178" customWidth="1"/>
    <col min="9990" max="9990" width="0" style="178" hidden="1" customWidth="1"/>
    <col min="9991" max="9997" width="9.5546875" style="178" customWidth="1"/>
    <col min="9998" max="10240" width="9.77734375" style="178"/>
    <col min="10241" max="10241" width="3.77734375" style="178" customWidth="1"/>
    <col min="10242" max="10243" width="9.5546875" style="178" customWidth="1"/>
    <col min="10244" max="10245" width="14.77734375" style="178" customWidth="1"/>
    <col min="10246" max="10246" width="0" style="178" hidden="1" customWidth="1"/>
    <col min="10247" max="10253" width="9.5546875" style="178" customWidth="1"/>
    <col min="10254" max="10496" width="9.77734375" style="178"/>
    <col min="10497" max="10497" width="3.77734375" style="178" customWidth="1"/>
    <col min="10498" max="10499" width="9.5546875" style="178" customWidth="1"/>
    <col min="10500" max="10501" width="14.77734375" style="178" customWidth="1"/>
    <col min="10502" max="10502" width="0" style="178" hidden="1" customWidth="1"/>
    <col min="10503" max="10509" width="9.5546875" style="178" customWidth="1"/>
    <col min="10510" max="10752" width="9.77734375" style="178"/>
    <col min="10753" max="10753" width="3.77734375" style="178" customWidth="1"/>
    <col min="10754" max="10755" width="9.5546875" style="178" customWidth="1"/>
    <col min="10756" max="10757" width="14.77734375" style="178" customWidth="1"/>
    <col min="10758" max="10758" width="0" style="178" hidden="1" customWidth="1"/>
    <col min="10759" max="10765" width="9.5546875" style="178" customWidth="1"/>
    <col min="10766" max="11008" width="9.77734375" style="178"/>
    <col min="11009" max="11009" width="3.77734375" style="178" customWidth="1"/>
    <col min="11010" max="11011" width="9.5546875" style="178" customWidth="1"/>
    <col min="11012" max="11013" width="14.77734375" style="178" customWidth="1"/>
    <col min="11014" max="11014" width="0" style="178" hidden="1" customWidth="1"/>
    <col min="11015" max="11021" width="9.5546875" style="178" customWidth="1"/>
    <col min="11022" max="11264" width="9.77734375" style="178"/>
    <col min="11265" max="11265" width="3.77734375" style="178" customWidth="1"/>
    <col min="11266" max="11267" width="9.5546875" style="178" customWidth="1"/>
    <col min="11268" max="11269" width="14.77734375" style="178" customWidth="1"/>
    <col min="11270" max="11270" width="0" style="178" hidden="1" customWidth="1"/>
    <col min="11271" max="11277" width="9.5546875" style="178" customWidth="1"/>
    <col min="11278" max="11520" width="9.77734375" style="178"/>
    <col min="11521" max="11521" width="3.77734375" style="178" customWidth="1"/>
    <col min="11522" max="11523" width="9.5546875" style="178" customWidth="1"/>
    <col min="11524" max="11525" width="14.77734375" style="178" customWidth="1"/>
    <col min="11526" max="11526" width="0" style="178" hidden="1" customWidth="1"/>
    <col min="11527" max="11533" width="9.5546875" style="178" customWidth="1"/>
    <col min="11534" max="11776" width="9.77734375" style="178"/>
    <col min="11777" max="11777" width="3.77734375" style="178" customWidth="1"/>
    <col min="11778" max="11779" width="9.5546875" style="178" customWidth="1"/>
    <col min="11780" max="11781" width="14.77734375" style="178" customWidth="1"/>
    <col min="11782" max="11782" width="0" style="178" hidden="1" customWidth="1"/>
    <col min="11783" max="11789" width="9.5546875" style="178" customWidth="1"/>
    <col min="11790" max="12032" width="9.77734375" style="178"/>
    <col min="12033" max="12033" width="3.77734375" style="178" customWidth="1"/>
    <col min="12034" max="12035" width="9.5546875" style="178" customWidth="1"/>
    <col min="12036" max="12037" width="14.77734375" style="178" customWidth="1"/>
    <col min="12038" max="12038" width="0" style="178" hidden="1" customWidth="1"/>
    <col min="12039" max="12045" width="9.5546875" style="178" customWidth="1"/>
    <col min="12046" max="12288" width="9.77734375" style="178"/>
    <col min="12289" max="12289" width="3.77734375" style="178" customWidth="1"/>
    <col min="12290" max="12291" width="9.5546875" style="178" customWidth="1"/>
    <col min="12292" max="12293" width="14.77734375" style="178" customWidth="1"/>
    <col min="12294" max="12294" width="0" style="178" hidden="1" customWidth="1"/>
    <col min="12295" max="12301" width="9.5546875" style="178" customWidth="1"/>
    <col min="12302" max="12544" width="9.77734375" style="178"/>
    <col min="12545" max="12545" width="3.77734375" style="178" customWidth="1"/>
    <col min="12546" max="12547" width="9.5546875" style="178" customWidth="1"/>
    <col min="12548" max="12549" width="14.77734375" style="178" customWidth="1"/>
    <col min="12550" max="12550" width="0" style="178" hidden="1" customWidth="1"/>
    <col min="12551" max="12557" width="9.5546875" style="178" customWidth="1"/>
    <col min="12558" max="12800" width="9.77734375" style="178"/>
    <col min="12801" max="12801" width="3.77734375" style="178" customWidth="1"/>
    <col min="12802" max="12803" width="9.5546875" style="178" customWidth="1"/>
    <col min="12804" max="12805" width="14.77734375" style="178" customWidth="1"/>
    <col min="12806" max="12806" width="0" style="178" hidden="1" customWidth="1"/>
    <col min="12807" max="12813" width="9.5546875" style="178" customWidth="1"/>
    <col min="12814" max="13056" width="9.77734375" style="178"/>
    <col min="13057" max="13057" width="3.77734375" style="178" customWidth="1"/>
    <col min="13058" max="13059" width="9.5546875" style="178" customWidth="1"/>
    <col min="13060" max="13061" width="14.77734375" style="178" customWidth="1"/>
    <col min="13062" max="13062" width="0" style="178" hidden="1" customWidth="1"/>
    <col min="13063" max="13069" width="9.5546875" style="178" customWidth="1"/>
    <col min="13070" max="13312" width="9.77734375" style="178"/>
    <col min="13313" max="13313" width="3.77734375" style="178" customWidth="1"/>
    <col min="13314" max="13315" width="9.5546875" style="178" customWidth="1"/>
    <col min="13316" max="13317" width="14.77734375" style="178" customWidth="1"/>
    <col min="13318" max="13318" width="0" style="178" hidden="1" customWidth="1"/>
    <col min="13319" max="13325" width="9.5546875" style="178" customWidth="1"/>
    <col min="13326" max="13568" width="9.77734375" style="178"/>
    <col min="13569" max="13569" width="3.77734375" style="178" customWidth="1"/>
    <col min="13570" max="13571" width="9.5546875" style="178" customWidth="1"/>
    <col min="13572" max="13573" width="14.77734375" style="178" customWidth="1"/>
    <col min="13574" max="13574" width="0" style="178" hidden="1" customWidth="1"/>
    <col min="13575" max="13581" width="9.5546875" style="178" customWidth="1"/>
    <col min="13582" max="13824" width="9.77734375" style="178"/>
    <col min="13825" max="13825" width="3.77734375" style="178" customWidth="1"/>
    <col min="13826" max="13827" width="9.5546875" style="178" customWidth="1"/>
    <col min="13828" max="13829" width="14.77734375" style="178" customWidth="1"/>
    <col min="13830" max="13830" width="0" style="178" hidden="1" customWidth="1"/>
    <col min="13831" max="13837" width="9.5546875" style="178" customWidth="1"/>
    <col min="13838" max="14080" width="9.77734375" style="178"/>
    <col min="14081" max="14081" width="3.77734375" style="178" customWidth="1"/>
    <col min="14082" max="14083" width="9.5546875" style="178" customWidth="1"/>
    <col min="14084" max="14085" width="14.77734375" style="178" customWidth="1"/>
    <col min="14086" max="14086" width="0" style="178" hidden="1" customWidth="1"/>
    <col min="14087" max="14093" width="9.5546875" style="178" customWidth="1"/>
    <col min="14094" max="14336" width="9.77734375" style="178"/>
    <col min="14337" max="14337" width="3.77734375" style="178" customWidth="1"/>
    <col min="14338" max="14339" width="9.5546875" style="178" customWidth="1"/>
    <col min="14340" max="14341" width="14.77734375" style="178" customWidth="1"/>
    <col min="14342" max="14342" width="0" style="178" hidden="1" customWidth="1"/>
    <col min="14343" max="14349" width="9.5546875" style="178" customWidth="1"/>
    <col min="14350" max="14592" width="9.77734375" style="178"/>
    <col min="14593" max="14593" width="3.77734375" style="178" customWidth="1"/>
    <col min="14594" max="14595" width="9.5546875" style="178" customWidth="1"/>
    <col min="14596" max="14597" width="14.77734375" style="178" customWidth="1"/>
    <col min="14598" max="14598" width="0" style="178" hidden="1" customWidth="1"/>
    <col min="14599" max="14605" width="9.5546875" style="178" customWidth="1"/>
    <col min="14606" max="14848" width="9.77734375" style="178"/>
    <col min="14849" max="14849" width="3.77734375" style="178" customWidth="1"/>
    <col min="14850" max="14851" width="9.5546875" style="178" customWidth="1"/>
    <col min="14852" max="14853" width="14.77734375" style="178" customWidth="1"/>
    <col min="14854" max="14854" width="0" style="178" hidden="1" customWidth="1"/>
    <col min="14855" max="14861" width="9.5546875" style="178" customWidth="1"/>
    <col min="14862" max="15104" width="9.77734375" style="178"/>
    <col min="15105" max="15105" width="3.77734375" style="178" customWidth="1"/>
    <col min="15106" max="15107" width="9.5546875" style="178" customWidth="1"/>
    <col min="15108" max="15109" width="14.77734375" style="178" customWidth="1"/>
    <col min="15110" max="15110" width="0" style="178" hidden="1" customWidth="1"/>
    <col min="15111" max="15117" width="9.5546875" style="178" customWidth="1"/>
    <col min="15118" max="15360" width="9.77734375" style="178"/>
    <col min="15361" max="15361" width="3.77734375" style="178" customWidth="1"/>
    <col min="15362" max="15363" width="9.5546875" style="178" customWidth="1"/>
    <col min="15364" max="15365" width="14.77734375" style="178" customWidth="1"/>
    <col min="15366" max="15366" width="0" style="178" hidden="1" customWidth="1"/>
    <col min="15367" max="15373" width="9.5546875" style="178" customWidth="1"/>
    <col min="15374" max="15616" width="9.77734375" style="178"/>
    <col min="15617" max="15617" width="3.77734375" style="178" customWidth="1"/>
    <col min="15618" max="15619" width="9.5546875" style="178" customWidth="1"/>
    <col min="15620" max="15621" width="14.77734375" style="178" customWidth="1"/>
    <col min="15622" max="15622" width="0" style="178" hidden="1" customWidth="1"/>
    <col min="15623" max="15629" width="9.5546875" style="178" customWidth="1"/>
    <col min="15630" max="15872" width="9.77734375" style="178"/>
    <col min="15873" max="15873" width="3.77734375" style="178" customWidth="1"/>
    <col min="15874" max="15875" width="9.5546875" style="178" customWidth="1"/>
    <col min="15876" max="15877" width="14.77734375" style="178" customWidth="1"/>
    <col min="15878" max="15878" width="0" style="178" hidden="1" customWidth="1"/>
    <col min="15879" max="15885" width="9.5546875" style="178" customWidth="1"/>
    <col min="15886" max="16128" width="9.77734375" style="178"/>
    <col min="16129" max="16129" width="3.77734375" style="178" customWidth="1"/>
    <col min="16130" max="16131" width="9.5546875" style="178" customWidth="1"/>
    <col min="16132" max="16133" width="14.77734375" style="178" customWidth="1"/>
    <col min="16134" max="16134" width="0" style="178" hidden="1" customWidth="1"/>
    <col min="16135" max="16141" width="9.5546875" style="178" customWidth="1"/>
    <col min="16142" max="16384" width="9.77734375" style="178"/>
  </cols>
  <sheetData>
    <row r="1" spans="1:8" s="136" customFormat="1" ht="14.1" customHeight="1">
      <c r="A1" s="130"/>
      <c r="B1" s="131" t="s">
        <v>148</v>
      </c>
      <c r="C1" s="132" t="s">
        <v>158</v>
      </c>
      <c r="D1" s="133"/>
      <c r="E1" s="134"/>
      <c r="F1" s="134"/>
      <c r="G1" s="133"/>
      <c r="H1" s="135"/>
    </row>
    <row r="2" spans="1:8" s="136" customFormat="1" ht="14.1" customHeight="1" thickBot="1">
      <c r="A2" s="137"/>
      <c r="B2" s="138" t="s">
        <v>150</v>
      </c>
      <c r="C2" s="139" t="s">
        <v>151</v>
      </c>
      <c r="E2" s="140"/>
      <c r="F2" s="140"/>
      <c r="H2" s="141"/>
    </row>
    <row r="3" spans="1:8" s="136" customFormat="1" ht="14.1" customHeight="1" thickBot="1">
      <c r="A3" s="137"/>
      <c r="B3" s="138" t="s">
        <v>152</v>
      </c>
      <c r="C3" s="142" t="s">
        <v>159</v>
      </c>
      <c r="E3" s="544" t="s">
        <v>50</v>
      </c>
      <c r="F3" s="545"/>
      <c r="G3" s="143">
        <f ca="1">TODAY()</f>
        <v>45489</v>
      </c>
      <c r="H3" s="141"/>
    </row>
    <row r="4" spans="1:8" s="147" customFormat="1" ht="4.05" customHeight="1" thickBot="1">
      <c r="A4" s="144"/>
      <c r="B4" s="145"/>
      <c r="C4" s="145"/>
      <c r="D4" s="145"/>
      <c r="E4" s="146"/>
      <c r="F4" s="146"/>
      <c r="G4" s="145"/>
      <c r="H4" s="141"/>
    </row>
    <row r="5" spans="1:8" s="147" customFormat="1" ht="17.25" customHeight="1" thickBot="1">
      <c r="A5" s="144"/>
      <c r="B5" s="148" t="s">
        <v>51</v>
      </c>
      <c r="C5" s="546" t="str">
        <f>'1. CUTTING DOCKET'!L14</f>
        <v>LOYALIST</v>
      </c>
      <c r="D5" s="547"/>
      <c r="E5" s="149" t="s">
        <v>52</v>
      </c>
      <c r="F5" s="546" t="str">
        <f>'1. CUTTING DOCKET'!D9</f>
        <v>SS24</v>
      </c>
      <c r="G5" s="547"/>
      <c r="H5" s="141"/>
    </row>
    <row r="6" spans="1:8" s="147" customFormat="1" ht="4.05" customHeight="1" thickBot="1">
      <c r="A6" s="144"/>
      <c r="B6" s="150"/>
      <c r="C6" s="145"/>
      <c r="D6" s="145"/>
      <c r="E6" s="151"/>
      <c r="F6" s="146"/>
      <c r="G6" s="145"/>
      <c r="H6" s="141"/>
    </row>
    <row r="7" spans="1:8" s="147" customFormat="1" ht="26.55" customHeight="1" thickBot="1">
      <c r="A7" s="144"/>
      <c r="B7" s="148" t="s">
        <v>160</v>
      </c>
      <c r="C7" s="548" t="str">
        <f>'1. CUTTING DOCKET'!D7</f>
        <v>LYLTS142</v>
      </c>
      <c r="D7" s="549"/>
      <c r="E7" s="149" t="s">
        <v>54</v>
      </c>
      <c r="F7" s="546" t="str">
        <f>'1. CUTTING DOCKET'!D10</f>
        <v>LS TEE</v>
      </c>
      <c r="G7" s="547"/>
      <c r="H7" s="141"/>
    </row>
    <row r="8" spans="1:8" s="147" customFormat="1" ht="9" customHeight="1" thickBot="1">
      <c r="A8" s="152"/>
      <c r="B8" s="153"/>
      <c r="C8" s="153"/>
      <c r="D8" s="153"/>
      <c r="E8" s="154"/>
      <c r="F8" s="154"/>
      <c r="G8" s="153"/>
      <c r="H8" s="135"/>
    </row>
    <row r="9" spans="1:8" s="159" customFormat="1" ht="26.55" customHeight="1" thickBot="1">
      <c r="A9" s="155"/>
      <c r="B9" s="156" t="s">
        <v>56</v>
      </c>
      <c r="C9" s="541" t="s">
        <v>49</v>
      </c>
      <c r="D9" s="542"/>
      <c r="E9" s="542"/>
      <c r="F9" s="543"/>
      <c r="G9" s="157" t="s">
        <v>57</v>
      </c>
      <c r="H9" s="158" t="s">
        <v>161</v>
      </c>
    </row>
    <row r="10" spans="1:8" s="147" customFormat="1" ht="57" customHeight="1">
      <c r="A10" s="160">
        <v>1</v>
      </c>
      <c r="B10" s="161" t="s">
        <v>59</v>
      </c>
      <c r="C10" s="529" t="s">
        <v>60</v>
      </c>
      <c r="D10" s="530"/>
      <c r="E10" s="530"/>
      <c r="F10" s="531"/>
      <c r="G10" s="162"/>
      <c r="H10" s="163"/>
    </row>
    <row r="11" spans="1:8" s="147" customFormat="1" ht="57" customHeight="1">
      <c r="A11" s="164">
        <v>2</v>
      </c>
      <c r="B11" s="165" t="s">
        <v>61</v>
      </c>
      <c r="C11" s="532" t="s">
        <v>60</v>
      </c>
      <c r="D11" s="533"/>
      <c r="E11" s="533"/>
      <c r="F11" s="534"/>
      <c r="G11" s="166"/>
      <c r="H11" s="167"/>
    </row>
    <row r="12" spans="1:8" s="147" customFormat="1" ht="57" customHeight="1">
      <c r="A12" s="164">
        <v>3</v>
      </c>
      <c r="B12" s="165" t="s">
        <v>62</v>
      </c>
      <c r="C12" s="532" t="s">
        <v>153</v>
      </c>
      <c r="D12" s="533"/>
      <c r="E12" s="533"/>
      <c r="F12" s="534"/>
      <c r="G12" s="166"/>
      <c r="H12" s="167"/>
    </row>
    <row r="13" spans="1:8" s="147" customFormat="1" ht="49.5" customHeight="1">
      <c r="A13" s="164">
        <v>4</v>
      </c>
      <c r="B13" s="168" t="s">
        <v>63</v>
      </c>
      <c r="C13" s="532" t="s">
        <v>79</v>
      </c>
      <c r="D13" s="533"/>
      <c r="E13" s="533"/>
      <c r="F13" s="534"/>
      <c r="G13" s="166"/>
      <c r="H13" s="167"/>
    </row>
    <row r="14" spans="1:8" s="147" customFormat="1" ht="80.25" customHeight="1">
      <c r="A14" s="169">
        <v>5</v>
      </c>
      <c r="B14" s="165" t="s">
        <v>64</v>
      </c>
      <c r="C14" s="532" t="s">
        <v>170</v>
      </c>
      <c r="D14" s="533"/>
      <c r="E14" s="533"/>
      <c r="F14" s="534"/>
      <c r="G14" s="166"/>
      <c r="H14" s="167"/>
    </row>
    <row r="15" spans="1:8" s="147" customFormat="1" ht="100.5" customHeight="1">
      <c r="A15" s="169">
        <v>6</v>
      </c>
      <c r="B15" s="165" t="s">
        <v>65</v>
      </c>
      <c r="C15" s="532" t="s">
        <v>156</v>
      </c>
      <c r="D15" s="533"/>
      <c r="E15" s="533"/>
      <c r="F15" s="534"/>
      <c r="G15" s="166"/>
      <c r="H15" s="167"/>
    </row>
    <row r="16" spans="1:8" s="147" customFormat="1" ht="57" customHeight="1">
      <c r="A16" s="164">
        <v>7</v>
      </c>
      <c r="B16" s="168" t="s">
        <v>162</v>
      </c>
      <c r="C16" s="535" t="str">
        <f>'1. CUTTING DOCKET'!C113</f>
        <v>IN LÊN TÚI THÂN TRƯỚC VÀ THÂN SAU ÁO SAU</v>
      </c>
      <c r="D16" s="533"/>
      <c r="E16" s="533"/>
      <c r="F16" s="534"/>
      <c r="G16" s="166"/>
      <c r="H16" s="167"/>
    </row>
    <row r="17" spans="1:8" s="147" customFormat="1" ht="57" customHeight="1">
      <c r="A17" s="164"/>
      <c r="B17" s="170" t="s">
        <v>67</v>
      </c>
      <c r="C17" s="535" t="str">
        <f>'1. CUTTING DOCKET'!C121</f>
        <v>KHÔNG THÊU</v>
      </c>
      <c r="D17" s="533"/>
      <c r="E17" s="533"/>
      <c r="F17" s="534"/>
      <c r="G17" s="171"/>
      <c r="H17" s="172"/>
    </row>
    <row r="18" spans="1:8" s="147" customFormat="1" ht="58.5" customHeight="1">
      <c r="A18" s="164">
        <v>9</v>
      </c>
      <c r="B18" s="168" t="s">
        <v>68</v>
      </c>
      <c r="C18" s="535" t="str">
        <f>'1. CUTTING DOCKET'!C130</f>
        <v>KHÔNG WASH</v>
      </c>
      <c r="D18" s="533"/>
      <c r="E18" s="533"/>
      <c r="F18" s="534"/>
      <c r="G18" s="166"/>
      <c r="H18" s="167"/>
    </row>
    <row r="19" spans="1:8" s="147" customFormat="1" ht="58.5" customHeight="1" thickBot="1">
      <c r="A19" s="173">
        <v>10</v>
      </c>
      <c r="B19" s="174" t="s">
        <v>69</v>
      </c>
      <c r="C19" s="523"/>
      <c r="D19" s="524"/>
      <c r="E19" s="524"/>
      <c r="F19" s="525"/>
      <c r="G19" s="175"/>
      <c r="H19" s="176"/>
    </row>
    <row r="20" spans="1:8" ht="5.55" customHeight="1">
      <c r="A20" s="159"/>
      <c r="B20" s="159"/>
      <c r="C20" s="151"/>
      <c r="D20" s="151"/>
      <c r="E20" s="151"/>
      <c r="F20" s="151"/>
      <c r="G20" s="159"/>
      <c r="H20" s="177"/>
    </row>
    <row r="21" spans="1:8" ht="40.049999999999997" customHeight="1">
      <c r="A21" s="159"/>
      <c r="B21" s="179" t="s">
        <v>163</v>
      </c>
      <c r="C21" s="179" t="s">
        <v>164</v>
      </c>
      <c r="D21" s="180" t="s">
        <v>165</v>
      </c>
      <c r="E21" s="180" t="s">
        <v>166</v>
      </c>
      <c r="F21" s="180" t="s">
        <v>167</v>
      </c>
      <c r="G21" s="179" t="s">
        <v>168</v>
      </c>
      <c r="H21" s="179" t="s">
        <v>169</v>
      </c>
    </row>
    <row r="22" spans="1:8" ht="40.049999999999997" customHeight="1">
      <c r="A22" s="145"/>
      <c r="B22" s="136"/>
      <c r="C22" s="136"/>
      <c r="D22" s="136"/>
      <c r="E22" s="140"/>
      <c r="F22" s="140"/>
      <c r="G22" s="136"/>
      <c r="H22" s="136"/>
    </row>
    <row r="23" spans="1:8" ht="40.049999999999997" customHeight="1">
      <c r="A23" s="145"/>
      <c r="B23" s="136"/>
      <c r="C23" s="136"/>
      <c r="D23" s="136"/>
      <c r="E23" s="140"/>
      <c r="F23" s="140"/>
      <c r="G23" s="136"/>
      <c r="H23" s="136"/>
    </row>
    <row r="24" spans="1:8" ht="40.049999999999997" customHeight="1">
      <c r="A24" s="145"/>
      <c r="B24" s="136"/>
      <c r="C24" s="136"/>
      <c r="D24" s="136"/>
      <c r="E24" s="140"/>
      <c r="F24" s="140"/>
      <c r="G24" s="136"/>
      <c r="H24" s="136"/>
    </row>
    <row r="25" spans="1:8" ht="40.049999999999997" customHeight="1">
      <c r="A25" s="145"/>
      <c r="B25" s="136"/>
      <c r="C25" s="136"/>
      <c r="D25" s="136"/>
      <c r="E25" s="140"/>
      <c r="F25" s="140"/>
      <c r="G25" s="136"/>
      <c r="H25" s="136"/>
    </row>
    <row r="26" spans="1:8" ht="40.049999999999997" customHeight="1">
      <c r="A26" s="145"/>
      <c r="B26" s="136"/>
      <c r="C26" s="136"/>
      <c r="D26" s="136"/>
      <c r="E26" s="140"/>
      <c r="F26" s="140"/>
      <c r="G26" s="136"/>
      <c r="H26" s="136"/>
    </row>
    <row r="27" spans="1:8" ht="40.049999999999997" customHeight="1">
      <c r="A27" s="145"/>
      <c r="B27" s="136"/>
      <c r="C27" s="136"/>
      <c r="D27" s="136"/>
      <c r="E27" s="140"/>
      <c r="F27" s="140"/>
      <c r="G27" s="136"/>
      <c r="H27" s="136"/>
    </row>
    <row r="28" spans="1:8" ht="40.049999999999997" customHeight="1">
      <c r="A28" s="145"/>
      <c r="B28" s="136"/>
      <c r="C28" s="136"/>
      <c r="D28" s="136"/>
      <c r="E28" s="140"/>
      <c r="F28" s="140"/>
      <c r="G28" s="136"/>
      <c r="H28" s="136"/>
    </row>
    <row r="29" spans="1:8" ht="40.049999999999997" customHeight="1">
      <c r="A29" s="145"/>
      <c r="B29" s="136"/>
      <c r="C29" s="136"/>
      <c r="D29" s="136"/>
      <c r="E29" s="140"/>
      <c r="F29" s="140"/>
      <c r="G29" s="136"/>
      <c r="H29" s="136"/>
    </row>
    <row r="30" spans="1:8" ht="40.049999999999997" customHeight="1">
      <c r="A30" s="145"/>
      <c r="B30" s="136"/>
      <c r="C30" s="136"/>
      <c r="D30" s="136"/>
      <c r="E30" s="140"/>
      <c r="F30" s="140"/>
      <c r="G30" s="136"/>
      <c r="H30" s="136"/>
    </row>
    <row r="31" spans="1:8" ht="40.049999999999997" customHeight="1">
      <c r="A31" s="145"/>
      <c r="B31" s="136"/>
      <c r="C31" s="136"/>
      <c r="D31" s="136"/>
      <c r="E31" s="140"/>
      <c r="F31" s="140"/>
      <c r="G31" s="136"/>
      <c r="H31" s="136"/>
    </row>
    <row r="32" spans="1:8" ht="40.049999999999997" customHeight="1">
      <c r="A32" s="145"/>
      <c r="B32" s="136"/>
      <c r="C32" s="136"/>
      <c r="D32" s="136"/>
      <c r="E32" s="140"/>
      <c r="F32" s="140"/>
      <c r="G32" s="136"/>
      <c r="H32" s="136"/>
    </row>
    <row r="33" spans="1:8" ht="40.049999999999997" customHeight="1">
      <c r="A33" s="145"/>
      <c r="B33" s="136"/>
      <c r="C33" s="136"/>
      <c r="D33" s="136"/>
      <c r="E33" s="140"/>
      <c r="F33" s="140"/>
      <c r="G33" s="136"/>
      <c r="H33" s="136"/>
    </row>
    <row r="34" spans="1:8" ht="40.049999999999997" customHeight="1">
      <c r="A34" s="145"/>
      <c r="B34" s="136"/>
      <c r="C34" s="136"/>
      <c r="D34" s="136"/>
      <c r="E34" s="140"/>
      <c r="F34" s="140"/>
      <c r="G34" s="136"/>
      <c r="H34" s="136"/>
    </row>
    <row r="35" spans="1:8" ht="40.049999999999997" customHeight="1">
      <c r="A35" s="145"/>
      <c r="B35" s="136"/>
      <c r="C35" s="136"/>
      <c r="D35" s="136"/>
      <c r="E35" s="140"/>
      <c r="F35" s="140"/>
      <c r="G35" s="136"/>
      <c r="H35" s="136"/>
    </row>
    <row r="36" spans="1:8" ht="40.049999999999997" customHeight="1">
      <c r="A36" s="145"/>
      <c r="B36" s="136"/>
      <c r="C36" s="136"/>
      <c r="D36" s="136"/>
      <c r="E36" s="140"/>
      <c r="F36" s="140"/>
      <c r="G36" s="136"/>
      <c r="H36" s="136"/>
    </row>
    <row r="37" spans="1:8" ht="40.049999999999997" customHeight="1">
      <c r="A37" s="145"/>
      <c r="B37" s="136"/>
      <c r="C37" s="136"/>
      <c r="D37" s="136"/>
      <c r="E37" s="140"/>
      <c r="F37" s="140"/>
      <c r="G37" s="136"/>
      <c r="H37" s="136"/>
    </row>
    <row r="38" spans="1:8" ht="40.049999999999997" customHeight="1">
      <c r="A38" s="145"/>
      <c r="B38" s="136"/>
      <c r="C38" s="136"/>
      <c r="D38" s="136"/>
      <c r="E38" s="140"/>
      <c r="F38" s="140"/>
      <c r="G38" s="136"/>
      <c r="H38" s="136"/>
    </row>
    <row r="39" spans="1:8" ht="40.049999999999997" customHeight="1">
      <c r="A39" s="145"/>
      <c r="B39" s="136"/>
      <c r="C39" s="136"/>
      <c r="D39" s="136"/>
      <c r="E39" s="140"/>
      <c r="F39" s="140"/>
      <c r="G39" s="136"/>
      <c r="H39" s="136"/>
    </row>
    <row r="40" spans="1:8" ht="40.049999999999997" customHeight="1">
      <c r="A40" s="145"/>
      <c r="B40" s="136"/>
      <c r="C40" s="136"/>
      <c r="D40" s="136"/>
      <c r="E40" s="140"/>
      <c r="F40" s="140"/>
      <c r="G40" s="136"/>
      <c r="H40" s="136"/>
    </row>
    <row r="41" spans="1:8" ht="40.049999999999997" customHeight="1">
      <c r="A41" s="145"/>
      <c r="B41" s="136"/>
      <c r="C41" s="136"/>
      <c r="D41" s="136"/>
      <c r="E41" s="140"/>
      <c r="F41" s="140"/>
      <c r="G41" s="136"/>
      <c r="H41" s="136"/>
    </row>
    <row r="42" spans="1:8" ht="40.049999999999997" customHeight="1">
      <c r="A42" s="145"/>
      <c r="B42" s="136"/>
      <c r="C42" s="136"/>
      <c r="D42" s="136"/>
      <c r="E42" s="140"/>
      <c r="F42" s="140"/>
      <c r="G42" s="136"/>
      <c r="H42" s="136"/>
    </row>
    <row r="43" spans="1:8" ht="40.049999999999997" customHeight="1">
      <c r="A43" s="145"/>
      <c r="B43" s="136"/>
      <c r="C43" s="136"/>
      <c r="D43" s="136"/>
      <c r="E43" s="140"/>
      <c r="F43" s="140"/>
      <c r="G43" s="136"/>
      <c r="H43" s="136"/>
    </row>
    <row r="44" spans="1:8" ht="40.049999999999997" customHeight="1">
      <c r="A44" s="145"/>
      <c r="B44" s="136"/>
      <c r="C44" s="136"/>
      <c r="D44" s="136"/>
      <c r="E44" s="140"/>
      <c r="F44" s="140"/>
      <c r="G44" s="136"/>
      <c r="H44" s="136"/>
    </row>
    <row r="45" spans="1:8" ht="40.049999999999997" customHeight="1">
      <c r="A45" s="145"/>
      <c r="B45" s="136"/>
      <c r="C45" s="136"/>
      <c r="D45" s="136"/>
      <c r="E45" s="140"/>
      <c r="F45" s="140"/>
      <c r="G45" s="136"/>
      <c r="H45" s="136"/>
    </row>
    <row r="46" spans="1:8" ht="40.049999999999997" customHeight="1">
      <c r="A46" s="145"/>
      <c r="B46" s="136"/>
      <c r="C46" s="136"/>
      <c r="D46" s="136"/>
      <c r="E46" s="140"/>
      <c r="F46" s="140"/>
      <c r="G46" s="136"/>
      <c r="H46" s="136"/>
    </row>
    <row r="47" spans="1:8" ht="40.049999999999997" customHeight="1">
      <c r="A47" s="145"/>
      <c r="B47" s="136"/>
      <c r="C47" s="136"/>
      <c r="D47" s="136"/>
      <c r="E47" s="140"/>
      <c r="F47" s="140"/>
      <c r="G47" s="136"/>
      <c r="H47" s="136"/>
    </row>
    <row r="48" spans="1:8" ht="40.049999999999997" customHeight="1">
      <c r="A48" s="145"/>
      <c r="B48" s="136"/>
      <c r="C48" s="136"/>
      <c r="D48" s="136"/>
      <c r="E48" s="140"/>
      <c r="F48" s="140"/>
      <c r="G48" s="136"/>
      <c r="H48" s="136"/>
    </row>
    <row r="49" spans="1:8" ht="40.049999999999997" customHeight="1">
      <c r="A49" s="145"/>
      <c r="B49" s="136"/>
      <c r="C49" s="136"/>
      <c r="D49" s="136"/>
      <c r="E49" s="140"/>
      <c r="F49" s="140"/>
      <c r="G49" s="136"/>
      <c r="H49" s="136"/>
    </row>
    <row r="50" spans="1:8" ht="40.049999999999997" customHeight="1">
      <c r="A50" s="145"/>
      <c r="B50" s="136"/>
      <c r="C50" s="136"/>
      <c r="D50" s="136"/>
      <c r="E50" s="140"/>
      <c r="F50" s="140"/>
      <c r="G50" s="136"/>
      <c r="H50" s="136"/>
    </row>
    <row r="51" spans="1:8" ht="40.049999999999997" customHeight="1">
      <c r="A51" s="145"/>
      <c r="B51" s="136"/>
      <c r="C51" s="136"/>
      <c r="D51" s="136"/>
      <c r="E51" s="140"/>
      <c r="F51" s="140"/>
      <c r="G51" s="136"/>
      <c r="H51" s="136"/>
    </row>
    <row r="52" spans="1:8" ht="40.049999999999997" customHeight="1">
      <c r="A52" s="145"/>
      <c r="B52" s="136"/>
      <c r="C52" s="136"/>
      <c r="D52" s="136"/>
      <c r="E52" s="140"/>
      <c r="F52" s="140"/>
      <c r="G52" s="136"/>
      <c r="H52" s="136"/>
    </row>
    <row r="53" spans="1:8" ht="40.049999999999997" customHeight="1">
      <c r="A53" s="145"/>
      <c r="B53" s="136"/>
      <c r="C53" s="136"/>
      <c r="D53" s="136"/>
      <c r="E53" s="140"/>
      <c r="F53" s="140"/>
      <c r="G53" s="136"/>
      <c r="H53" s="136"/>
    </row>
    <row r="54" spans="1:8" ht="40.049999999999997" customHeight="1">
      <c r="A54" s="145"/>
      <c r="B54" s="136"/>
      <c r="C54" s="136"/>
      <c r="D54" s="136"/>
      <c r="E54" s="140"/>
      <c r="F54" s="140"/>
      <c r="G54" s="136"/>
      <c r="H54" s="136"/>
    </row>
    <row r="55" spans="1:8" ht="40.049999999999997" customHeight="1">
      <c r="A55" s="145"/>
      <c r="B55" s="136"/>
      <c r="C55" s="136"/>
      <c r="D55" s="136"/>
      <c r="E55" s="140"/>
      <c r="F55" s="140"/>
      <c r="G55" s="136"/>
      <c r="H55" s="136"/>
    </row>
    <row r="56" spans="1:8" ht="40.049999999999997" customHeight="1">
      <c r="A56" s="145"/>
      <c r="B56" s="136"/>
      <c r="C56" s="136"/>
      <c r="D56" s="136"/>
      <c r="E56" s="140"/>
      <c r="F56" s="140"/>
      <c r="G56" s="136"/>
      <c r="H56" s="136"/>
    </row>
    <row r="57" spans="1:8" ht="40.049999999999997" customHeight="1">
      <c r="A57" s="145"/>
      <c r="B57" s="136"/>
      <c r="C57" s="136"/>
      <c r="D57" s="136"/>
      <c r="E57" s="140"/>
      <c r="F57" s="140"/>
      <c r="G57" s="136"/>
      <c r="H57" s="136"/>
    </row>
    <row r="58" spans="1:8" ht="40.049999999999997" customHeight="1">
      <c r="A58" s="145"/>
      <c r="B58" s="136"/>
      <c r="C58" s="136"/>
      <c r="D58" s="136"/>
      <c r="E58" s="140"/>
      <c r="F58" s="140"/>
      <c r="G58" s="136"/>
      <c r="H58" s="136"/>
    </row>
    <row r="59" spans="1:8" ht="40.049999999999997" customHeight="1">
      <c r="A59" s="145"/>
      <c r="B59" s="136"/>
      <c r="C59" s="136"/>
      <c r="D59" s="136"/>
      <c r="E59" s="140"/>
      <c r="F59" s="140"/>
      <c r="G59" s="136"/>
      <c r="H59" s="136"/>
    </row>
    <row r="60" spans="1:8" ht="40.049999999999997" customHeight="1">
      <c r="A60" s="145"/>
      <c r="B60" s="136"/>
      <c r="C60" s="136"/>
      <c r="D60" s="136"/>
      <c r="E60" s="140"/>
      <c r="F60" s="140"/>
      <c r="G60" s="136"/>
      <c r="H60" s="136"/>
    </row>
    <row r="61" spans="1:8" ht="40.049999999999997" customHeight="1">
      <c r="A61" s="145"/>
      <c r="B61" s="136"/>
      <c r="C61" s="136"/>
      <c r="D61" s="136"/>
      <c r="E61" s="140"/>
      <c r="F61" s="140"/>
      <c r="G61" s="136"/>
      <c r="H61" s="136"/>
    </row>
    <row r="62" spans="1:8" ht="40.049999999999997" customHeight="1">
      <c r="A62" s="145"/>
      <c r="B62" s="136"/>
      <c r="C62" s="136"/>
      <c r="D62" s="136"/>
      <c r="E62" s="140"/>
      <c r="F62" s="140"/>
      <c r="G62" s="136"/>
      <c r="H62" s="136"/>
    </row>
    <row r="63" spans="1:8" ht="40.049999999999997" customHeight="1">
      <c r="A63" s="145"/>
      <c r="B63" s="136"/>
      <c r="C63" s="136"/>
      <c r="D63" s="136"/>
      <c r="E63" s="140"/>
      <c r="F63" s="140"/>
      <c r="G63" s="136"/>
      <c r="H63" s="136"/>
    </row>
    <row r="64" spans="1:8" ht="40.049999999999997" customHeight="1">
      <c r="A64" s="145"/>
      <c r="B64" s="136"/>
      <c r="C64" s="136"/>
      <c r="D64" s="136"/>
      <c r="E64" s="140"/>
      <c r="F64" s="140"/>
      <c r="G64" s="136"/>
      <c r="H64" s="136"/>
    </row>
  </sheetData>
  <mergeCells count="16">
    <mergeCell ref="C9:F9"/>
    <mergeCell ref="E3:F3"/>
    <mergeCell ref="C5:D5"/>
    <mergeCell ref="F5:G5"/>
    <mergeCell ref="C7:D7"/>
    <mergeCell ref="F7:G7"/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</mergeCells>
  <printOptions horizontalCentered="1"/>
  <pageMargins left="0.25" right="0.25" top="0.75303030303030305" bottom="0.75" header="0.3" footer="0.3"/>
  <pageSetup paperSize="9" scale="88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49"/>
  <sheetViews>
    <sheetView tabSelected="1" view="pageBreakPreview" topLeftCell="A27" zoomScale="25" zoomScaleNormal="40" zoomScaleSheetLayoutView="25" zoomScalePageLayoutView="25" workbookViewId="0">
      <selection activeCell="B32" sqref="B32:F32"/>
    </sheetView>
  </sheetViews>
  <sheetFormatPr defaultColWidth="9.21875" defaultRowHeight="24"/>
  <cols>
    <col min="1" max="1" width="83.5546875" style="216" customWidth="1"/>
    <col min="2" max="5" width="60.77734375" style="216" customWidth="1"/>
    <col min="6" max="6" width="60.77734375" style="216" hidden="1" customWidth="1"/>
    <col min="7" max="16384" width="9.21875" style="217"/>
  </cols>
  <sheetData>
    <row r="1" spans="1:9" s="301" customFormat="1" ht="37.5" customHeight="1">
      <c r="A1" s="299"/>
      <c r="B1" s="300"/>
      <c r="C1" s="300"/>
      <c r="D1" s="300"/>
      <c r="E1" s="300"/>
      <c r="F1" s="300"/>
    </row>
    <row r="2" spans="1:9" s="301" customFormat="1" ht="59.55" customHeight="1">
      <c r="A2" s="299" t="str">
        <f>'1. CUTTING DOCKET'!$B$6</f>
        <v xml:space="preserve">JOB NUMBER:  </v>
      </c>
      <c r="B2" s="302" t="str">
        <f>+'1. CUTTING DOCKET'!D6</f>
        <v>L16 SS24 G2619</v>
      </c>
      <c r="C2" s="302"/>
      <c r="D2" s="302"/>
      <c r="E2" s="302"/>
      <c r="F2" s="302"/>
    </row>
    <row r="3" spans="1:9" s="301" customFormat="1" ht="59.55" customHeight="1">
      <c r="A3" s="302" t="str">
        <f>'1. CUTTING DOCKET'!$B$7</f>
        <v xml:space="preserve">STYLE NUMBER: </v>
      </c>
      <c r="B3" s="302" t="str">
        <f>+'1. CUTTING DOCKET'!D7</f>
        <v>LYLTS142</v>
      </c>
      <c r="C3" s="302"/>
      <c r="D3" s="302"/>
      <c r="E3" s="302"/>
      <c r="F3" s="302"/>
    </row>
    <row r="4" spans="1:9" s="301" customFormat="1" ht="59.55" customHeight="1">
      <c r="A4" s="302" t="str">
        <f>'1. CUTTING DOCKET'!$B$8</f>
        <v xml:space="preserve">STYLE NAME : </v>
      </c>
      <c r="B4" s="302" t="str" cm="1">
        <f t="array" ref="B4:E4">+'1. CUTTING DOCKET'!D8:G8</f>
        <v>THE SORCERER'S STONE POCKET TEE</v>
      </c>
      <c r="C4" s="302">
        <v>0</v>
      </c>
      <c r="D4" s="302">
        <v>0</v>
      </c>
      <c r="E4" s="302">
        <v>0</v>
      </c>
      <c r="F4" s="302"/>
      <c r="H4" s="301" t="s">
        <v>284</v>
      </c>
    </row>
    <row r="5" spans="1:9" s="209" customFormat="1" ht="105.45" customHeight="1">
      <c r="A5" s="210"/>
      <c r="B5" s="482" t="str">
        <f>'1. CUTTING DOCKET'!$D$21</f>
        <v>Mineral Red</v>
      </c>
      <c r="C5" s="483"/>
      <c r="D5" s="483"/>
      <c r="E5" s="484"/>
      <c r="F5" s="218" t="str">
        <f>'1. CUTTING DOCKET'!$D$41</f>
        <v>GOLD FUSION</v>
      </c>
    </row>
    <row r="6" spans="1:9" s="212" customFormat="1" ht="93.45" customHeight="1">
      <c r="A6" s="211" t="s">
        <v>32</v>
      </c>
      <c r="B6" s="471" t="str">
        <f>+B5</f>
        <v>Mineral Red</v>
      </c>
      <c r="C6" s="470"/>
      <c r="D6" s="470"/>
      <c r="E6" s="470"/>
      <c r="F6" s="470"/>
    </row>
    <row r="7" spans="1:9" s="212" customFormat="1" ht="115.95" customHeight="1">
      <c r="A7" s="213" t="s">
        <v>33</v>
      </c>
      <c r="B7" s="471" t="str">
        <f>'1. CUTTING DOCKET'!$L$11</f>
        <v>SINGLE JERSEY 100% COTTON CM16/1_230GSM</v>
      </c>
      <c r="C7" s="470"/>
      <c r="D7" s="470"/>
      <c r="E7" s="470"/>
      <c r="F7" s="470"/>
    </row>
    <row r="8" spans="1:9" s="212" customFormat="1" ht="246.45" customHeight="1">
      <c r="A8" s="214" t="str">
        <f>'1. CUTTING DOCKET'!D48</f>
        <v>VẢI CHÍNH/TÚI/VIỀN CỔ SAU</v>
      </c>
      <c r="B8" s="472"/>
      <c r="C8" s="473"/>
      <c r="D8" s="473"/>
      <c r="E8" s="473"/>
      <c r="F8" s="473"/>
      <c r="I8" s="215"/>
    </row>
    <row r="9" spans="1:9" s="212" customFormat="1" ht="133.80000000000001" customHeight="1">
      <c r="A9" s="211" t="str">
        <f>'1. CUTTING DOCKET'!$B$49</f>
        <v>RIB 1X1 320GSM</v>
      </c>
      <c r="B9" s="471" t="str">
        <f>+B6</f>
        <v>Mineral Red</v>
      </c>
      <c r="C9" s="470"/>
      <c r="D9" s="470"/>
      <c r="E9" s="470"/>
      <c r="F9" s="470"/>
    </row>
    <row r="10" spans="1:9" s="212" customFormat="1" ht="221.55" customHeight="1">
      <c r="A10" s="214" t="str">
        <f>'1. CUTTING DOCKET'!D49</f>
        <v>BO CỔ/ BO TAY</v>
      </c>
      <c r="B10" s="472"/>
      <c r="C10" s="473"/>
      <c r="D10" s="473"/>
      <c r="E10" s="473"/>
      <c r="F10" s="473"/>
    </row>
    <row r="11" spans="1:9" s="212" customFormat="1" ht="56.25" hidden="1" customHeight="1">
      <c r="A11" s="213" t="s">
        <v>248</v>
      </c>
      <c r="B11" s="471" t="s">
        <v>173</v>
      </c>
      <c r="C11" s="470"/>
      <c r="D11" s="470"/>
      <c r="E11" s="470"/>
      <c r="F11" s="470"/>
    </row>
    <row r="12" spans="1:9" s="212" customFormat="1" ht="133.5" hidden="1" customHeight="1">
      <c r="A12" s="214" t="s">
        <v>249</v>
      </c>
      <c r="B12" s="472"/>
      <c r="C12" s="473"/>
      <c r="D12" s="473"/>
      <c r="E12" s="473"/>
      <c r="F12" s="473"/>
      <c r="I12" s="215"/>
    </row>
    <row r="13" spans="1:9" s="212" customFormat="1" ht="89.55" hidden="1" customHeight="1">
      <c r="A13" s="211" t="s">
        <v>204</v>
      </c>
      <c r="B13" s="471" t="s">
        <v>247</v>
      </c>
      <c r="C13" s="470"/>
      <c r="D13" s="470">
        <v>45019</v>
      </c>
      <c r="E13" s="470"/>
      <c r="F13" s="470"/>
    </row>
    <row r="14" spans="1:9" s="212" customFormat="1" ht="89.55" hidden="1" customHeight="1">
      <c r="A14" s="307"/>
      <c r="B14" s="308"/>
      <c r="C14" s="309"/>
      <c r="D14" s="309"/>
      <c r="E14" s="309"/>
      <c r="F14" s="305"/>
    </row>
    <row r="15" spans="1:9" s="212" customFormat="1" ht="82.8">
      <c r="A15" s="211" t="str">
        <f>'1. CUTTING DOCKET'!$B$70</f>
        <v>CHỈ 40/2 MAY CHÍNH + VẮT SỔ</v>
      </c>
      <c r="B15" s="469" t="str">
        <f>+B9</f>
        <v>Mineral Red</v>
      </c>
      <c r="C15" s="478"/>
      <c r="D15" s="478"/>
      <c r="E15" s="479"/>
      <c r="F15" s="264">
        <f>F3</f>
        <v>0</v>
      </c>
    </row>
    <row r="16" spans="1:9" s="212" customFormat="1" ht="178.2" customHeight="1">
      <c r="A16" s="214" t="s">
        <v>261</v>
      </c>
      <c r="B16" s="485" t="str">
        <f>'1. CUTTING DOCKET'!G70</f>
        <v>RE8151</v>
      </c>
      <c r="C16" s="486"/>
      <c r="D16" s="486"/>
      <c r="E16" s="486"/>
      <c r="F16" s="486"/>
    </row>
    <row r="17" spans="1:11" s="212" customFormat="1" ht="94.2" customHeight="1">
      <c r="A17" s="211" t="str">
        <f>+'1. CUTTING DOCKET'!B76</f>
        <v>CHỈ 40/2 MAY NHÃN</v>
      </c>
      <c r="B17" s="469" t="s">
        <v>247</v>
      </c>
      <c r="C17" s="478"/>
      <c r="D17" s="478"/>
      <c r="E17" s="479"/>
      <c r="F17" s="264" t="str">
        <f>F5</f>
        <v>GOLD FUSION</v>
      </c>
    </row>
    <row r="18" spans="1:11" s="212" customFormat="1" ht="147" customHeight="1">
      <c r="A18" s="214" t="s">
        <v>361</v>
      </c>
      <c r="B18" s="472"/>
      <c r="C18" s="473"/>
      <c r="D18" s="473"/>
      <c r="E18" s="473"/>
      <c r="F18" s="473"/>
      <c r="H18" s="212">
        <v>1</v>
      </c>
    </row>
    <row r="19" spans="1:11" s="212" customFormat="1" ht="65.55" hidden="1" customHeight="1">
      <c r="A19" s="211" t="s">
        <v>259</v>
      </c>
      <c r="B19" s="471" t="s">
        <v>283</v>
      </c>
      <c r="C19" s="470"/>
      <c r="D19" s="470">
        <v>45019</v>
      </c>
      <c r="E19" s="470"/>
      <c r="F19" s="470"/>
      <c r="H19" s="212">
        <v>2</v>
      </c>
    </row>
    <row r="20" spans="1:11" s="212" customFormat="1" ht="175.5" hidden="1" customHeight="1">
      <c r="A20" s="214"/>
      <c r="B20" s="474"/>
      <c r="C20" s="475"/>
      <c r="D20" s="475"/>
      <c r="E20" s="475"/>
      <c r="F20" s="475"/>
      <c r="H20" s="212">
        <f>SUBTOTAL(9,H18:H19)</f>
        <v>3</v>
      </c>
    </row>
    <row r="21" spans="1:11" s="212" customFormat="1" ht="65.55" hidden="1" customHeight="1">
      <c r="A21" s="211" t="e" cm="1" vm="1">
        <f t="array" aca="1" ref="A21" ca="1">'1. CUTTING DOCKET'!B83:E83</f>
        <v>#VALUE!</v>
      </c>
      <c r="B21" s="469" t="s">
        <v>234</v>
      </c>
      <c r="C21" s="470" t="str">
        <f>'1. CUTTING DOCKET'!Q79</f>
        <v xml:space="preserve">ĐÍNH NHÃN CHÍNH Ở MẶT TRONG ÁO </v>
      </c>
      <c r="D21" s="470" t="s">
        <v>206</v>
      </c>
      <c r="E21" s="470"/>
      <c r="F21" s="470"/>
    </row>
    <row r="22" spans="1:11" s="212" customFormat="1" ht="80.55" hidden="1" customHeight="1">
      <c r="A22" s="214" t="s">
        <v>282</v>
      </c>
      <c r="B22" s="476"/>
      <c r="C22" s="477"/>
      <c r="D22" s="477" t="s">
        <v>205</v>
      </c>
      <c r="E22" s="477"/>
      <c r="F22" s="477"/>
    </row>
    <row r="23" spans="1:11" s="212" customFormat="1" ht="65.55" hidden="1" customHeight="1">
      <c r="A23" s="310" t="s">
        <v>260</v>
      </c>
      <c r="B23" s="471" t="s">
        <v>174</v>
      </c>
      <c r="C23" s="470"/>
      <c r="D23" s="470">
        <v>45019</v>
      </c>
      <c r="E23" s="470"/>
      <c r="F23" s="470"/>
    </row>
    <row r="24" spans="1:11" s="212" customFormat="1" ht="175.5" hidden="1" customHeight="1">
      <c r="A24" s="214"/>
      <c r="B24" s="474"/>
      <c r="C24" s="475"/>
      <c r="D24" s="475"/>
      <c r="E24" s="475"/>
      <c r="F24" s="475"/>
    </row>
    <row r="25" spans="1:11" s="212" customFormat="1" ht="65.55" hidden="1" customHeight="1">
      <c r="A25" s="211" t="e" cm="1" vm="1">
        <f t="array" aca="1" ref="A25" ca="1">'1. CUTTING DOCKET'!B87:E87</f>
        <v>#VALUE!</v>
      </c>
      <c r="B25" s="469" t="s">
        <v>234</v>
      </c>
      <c r="C25" s="470" t="str">
        <f>'1. CUTTING DOCKET'!Q83</f>
        <v>MAY SAU NHUỘM, GIỮA CỔ SAU, DƯỚI ĐƯỜNG TRA CỔ 1/2"</v>
      </c>
      <c r="D25" s="470" t="s">
        <v>206</v>
      </c>
      <c r="E25" s="470"/>
      <c r="F25" s="470"/>
    </row>
    <row r="26" spans="1:11" s="212" customFormat="1" ht="80.55" hidden="1" customHeight="1">
      <c r="A26" s="214"/>
      <c r="B26" s="476"/>
      <c r="C26" s="477"/>
      <c r="D26" s="477" t="s">
        <v>205</v>
      </c>
      <c r="E26" s="477"/>
      <c r="F26" s="477"/>
    </row>
    <row r="27" spans="1:11" s="212" customFormat="1" ht="73.5" customHeight="1">
      <c r="A27" s="211" t="s">
        <v>358</v>
      </c>
      <c r="B27" s="469" t="s">
        <v>183</v>
      </c>
      <c r="C27" s="478"/>
      <c r="D27" s="478"/>
      <c r="E27" s="479"/>
      <c r="F27" s="264">
        <f>F2</f>
        <v>0</v>
      </c>
    </row>
    <row r="28" spans="1:11" s="212" customFormat="1" ht="409.6" customHeight="1">
      <c r="A28" s="214" t="s">
        <v>362</v>
      </c>
      <c r="B28" s="480" t="s">
        <v>244</v>
      </c>
      <c r="C28" s="481"/>
      <c r="D28" s="481"/>
      <c r="E28" s="481"/>
      <c r="F28" s="481"/>
    </row>
    <row r="29" spans="1:11" s="212" customFormat="1" ht="41.4">
      <c r="A29" s="211" t="s">
        <v>258</v>
      </c>
      <c r="B29" s="469" t="s">
        <v>363</v>
      </c>
      <c r="C29" s="478"/>
      <c r="D29" s="478"/>
      <c r="E29" s="479"/>
      <c r="F29" s="264">
        <f>F12</f>
        <v>0</v>
      </c>
    </row>
    <row r="30" spans="1:11" s="212" customFormat="1" ht="270" customHeight="1">
      <c r="A30" s="214" t="s">
        <v>357</v>
      </c>
      <c r="B30" s="472"/>
      <c r="C30" s="473"/>
      <c r="D30" s="473"/>
      <c r="E30" s="473"/>
      <c r="F30" s="473"/>
    </row>
    <row r="31" spans="1:11" s="212" customFormat="1" ht="115.2" customHeight="1">
      <c r="A31" s="211" t="s">
        <v>364</v>
      </c>
      <c r="B31" s="469" t="s">
        <v>247</v>
      </c>
      <c r="C31" s="470" t="str">
        <f>'1. CUTTING DOCKET'!Q83</f>
        <v>MAY SAU NHUỘM, GIỮA CỔ SAU, DƯỚI ĐƯỜNG TRA CỔ 1/2"</v>
      </c>
      <c r="D31" s="470" t="s">
        <v>206</v>
      </c>
      <c r="E31" s="470"/>
      <c r="F31" s="470"/>
    </row>
    <row r="32" spans="1:11" s="212" customFormat="1" ht="351.6" customHeight="1">
      <c r="A32" s="341" t="s">
        <v>390</v>
      </c>
      <c r="B32" s="476"/>
      <c r="C32" s="477"/>
      <c r="D32" s="477"/>
      <c r="E32" s="477"/>
      <c r="F32" s="477"/>
      <c r="G32" s="467"/>
      <c r="H32" s="468"/>
      <c r="K32" s="212" t="str">
        <f>'1. CUTTING DOCKET'!Q83</f>
        <v>MAY SAU NHUỘM, GIỮA CỔ SAU, DƯỚI ĐƯỜNG TRA CỔ 1/2"</v>
      </c>
    </row>
    <row r="33" spans="1:6" s="212" customFormat="1" ht="99.75" customHeight="1">
      <c r="A33" s="211" t="str">
        <f>'1. CUTTING DOCKET'!B100</f>
        <v>BARCODE STICKER
2" (W) X 1" (L)</v>
      </c>
      <c r="B33" s="471" t="str">
        <f>'1. CUTTING DOCKET'!F100</f>
        <v>WHITE</v>
      </c>
      <c r="C33" s="470"/>
      <c r="D33" s="470"/>
      <c r="E33" s="470"/>
      <c r="F33" s="470"/>
    </row>
    <row r="34" spans="1:6" s="212" customFormat="1" ht="123.75" customHeight="1">
      <c r="A34" s="214"/>
      <c r="B34" s="476" t="s">
        <v>207</v>
      </c>
      <c r="C34" s="477"/>
      <c r="D34" s="477"/>
      <c r="E34" s="477"/>
      <c r="F34" s="477"/>
    </row>
    <row r="35" spans="1:6" s="212" customFormat="1" ht="115.2" customHeight="1">
      <c r="A35" s="211" t="s">
        <v>375</v>
      </c>
      <c r="B35" s="471" t="s">
        <v>71</v>
      </c>
      <c r="C35" s="470">
        <v>0</v>
      </c>
      <c r="D35" s="470" t="s">
        <v>386</v>
      </c>
      <c r="E35" s="470">
        <v>0</v>
      </c>
      <c r="F35" s="470" t="s">
        <v>30</v>
      </c>
    </row>
    <row r="36" spans="1:6" s="212" customFormat="1" ht="271.2" customHeight="1">
      <c r="A36" s="214" t="s">
        <v>376</v>
      </c>
      <c r="B36" s="474"/>
      <c r="C36" s="475"/>
      <c r="D36" s="475"/>
      <c r="E36" s="475"/>
      <c r="F36" s="475"/>
    </row>
    <row r="37" spans="1:6" s="212" customFormat="1" ht="105.6" customHeight="1">
      <c r="A37" s="211" t="s">
        <v>377</v>
      </c>
      <c r="B37" s="471" t="s">
        <v>91</v>
      </c>
      <c r="C37" s="470">
        <v>0</v>
      </c>
      <c r="D37" s="470">
        <v>0</v>
      </c>
      <c r="E37" s="470">
        <v>0</v>
      </c>
      <c r="F37" s="470">
        <v>0</v>
      </c>
    </row>
    <row r="38" spans="1:6" s="212" customFormat="1" ht="338.4" customHeight="1">
      <c r="A38" s="214" t="s">
        <v>378</v>
      </c>
      <c r="B38" s="474"/>
      <c r="C38" s="475"/>
      <c r="D38" s="475"/>
      <c r="E38" s="475"/>
      <c r="F38" s="475"/>
    </row>
    <row r="39" spans="1:6" s="212" customFormat="1" ht="63.75" customHeight="1">
      <c r="A39" s="211" t="str">
        <f>'1. CUTTING DOCKET'!B108</f>
        <v>TẤM LÓT THÙNG</v>
      </c>
      <c r="B39" s="471" t="str">
        <f>'1. CUTTING DOCKET'!F108</f>
        <v>NATURAL</v>
      </c>
      <c r="C39" s="470">
        <f>'1. CUTTING DOCKET'!G108</f>
        <v>0</v>
      </c>
      <c r="D39" s="470" t="str">
        <f>'1. CUTTING DOCKET'!H108</f>
        <v>Mineral Red</v>
      </c>
      <c r="E39" s="470">
        <f>'1. CUTTING DOCKET'!I108</f>
        <v>0</v>
      </c>
      <c r="F39" s="470" t="str">
        <f>'1. CUTTING DOCKET'!J108</f>
        <v xml:space="preserve">PCS </v>
      </c>
    </row>
    <row r="40" spans="1:6" s="212" customFormat="1" ht="163.19999999999999" customHeight="1">
      <c r="A40" s="214" t="s">
        <v>188</v>
      </c>
      <c r="B40" s="474"/>
      <c r="C40" s="475"/>
      <c r="D40" s="475"/>
      <c r="E40" s="475"/>
      <c r="F40" s="475"/>
    </row>
    <row r="41" spans="1:6" s="212" customFormat="1" ht="82.8">
      <c r="A41" s="211" t="str">
        <f>'1. CUTTING DOCKET'!B106</f>
        <v>THÙNG CARTON 60CM (L) *40CM (W)* 30CM (H)</v>
      </c>
      <c r="B41" s="471" t="str">
        <f>'1. CUTTING DOCKET'!F106</f>
        <v>NATURAL</v>
      </c>
      <c r="C41" s="470">
        <f>'1. CUTTING DOCKET'!G106</f>
        <v>0</v>
      </c>
      <c r="D41" s="470" t="str">
        <f>'1. CUTTING DOCKET'!H106</f>
        <v>Mineral Red</v>
      </c>
      <c r="E41" s="470">
        <f>'1. CUTTING DOCKET'!I106</f>
        <v>0</v>
      </c>
      <c r="F41" s="470" t="str">
        <f>'1. CUTTING DOCKET'!J106</f>
        <v xml:space="preserve">PCS </v>
      </c>
    </row>
    <row r="42" spans="1:6" s="212" customFormat="1" ht="163.19999999999999" customHeight="1">
      <c r="A42" s="214"/>
      <c r="B42" s="474"/>
      <c r="C42" s="475"/>
      <c r="D42" s="475"/>
      <c r="E42" s="475"/>
      <c r="F42" s="475"/>
    </row>
    <row r="67" spans="6:8">
      <c r="F67" s="216">
        <f>+H67</f>
        <v>0</v>
      </c>
    </row>
    <row r="68" spans="6:8">
      <c r="H68" s="217">
        <v>0</v>
      </c>
    </row>
    <row r="78" spans="6:8">
      <c r="H78" s="217">
        <v>0</v>
      </c>
    </row>
    <row r="141" hidden="1"/>
    <row r="142" hidden="1"/>
    <row r="143" hidden="1"/>
    <row r="144" hidden="1"/>
    <row r="145" hidden="1"/>
    <row r="146" hidden="1"/>
    <row r="147" hidden="1"/>
    <row r="148" hidden="1"/>
    <row r="149" hidden="1"/>
  </sheetData>
  <mergeCells count="38">
    <mergeCell ref="B5:E5"/>
    <mergeCell ref="B19:F19"/>
    <mergeCell ref="B18:F18"/>
    <mergeCell ref="B17:E17"/>
    <mergeCell ref="B29:E29"/>
    <mergeCell ref="B23:F23"/>
    <mergeCell ref="B24:F24"/>
    <mergeCell ref="B25:F25"/>
    <mergeCell ref="B26:F26"/>
    <mergeCell ref="B15:E15"/>
    <mergeCell ref="B16:F16"/>
    <mergeCell ref="B42:F42"/>
    <mergeCell ref="B21:F21"/>
    <mergeCell ref="B33:F33"/>
    <mergeCell ref="B39:F39"/>
    <mergeCell ref="B41:F41"/>
    <mergeCell ref="B34:F34"/>
    <mergeCell ref="B40:F40"/>
    <mergeCell ref="B35:F35"/>
    <mergeCell ref="B36:F36"/>
    <mergeCell ref="B37:F37"/>
    <mergeCell ref="B38:F38"/>
    <mergeCell ref="B30:F30"/>
    <mergeCell ref="G32:H32"/>
    <mergeCell ref="B31:F31"/>
    <mergeCell ref="B6:F6"/>
    <mergeCell ref="B7:F7"/>
    <mergeCell ref="B8:F8"/>
    <mergeCell ref="B9:F9"/>
    <mergeCell ref="B10:F10"/>
    <mergeCell ref="B20:F20"/>
    <mergeCell ref="B22:F22"/>
    <mergeCell ref="B32:F32"/>
    <mergeCell ref="B12:F12"/>
    <mergeCell ref="B11:F11"/>
    <mergeCell ref="B27:E27"/>
    <mergeCell ref="B28:F28"/>
    <mergeCell ref="B13:F13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&amp;L&amp;G&amp;R&amp;"Muli,Bold"&amp;42[TRIMS CARD]</oddHeader>
    <oddFooter>&amp;L&amp;"Euclid Circular A,Bold"&amp;18[UA]&amp;"-,Regular"&amp;11
&amp;G&amp;R&amp;24&amp;G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DF40-7AE3-4A0F-8A36-70335B7AB1DB}">
  <dimension ref="A1:G41"/>
  <sheetViews>
    <sheetView view="pageBreakPreview" zoomScale="75" zoomScaleNormal="100" zoomScaleSheetLayoutView="75" workbookViewId="0">
      <selection activeCell="L20" sqref="L20"/>
    </sheetView>
  </sheetViews>
  <sheetFormatPr defaultRowHeight="14.4"/>
  <sheetData>
    <row r="1" spans="1:1" ht="18">
      <c r="A1" s="303" t="s">
        <v>265</v>
      </c>
    </row>
    <row r="41" spans="7:7">
      <c r="G41" t="s">
        <v>250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446E5-03C4-4D27-AE3F-1FA8E3607ECC}">
  <sheetPr>
    <pageSetUpPr fitToPage="1"/>
  </sheetPr>
  <dimension ref="A1:AD947"/>
  <sheetViews>
    <sheetView view="pageBreakPreview" topLeftCell="A19" zoomScale="43" zoomScaleNormal="85" zoomScaleSheetLayoutView="43" zoomScalePageLayoutView="10" workbookViewId="0">
      <selection activeCell="C49" sqref="C49"/>
    </sheetView>
  </sheetViews>
  <sheetFormatPr defaultColWidth="14.44140625" defaultRowHeight="24"/>
  <cols>
    <col min="1" max="1" width="13.5546875" style="334" customWidth="1"/>
    <col min="2" max="2" width="62.77734375" style="334" customWidth="1"/>
    <col min="3" max="3" width="68.109375" style="334" customWidth="1"/>
    <col min="4" max="4" width="15.77734375" style="334" customWidth="1"/>
    <col min="5" max="8" width="16.5546875" style="334" customWidth="1"/>
    <col min="9" max="13" width="18" style="334" customWidth="1"/>
    <col min="14" max="15" width="17.77734375" style="334" hidden="1" customWidth="1"/>
    <col min="16" max="16" width="23.5546875" style="334" hidden="1" customWidth="1"/>
    <col min="17" max="17" width="12.77734375" style="334" hidden="1" customWidth="1"/>
    <col min="18" max="18" width="11.44140625" style="334" hidden="1" customWidth="1"/>
    <col min="19" max="19" width="12" style="334" hidden="1" customWidth="1"/>
    <col min="20" max="20" width="13.44140625" style="334" hidden="1" customWidth="1"/>
    <col min="21" max="21" width="10.5546875" style="334" hidden="1" customWidth="1"/>
    <col min="22" max="26" width="8" style="334" customWidth="1"/>
    <col min="27" max="27" width="21.44140625" style="334" customWidth="1"/>
    <col min="28" max="29" width="8" style="334" customWidth="1"/>
    <col min="30" max="16384" width="14.44140625" style="334"/>
  </cols>
  <sheetData>
    <row r="1" spans="1:30" s="314" customFormat="1" ht="38.549999999999997" customHeight="1">
      <c r="A1" s="487" t="s">
        <v>345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</row>
    <row r="2" spans="1:30" s="320" customFormat="1" ht="35.549999999999997" customHeight="1">
      <c r="A2" s="315" t="s">
        <v>86</v>
      </c>
      <c r="B2" s="316" t="s">
        <v>92</v>
      </c>
      <c r="C2" s="317" t="s">
        <v>93</v>
      </c>
      <c r="D2" s="318" t="s">
        <v>286</v>
      </c>
      <c r="E2" s="319" t="s">
        <v>84</v>
      </c>
      <c r="F2" s="319" t="s">
        <v>76</v>
      </c>
      <c r="G2" s="319" t="s">
        <v>10</v>
      </c>
      <c r="H2" s="319" t="s">
        <v>73</v>
      </c>
      <c r="I2" s="319" t="s">
        <v>74</v>
      </c>
      <c r="J2" s="319" t="s">
        <v>75</v>
      </c>
      <c r="K2" s="319" t="s">
        <v>287</v>
      </c>
      <c r="L2" s="319" t="s">
        <v>288</v>
      </c>
      <c r="M2" s="319" t="s">
        <v>289</v>
      </c>
      <c r="N2" s="317" t="s">
        <v>74</v>
      </c>
      <c r="O2" s="317"/>
      <c r="P2" s="317" t="s">
        <v>75</v>
      </c>
      <c r="Q2" s="488" t="s">
        <v>290</v>
      </c>
      <c r="R2" s="488"/>
      <c r="S2" s="488"/>
      <c r="T2" s="488"/>
      <c r="U2" s="488"/>
    </row>
    <row r="3" spans="1:30" s="330" customFormat="1" ht="31.95" customHeight="1">
      <c r="A3" s="316">
        <v>1</v>
      </c>
      <c r="B3" s="321" t="s">
        <v>291</v>
      </c>
      <c r="C3" s="322" t="s">
        <v>292</v>
      </c>
      <c r="D3" s="323">
        <v>1.5</v>
      </c>
      <c r="E3" s="324">
        <v>69</v>
      </c>
      <c r="F3" s="325">
        <v>70.5</v>
      </c>
      <c r="G3" s="326">
        <v>72</v>
      </c>
      <c r="H3" s="324">
        <v>73.5</v>
      </c>
      <c r="I3" s="324">
        <v>75</v>
      </c>
      <c r="J3" s="324">
        <v>76.5</v>
      </c>
      <c r="K3" s="324">
        <v>78</v>
      </c>
      <c r="L3" s="324">
        <v>79.5</v>
      </c>
      <c r="M3" s="324">
        <v>81</v>
      </c>
      <c r="N3" s="327" t="e">
        <f>#REF!+Q3</f>
        <v>#REF!</v>
      </c>
      <c r="O3" s="327"/>
      <c r="P3" s="327" t="e">
        <f>N3+Q3</f>
        <v>#REF!</v>
      </c>
      <c r="Q3" s="328">
        <v>0.5</v>
      </c>
      <c r="R3" s="328"/>
      <c r="S3" s="328"/>
      <c r="T3" s="328"/>
      <c r="U3" s="328"/>
      <c r="V3" s="329"/>
      <c r="W3" s="329"/>
      <c r="X3" s="329"/>
      <c r="Y3" s="329"/>
      <c r="Z3" s="329"/>
      <c r="AA3" s="329"/>
      <c r="AB3" s="329"/>
      <c r="AC3" s="329"/>
      <c r="AD3" s="329"/>
    </row>
    <row r="4" spans="1:30" s="330" customFormat="1" ht="31.95" customHeight="1">
      <c r="A4" s="316">
        <v>2</v>
      </c>
      <c r="B4" s="321" t="s">
        <v>293</v>
      </c>
      <c r="C4" s="322" t="s">
        <v>294</v>
      </c>
      <c r="D4" s="323">
        <v>1.5</v>
      </c>
      <c r="E4" s="324">
        <v>69</v>
      </c>
      <c r="F4" s="325">
        <v>70.5</v>
      </c>
      <c r="G4" s="326">
        <v>72</v>
      </c>
      <c r="H4" s="324">
        <v>73.5</v>
      </c>
      <c r="I4" s="324">
        <v>75</v>
      </c>
      <c r="J4" s="324">
        <v>76.5</v>
      </c>
      <c r="K4" s="324">
        <v>78</v>
      </c>
      <c r="L4" s="324">
        <v>79.5</v>
      </c>
      <c r="M4" s="324">
        <v>81</v>
      </c>
      <c r="N4" s="327" t="e">
        <f>#REF!+Q4</f>
        <v>#REF!</v>
      </c>
      <c r="O4" s="327"/>
      <c r="P4" s="327" t="e">
        <f>N4+Q4</f>
        <v>#REF!</v>
      </c>
      <c r="Q4" s="328">
        <v>0</v>
      </c>
      <c r="R4" s="328"/>
      <c r="S4" s="328"/>
      <c r="T4" s="328"/>
      <c r="U4" s="328"/>
      <c r="V4" s="329"/>
      <c r="W4" s="329"/>
      <c r="X4" s="329"/>
      <c r="Y4" s="329"/>
      <c r="Z4" s="329"/>
      <c r="AA4" s="329"/>
      <c r="AB4" s="329"/>
      <c r="AC4" s="329"/>
      <c r="AD4" s="329"/>
    </row>
    <row r="5" spans="1:30" s="330" customFormat="1" ht="31.95" customHeight="1">
      <c r="A5" s="316">
        <v>3</v>
      </c>
      <c r="B5" s="321" t="s">
        <v>295</v>
      </c>
      <c r="C5" s="322" t="s">
        <v>296</v>
      </c>
      <c r="D5" s="323">
        <v>0.75</v>
      </c>
      <c r="E5" s="324">
        <v>4</v>
      </c>
      <c r="F5" s="325">
        <v>4</v>
      </c>
      <c r="G5" s="326">
        <v>4</v>
      </c>
      <c r="H5" s="324">
        <v>4</v>
      </c>
      <c r="I5" s="324">
        <v>4</v>
      </c>
      <c r="J5" s="324">
        <v>4</v>
      </c>
      <c r="K5" s="324">
        <v>4</v>
      </c>
      <c r="L5" s="324">
        <v>4</v>
      </c>
      <c r="M5" s="324">
        <v>4</v>
      </c>
      <c r="N5" s="327" t="e">
        <f>#REF!+T5</f>
        <v>#REF!</v>
      </c>
      <c r="O5" s="327"/>
      <c r="P5" s="327" t="e">
        <f t="shared" ref="P5:P10" si="0">N5+U5</f>
        <v>#REF!</v>
      </c>
      <c r="Q5" s="328">
        <v>0.25</v>
      </c>
      <c r="R5" s="328">
        <v>0.375</v>
      </c>
      <c r="S5" s="328">
        <v>0.375</v>
      </c>
      <c r="T5" s="328">
        <v>0.5</v>
      </c>
      <c r="U5" s="328">
        <v>0.5</v>
      </c>
      <c r="V5" s="489" t="s">
        <v>297</v>
      </c>
      <c r="W5" s="490"/>
      <c r="X5" s="490"/>
      <c r="Y5" s="490"/>
      <c r="Z5" s="490"/>
      <c r="AA5" s="490"/>
      <c r="AB5" s="490"/>
      <c r="AC5" s="490"/>
      <c r="AD5" s="491"/>
    </row>
    <row r="6" spans="1:30" s="330" customFormat="1" ht="31.95" customHeight="1">
      <c r="A6" s="316">
        <v>4</v>
      </c>
      <c r="B6" s="321" t="s">
        <v>298</v>
      </c>
      <c r="C6" s="322" t="s">
        <v>299</v>
      </c>
      <c r="D6" s="323">
        <v>1</v>
      </c>
      <c r="E6" s="324">
        <v>49</v>
      </c>
      <c r="F6" s="325">
        <v>50.5</v>
      </c>
      <c r="G6" s="326">
        <v>52</v>
      </c>
      <c r="H6" s="324">
        <v>53.5</v>
      </c>
      <c r="I6" s="324">
        <v>55</v>
      </c>
      <c r="J6" s="324">
        <v>56.5</v>
      </c>
      <c r="K6" s="324">
        <v>58</v>
      </c>
      <c r="L6" s="324">
        <v>59.5</v>
      </c>
      <c r="M6" s="324">
        <v>61</v>
      </c>
      <c r="N6" s="327" t="e">
        <f>#REF!+T6</f>
        <v>#REF!</v>
      </c>
      <c r="O6" s="327"/>
      <c r="P6" s="327" t="e">
        <f t="shared" si="0"/>
        <v>#REF!</v>
      </c>
      <c r="Q6" s="328">
        <v>0.25</v>
      </c>
      <c r="R6" s="328">
        <v>0.125</v>
      </c>
      <c r="S6" s="328">
        <v>0.25</v>
      </c>
      <c r="T6" s="328">
        <v>0.25</v>
      </c>
      <c r="U6" s="328">
        <v>0.125</v>
      </c>
      <c r="V6" s="492"/>
      <c r="W6" s="493"/>
      <c r="X6" s="493"/>
      <c r="Y6" s="493"/>
      <c r="Z6" s="493"/>
      <c r="AA6" s="493"/>
      <c r="AB6" s="493"/>
      <c r="AC6" s="493"/>
      <c r="AD6" s="494"/>
    </row>
    <row r="7" spans="1:30" s="330" customFormat="1" ht="31.95" customHeight="1">
      <c r="A7" s="316">
        <v>5</v>
      </c>
      <c r="B7" s="321" t="s">
        <v>300</v>
      </c>
      <c r="C7" s="322" t="s">
        <v>301</v>
      </c>
      <c r="D7" s="323">
        <v>1</v>
      </c>
      <c r="E7" s="324">
        <v>45</v>
      </c>
      <c r="F7" s="325">
        <v>46.5</v>
      </c>
      <c r="G7" s="326">
        <v>48</v>
      </c>
      <c r="H7" s="324">
        <v>49.5</v>
      </c>
      <c r="I7" s="324">
        <v>51</v>
      </c>
      <c r="J7" s="324">
        <v>52.5</v>
      </c>
      <c r="K7" s="324">
        <v>54</v>
      </c>
      <c r="L7" s="324">
        <v>55.5</v>
      </c>
      <c r="M7" s="324">
        <v>57</v>
      </c>
      <c r="N7" s="327" t="e">
        <f>#REF!+T7</f>
        <v>#REF!</v>
      </c>
      <c r="O7" s="327"/>
      <c r="P7" s="327" t="e">
        <f t="shared" si="0"/>
        <v>#REF!</v>
      </c>
      <c r="Q7" s="328">
        <v>0</v>
      </c>
      <c r="R7" s="328"/>
      <c r="S7" s="328"/>
      <c r="T7" s="328"/>
      <c r="U7" s="328"/>
      <c r="V7"/>
      <c r="W7"/>
      <c r="X7"/>
      <c r="Y7"/>
      <c r="Z7"/>
      <c r="AA7"/>
      <c r="AB7"/>
      <c r="AC7"/>
      <c r="AD7"/>
    </row>
    <row r="8" spans="1:30" s="330" customFormat="1" ht="31.95" customHeight="1">
      <c r="A8" s="316">
        <v>6</v>
      </c>
      <c r="B8" s="321" t="s">
        <v>302</v>
      </c>
      <c r="C8" s="322" t="s">
        <v>303</v>
      </c>
      <c r="D8" s="323">
        <v>1</v>
      </c>
      <c r="E8" s="324">
        <v>43.5</v>
      </c>
      <c r="F8" s="325">
        <v>45</v>
      </c>
      <c r="G8" s="326">
        <v>46.5</v>
      </c>
      <c r="H8" s="324">
        <v>48</v>
      </c>
      <c r="I8" s="324">
        <v>49.5</v>
      </c>
      <c r="J8" s="324">
        <v>51</v>
      </c>
      <c r="K8" s="324">
        <v>52.5</v>
      </c>
      <c r="L8" s="324">
        <v>54</v>
      </c>
      <c r="M8" s="324">
        <v>55.5</v>
      </c>
      <c r="N8" s="327" t="e">
        <f>#REF!+T8</f>
        <v>#REF!</v>
      </c>
      <c r="O8" s="327"/>
      <c r="P8" s="327" t="e">
        <f t="shared" si="0"/>
        <v>#REF!</v>
      </c>
      <c r="Q8" s="328">
        <v>0.5</v>
      </c>
      <c r="R8" s="328">
        <v>0.75</v>
      </c>
      <c r="S8" s="328">
        <v>0.625</v>
      </c>
      <c r="T8" s="328">
        <v>0.75</v>
      </c>
      <c r="U8" s="328">
        <v>0.75</v>
      </c>
      <c r="V8"/>
      <c r="W8"/>
      <c r="X8"/>
      <c r="Y8"/>
      <c r="Z8"/>
      <c r="AA8"/>
      <c r="AB8"/>
      <c r="AC8"/>
      <c r="AD8"/>
    </row>
    <row r="9" spans="1:30" s="330" customFormat="1" ht="31.95" customHeight="1">
      <c r="A9" s="316">
        <v>7</v>
      </c>
      <c r="B9" s="321" t="s">
        <v>304</v>
      </c>
      <c r="C9" s="322" t="s">
        <v>305</v>
      </c>
      <c r="D9" s="323">
        <v>2</v>
      </c>
      <c r="E9" s="324">
        <v>52.5</v>
      </c>
      <c r="F9" s="325">
        <v>55</v>
      </c>
      <c r="G9" s="326">
        <v>57.5</v>
      </c>
      <c r="H9" s="324">
        <v>60</v>
      </c>
      <c r="I9" s="324">
        <v>62.5</v>
      </c>
      <c r="J9" s="324">
        <v>65</v>
      </c>
      <c r="K9" s="324">
        <v>67.5</v>
      </c>
      <c r="L9" s="324">
        <v>70</v>
      </c>
      <c r="M9" s="324">
        <v>72.5</v>
      </c>
      <c r="N9" s="327" t="e">
        <f>#REF!+T9</f>
        <v>#REF!</v>
      </c>
      <c r="O9" s="327"/>
      <c r="P9" s="327" t="e">
        <f t="shared" si="0"/>
        <v>#REF!</v>
      </c>
      <c r="Q9" s="328">
        <v>1</v>
      </c>
      <c r="R9" s="328">
        <v>1.5</v>
      </c>
      <c r="S9" s="328">
        <v>1.5</v>
      </c>
      <c r="T9" s="328">
        <v>1.5</v>
      </c>
      <c r="U9" s="328">
        <v>1.5</v>
      </c>
      <c r="V9" t="s">
        <v>306</v>
      </c>
      <c r="W9"/>
      <c r="X9"/>
      <c r="Y9"/>
      <c r="Z9"/>
      <c r="AA9"/>
      <c r="AB9"/>
      <c r="AC9"/>
      <c r="AD9"/>
    </row>
    <row r="10" spans="1:30" s="330" customFormat="1" ht="31.95" customHeight="1">
      <c r="A10" s="316">
        <v>8</v>
      </c>
      <c r="B10" s="321" t="s">
        <v>307</v>
      </c>
      <c r="C10" s="322" t="s">
        <v>308</v>
      </c>
      <c r="D10" s="323">
        <v>2</v>
      </c>
      <c r="E10" s="324">
        <v>51.5</v>
      </c>
      <c r="F10" s="325">
        <v>54</v>
      </c>
      <c r="G10" s="326">
        <v>56.5</v>
      </c>
      <c r="H10" s="324">
        <v>59</v>
      </c>
      <c r="I10" s="324">
        <v>61.5</v>
      </c>
      <c r="J10" s="324">
        <v>64</v>
      </c>
      <c r="K10" s="324">
        <v>66.5</v>
      </c>
      <c r="L10" s="324">
        <v>69</v>
      </c>
      <c r="M10" s="324">
        <v>71.5</v>
      </c>
      <c r="N10" s="327" t="e">
        <f>#REF!+T10</f>
        <v>#REF!</v>
      </c>
      <c r="O10" s="327"/>
      <c r="P10" s="327" t="e">
        <f t="shared" si="0"/>
        <v>#REF!</v>
      </c>
      <c r="Q10" s="328">
        <v>1</v>
      </c>
      <c r="R10" s="328">
        <v>1.5</v>
      </c>
      <c r="S10" s="328">
        <v>1.5</v>
      </c>
      <c r="T10" s="328">
        <v>1.5</v>
      </c>
      <c r="U10" s="328">
        <v>1.5</v>
      </c>
      <c r="V10" s="329"/>
      <c r="W10" s="329"/>
      <c r="X10" s="329"/>
      <c r="Y10" s="329"/>
      <c r="Z10" s="329"/>
      <c r="AA10" s="329"/>
      <c r="AB10" s="329"/>
      <c r="AC10" s="329"/>
      <c r="AD10" s="329"/>
    </row>
    <row r="11" spans="1:30" s="330" customFormat="1" ht="31.95" customHeight="1">
      <c r="A11" s="316">
        <v>9</v>
      </c>
      <c r="B11" s="321" t="s">
        <v>309</v>
      </c>
      <c r="C11" s="322" t="s">
        <v>310</v>
      </c>
      <c r="D11" s="323">
        <v>0</v>
      </c>
      <c r="E11" s="324">
        <v>2.5</v>
      </c>
      <c r="F11" s="325">
        <v>2.5</v>
      </c>
      <c r="G11" s="326">
        <v>2.5</v>
      </c>
      <c r="H11" s="324">
        <v>2.5</v>
      </c>
      <c r="I11" s="324">
        <v>2.5</v>
      </c>
      <c r="J11" s="324">
        <v>2.5</v>
      </c>
      <c r="K11" s="324">
        <v>2.5</v>
      </c>
      <c r="L11" s="324">
        <v>2.5</v>
      </c>
      <c r="M11" s="324">
        <v>2.5</v>
      </c>
      <c r="N11" s="327" t="e">
        <f>#REF!+Q11</f>
        <v>#REF!</v>
      </c>
      <c r="O11" s="327"/>
      <c r="P11" s="327" t="e">
        <f>N11+Q11</f>
        <v>#REF!</v>
      </c>
      <c r="Q11" s="328">
        <v>0.25</v>
      </c>
      <c r="R11" s="328"/>
      <c r="S11" s="328"/>
      <c r="T11" s="328"/>
      <c r="U11" s="328"/>
      <c r="V11" s="329"/>
      <c r="W11" s="329"/>
      <c r="X11" s="329"/>
      <c r="Y11" s="329"/>
      <c r="Z11" s="329"/>
      <c r="AA11" s="329"/>
      <c r="AB11" s="329"/>
      <c r="AC11" s="329"/>
      <c r="AD11" s="329"/>
    </row>
    <row r="12" spans="1:30" s="330" customFormat="1" ht="31.95" customHeight="1">
      <c r="A12" s="316">
        <v>10</v>
      </c>
      <c r="B12" s="321" t="s">
        <v>311</v>
      </c>
      <c r="C12" s="322" t="s">
        <v>312</v>
      </c>
      <c r="D12" s="323">
        <v>0.75</v>
      </c>
      <c r="E12" s="324">
        <v>15</v>
      </c>
      <c r="F12" s="325">
        <v>16</v>
      </c>
      <c r="G12" s="326">
        <v>17</v>
      </c>
      <c r="H12" s="324">
        <v>18</v>
      </c>
      <c r="I12" s="324">
        <v>19</v>
      </c>
      <c r="J12" s="324">
        <v>20</v>
      </c>
      <c r="K12" s="324">
        <v>21</v>
      </c>
      <c r="L12" s="324">
        <v>22</v>
      </c>
      <c r="M12" s="324">
        <v>23</v>
      </c>
      <c r="N12" s="327" t="e">
        <f>#REF!+T12</f>
        <v>#REF!</v>
      </c>
      <c r="O12" s="327"/>
      <c r="P12" s="327" t="e">
        <f>N12+U12</f>
        <v>#REF!</v>
      </c>
      <c r="Q12" s="328">
        <v>0.25</v>
      </c>
      <c r="R12" s="328">
        <v>0.375</v>
      </c>
      <c r="S12" s="328">
        <v>0.25</v>
      </c>
      <c r="T12" s="328">
        <v>0.25</v>
      </c>
      <c r="U12" s="328">
        <v>0.375</v>
      </c>
      <c r="V12" s="329"/>
      <c r="W12" s="329"/>
      <c r="X12" s="329"/>
      <c r="Y12" s="329"/>
      <c r="Z12" s="329"/>
      <c r="AA12" s="329"/>
      <c r="AB12" s="329"/>
      <c r="AC12" s="329"/>
      <c r="AD12" s="329"/>
    </row>
    <row r="13" spans="1:30" s="330" customFormat="1" ht="31.95" customHeight="1">
      <c r="A13" s="316">
        <v>11</v>
      </c>
      <c r="B13" s="321" t="s">
        <v>313</v>
      </c>
      <c r="C13" s="322" t="s">
        <v>314</v>
      </c>
      <c r="D13" s="323">
        <v>0.75</v>
      </c>
      <c r="E13" s="324">
        <v>10</v>
      </c>
      <c r="F13" s="325">
        <v>10.5</v>
      </c>
      <c r="G13" s="326">
        <v>11</v>
      </c>
      <c r="H13" s="324">
        <v>11.5</v>
      </c>
      <c r="I13" s="324">
        <v>12</v>
      </c>
      <c r="J13" s="324">
        <v>12.5</v>
      </c>
      <c r="K13" s="324">
        <v>13</v>
      </c>
      <c r="L13" s="324">
        <v>13.5</v>
      </c>
      <c r="M13" s="324">
        <v>14</v>
      </c>
      <c r="N13" s="331" t="e">
        <f>#REF!+T13</f>
        <v>#REF!</v>
      </c>
      <c r="O13" s="331"/>
      <c r="P13" s="331" t="e">
        <f>N13+U13</f>
        <v>#REF!</v>
      </c>
      <c r="Q13" s="328">
        <v>0.25</v>
      </c>
      <c r="R13" s="316">
        <v>0.3125</v>
      </c>
      <c r="S13" s="316">
        <v>0.3125</v>
      </c>
      <c r="T13" s="316">
        <v>0.3125</v>
      </c>
      <c r="U13" s="328">
        <v>0.375</v>
      </c>
      <c r="V13" s="329"/>
      <c r="W13" s="329"/>
      <c r="X13" s="329"/>
      <c r="Y13" s="329"/>
      <c r="Z13" s="329"/>
      <c r="AA13" s="329"/>
      <c r="AB13" s="329"/>
      <c r="AC13" s="329"/>
      <c r="AD13" s="329"/>
    </row>
    <row r="14" spans="1:30" s="330" customFormat="1" ht="31.95" customHeight="1">
      <c r="A14" s="316">
        <v>12</v>
      </c>
      <c r="B14" s="321" t="s">
        <v>315</v>
      </c>
      <c r="C14" s="322" t="s">
        <v>316</v>
      </c>
      <c r="D14" s="323">
        <v>0.5</v>
      </c>
      <c r="E14" s="324">
        <v>4</v>
      </c>
      <c r="F14" s="325">
        <v>4</v>
      </c>
      <c r="G14" s="326">
        <v>4</v>
      </c>
      <c r="H14" s="324">
        <v>4</v>
      </c>
      <c r="I14" s="324">
        <v>4</v>
      </c>
      <c r="J14" s="324">
        <v>4</v>
      </c>
      <c r="K14" s="324">
        <v>4</v>
      </c>
      <c r="L14" s="324">
        <v>4</v>
      </c>
      <c r="M14" s="324">
        <v>4</v>
      </c>
      <c r="N14" s="327" t="e">
        <f>#REF!+T14</f>
        <v>#REF!</v>
      </c>
      <c r="O14" s="327"/>
      <c r="P14" s="327" t="e">
        <f>N14+U14</f>
        <v>#REF!</v>
      </c>
      <c r="Q14" s="328">
        <v>0.125</v>
      </c>
      <c r="R14" s="328">
        <v>0.25</v>
      </c>
      <c r="S14" s="328">
        <v>0.125</v>
      </c>
      <c r="T14" s="328">
        <v>0.25</v>
      </c>
      <c r="U14" s="328">
        <v>0.125</v>
      </c>
      <c r="V14" s="329"/>
      <c r="W14" s="329"/>
      <c r="X14" s="329"/>
      <c r="Y14" s="329"/>
      <c r="Z14" s="329"/>
      <c r="AA14" s="329"/>
      <c r="AB14" s="329"/>
      <c r="AC14" s="329"/>
      <c r="AD14" s="329"/>
    </row>
    <row r="15" spans="1:30" s="330" customFormat="1" ht="50.55" customHeight="1">
      <c r="A15" s="316">
        <v>13</v>
      </c>
      <c r="B15" s="321" t="s">
        <v>317</v>
      </c>
      <c r="C15" s="322" t="s">
        <v>318</v>
      </c>
      <c r="D15" s="323">
        <v>1</v>
      </c>
      <c r="E15" s="324">
        <v>25</v>
      </c>
      <c r="F15" s="325">
        <v>26</v>
      </c>
      <c r="G15" s="326">
        <v>27</v>
      </c>
      <c r="H15" s="324">
        <v>28</v>
      </c>
      <c r="I15" s="324">
        <v>29</v>
      </c>
      <c r="J15" s="324">
        <v>30</v>
      </c>
      <c r="K15" s="324">
        <v>31</v>
      </c>
      <c r="L15" s="324">
        <v>32</v>
      </c>
      <c r="M15" s="324">
        <v>33</v>
      </c>
      <c r="N15" s="327" t="e">
        <f>#REF!+Q15</f>
        <v>#REF!</v>
      </c>
      <c r="O15" s="327"/>
      <c r="P15" s="327" t="e">
        <f>N15+Q15</f>
        <v>#REF!</v>
      </c>
      <c r="Q15" s="328">
        <v>0</v>
      </c>
      <c r="R15" s="328"/>
      <c r="S15" s="328"/>
      <c r="T15" s="328"/>
      <c r="U15" s="328"/>
      <c r="V15" s="329"/>
      <c r="W15" s="329"/>
      <c r="X15" s="329"/>
      <c r="Y15" s="329"/>
      <c r="Z15" s="329"/>
      <c r="AA15" s="329"/>
      <c r="AB15" s="329"/>
      <c r="AC15" s="329"/>
      <c r="AD15" s="329"/>
    </row>
    <row r="16" spans="1:30" ht="31.95" customHeight="1">
      <c r="A16" s="316">
        <v>14</v>
      </c>
      <c r="B16" s="321" t="s">
        <v>319</v>
      </c>
      <c r="C16" s="322" t="s">
        <v>320</v>
      </c>
      <c r="D16" s="323">
        <v>1.5</v>
      </c>
      <c r="E16" s="324">
        <v>80.5</v>
      </c>
      <c r="F16" s="325">
        <v>82.5</v>
      </c>
      <c r="G16" s="326">
        <v>84.5</v>
      </c>
      <c r="H16" s="324">
        <v>86.5</v>
      </c>
      <c r="I16" s="324">
        <v>88.5</v>
      </c>
      <c r="J16" s="324">
        <v>90.5</v>
      </c>
      <c r="K16" s="324">
        <v>92.5</v>
      </c>
      <c r="L16" s="324">
        <v>94.5</v>
      </c>
      <c r="M16" s="324">
        <v>96.5</v>
      </c>
      <c r="N16" s="327" t="e">
        <f>#REF!+Q16</f>
        <v>#REF!</v>
      </c>
      <c r="O16" s="327"/>
      <c r="P16" s="327" t="e">
        <f>N16+Q16</f>
        <v>#REF!</v>
      </c>
      <c r="Q16" s="328">
        <v>0</v>
      </c>
      <c r="R16" s="332"/>
      <c r="S16" s="332"/>
      <c r="T16" s="332"/>
      <c r="U16" s="332"/>
      <c r="V16" s="333"/>
      <c r="W16" s="329"/>
      <c r="X16" s="333"/>
      <c r="Y16" s="333"/>
      <c r="Z16" s="333"/>
      <c r="AA16" s="333"/>
      <c r="AB16" s="333"/>
      <c r="AC16" s="333"/>
      <c r="AD16" s="333"/>
    </row>
    <row r="17" spans="1:30" ht="31.95" customHeight="1">
      <c r="A17" s="316">
        <v>15</v>
      </c>
      <c r="B17" s="321" t="s">
        <v>321</v>
      </c>
      <c r="C17" s="322" t="s">
        <v>322</v>
      </c>
      <c r="D17" s="323">
        <v>0.6</v>
      </c>
      <c r="E17" s="324">
        <v>43.3</v>
      </c>
      <c r="F17" s="325">
        <v>43.9</v>
      </c>
      <c r="G17" s="326">
        <v>44.5</v>
      </c>
      <c r="H17" s="324">
        <v>45.1</v>
      </c>
      <c r="I17" s="324">
        <v>45.7</v>
      </c>
      <c r="J17" s="324">
        <v>46.3</v>
      </c>
      <c r="K17" s="324">
        <v>46.9</v>
      </c>
      <c r="L17" s="324">
        <v>47.5</v>
      </c>
      <c r="M17" s="324">
        <v>48.1</v>
      </c>
      <c r="N17" s="327"/>
      <c r="O17" s="327"/>
      <c r="P17" s="327"/>
      <c r="Q17" s="328"/>
      <c r="R17" s="332"/>
      <c r="S17" s="332"/>
      <c r="T17" s="332"/>
      <c r="U17" s="332"/>
      <c r="V17" s="333"/>
      <c r="W17" s="329"/>
      <c r="X17" s="333"/>
      <c r="Y17" s="333"/>
      <c r="Z17" s="333"/>
      <c r="AA17" s="333"/>
      <c r="AB17" s="333"/>
      <c r="AC17" s="333"/>
      <c r="AD17" s="333"/>
    </row>
    <row r="18" spans="1:30" ht="31.95" customHeight="1">
      <c r="A18" s="316">
        <v>16</v>
      </c>
      <c r="B18" s="321" t="s">
        <v>323</v>
      </c>
      <c r="C18" s="322" t="s">
        <v>324</v>
      </c>
      <c r="D18" s="323">
        <v>0.75</v>
      </c>
      <c r="E18" s="324">
        <v>19</v>
      </c>
      <c r="F18" s="325">
        <v>20</v>
      </c>
      <c r="G18" s="326">
        <v>21</v>
      </c>
      <c r="H18" s="324">
        <v>22</v>
      </c>
      <c r="I18" s="324">
        <v>23</v>
      </c>
      <c r="J18" s="324">
        <v>24</v>
      </c>
      <c r="K18" s="324">
        <v>25</v>
      </c>
      <c r="L18" s="324">
        <v>26</v>
      </c>
      <c r="M18" s="324">
        <v>27</v>
      </c>
      <c r="N18" s="327"/>
      <c r="O18" s="327"/>
      <c r="P18" s="327"/>
      <c r="Q18" s="328"/>
      <c r="R18" s="332"/>
      <c r="S18" s="332"/>
      <c r="T18" s="332"/>
      <c r="U18" s="332"/>
      <c r="V18" s="333"/>
      <c r="W18" s="329"/>
      <c r="X18" s="333"/>
      <c r="Y18" s="333"/>
      <c r="Z18" s="333"/>
      <c r="AA18" s="333"/>
      <c r="AB18" s="333"/>
      <c r="AC18" s="333"/>
      <c r="AD18" s="333"/>
    </row>
    <row r="19" spans="1:30" ht="54" customHeight="1">
      <c r="A19" s="316">
        <v>17</v>
      </c>
      <c r="B19" s="321" t="s">
        <v>325</v>
      </c>
      <c r="C19" s="322" t="s">
        <v>326</v>
      </c>
      <c r="D19" s="323">
        <v>0.75</v>
      </c>
      <c r="E19" s="324">
        <v>16</v>
      </c>
      <c r="F19" s="325">
        <v>17</v>
      </c>
      <c r="G19" s="326">
        <v>18</v>
      </c>
      <c r="H19" s="324">
        <v>19</v>
      </c>
      <c r="I19" s="324">
        <v>20</v>
      </c>
      <c r="J19" s="324">
        <v>21</v>
      </c>
      <c r="K19" s="324">
        <v>22</v>
      </c>
      <c r="L19" s="324">
        <v>23</v>
      </c>
      <c r="M19" s="324">
        <v>24</v>
      </c>
      <c r="N19" s="327"/>
      <c r="O19" s="327"/>
      <c r="P19" s="327"/>
      <c r="Q19" s="328"/>
      <c r="R19" s="332"/>
      <c r="S19" s="332"/>
      <c r="T19" s="332"/>
      <c r="U19" s="332"/>
      <c r="V19" s="333"/>
      <c r="W19" s="329"/>
      <c r="X19" s="333"/>
      <c r="Y19" s="333"/>
      <c r="Z19" s="333"/>
      <c r="AA19" s="333"/>
      <c r="AB19" s="333"/>
      <c r="AC19" s="333"/>
      <c r="AD19" s="333"/>
    </row>
    <row r="20" spans="1:30" ht="31.95" customHeight="1">
      <c r="A20" s="316">
        <v>18</v>
      </c>
      <c r="B20" s="321" t="s">
        <v>327</v>
      </c>
      <c r="C20" s="322" t="s">
        <v>328</v>
      </c>
      <c r="D20" s="323">
        <v>0.75</v>
      </c>
      <c r="E20" s="324">
        <v>11.5</v>
      </c>
      <c r="F20" s="325">
        <v>12.5</v>
      </c>
      <c r="G20" s="326">
        <v>13.5</v>
      </c>
      <c r="H20" s="324">
        <v>14.5</v>
      </c>
      <c r="I20" s="324">
        <v>15.5</v>
      </c>
      <c r="J20" s="324">
        <v>16.5</v>
      </c>
      <c r="K20" s="324">
        <v>17.5</v>
      </c>
      <c r="L20" s="324">
        <v>18.5</v>
      </c>
      <c r="M20" s="324">
        <v>19.5</v>
      </c>
      <c r="N20" s="327"/>
      <c r="O20" s="327"/>
      <c r="P20" s="327"/>
      <c r="Q20" s="328"/>
      <c r="R20" s="332"/>
      <c r="S20" s="332"/>
      <c r="T20" s="332"/>
      <c r="U20" s="332"/>
      <c r="V20" s="333"/>
      <c r="W20" s="329"/>
      <c r="X20" s="333"/>
      <c r="Y20" s="333"/>
      <c r="Z20" s="333"/>
      <c r="AA20" s="333"/>
      <c r="AB20" s="333"/>
      <c r="AC20" s="333"/>
      <c r="AD20" s="333"/>
    </row>
    <row r="21" spans="1:30" ht="58.5" customHeight="1">
      <c r="A21" s="316">
        <v>19</v>
      </c>
      <c r="B21" s="321" t="s">
        <v>329</v>
      </c>
      <c r="C21" s="322" t="s">
        <v>330</v>
      </c>
      <c r="D21" s="323">
        <v>0.75</v>
      </c>
      <c r="E21" s="324">
        <v>8</v>
      </c>
      <c r="F21" s="325">
        <v>9</v>
      </c>
      <c r="G21" s="326">
        <v>10</v>
      </c>
      <c r="H21" s="324">
        <v>11</v>
      </c>
      <c r="I21" s="324">
        <v>12</v>
      </c>
      <c r="J21" s="324">
        <v>13</v>
      </c>
      <c r="K21" s="324">
        <v>14</v>
      </c>
      <c r="L21" s="324">
        <v>15</v>
      </c>
      <c r="M21" s="324">
        <v>16</v>
      </c>
      <c r="N21" s="327"/>
      <c r="O21" s="327"/>
      <c r="P21" s="327"/>
      <c r="Q21" s="328"/>
      <c r="R21" s="332"/>
      <c r="S21" s="332"/>
      <c r="T21" s="332"/>
      <c r="U21" s="332"/>
      <c r="V21" s="333"/>
      <c r="W21" s="329"/>
      <c r="X21" s="333"/>
      <c r="Y21" s="333"/>
      <c r="Z21" s="333"/>
      <c r="AA21" s="333"/>
      <c r="AB21" s="333"/>
      <c r="AC21" s="333"/>
      <c r="AD21" s="333"/>
    </row>
    <row r="22" spans="1:30" ht="31.95" customHeight="1">
      <c r="A22" s="316">
        <v>20</v>
      </c>
      <c r="B22" s="321" t="s">
        <v>331</v>
      </c>
      <c r="C22" s="322" t="s">
        <v>332</v>
      </c>
      <c r="D22" s="323">
        <v>0.5</v>
      </c>
      <c r="E22" s="324">
        <v>8</v>
      </c>
      <c r="F22" s="325">
        <v>8</v>
      </c>
      <c r="G22" s="326">
        <v>8</v>
      </c>
      <c r="H22" s="324">
        <v>8</v>
      </c>
      <c r="I22" s="324">
        <v>8</v>
      </c>
      <c r="J22" s="324">
        <v>8</v>
      </c>
      <c r="K22" s="324">
        <v>8</v>
      </c>
      <c r="L22" s="324">
        <v>8</v>
      </c>
      <c r="M22" s="324">
        <v>8</v>
      </c>
      <c r="N22" s="327"/>
      <c r="O22" s="327"/>
      <c r="P22" s="327"/>
      <c r="Q22" s="328"/>
      <c r="R22" s="332"/>
      <c r="S22" s="332"/>
      <c r="T22" s="332"/>
      <c r="U22" s="332"/>
      <c r="V22" s="333"/>
      <c r="W22" s="329"/>
      <c r="X22" s="333"/>
      <c r="Y22" s="333"/>
      <c r="Z22" s="333"/>
      <c r="AA22" s="333"/>
      <c r="AB22" s="333"/>
      <c r="AC22" s="333"/>
      <c r="AD22" s="333"/>
    </row>
    <row r="23" spans="1:30" ht="31.95" customHeight="1">
      <c r="A23" s="316">
        <v>21</v>
      </c>
      <c r="B23" s="321" t="s">
        <v>333</v>
      </c>
      <c r="C23" s="322" t="s">
        <v>334</v>
      </c>
      <c r="D23" s="323">
        <v>0.5</v>
      </c>
      <c r="E23" s="324">
        <v>2</v>
      </c>
      <c r="F23" s="325">
        <v>2</v>
      </c>
      <c r="G23" s="326">
        <v>2</v>
      </c>
      <c r="H23" s="324">
        <v>2</v>
      </c>
      <c r="I23" s="324">
        <v>2</v>
      </c>
      <c r="J23" s="324">
        <v>2</v>
      </c>
      <c r="K23" s="324">
        <v>2</v>
      </c>
      <c r="L23" s="324">
        <v>2</v>
      </c>
      <c r="M23" s="324">
        <v>2</v>
      </c>
      <c r="N23" s="327"/>
      <c r="O23" s="327"/>
      <c r="P23" s="327"/>
      <c r="Q23" s="328"/>
      <c r="R23" s="332"/>
      <c r="S23" s="332"/>
      <c r="T23" s="332"/>
      <c r="U23" s="332"/>
      <c r="V23" s="333"/>
      <c r="W23" s="329"/>
      <c r="X23" s="333"/>
      <c r="Y23" s="333"/>
      <c r="Z23" s="333"/>
      <c r="AA23" s="333"/>
      <c r="AB23" s="333"/>
      <c r="AC23" s="333"/>
      <c r="AD23" s="333"/>
    </row>
    <row r="24" spans="1:30" ht="31.95" customHeight="1">
      <c r="A24" s="316">
        <v>22</v>
      </c>
      <c r="B24" s="321" t="s">
        <v>335</v>
      </c>
      <c r="C24" s="322" t="s">
        <v>336</v>
      </c>
      <c r="D24" s="323">
        <v>1</v>
      </c>
      <c r="E24" s="324">
        <v>20.5</v>
      </c>
      <c r="F24" s="325">
        <v>21.5</v>
      </c>
      <c r="G24" s="326">
        <v>22.5</v>
      </c>
      <c r="H24" s="324">
        <v>23.5</v>
      </c>
      <c r="I24" s="324">
        <v>24.5</v>
      </c>
      <c r="J24" s="324">
        <v>25.5</v>
      </c>
      <c r="K24" s="324">
        <v>26.5</v>
      </c>
      <c r="L24" s="324">
        <v>27.5</v>
      </c>
      <c r="M24" s="324">
        <v>28.5</v>
      </c>
      <c r="N24" s="327"/>
      <c r="O24" s="327"/>
      <c r="P24" s="327"/>
      <c r="Q24" s="328"/>
      <c r="R24" s="332"/>
      <c r="S24" s="332"/>
      <c r="T24" s="332"/>
      <c r="U24" s="332"/>
      <c r="V24" s="333"/>
      <c r="W24" s="329"/>
      <c r="X24" s="333"/>
      <c r="Y24" s="333"/>
      <c r="Z24" s="333"/>
      <c r="AA24" s="333"/>
      <c r="AB24" s="333"/>
      <c r="AC24" s="333"/>
      <c r="AD24" s="333"/>
    </row>
    <row r="25" spans="1:30" ht="31.95" customHeight="1">
      <c r="A25" s="316">
        <v>23</v>
      </c>
      <c r="B25" s="321" t="s">
        <v>337</v>
      </c>
      <c r="C25" s="322" t="s">
        <v>338</v>
      </c>
      <c r="D25" s="323">
        <v>0.3</v>
      </c>
      <c r="E25" s="324">
        <v>4.5</v>
      </c>
      <c r="F25" s="325">
        <v>5</v>
      </c>
      <c r="G25" s="326">
        <v>5.5</v>
      </c>
      <c r="H25" s="324">
        <v>6</v>
      </c>
      <c r="I25" s="324">
        <v>6.5</v>
      </c>
      <c r="J25" s="324">
        <v>7</v>
      </c>
      <c r="K25" s="324">
        <v>7.5</v>
      </c>
      <c r="L25" s="324">
        <v>8</v>
      </c>
      <c r="M25" s="324">
        <v>8.5</v>
      </c>
      <c r="N25" s="327"/>
      <c r="O25" s="327"/>
      <c r="P25" s="327"/>
      <c r="Q25" s="328"/>
      <c r="R25" s="332"/>
      <c r="S25" s="332"/>
      <c r="T25" s="332"/>
      <c r="U25" s="332"/>
      <c r="V25" s="333"/>
      <c r="W25" s="329"/>
      <c r="X25" s="333"/>
      <c r="Y25" s="333"/>
      <c r="Z25" s="333"/>
      <c r="AA25" s="333"/>
      <c r="AB25" s="333"/>
      <c r="AC25" s="333"/>
      <c r="AD25" s="333"/>
    </row>
    <row r="26" spans="1:30" ht="31.95" customHeight="1">
      <c r="A26" s="316">
        <v>24</v>
      </c>
      <c r="B26" s="321" t="s">
        <v>339</v>
      </c>
      <c r="C26" s="322" t="s">
        <v>340</v>
      </c>
      <c r="D26" s="323">
        <v>1</v>
      </c>
      <c r="E26" s="324">
        <v>10.8</v>
      </c>
      <c r="F26" s="325">
        <v>11.3</v>
      </c>
      <c r="G26" s="326">
        <v>11.8</v>
      </c>
      <c r="H26" s="324">
        <v>12.3</v>
      </c>
      <c r="I26" s="324">
        <v>12.8</v>
      </c>
      <c r="J26" s="324">
        <v>13.3</v>
      </c>
      <c r="K26" s="324">
        <v>13.8</v>
      </c>
      <c r="L26" s="324">
        <v>14.3</v>
      </c>
      <c r="M26" s="324">
        <v>14.8</v>
      </c>
      <c r="N26" s="327"/>
      <c r="O26" s="327"/>
      <c r="P26" s="327"/>
      <c r="Q26" s="328"/>
      <c r="R26" s="332"/>
      <c r="S26" s="332"/>
      <c r="T26" s="332"/>
      <c r="U26" s="332"/>
      <c r="V26" s="333"/>
      <c r="W26" s="329"/>
      <c r="X26" s="333"/>
      <c r="Y26" s="333"/>
      <c r="Z26" s="333"/>
      <c r="AA26" s="333"/>
      <c r="AB26" s="333"/>
      <c r="AC26" s="333"/>
      <c r="AD26" s="333"/>
    </row>
    <row r="27" spans="1:30" ht="31.95" customHeight="1">
      <c r="A27" s="316">
        <v>25</v>
      </c>
      <c r="B27" s="321" t="s">
        <v>341</v>
      </c>
      <c r="C27" s="322" t="s">
        <v>342</v>
      </c>
      <c r="D27" s="323">
        <v>1</v>
      </c>
      <c r="E27" s="324">
        <v>9.5</v>
      </c>
      <c r="F27" s="325">
        <v>10</v>
      </c>
      <c r="G27" s="326">
        <v>10.5</v>
      </c>
      <c r="H27" s="324">
        <v>11</v>
      </c>
      <c r="I27" s="324">
        <v>11.5</v>
      </c>
      <c r="J27" s="324">
        <v>12</v>
      </c>
      <c r="K27" s="324">
        <v>12.5</v>
      </c>
      <c r="L27" s="324">
        <v>13</v>
      </c>
      <c r="M27" s="324">
        <v>13.5</v>
      </c>
      <c r="N27" s="327"/>
      <c r="O27" s="327"/>
      <c r="P27" s="327"/>
      <c r="Q27" s="328"/>
      <c r="R27" s="332"/>
      <c r="S27" s="332"/>
      <c r="T27" s="332"/>
      <c r="U27" s="332"/>
      <c r="V27" s="333"/>
      <c r="W27" s="329"/>
      <c r="X27" s="333"/>
      <c r="Y27" s="333"/>
      <c r="Z27" s="333"/>
      <c r="AA27" s="333"/>
      <c r="AB27" s="333"/>
      <c r="AC27" s="333"/>
      <c r="AD27" s="333"/>
    </row>
    <row r="28" spans="1:30" ht="31.95" customHeight="1">
      <c r="A28" s="316">
        <v>26</v>
      </c>
      <c r="B28" s="321" t="s">
        <v>343</v>
      </c>
      <c r="C28" s="322" t="s">
        <v>344</v>
      </c>
      <c r="D28" s="323">
        <v>0</v>
      </c>
      <c r="E28" s="324">
        <v>2</v>
      </c>
      <c r="F28" s="325">
        <v>2</v>
      </c>
      <c r="G28" s="326">
        <v>2</v>
      </c>
      <c r="H28" s="324">
        <v>2</v>
      </c>
      <c r="I28" s="324">
        <v>2</v>
      </c>
      <c r="J28" s="324">
        <v>2</v>
      </c>
      <c r="K28" s="324">
        <v>2</v>
      </c>
      <c r="L28" s="324">
        <v>2</v>
      </c>
      <c r="M28" s="324">
        <v>2</v>
      </c>
      <c r="N28" s="327"/>
      <c r="O28" s="327"/>
      <c r="P28" s="327"/>
      <c r="Q28" s="328"/>
      <c r="R28" s="332"/>
      <c r="S28" s="332"/>
      <c r="T28" s="332"/>
      <c r="U28" s="332"/>
      <c r="V28" s="333"/>
      <c r="W28" s="329"/>
      <c r="X28" s="333"/>
      <c r="Y28" s="333"/>
      <c r="Z28" s="333"/>
      <c r="AA28" s="333"/>
      <c r="AB28" s="333"/>
      <c r="AC28" s="333"/>
      <c r="AD28" s="333"/>
    </row>
    <row r="29" spans="1:30" ht="31.95" customHeight="1">
      <c r="A29" s="316">
        <v>27</v>
      </c>
      <c r="B29" s="321" t="s">
        <v>346</v>
      </c>
      <c r="C29" s="322" t="s">
        <v>351</v>
      </c>
      <c r="D29" s="323">
        <v>0</v>
      </c>
      <c r="E29" s="324">
        <v>6.5</v>
      </c>
      <c r="F29" s="325">
        <v>6.5</v>
      </c>
      <c r="G29" s="326">
        <v>6.5</v>
      </c>
      <c r="H29" s="324">
        <v>6.5</v>
      </c>
      <c r="I29" s="324">
        <v>6.5</v>
      </c>
      <c r="J29" s="324">
        <v>6.5</v>
      </c>
      <c r="K29" s="324">
        <v>6.5</v>
      </c>
      <c r="L29" s="324">
        <v>6.5</v>
      </c>
      <c r="M29" s="324">
        <v>6.5</v>
      </c>
      <c r="N29" s="327"/>
      <c r="O29" s="327"/>
      <c r="P29" s="327"/>
      <c r="Q29" s="328"/>
      <c r="R29" s="332"/>
      <c r="S29" s="332"/>
      <c r="T29" s="332"/>
      <c r="U29" s="332"/>
      <c r="V29" s="333"/>
      <c r="W29" s="329"/>
      <c r="X29" s="333"/>
      <c r="Y29" s="333"/>
      <c r="Z29" s="333"/>
      <c r="AA29" s="333"/>
      <c r="AB29" s="333"/>
      <c r="AC29" s="333"/>
      <c r="AD29" s="333"/>
    </row>
    <row r="30" spans="1:30" ht="31.95" customHeight="1">
      <c r="A30" s="316">
        <v>28</v>
      </c>
      <c r="B30" s="321" t="s">
        <v>347</v>
      </c>
      <c r="C30" s="322" t="s">
        <v>352</v>
      </c>
      <c r="D30" s="323">
        <v>0</v>
      </c>
      <c r="E30" s="324">
        <v>8</v>
      </c>
      <c r="F30" s="325">
        <v>8</v>
      </c>
      <c r="G30" s="326">
        <v>8</v>
      </c>
      <c r="H30" s="324">
        <v>8</v>
      </c>
      <c r="I30" s="324">
        <v>8</v>
      </c>
      <c r="J30" s="324">
        <v>8</v>
      </c>
      <c r="K30" s="324">
        <v>8</v>
      </c>
      <c r="L30" s="324">
        <v>8</v>
      </c>
      <c r="M30" s="324">
        <v>8</v>
      </c>
      <c r="N30" s="327"/>
      <c r="O30" s="327"/>
      <c r="P30" s="327"/>
      <c r="Q30" s="328"/>
      <c r="R30" s="332"/>
      <c r="S30" s="332"/>
      <c r="T30" s="332"/>
      <c r="U30" s="332"/>
      <c r="V30" s="333"/>
      <c r="W30" s="329"/>
      <c r="X30" s="333"/>
      <c r="Y30" s="333"/>
      <c r="Z30" s="333"/>
      <c r="AA30" s="333"/>
      <c r="AB30" s="333"/>
      <c r="AC30" s="333"/>
      <c r="AD30" s="333"/>
    </row>
    <row r="31" spans="1:30" ht="46.95" customHeight="1">
      <c r="A31" s="316">
        <v>29</v>
      </c>
      <c r="B31" s="321" t="s">
        <v>348</v>
      </c>
      <c r="C31" s="322" t="s">
        <v>353</v>
      </c>
      <c r="D31" s="323">
        <v>0</v>
      </c>
      <c r="E31" s="324">
        <v>10</v>
      </c>
      <c r="F31" s="325">
        <v>10</v>
      </c>
      <c r="G31" s="326">
        <v>10</v>
      </c>
      <c r="H31" s="324">
        <v>10</v>
      </c>
      <c r="I31" s="324">
        <v>10</v>
      </c>
      <c r="J31" s="324">
        <v>10</v>
      </c>
      <c r="K31" s="324">
        <v>10</v>
      </c>
      <c r="L31" s="324">
        <v>10</v>
      </c>
      <c r="M31" s="324">
        <v>10</v>
      </c>
      <c r="N31" s="327"/>
      <c r="O31" s="327"/>
      <c r="P31" s="327"/>
      <c r="Q31" s="328"/>
      <c r="R31" s="332"/>
      <c r="S31" s="332"/>
      <c r="T31" s="332"/>
      <c r="U31" s="332"/>
      <c r="V31" s="333"/>
      <c r="W31" s="329"/>
      <c r="X31" s="333"/>
      <c r="Y31" s="333"/>
      <c r="Z31" s="333"/>
      <c r="AA31" s="333"/>
      <c r="AB31" s="333"/>
      <c r="AC31" s="333"/>
      <c r="AD31" s="333"/>
    </row>
    <row r="32" spans="1:30" ht="37.5" customHeight="1">
      <c r="A32" s="316">
        <v>30</v>
      </c>
      <c r="B32" s="321" t="s">
        <v>349</v>
      </c>
      <c r="C32" s="322" t="s">
        <v>354</v>
      </c>
      <c r="D32" s="335">
        <v>0</v>
      </c>
      <c r="E32" s="336">
        <v>24.6</v>
      </c>
      <c r="F32" s="337">
        <v>24.6</v>
      </c>
      <c r="G32" s="338">
        <v>24.6</v>
      </c>
      <c r="H32" s="336">
        <v>24.6</v>
      </c>
      <c r="I32" s="336">
        <v>24.6</v>
      </c>
      <c r="J32" s="336">
        <v>24.6</v>
      </c>
      <c r="K32" s="336">
        <v>24.6</v>
      </c>
      <c r="L32" s="336">
        <v>24.6</v>
      </c>
      <c r="M32" s="336">
        <v>24.6</v>
      </c>
      <c r="N32" s="327"/>
      <c r="O32" s="327"/>
      <c r="P32" s="327"/>
      <c r="Q32" s="328"/>
      <c r="R32" s="332"/>
      <c r="S32" s="332"/>
      <c r="T32" s="332"/>
      <c r="U32" s="332"/>
      <c r="V32" s="333"/>
      <c r="W32" s="329"/>
      <c r="X32" s="333"/>
      <c r="Y32" s="333"/>
      <c r="Z32" s="333"/>
      <c r="AA32" s="333"/>
      <c r="AB32" s="333"/>
      <c r="AC32" s="333"/>
      <c r="AD32" s="333"/>
    </row>
    <row r="33" spans="1:30" ht="37.5" customHeight="1">
      <c r="A33" s="316">
        <v>31</v>
      </c>
      <c r="B33" s="321" t="s">
        <v>350</v>
      </c>
      <c r="C33" s="322" t="s">
        <v>355</v>
      </c>
      <c r="D33" s="335">
        <v>0</v>
      </c>
      <c r="E33" s="336">
        <v>38.5</v>
      </c>
      <c r="F33" s="337">
        <v>38.5</v>
      </c>
      <c r="G33" s="338">
        <v>38.5</v>
      </c>
      <c r="H33" s="336">
        <v>38.5</v>
      </c>
      <c r="I33" s="336">
        <v>38.5</v>
      </c>
      <c r="J33" s="336">
        <v>38.5</v>
      </c>
      <c r="K33" s="336">
        <v>38.5</v>
      </c>
      <c r="L33" s="336">
        <v>38.5</v>
      </c>
      <c r="M33" s="336">
        <v>38.5</v>
      </c>
      <c r="N33" s="327"/>
      <c r="O33" s="327"/>
      <c r="P33" s="327"/>
      <c r="Q33" s="328"/>
      <c r="R33" s="332"/>
      <c r="S33" s="332"/>
      <c r="T33" s="332"/>
      <c r="U33" s="332"/>
      <c r="V33" s="333"/>
      <c r="W33" s="329"/>
      <c r="X33" s="333"/>
      <c r="Y33" s="333"/>
      <c r="Z33" s="333"/>
      <c r="AA33" s="333"/>
      <c r="AB33" s="333"/>
      <c r="AC33" s="333"/>
      <c r="AD33" s="333"/>
    </row>
    <row r="34" spans="1:30" ht="12.75" customHeight="1">
      <c r="C34" s="339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39"/>
      <c r="O34" s="339"/>
    </row>
    <row r="35" spans="1:30" ht="12.75" customHeight="1">
      <c r="C35" s="339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39"/>
      <c r="O35" s="339"/>
    </row>
    <row r="36" spans="1:30" ht="12.75" customHeight="1">
      <c r="C36" s="339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39"/>
      <c r="O36" s="339"/>
    </row>
    <row r="37" spans="1:30" ht="12.75" customHeight="1">
      <c r="C37" s="339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39"/>
      <c r="O37" s="339"/>
    </row>
    <row r="38" spans="1:30" ht="12.75" customHeight="1">
      <c r="C38" s="339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39"/>
      <c r="O38" s="339"/>
    </row>
    <row r="39" spans="1:30" ht="12.75" customHeight="1">
      <c r="C39" s="339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39"/>
      <c r="O39" s="339"/>
    </row>
    <row r="40" spans="1:30" ht="12.75" customHeight="1">
      <c r="C40" s="339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39"/>
      <c r="O40" s="339"/>
    </row>
    <row r="41" spans="1:30" ht="12.75" customHeight="1">
      <c r="C41" s="339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39"/>
      <c r="O41" s="339"/>
    </row>
    <row r="42" spans="1:30" ht="12.75" customHeight="1">
      <c r="C42" s="339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39"/>
      <c r="O42" s="339"/>
    </row>
    <row r="43" spans="1:30" ht="12.75" customHeight="1">
      <c r="C43" s="339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39"/>
      <c r="O43" s="339"/>
    </row>
    <row r="44" spans="1:30" ht="12.75" customHeight="1">
      <c r="C44" s="339"/>
      <c r="D44" s="340"/>
      <c r="E44" s="340"/>
      <c r="F44" s="340"/>
      <c r="G44" s="340"/>
      <c r="H44" s="340"/>
      <c r="I44" s="340"/>
      <c r="J44" s="340"/>
      <c r="K44" s="340"/>
      <c r="L44" s="340"/>
      <c r="M44" s="340"/>
      <c r="N44" s="339"/>
      <c r="O44" s="339"/>
    </row>
    <row r="45" spans="1:30" ht="12.75" customHeight="1">
      <c r="C45" s="339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39"/>
      <c r="O45" s="339"/>
    </row>
    <row r="46" spans="1:30" ht="12.75" customHeight="1">
      <c r="C46" s="339"/>
      <c r="D46" s="340"/>
      <c r="E46" s="340"/>
      <c r="F46" s="340"/>
      <c r="G46" s="340"/>
      <c r="H46" s="340"/>
      <c r="I46" s="340"/>
      <c r="J46" s="340"/>
      <c r="K46" s="340"/>
      <c r="L46" s="340"/>
      <c r="M46" s="340"/>
      <c r="N46" s="339"/>
      <c r="O46" s="339"/>
    </row>
    <row r="47" spans="1:30" ht="12.75" customHeight="1">
      <c r="C47" s="339"/>
      <c r="D47" s="340"/>
      <c r="E47" s="340"/>
      <c r="F47" s="340"/>
      <c r="G47" s="340"/>
      <c r="H47" s="340"/>
      <c r="I47" s="340"/>
      <c r="J47" s="340"/>
      <c r="K47" s="340"/>
      <c r="L47" s="340"/>
      <c r="M47" s="340"/>
      <c r="N47" s="339"/>
      <c r="O47" s="339"/>
    </row>
    <row r="48" spans="1:30" ht="12.75" customHeight="1">
      <c r="C48" s="339"/>
      <c r="D48" s="340"/>
      <c r="E48" s="340"/>
      <c r="F48" s="340"/>
      <c r="G48" s="340"/>
      <c r="H48" s="340"/>
      <c r="I48" s="340"/>
      <c r="J48" s="340"/>
      <c r="K48" s="340"/>
      <c r="L48" s="340"/>
      <c r="M48" s="340"/>
      <c r="N48" s="339"/>
      <c r="O48" s="339"/>
    </row>
    <row r="49" spans="3:15" ht="12.75" customHeight="1">
      <c r="C49" s="339"/>
      <c r="D49" s="340"/>
      <c r="E49" s="340"/>
      <c r="F49" s="340"/>
      <c r="G49" s="340"/>
      <c r="H49" s="340"/>
      <c r="I49" s="340"/>
      <c r="J49" s="340"/>
      <c r="K49" s="340"/>
      <c r="L49" s="340"/>
      <c r="M49" s="340"/>
      <c r="N49" s="339"/>
      <c r="O49" s="339"/>
    </row>
    <row r="50" spans="3:15" ht="12.75" customHeight="1">
      <c r="C50" s="339"/>
      <c r="D50" s="340"/>
      <c r="E50" s="340"/>
      <c r="F50" s="340"/>
      <c r="G50" s="340"/>
      <c r="H50" s="340"/>
      <c r="I50" s="340"/>
      <c r="J50" s="340"/>
      <c r="K50" s="340"/>
      <c r="L50" s="340"/>
      <c r="M50" s="340"/>
      <c r="N50" s="339"/>
      <c r="O50" s="339"/>
    </row>
    <row r="51" spans="3:15" ht="12.75" customHeight="1">
      <c r="C51" s="339"/>
      <c r="D51" s="340"/>
      <c r="E51" s="340"/>
      <c r="F51" s="340"/>
      <c r="G51" s="340"/>
      <c r="H51" s="340"/>
      <c r="I51" s="340"/>
      <c r="J51" s="340"/>
      <c r="K51" s="340"/>
      <c r="L51" s="340"/>
      <c r="M51" s="340"/>
      <c r="N51" s="339"/>
      <c r="O51" s="339"/>
    </row>
    <row r="52" spans="3:15" ht="12.75" customHeight="1">
      <c r="C52" s="339"/>
      <c r="D52" s="340"/>
      <c r="E52" s="340"/>
      <c r="F52" s="340"/>
      <c r="G52" s="340"/>
      <c r="H52" s="340"/>
      <c r="I52" s="340"/>
      <c r="J52" s="340"/>
      <c r="K52" s="340"/>
      <c r="L52" s="340"/>
      <c r="M52" s="340"/>
      <c r="N52" s="339"/>
      <c r="O52" s="339"/>
    </row>
    <row r="53" spans="3:15" ht="12.75" customHeight="1">
      <c r="C53" s="339"/>
      <c r="D53" s="340"/>
      <c r="E53" s="340"/>
      <c r="F53" s="340"/>
      <c r="G53" s="340"/>
      <c r="H53" s="340"/>
      <c r="I53" s="340"/>
      <c r="J53" s="340"/>
      <c r="K53" s="340"/>
      <c r="L53" s="340"/>
      <c r="M53" s="340"/>
      <c r="N53" s="339"/>
      <c r="O53" s="339"/>
    </row>
    <row r="54" spans="3:15" ht="12.75" customHeight="1">
      <c r="C54" s="339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39"/>
      <c r="O54" s="339"/>
    </row>
    <row r="55" spans="3:15" ht="12.75" customHeight="1">
      <c r="C55" s="339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39"/>
      <c r="O55" s="339"/>
    </row>
    <row r="56" spans="3:15" ht="12.75" customHeight="1">
      <c r="C56" s="339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39"/>
      <c r="O56" s="339"/>
    </row>
    <row r="57" spans="3:15" ht="12.75" customHeight="1">
      <c r="C57" s="339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39"/>
      <c r="O57" s="339"/>
    </row>
    <row r="58" spans="3:15" ht="12.75" customHeight="1">
      <c r="C58" s="339"/>
      <c r="D58" s="340"/>
      <c r="E58" s="340"/>
      <c r="F58" s="340"/>
      <c r="G58" s="340"/>
      <c r="H58" s="340"/>
      <c r="I58" s="340"/>
      <c r="J58" s="340"/>
      <c r="K58" s="340"/>
      <c r="L58" s="340"/>
      <c r="M58" s="340"/>
      <c r="N58" s="339"/>
      <c r="O58" s="339"/>
    </row>
    <row r="59" spans="3:15" ht="12.75" customHeight="1">
      <c r="C59" s="339"/>
      <c r="D59" s="340"/>
      <c r="E59" s="340"/>
      <c r="F59" s="340"/>
      <c r="G59" s="340"/>
      <c r="H59" s="340"/>
      <c r="I59" s="340"/>
      <c r="J59" s="340"/>
      <c r="K59" s="340"/>
      <c r="L59" s="340"/>
      <c r="M59" s="340"/>
      <c r="N59" s="339"/>
      <c r="O59" s="339"/>
    </row>
    <row r="60" spans="3:15" ht="12.75" customHeight="1">
      <c r="C60" s="339"/>
      <c r="D60" s="340"/>
      <c r="E60" s="340"/>
      <c r="F60" s="340"/>
      <c r="G60" s="340"/>
      <c r="H60" s="340"/>
      <c r="I60" s="340"/>
      <c r="J60" s="340"/>
      <c r="K60" s="340"/>
      <c r="L60" s="340"/>
      <c r="M60" s="340"/>
      <c r="N60" s="339"/>
      <c r="O60" s="339"/>
    </row>
    <row r="61" spans="3:15" ht="12.75" customHeight="1">
      <c r="C61" s="339"/>
      <c r="D61" s="340"/>
      <c r="E61" s="340"/>
      <c r="F61" s="340"/>
      <c r="G61" s="340"/>
      <c r="H61" s="340"/>
      <c r="I61" s="340"/>
      <c r="J61" s="340"/>
      <c r="K61" s="340"/>
      <c r="L61" s="340"/>
      <c r="M61" s="340"/>
      <c r="N61" s="339"/>
      <c r="O61" s="339"/>
    </row>
    <row r="62" spans="3:15" ht="12.75" customHeight="1">
      <c r="C62" s="339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39"/>
      <c r="O62" s="339"/>
    </row>
    <row r="63" spans="3:15" ht="12.75" customHeight="1">
      <c r="C63" s="339"/>
      <c r="D63" s="340"/>
      <c r="E63" s="340"/>
      <c r="F63" s="340"/>
      <c r="G63" s="340"/>
      <c r="H63" s="340"/>
      <c r="I63" s="340"/>
      <c r="J63" s="340"/>
      <c r="K63" s="340"/>
      <c r="L63" s="340"/>
      <c r="M63" s="340"/>
      <c r="N63" s="339"/>
      <c r="O63" s="339"/>
    </row>
    <row r="64" spans="3:15" ht="12.75" customHeight="1">
      <c r="C64" s="339"/>
      <c r="D64" s="340"/>
      <c r="E64" s="340"/>
      <c r="F64" s="340"/>
      <c r="G64" s="340"/>
      <c r="H64" s="340"/>
      <c r="I64" s="340"/>
      <c r="J64" s="340"/>
      <c r="K64" s="340"/>
      <c r="L64" s="340"/>
      <c r="M64" s="340"/>
      <c r="N64" s="339"/>
      <c r="O64" s="339"/>
    </row>
    <row r="65" spans="3:15" ht="12.75" customHeight="1">
      <c r="C65" s="339"/>
      <c r="D65" s="340"/>
      <c r="E65" s="340"/>
      <c r="F65" s="340"/>
      <c r="G65" s="340"/>
      <c r="H65" s="340"/>
      <c r="I65" s="340"/>
      <c r="J65" s="340"/>
      <c r="K65" s="340"/>
      <c r="L65" s="340"/>
      <c r="M65" s="340"/>
      <c r="N65" s="339"/>
      <c r="O65" s="339"/>
    </row>
    <row r="66" spans="3:15" ht="12.75" customHeight="1">
      <c r="C66" s="339"/>
      <c r="D66" s="340"/>
      <c r="E66" s="340"/>
      <c r="F66" s="340"/>
      <c r="G66" s="340"/>
      <c r="H66" s="340"/>
      <c r="I66" s="340"/>
      <c r="J66" s="340"/>
      <c r="K66" s="340"/>
      <c r="L66" s="340"/>
      <c r="M66" s="340"/>
      <c r="N66" s="339"/>
      <c r="O66" s="339"/>
    </row>
    <row r="67" spans="3:15" ht="12.75" customHeight="1">
      <c r="C67" s="339"/>
      <c r="D67" s="340"/>
      <c r="E67" s="340"/>
      <c r="F67" s="340"/>
      <c r="G67" s="340"/>
      <c r="H67" s="340"/>
      <c r="I67" s="340"/>
      <c r="J67" s="340"/>
      <c r="K67" s="340"/>
      <c r="L67" s="340"/>
      <c r="M67" s="340"/>
      <c r="N67" s="339"/>
      <c r="O67" s="339"/>
    </row>
    <row r="68" spans="3:15" ht="12.75" customHeight="1">
      <c r="C68" s="339"/>
      <c r="D68" s="340"/>
      <c r="E68" s="340"/>
      <c r="F68" s="340"/>
      <c r="G68" s="340"/>
      <c r="H68" s="340"/>
      <c r="I68" s="340"/>
      <c r="J68" s="340"/>
      <c r="K68" s="340"/>
      <c r="L68" s="340"/>
      <c r="M68" s="340"/>
      <c r="N68" s="339"/>
      <c r="O68" s="339"/>
    </row>
    <row r="69" spans="3:15" ht="12.75" customHeight="1">
      <c r="C69" s="339"/>
      <c r="D69" s="340"/>
      <c r="E69" s="340"/>
      <c r="F69" s="340"/>
      <c r="G69" s="340"/>
      <c r="H69" s="340"/>
      <c r="I69" s="340"/>
      <c r="J69" s="340"/>
      <c r="K69" s="340"/>
      <c r="L69" s="340"/>
      <c r="M69" s="340"/>
      <c r="N69" s="339"/>
      <c r="O69" s="339"/>
    </row>
    <row r="70" spans="3:15" ht="12.75" customHeight="1">
      <c r="C70" s="339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39"/>
      <c r="O70" s="339"/>
    </row>
    <row r="71" spans="3:15" ht="12.75" customHeight="1">
      <c r="C71" s="339"/>
      <c r="D71" s="340"/>
      <c r="E71" s="340"/>
      <c r="F71" s="340"/>
      <c r="G71" s="340"/>
      <c r="H71" s="340"/>
      <c r="I71" s="340"/>
      <c r="J71" s="340"/>
      <c r="K71" s="340"/>
      <c r="L71" s="340"/>
      <c r="M71" s="340"/>
      <c r="N71" s="339"/>
      <c r="O71" s="339"/>
    </row>
    <row r="72" spans="3:15" ht="12.75" customHeight="1">
      <c r="C72" s="339"/>
      <c r="D72" s="340"/>
      <c r="E72" s="340"/>
      <c r="F72" s="340"/>
      <c r="G72" s="340"/>
      <c r="H72" s="340"/>
      <c r="I72" s="340"/>
      <c r="J72" s="340"/>
      <c r="K72" s="340"/>
      <c r="L72" s="340"/>
      <c r="M72" s="340"/>
      <c r="N72" s="339"/>
      <c r="O72" s="339"/>
    </row>
    <row r="73" spans="3:15" ht="12.75" customHeight="1">
      <c r="C73" s="339"/>
      <c r="D73" s="340"/>
      <c r="E73" s="340"/>
      <c r="F73" s="340"/>
      <c r="G73" s="340"/>
      <c r="H73" s="340"/>
      <c r="I73" s="340"/>
      <c r="J73" s="340"/>
      <c r="K73" s="340"/>
      <c r="L73" s="340"/>
      <c r="M73" s="340"/>
      <c r="N73" s="339"/>
      <c r="O73" s="339"/>
    </row>
    <row r="74" spans="3:15" ht="12.75" customHeight="1">
      <c r="C74" s="339"/>
      <c r="D74" s="340"/>
      <c r="E74" s="340"/>
      <c r="F74" s="340"/>
      <c r="G74" s="340"/>
      <c r="H74" s="340"/>
      <c r="I74" s="340"/>
      <c r="J74" s="340"/>
      <c r="K74" s="340"/>
      <c r="L74" s="340"/>
      <c r="M74" s="340"/>
      <c r="N74" s="339"/>
      <c r="O74" s="339"/>
    </row>
    <row r="75" spans="3:15" ht="12.75" customHeight="1">
      <c r="C75" s="339"/>
      <c r="D75" s="340"/>
      <c r="E75" s="340"/>
      <c r="F75" s="340"/>
      <c r="G75" s="340"/>
      <c r="H75" s="340"/>
      <c r="I75" s="340"/>
      <c r="J75" s="340"/>
      <c r="K75" s="340"/>
      <c r="L75" s="340"/>
      <c r="M75" s="340"/>
      <c r="N75" s="339"/>
      <c r="O75" s="339"/>
    </row>
    <row r="76" spans="3:15" ht="12.75" customHeight="1">
      <c r="C76" s="339"/>
      <c r="D76" s="340"/>
      <c r="E76" s="340"/>
      <c r="F76" s="340"/>
      <c r="G76" s="340"/>
      <c r="H76" s="340"/>
      <c r="I76" s="340"/>
      <c r="J76" s="340"/>
      <c r="K76" s="340"/>
      <c r="L76" s="340"/>
      <c r="M76" s="340"/>
      <c r="N76" s="339"/>
      <c r="O76" s="339"/>
    </row>
    <row r="77" spans="3:15" ht="12.75" customHeight="1">
      <c r="C77" s="339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39"/>
      <c r="O77" s="339"/>
    </row>
    <row r="78" spans="3:15" ht="12.75" customHeight="1">
      <c r="C78" s="339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39"/>
      <c r="O78" s="339"/>
    </row>
    <row r="79" spans="3:15" ht="12.75" customHeight="1">
      <c r="C79" s="339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39"/>
      <c r="O79" s="339"/>
    </row>
    <row r="80" spans="3:15" ht="12.75" customHeight="1">
      <c r="C80" s="339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39"/>
      <c r="O80" s="339"/>
    </row>
    <row r="81" spans="3:15" ht="12.75" customHeight="1">
      <c r="C81" s="339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39"/>
      <c r="O81" s="339"/>
    </row>
    <row r="82" spans="3:15" ht="12.75" customHeight="1">
      <c r="C82" s="339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39"/>
      <c r="O82" s="339"/>
    </row>
    <row r="83" spans="3:15" ht="12.75" customHeight="1">
      <c r="C83" s="339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39"/>
      <c r="O83" s="339"/>
    </row>
    <row r="84" spans="3:15" ht="12.75" customHeight="1">
      <c r="C84" s="339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39"/>
      <c r="O84" s="339"/>
    </row>
    <row r="85" spans="3:15" ht="12.75" customHeight="1">
      <c r="C85" s="339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39"/>
      <c r="O85" s="339"/>
    </row>
    <row r="86" spans="3:15" ht="12.75" customHeight="1">
      <c r="C86" s="339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39"/>
      <c r="O86" s="339"/>
    </row>
    <row r="87" spans="3:15" ht="12.75" customHeight="1">
      <c r="C87" s="339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39"/>
      <c r="O87" s="339"/>
    </row>
    <row r="88" spans="3:15" ht="12.75" customHeight="1">
      <c r="C88" s="339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39"/>
      <c r="O88" s="339"/>
    </row>
    <row r="89" spans="3:15" ht="12.75" customHeight="1">
      <c r="C89" s="339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39"/>
      <c r="O89" s="339"/>
    </row>
    <row r="90" spans="3:15" ht="12.75" customHeight="1">
      <c r="C90" s="339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39"/>
      <c r="O90" s="339"/>
    </row>
    <row r="91" spans="3:15" ht="12.75" customHeight="1">
      <c r="C91" s="339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39"/>
      <c r="O91" s="339"/>
    </row>
    <row r="92" spans="3:15" ht="12.75" customHeight="1">
      <c r="C92" s="339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39"/>
      <c r="O92" s="339"/>
    </row>
    <row r="93" spans="3:15" ht="12.75" customHeight="1">
      <c r="C93" s="339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39"/>
      <c r="O93" s="339"/>
    </row>
    <row r="94" spans="3:15" ht="12.75" customHeight="1">
      <c r="C94" s="339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39"/>
      <c r="O94" s="339"/>
    </row>
    <row r="95" spans="3:15" ht="12.75" customHeight="1">
      <c r="C95" s="339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39"/>
      <c r="O95" s="339"/>
    </row>
    <row r="96" spans="3:15" ht="12.75" customHeight="1">
      <c r="C96" s="339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39"/>
      <c r="O96" s="339"/>
    </row>
    <row r="97" spans="3:15" ht="12.75" customHeight="1">
      <c r="C97" s="339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39"/>
      <c r="O97" s="339"/>
    </row>
    <row r="98" spans="3:15" ht="12.75" customHeight="1">
      <c r="C98" s="339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39"/>
      <c r="O98" s="339"/>
    </row>
    <row r="99" spans="3:15" ht="12.75" customHeight="1">
      <c r="C99" s="339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39"/>
      <c r="O99" s="339"/>
    </row>
    <row r="100" spans="3:15" ht="12.75" customHeight="1">
      <c r="C100" s="339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39"/>
      <c r="O100" s="339"/>
    </row>
    <row r="101" spans="3:15" ht="12.75" customHeight="1">
      <c r="C101" s="339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39"/>
      <c r="O101" s="339"/>
    </row>
    <row r="102" spans="3:15" ht="12.75" customHeight="1">
      <c r="C102" s="339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39"/>
      <c r="O102" s="339"/>
    </row>
    <row r="103" spans="3:15" ht="12.75" customHeight="1">
      <c r="C103" s="339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39"/>
      <c r="O103" s="339"/>
    </row>
    <row r="104" spans="3:15" ht="12.75" customHeight="1">
      <c r="C104" s="339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39"/>
      <c r="O104" s="339"/>
    </row>
    <row r="105" spans="3:15" ht="12.75" customHeight="1">
      <c r="C105" s="339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39"/>
      <c r="O105" s="339"/>
    </row>
    <row r="106" spans="3:15" ht="12.75" customHeight="1">
      <c r="C106" s="339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39"/>
      <c r="O106" s="339"/>
    </row>
    <row r="107" spans="3:15" ht="12.75" customHeight="1">
      <c r="C107" s="339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39"/>
      <c r="O107" s="339"/>
    </row>
    <row r="108" spans="3:15" ht="12.75" customHeight="1">
      <c r="C108" s="339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39"/>
      <c r="O108" s="339"/>
    </row>
    <row r="109" spans="3:15" ht="12.75" customHeight="1">
      <c r="C109" s="339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39"/>
      <c r="O109" s="339"/>
    </row>
    <row r="110" spans="3:15" ht="12.75" customHeight="1">
      <c r="C110" s="339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39"/>
      <c r="O110" s="339"/>
    </row>
    <row r="111" spans="3:15" ht="12.75" customHeight="1">
      <c r="C111" s="339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39"/>
      <c r="O111" s="339"/>
    </row>
    <row r="112" spans="3:15" ht="12.75" customHeight="1">
      <c r="C112" s="339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39"/>
      <c r="O112" s="339"/>
    </row>
    <row r="113" spans="3:15" ht="12.75" customHeight="1">
      <c r="C113" s="339"/>
      <c r="N113" s="339"/>
      <c r="O113" s="339"/>
    </row>
    <row r="114" spans="3:15" ht="12.75" customHeight="1">
      <c r="C114" s="339"/>
      <c r="N114" s="339"/>
      <c r="O114" s="339"/>
    </row>
    <row r="115" spans="3:15" ht="12.75" customHeight="1">
      <c r="C115" s="339"/>
      <c r="N115" s="339"/>
      <c r="O115" s="339"/>
    </row>
    <row r="116" spans="3:15" ht="12.75" customHeight="1">
      <c r="C116" s="339"/>
      <c r="N116" s="339"/>
      <c r="O116" s="339"/>
    </row>
    <row r="117" spans="3:15" ht="12.75" customHeight="1">
      <c r="C117" s="339"/>
      <c r="N117" s="339"/>
      <c r="O117" s="339"/>
    </row>
    <row r="118" spans="3:15" ht="12.75" customHeight="1">
      <c r="C118" s="339"/>
      <c r="N118" s="339"/>
      <c r="O118" s="339"/>
    </row>
    <row r="119" spans="3:15" ht="12.75" customHeight="1">
      <c r="C119" s="339"/>
      <c r="N119" s="339"/>
      <c r="O119" s="339"/>
    </row>
    <row r="120" spans="3:15" ht="12.75" customHeight="1">
      <c r="C120" s="339"/>
      <c r="N120" s="339"/>
      <c r="O120" s="339"/>
    </row>
    <row r="121" spans="3:15" ht="12.75" customHeight="1">
      <c r="C121" s="339"/>
      <c r="N121" s="339"/>
      <c r="O121" s="339"/>
    </row>
    <row r="122" spans="3:15" ht="12.75" customHeight="1">
      <c r="C122" s="339"/>
      <c r="N122" s="339"/>
      <c r="O122" s="339"/>
    </row>
    <row r="123" spans="3:15" ht="12.75" customHeight="1">
      <c r="C123" s="339"/>
      <c r="N123" s="339"/>
      <c r="O123" s="339"/>
    </row>
    <row r="124" spans="3:15" ht="12.75" customHeight="1">
      <c r="C124" s="339"/>
      <c r="N124" s="339"/>
      <c r="O124" s="339"/>
    </row>
    <row r="125" spans="3:15" ht="12.75" customHeight="1">
      <c r="C125" s="339"/>
      <c r="N125" s="339"/>
      <c r="O125" s="339"/>
    </row>
    <row r="126" spans="3:15" ht="12.75" customHeight="1">
      <c r="C126" s="339"/>
      <c r="N126" s="339"/>
      <c r="O126" s="339"/>
    </row>
    <row r="127" spans="3:15" ht="12.75" customHeight="1">
      <c r="C127" s="339"/>
      <c r="N127" s="339"/>
      <c r="O127" s="339"/>
    </row>
    <row r="128" spans="3:15" ht="12.75" customHeight="1">
      <c r="C128" s="339"/>
      <c r="N128" s="339"/>
      <c r="O128" s="339"/>
    </row>
    <row r="129" spans="3:15" ht="12.75" customHeight="1">
      <c r="C129" s="339"/>
      <c r="N129" s="339"/>
      <c r="O129" s="339"/>
    </row>
    <row r="130" spans="3:15" ht="12.75" customHeight="1">
      <c r="C130" s="339"/>
      <c r="N130" s="339"/>
      <c r="O130" s="339"/>
    </row>
    <row r="131" spans="3:15" ht="12.75" customHeight="1">
      <c r="C131" s="339"/>
      <c r="N131" s="339"/>
      <c r="O131" s="339"/>
    </row>
    <row r="132" spans="3:15" ht="12.75" customHeight="1">
      <c r="C132" s="339"/>
      <c r="N132" s="339"/>
      <c r="O132" s="339"/>
    </row>
    <row r="133" spans="3:15" ht="12.75" customHeight="1">
      <c r="C133" s="339"/>
      <c r="N133" s="339"/>
      <c r="O133" s="339"/>
    </row>
    <row r="134" spans="3:15" ht="12.75" customHeight="1">
      <c r="C134" s="339"/>
      <c r="N134" s="339"/>
      <c r="O134" s="339"/>
    </row>
    <row r="135" spans="3:15" ht="12.75" customHeight="1">
      <c r="C135" s="339"/>
      <c r="N135" s="339"/>
      <c r="O135" s="339"/>
    </row>
    <row r="136" spans="3:15" ht="12.75" customHeight="1">
      <c r="C136" s="339"/>
      <c r="N136" s="339"/>
      <c r="O136" s="339"/>
    </row>
    <row r="137" spans="3:15" ht="12.75" customHeight="1">
      <c r="C137" s="339"/>
      <c r="N137" s="339"/>
      <c r="O137" s="339"/>
    </row>
    <row r="138" spans="3:15" ht="12.75" customHeight="1">
      <c r="C138" s="339"/>
      <c r="N138" s="339"/>
      <c r="O138" s="339"/>
    </row>
    <row r="139" spans="3:15" ht="12.75" customHeight="1">
      <c r="C139" s="339"/>
      <c r="N139" s="339"/>
      <c r="O139" s="339"/>
    </row>
    <row r="140" spans="3:15" ht="12.75" customHeight="1">
      <c r="C140" s="339"/>
      <c r="N140" s="339"/>
      <c r="O140" s="339"/>
    </row>
    <row r="141" spans="3:15" ht="12.75" customHeight="1">
      <c r="C141" s="339"/>
      <c r="N141" s="339"/>
      <c r="O141" s="339"/>
    </row>
    <row r="142" spans="3:15" ht="12.75" customHeight="1">
      <c r="C142" s="339"/>
      <c r="N142" s="339"/>
      <c r="O142" s="339"/>
    </row>
    <row r="143" spans="3:15" ht="12.75" customHeight="1">
      <c r="C143" s="339"/>
      <c r="N143" s="339"/>
      <c r="O143" s="339"/>
    </row>
    <row r="144" spans="3:15" ht="12.75" customHeight="1">
      <c r="C144" s="339"/>
      <c r="N144" s="339"/>
      <c r="O144" s="339"/>
    </row>
    <row r="145" spans="3:15" ht="12.75" customHeight="1">
      <c r="C145" s="339"/>
      <c r="N145" s="339"/>
      <c r="O145" s="339"/>
    </row>
    <row r="146" spans="3:15" ht="12.75" customHeight="1">
      <c r="C146" s="339"/>
      <c r="N146" s="339"/>
      <c r="O146" s="339"/>
    </row>
    <row r="147" spans="3:15" ht="12.75" customHeight="1">
      <c r="C147" s="339"/>
      <c r="N147" s="339"/>
      <c r="O147" s="339"/>
    </row>
    <row r="148" spans="3:15" ht="12.75" customHeight="1">
      <c r="C148" s="339"/>
      <c r="N148" s="339"/>
      <c r="O148" s="339"/>
    </row>
    <row r="149" spans="3:15" ht="12.75" customHeight="1">
      <c r="C149" s="339"/>
      <c r="N149" s="339"/>
      <c r="O149" s="339"/>
    </row>
    <row r="150" spans="3:15" ht="12.75" customHeight="1">
      <c r="C150" s="339"/>
      <c r="N150" s="339"/>
      <c r="O150" s="339"/>
    </row>
    <row r="151" spans="3:15" ht="12.75" customHeight="1">
      <c r="C151" s="339"/>
      <c r="N151" s="339"/>
      <c r="O151" s="339"/>
    </row>
    <row r="152" spans="3:15" ht="12.75" customHeight="1">
      <c r="C152" s="339"/>
      <c r="N152" s="339"/>
      <c r="O152" s="339"/>
    </row>
    <row r="153" spans="3:15" ht="12.75" customHeight="1">
      <c r="C153" s="339"/>
      <c r="N153" s="339"/>
      <c r="O153" s="339"/>
    </row>
    <row r="154" spans="3:15" ht="12.75" customHeight="1">
      <c r="C154" s="339"/>
      <c r="N154" s="339"/>
      <c r="O154" s="339"/>
    </row>
    <row r="155" spans="3:15" ht="12.75" customHeight="1">
      <c r="C155" s="339"/>
      <c r="N155" s="339"/>
      <c r="O155" s="339"/>
    </row>
    <row r="156" spans="3:15" ht="12.75" customHeight="1">
      <c r="C156" s="339"/>
      <c r="N156" s="339"/>
      <c r="O156" s="339"/>
    </row>
    <row r="157" spans="3:15" ht="12.75" customHeight="1">
      <c r="C157" s="339"/>
      <c r="N157" s="339"/>
      <c r="O157" s="339"/>
    </row>
    <row r="158" spans="3:15" ht="12.75" customHeight="1">
      <c r="C158" s="339"/>
      <c r="N158" s="339"/>
      <c r="O158" s="339"/>
    </row>
    <row r="159" spans="3:15" ht="12.75" customHeight="1">
      <c r="C159" s="339"/>
      <c r="N159" s="339"/>
      <c r="O159" s="339"/>
    </row>
    <row r="160" spans="3:15" ht="12.75" customHeight="1">
      <c r="C160" s="339"/>
      <c r="N160" s="339"/>
      <c r="O160" s="339"/>
    </row>
    <row r="161" spans="3:15" ht="12.75" customHeight="1">
      <c r="C161" s="339"/>
      <c r="N161" s="339"/>
      <c r="O161" s="339"/>
    </row>
    <row r="162" spans="3:15" ht="12.75" customHeight="1">
      <c r="C162" s="339"/>
      <c r="N162" s="339"/>
      <c r="O162" s="339"/>
    </row>
    <row r="163" spans="3:15" ht="12.75" customHeight="1">
      <c r="C163" s="339"/>
      <c r="N163" s="339"/>
      <c r="O163" s="339"/>
    </row>
    <row r="164" spans="3:15" ht="12.75" customHeight="1">
      <c r="C164" s="339"/>
      <c r="N164" s="339"/>
      <c r="O164" s="339"/>
    </row>
    <row r="165" spans="3:15" ht="12.75" customHeight="1">
      <c r="C165" s="339"/>
      <c r="N165" s="339"/>
      <c r="O165" s="339"/>
    </row>
    <row r="166" spans="3:15" ht="12.75" customHeight="1">
      <c r="C166" s="339"/>
      <c r="N166" s="339"/>
      <c r="O166" s="339"/>
    </row>
    <row r="167" spans="3:15" ht="12.75" customHeight="1">
      <c r="C167" s="339"/>
      <c r="N167" s="339"/>
      <c r="O167" s="339"/>
    </row>
    <row r="168" spans="3:15" ht="12.75" customHeight="1">
      <c r="C168" s="339"/>
      <c r="N168" s="339"/>
      <c r="O168" s="339"/>
    </row>
    <row r="169" spans="3:15" ht="12.75" customHeight="1">
      <c r="C169" s="339"/>
      <c r="N169" s="339"/>
      <c r="O169" s="339"/>
    </row>
    <row r="170" spans="3:15" ht="12.75" customHeight="1">
      <c r="C170" s="339"/>
      <c r="N170" s="339"/>
      <c r="O170" s="339"/>
    </row>
    <row r="171" spans="3:15" ht="12.75" customHeight="1">
      <c r="C171" s="339"/>
      <c r="N171" s="339"/>
      <c r="O171" s="339"/>
    </row>
    <row r="172" spans="3:15" ht="12.75" customHeight="1">
      <c r="C172" s="339"/>
      <c r="N172" s="339"/>
      <c r="O172" s="339"/>
    </row>
    <row r="173" spans="3:15" ht="12.75" customHeight="1">
      <c r="C173" s="339"/>
      <c r="N173" s="339"/>
      <c r="O173" s="339"/>
    </row>
    <row r="174" spans="3:15" ht="12.75" customHeight="1">
      <c r="C174" s="339"/>
      <c r="N174" s="339"/>
      <c r="O174" s="339"/>
    </row>
    <row r="175" spans="3:15" ht="12.75" customHeight="1">
      <c r="C175" s="339"/>
      <c r="N175" s="339"/>
      <c r="O175" s="339"/>
    </row>
    <row r="176" spans="3:15" ht="12.75" customHeight="1">
      <c r="C176" s="339"/>
      <c r="N176" s="339"/>
      <c r="O176" s="339"/>
    </row>
    <row r="177" spans="3:15" ht="12.75" customHeight="1">
      <c r="C177" s="339"/>
      <c r="N177" s="339"/>
      <c r="O177" s="339"/>
    </row>
    <row r="178" spans="3:15" ht="12.75" customHeight="1">
      <c r="C178" s="339"/>
      <c r="N178" s="339"/>
      <c r="O178" s="339"/>
    </row>
    <row r="179" spans="3:15" ht="12.75" customHeight="1">
      <c r="C179" s="339"/>
      <c r="N179" s="339"/>
      <c r="O179" s="339"/>
    </row>
    <row r="180" spans="3:15" ht="12.75" customHeight="1">
      <c r="C180" s="339"/>
      <c r="N180" s="339"/>
      <c r="O180" s="339"/>
    </row>
    <row r="181" spans="3:15" ht="12.75" customHeight="1">
      <c r="C181" s="339"/>
      <c r="N181" s="339"/>
      <c r="O181" s="339"/>
    </row>
    <row r="182" spans="3:15" ht="12.75" customHeight="1">
      <c r="C182" s="339"/>
      <c r="N182" s="339"/>
      <c r="O182" s="339"/>
    </row>
    <row r="183" spans="3:15" ht="12.75" customHeight="1">
      <c r="C183" s="339"/>
      <c r="N183" s="339"/>
      <c r="O183" s="339"/>
    </row>
    <row r="184" spans="3:15" ht="12.75" customHeight="1">
      <c r="C184" s="339"/>
      <c r="N184" s="339"/>
      <c r="O184" s="339"/>
    </row>
    <row r="185" spans="3:15" ht="12.75" customHeight="1">
      <c r="C185" s="339"/>
      <c r="N185" s="339"/>
      <c r="O185" s="339"/>
    </row>
    <row r="186" spans="3:15" ht="12.75" customHeight="1">
      <c r="C186" s="339"/>
      <c r="N186" s="339"/>
      <c r="O186" s="339"/>
    </row>
    <row r="187" spans="3:15" ht="12.75" customHeight="1">
      <c r="C187" s="339"/>
      <c r="N187" s="339"/>
      <c r="O187" s="339"/>
    </row>
    <row r="188" spans="3:15" ht="12.75" customHeight="1">
      <c r="C188" s="339"/>
      <c r="N188" s="339"/>
      <c r="O188" s="339"/>
    </row>
    <row r="189" spans="3:15" ht="12.75" customHeight="1">
      <c r="C189" s="339"/>
      <c r="N189" s="339"/>
      <c r="O189" s="339"/>
    </row>
    <row r="190" spans="3:15" ht="12.75" customHeight="1">
      <c r="C190" s="339"/>
      <c r="N190" s="339"/>
      <c r="O190" s="339"/>
    </row>
    <row r="191" spans="3:15" ht="12.75" customHeight="1">
      <c r="C191" s="339"/>
      <c r="N191" s="339"/>
      <c r="O191" s="339"/>
    </row>
    <row r="192" spans="3:15" ht="12.75" customHeight="1">
      <c r="C192" s="339"/>
      <c r="N192" s="339"/>
      <c r="O192" s="339"/>
    </row>
    <row r="193" spans="3:15" ht="12.75" customHeight="1">
      <c r="C193" s="339"/>
      <c r="N193" s="339"/>
      <c r="O193" s="339"/>
    </row>
    <row r="194" spans="3:15" ht="12.75" customHeight="1">
      <c r="C194" s="339"/>
      <c r="N194" s="339"/>
      <c r="O194" s="339"/>
    </row>
    <row r="195" spans="3:15" ht="12.75" customHeight="1">
      <c r="C195" s="339"/>
      <c r="N195" s="339"/>
      <c r="O195" s="339"/>
    </row>
    <row r="196" spans="3:15" ht="12.75" customHeight="1">
      <c r="C196" s="339"/>
      <c r="N196" s="339"/>
      <c r="O196" s="339"/>
    </row>
    <row r="197" spans="3:15" ht="12.75" customHeight="1">
      <c r="C197" s="339"/>
      <c r="N197" s="339"/>
      <c r="O197" s="339"/>
    </row>
    <row r="198" spans="3:15" ht="12.75" customHeight="1">
      <c r="C198" s="339"/>
      <c r="N198" s="339"/>
      <c r="O198" s="339"/>
    </row>
    <row r="199" spans="3:15" ht="12.75" customHeight="1">
      <c r="C199" s="339"/>
      <c r="N199" s="339"/>
      <c r="O199" s="339"/>
    </row>
    <row r="200" spans="3:15" ht="12.75" customHeight="1">
      <c r="C200" s="339"/>
      <c r="N200" s="339"/>
      <c r="O200" s="339"/>
    </row>
    <row r="201" spans="3:15" ht="12.75" customHeight="1">
      <c r="C201" s="339"/>
      <c r="N201" s="339"/>
      <c r="O201" s="339"/>
    </row>
    <row r="202" spans="3:15" ht="12.75" customHeight="1">
      <c r="C202" s="339"/>
      <c r="N202" s="339"/>
      <c r="O202" s="339"/>
    </row>
    <row r="203" spans="3:15" ht="12.75" customHeight="1">
      <c r="C203" s="339"/>
      <c r="N203" s="339"/>
      <c r="O203" s="339"/>
    </row>
    <row r="204" spans="3:15" ht="12.75" customHeight="1">
      <c r="C204" s="339"/>
      <c r="N204" s="339"/>
      <c r="O204" s="339"/>
    </row>
    <row r="205" spans="3:15" ht="12.75" customHeight="1">
      <c r="C205" s="339"/>
      <c r="N205" s="339"/>
      <c r="O205" s="339"/>
    </row>
    <row r="206" spans="3:15" ht="12.75" customHeight="1">
      <c r="C206" s="339"/>
      <c r="N206" s="339"/>
      <c r="O206" s="339"/>
    </row>
    <row r="207" spans="3:15" ht="12.75" customHeight="1">
      <c r="C207" s="339"/>
      <c r="N207" s="339"/>
      <c r="O207" s="339"/>
    </row>
    <row r="208" spans="3:15" ht="12.75" customHeight="1">
      <c r="C208" s="339"/>
      <c r="N208" s="339"/>
      <c r="O208" s="339"/>
    </row>
    <row r="209" spans="3:15" ht="12.75" customHeight="1">
      <c r="C209" s="339"/>
      <c r="N209" s="339"/>
      <c r="O209" s="339"/>
    </row>
    <row r="210" spans="3:15" ht="12.75" customHeight="1">
      <c r="C210" s="339"/>
      <c r="N210" s="339"/>
      <c r="O210" s="339"/>
    </row>
    <row r="211" spans="3:15" ht="12.75" customHeight="1">
      <c r="C211" s="339"/>
      <c r="N211" s="339"/>
      <c r="O211" s="339"/>
    </row>
    <row r="212" spans="3:15" ht="12.75" customHeight="1">
      <c r="C212" s="339"/>
      <c r="N212" s="339"/>
      <c r="O212" s="339"/>
    </row>
    <row r="213" spans="3:15" ht="12.75" customHeight="1">
      <c r="C213" s="339"/>
      <c r="N213" s="339"/>
      <c r="O213" s="339"/>
    </row>
    <row r="214" spans="3:15" ht="12.75" customHeight="1">
      <c r="C214" s="339"/>
      <c r="N214" s="339"/>
      <c r="O214" s="339"/>
    </row>
    <row r="215" spans="3:15" ht="12.75" customHeight="1">
      <c r="C215" s="339"/>
      <c r="N215" s="339"/>
      <c r="O215" s="339"/>
    </row>
    <row r="216" spans="3:15" ht="12.75" customHeight="1">
      <c r="C216" s="339"/>
      <c r="N216" s="339"/>
      <c r="O216" s="339"/>
    </row>
    <row r="217" spans="3:15" ht="12.75" customHeight="1">
      <c r="C217" s="339"/>
      <c r="N217" s="339"/>
      <c r="O217" s="339"/>
    </row>
    <row r="218" spans="3:15" ht="12.75" customHeight="1">
      <c r="C218" s="339"/>
      <c r="N218" s="339"/>
      <c r="O218" s="339"/>
    </row>
    <row r="219" spans="3:15" ht="12.75" customHeight="1">
      <c r="C219" s="339"/>
      <c r="N219" s="339"/>
      <c r="O219" s="339"/>
    </row>
    <row r="220" spans="3:15" ht="12.75" customHeight="1">
      <c r="C220" s="339"/>
      <c r="N220" s="339"/>
      <c r="O220" s="339"/>
    </row>
    <row r="221" spans="3:15" ht="12.75" customHeight="1">
      <c r="C221" s="339"/>
      <c r="N221" s="339"/>
      <c r="O221" s="339"/>
    </row>
    <row r="222" spans="3:15" ht="12.75" customHeight="1">
      <c r="C222" s="339"/>
      <c r="N222" s="339"/>
      <c r="O222" s="339"/>
    </row>
    <row r="223" spans="3:15" ht="12.75" customHeight="1">
      <c r="C223" s="339"/>
      <c r="N223" s="339"/>
      <c r="O223" s="339"/>
    </row>
    <row r="224" spans="3:15" ht="12.75" customHeight="1">
      <c r="C224" s="339"/>
      <c r="N224" s="339"/>
      <c r="O224" s="339"/>
    </row>
    <row r="225" spans="3:15" ht="12.75" customHeight="1">
      <c r="C225" s="339"/>
      <c r="N225" s="339"/>
      <c r="O225" s="339"/>
    </row>
    <row r="226" spans="3:15" ht="12.75" customHeight="1">
      <c r="C226" s="339"/>
      <c r="N226" s="339"/>
      <c r="O226" s="339"/>
    </row>
    <row r="227" spans="3:15" ht="12.75" customHeight="1">
      <c r="C227" s="339"/>
      <c r="N227" s="339"/>
      <c r="O227" s="339"/>
    </row>
    <row r="228" spans="3:15" ht="12.75" customHeight="1">
      <c r="C228" s="339"/>
      <c r="N228" s="339"/>
      <c r="O228" s="339"/>
    </row>
    <row r="229" spans="3:15" ht="12.75" customHeight="1">
      <c r="C229" s="339"/>
      <c r="N229" s="339"/>
      <c r="O229" s="339"/>
    </row>
    <row r="230" spans="3:15" ht="12.75" customHeight="1">
      <c r="C230" s="339"/>
      <c r="N230" s="339"/>
      <c r="O230" s="339"/>
    </row>
    <row r="231" spans="3:15" ht="12.75" customHeight="1">
      <c r="C231" s="339"/>
      <c r="N231" s="339"/>
      <c r="O231" s="339"/>
    </row>
    <row r="232" spans="3:15" ht="12.75" customHeight="1">
      <c r="C232" s="339"/>
      <c r="N232" s="339"/>
      <c r="O232" s="339"/>
    </row>
    <row r="233" spans="3:15" ht="12.75" customHeight="1">
      <c r="C233" s="339"/>
      <c r="N233" s="339"/>
      <c r="O233" s="339"/>
    </row>
    <row r="234" spans="3:15" ht="12.75" customHeight="1">
      <c r="C234" s="339"/>
      <c r="N234" s="339"/>
      <c r="O234" s="339"/>
    </row>
    <row r="235" spans="3:15" ht="12.75" customHeight="1">
      <c r="C235" s="339"/>
      <c r="N235" s="339"/>
      <c r="O235" s="339"/>
    </row>
    <row r="236" spans="3:15" ht="12.75" customHeight="1">
      <c r="C236" s="339"/>
      <c r="N236" s="339"/>
      <c r="O236" s="339"/>
    </row>
    <row r="237" spans="3:15" ht="12.75" customHeight="1">
      <c r="C237" s="339"/>
      <c r="N237" s="339"/>
      <c r="O237" s="339"/>
    </row>
    <row r="238" spans="3:15" ht="12.75" customHeight="1">
      <c r="C238" s="339"/>
      <c r="N238" s="339"/>
      <c r="O238" s="339"/>
    </row>
    <row r="239" spans="3:15" ht="12.75" customHeight="1">
      <c r="C239" s="339"/>
      <c r="N239" s="339"/>
      <c r="O239" s="339"/>
    </row>
    <row r="240" spans="3:15" ht="12.75" customHeight="1">
      <c r="C240" s="339"/>
      <c r="N240" s="339"/>
      <c r="O240" s="339"/>
    </row>
    <row r="241" spans="3:15" ht="12.75" customHeight="1">
      <c r="C241" s="339"/>
      <c r="N241" s="339"/>
      <c r="O241" s="339"/>
    </row>
    <row r="242" spans="3:15" ht="12.75" customHeight="1">
      <c r="C242" s="339"/>
      <c r="N242" s="339"/>
      <c r="O242" s="339"/>
    </row>
    <row r="243" spans="3:15" ht="12.75" customHeight="1">
      <c r="C243" s="339"/>
      <c r="N243" s="339"/>
      <c r="O243" s="339"/>
    </row>
    <row r="244" spans="3:15" ht="12.75" customHeight="1">
      <c r="C244" s="339"/>
      <c r="N244" s="339"/>
      <c r="O244" s="339"/>
    </row>
    <row r="245" spans="3:15" ht="12.75" customHeight="1">
      <c r="C245" s="339"/>
      <c r="N245" s="339"/>
      <c r="O245" s="339"/>
    </row>
    <row r="246" spans="3:15" ht="12.75" customHeight="1">
      <c r="C246" s="339"/>
      <c r="N246" s="339"/>
      <c r="O246" s="339"/>
    </row>
    <row r="247" spans="3:15" ht="12.75" customHeight="1">
      <c r="C247" s="339"/>
      <c r="N247" s="339"/>
      <c r="O247" s="339"/>
    </row>
    <row r="248" spans="3:15" ht="12.75" customHeight="1">
      <c r="C248" s="339"/>
      <c r="N248" s="339"/>
      <c r="O248" s="339"/>
    </row>
    <row r="249" spans="3:15" ht="12.75" customHeight="1">
      <c r="C249" s="339"/>
      <c r="N249" s="339"/>
      <c r="O249" s="339"/>
    </row>
    <row r="250" spans="3:15" ht="12.75" customHeight="1">
      <c r="C250" s="339"/>
      <c r="N250" s="339"/>
      <c r="O250" s="339"/>
    </row>
    <row r="251" spans="3:15" ht="12.75" customHeight="1">
      <c r="C251" s="339"/>
      <c r="N251" s="339"/>
      <c r="O251" s="339"/>
    </row>
    <row r="252" spans="3:15" ht="12.75" customHeight="1">
      <c r="C252" s="339"/>
      <c r="N252" s="339"/>
      <c r="O252" s="339"/>
    </row>
    <row r="253" spans="3:15" ht="12.75" customHeight="1">
      <c r="C253" s="339"/>
      <c r="N253" s="339"/>
      <c r="O253" s="339"/>
    </row>
    <row r="254" spans="3:15" ht="12.75" customHeight="1">
      <c r="C254" s="339"/>
      <c r="N254" s="339"/>
      <c r="O254" s="339"/>
    </row>
    <row r="255" spans="3:15" ht="12.75" customHeight="1">
      <c r="C255" s="339"/>
      <c r="N255" s="339"/>
      <c r="O255" s="339"/>
    </row>
    <row r="256" spans="3:15" ht="12.75" customHeight="1">
      <c r="C256" s="339"/>
      <c r="N256" s="339"/>
      <c r="O256" s="339"/>
    </row>
    <row r="257" spans="3:15" ht="12.75" customHeight="1">
      <c r="C257" s="339"/>
      <c r="N257" s="339"/>
      <c r="O257" s="339"/>
    </row>
    <row r="258" spans="3:15" ht="12.75" customHeight="1">
      <c r="C258" s="339"/>
      <c r="N258" s="339"/>
      <c r="O258" s="339"/>
    </row>
    <row r="259" spans="3:15" ht="12.75" customHeight="1">
      <c r="C259" s="339"/>
      <c r="N259" s="339"/>
      <c r="O259" s="339"/>
    </row>
    <row r="260" spans="3:15" ht="12.75" customHeight="1">
      <c r="C260" s="339"/>
      <c r="N260" s="339"/>
      <c r="O260" s="339"/>
    </row>
    <row r="261" spans="3:15" ht="12.75" customHeight="1">
      <c r="C261" s="339"/>
      <c r="N261" s="339"/>
      <c r="O261" s="339"/>
    </row>
    <row r="262" spans="3:15" ht="12.75" customHeight="1">
      <c r="C262" s="339"/>
      <c r="N262" s="339"/>
      <c r="O262" s="339"/>
    </row>
    <row r="263" spans="3:15" ht="12.75" customHeight="1">
      <c r="C263" s="339"/>
      <c r="N263" s="339"/>
      <c r="O263" s="339"/>
    </row>
    <row r="264" spans="3:15" ht="12.75" customHeight="1">
      <c r="C264" s="339"/>
      <c r="N264" s="339"/>
      <c r="O264" s="339"/>
    </row>
    <row r="265" spans="3:15" ht="12.75" customHeight="1">
      <c r="C265" s="339"/>
      <c r="N265" s="339"/>
      <c r="O265" s="339"/>
    </row>
    <row r="266" spans="3:15" ht="12.75" customHeight="1">
      <c r="C266" s="339"/>
      <c r="N266" s="339"/>
      <c r="O266" s="339"/>
    </row>
    <row r="267" spans="3:15" ht="12.75" customHeight="1">
      <c r="C267" s="339"/>
      <c r="N267" s="339"/>
      <c r="O267" s="339"/>
    </row>
    <row r="268" spans="3:15" ht="12.75" customHeight="1">
      <c r="C268" s="339"/>
      <c r="N268" s="339"/>
      <c r="O268" s="339"/>
    </row>
    <row r="269" spans="3:15" ht="12.75" customHeight="1">
      <c r="C269" s="339"/>
      <c r="N269" s="339"/>
      <c r="O269" s="339"/>
    </row>
    <row r="270" spans="3:15" ht="12.75" customHeight="1">
      <c r="C270" s="339"/>
      <c r="N270" s="339"/>
      <c r="O270" s="339"/>
    </row>
    <row r="271" spans="3:15" ht="12.75" customHeight="1">
      <c r="C271" s="339"/>
      <c r="N271" s="339"/>
      <c r="O271" s="339"/>
    </row>
    <row r="272" spans="3:15" ht="12.75" customHeight="1">
      <c r="C272" s="339"/>
      <c r="N272" s="339"/>
      <c r="O272" s="339"/>
    </row>
    <row r="273" spans="3:15" ht="12.75" customHeight="1">
      <c r="C273" s="339"/>
      <c r="N273" s="339"/>
      <c r="O273" s="339"/>
    </row>
    <row r="274" spans="3:15" ht="12.75" customHeight="1">
      <c r="C274" s="339"/>
      <c r="N274" s="339"/>
      <c r="O274" s="339"/>
    </row>
    <row r="275" spans="3:15" ht="12.75" customHeight="1">
      <c r="C275" s="339"/>
      <c r="N275" s="339"/>
      <c r="O275" s="339"/>
    </row>
    <row r="276" spans="3:15" ht="12.75" customHeight="1">
      <c r="C276" s="339"/>
      <c r="N276" s="339"/>
      <c r="O276" s="339"/>
    </row>
    <row r="277" spans="3:15" ht="12.75" customHeight="1">
      <c r="C277" s="339"/>
      <c r="N277" s="339"/>
      <c r="O277" s="339"/>
    </row>
    <row r="278" spans="3:15" ht="12.75" customHeight="1">
      <c r="C278" s="339"/>
      <c r="N278" s="339"/>
      <c r="O278" s="339"/>
    </row>
    <row r="279" spans="3:15" ht="12.75" customHeight="1">
      <c r="C279" s="339"/>
      <c r="N279" s="339"/>
      <c r="O279" s="339"/>
    </row>
    <row r="280" spans="3:15" ht="12.75" customHeight="1">
      <c r="C280" s="339"/>
      <c r="N280" s="339"/>
      <c r="O280" s="339"/>
    </row>
    <row r="281" spans="3:15" ht="12.75" customHeight="1">
      <c r="C281" s="339"/>
      <c r="N281" s="339"/>
      <c r="O281" s="339"/>
    </row>
    <row r="282" spans="3:15" ht="12.75" customHeight="1">
      <c r="C282" s="339"/>
      <c r="N282" s="339"/>
      <c r="O282" s="339"/>
    </row>
    <row r="283" spans="3:15" ht="12.75" customHeight="1">
      <c r="C283" s="339"/>
      <c r="N283" s="339"/>
      <c r="O283" s="339"/>
    </row>
    <row r="284" spans="3:15" ht="12.75" customHeight="1">
      <c r="C284" s="339"/>
      <c r="N284" s="339"/>
      <c r="O284" s="339"/>
    </row>
    <row r="285" spans="3:15" ht="12.75" customHeight="1">
      <c r="C285" s="339"/>
      <c r="N285" s="339"/>
      <c r="O285" s="339"/>
    </row>
    <row r="286" spans="3:15" ht="12.75" customHeight="1">
      <c r="C286" s="339"/>
      <c r="N286" s="339"/>
      <c r="O286" s="339"/>
    </row>
    <row r="287" spans="3:15" ht="12.75" customHeight="1">
      <c r="C287" s="339"/>
      <c r="N287" s="339"/>
      <c r="O287" s="339"/>
    </row>
    <row r="288" spans="3:15" ht="12.75" customHeight="1">
      <c r="C288" s="339"/>
      <c r="N288" s="339"/>
      <c r="O288" s="339"/>
    </row>
    <row r="289" spans="3:15" ht="12.75" customHeight="1">
      <c r="C289" s="339"/>
      <c r="N289" s="339"/>
      <c r="O289" s="339"/>
    </row>
    <row r="290" spans="3:15" ht="12.75" customHeight="1">
      <c r="C290" s="339"/>
      <c r="N290" s="339"/>
      <c r="O290" s="339"/>
    </row>
    <row r="291" spans="3:15" ht="12.75" customHeight="1">
      <c r="C291" s="339"/>
      <c r="N291" s="339"/>
      <c r="O291" s="339"/>
    </row>
    <row r="292" spans="3:15" ht="12.75" customHeight="1">
      <c r="C292" s="339"/>
      <c r="N292" s="339"/>
      <c r="O292" s="339"/>
    </row>
    <row r="293" spans="3:15" ht="12.75" customHeight="1">
      <c r="C293" s="339"/>
      <c r="N293" s="339"/>
      <c r="O293" s="339"/>
    </row>
    <row r="294" spans="3:15" ht="12.75" customHeight="1">
      <c r="C294" s="339"/>
      <c r="N294" s="339"/>
      <c r="O294" s="339"/>
    </row>
    <row r="295" spans="3:15" ht="12.75" customHeight="1">
      <c r="C295" s="339"/>
      <c r="N295" s="339"/>
      <c r="O295" s="339"/>
    </row>
    <row r="296" spans="3:15" ht="12.75" customHeight="1">
      <c r="C296" s="339"/>
      <c r="N296" s="339"/>
      <c r="O296" s="339"/>
    </row>
    <row r="297" spans="3:15" ht="12.75" customHeight="1">
      <c r="C297" s="339"/>
      <c r="N297" s="339"/>
      <c r="O297" s="339"/>
    </row>
    <row r="298" spans="3:15" ht="12.75" customHeight="1">
      <c r="C298" s="339"/>
      <c r="N298" s="339"/>
      <c r="O298" s="339"/>
    </row>
    <row r="299" spans="3:15" ht="12.75" customHeight="1">
      <c r="C299" s="339"/>
      <c r="N299" s="339"/>
      <c r="O299" s="339"/>
    </row>
    <row r="300" spans="3:15" ht="12.75" customHeight="1">
      <c r="C300" s="339"/>
      <c r="N300" s="339"/>
      <c r="O300" s="339"/>
    </row>
    <row r="301" spans="3:15" ht="12.75" customHeight="1">
      <c r="C301" s="339"/>
      <c r="N301" s="339"/>
      <c r="O301" s="339"/>
    </row>
    <row r="302" spans="3:15" ht="12.75" customHeight="1">
      <c r="C302" s="339"/>
      <c r="N302" s="339"/>
      <c r="O302" s="339"/>
    </row>
    <row r="303" spans="3:15" ht="12.75" customHeight="1">
      <c r="C303" s="339"/>
      <c r="N303" s="339"/>
      <c r="O303" s="339"/>
    </row>
    <row r="304" spans="3:15" ht="12.75" customHeight="1">
      <c r="C304" s="339"/>
      <c r="N304" s="339"/>
      <c r="O304" s="339"/>
    </row>
    <row r="305" spans="3:15" ht="12.75" customHeight="1">
      <c r="C305" s="339"/>
      <c r="N305" s="339"/>
      <c r="O305" s="339"/>
    </row>
    <row r="306" spans="3:15" ht="12.75" customHeight="1">
      <c r="C306" s="339"/>
      <c r="N306" s="339"/>
      <c r="O306" s="339"/>
    </row>
    <row r="307" spans="3:15" ht="12.75" customHeight="1">
      <c r="C307" s="339"/>
      <c r="N307" s="339"/>
      <c r="O307" s="339"/>
    </row>
    <row r="308" spans="3:15" ht="12.75" customHeight="1">
      <c r="C308" s="339"/>
      <c r="N308" s="339"/>
      <c r="O308" s="339"/>
    </row>
    <row r="309" spans="3:15" ht="12.75" customHeight="1">
      <c r="C309" s="339"/>
      <c r="N309" s="339"/>
      <c r="O309" s="339"/>
    </row>
    <row r="310" spans="3:15" ht="12.75" customHeight="1">
      <c r="C310" s="339"/>
      <c r="N310" s="339"/>
      <c r="O310" s="339"/>
    </row>
    <row r="311" spans="3:15" ht="12.75" customHeight="1">
      <c r="C311" s="339"/>
      <c r="N311" s="339"/>
      <c r="O311" s="339"/>
    </row>
    <row r="312" spans="3:15" ht="12.75" customHeight="1">
      <c r="C312" s="339"/>
      <c r="N312" s="339"/>
      <c r="O312" s="339"/>
    </row>
    <row r="313" spans="3:15" ht="12.75" customHeight="1">
      <c r="C313" s="339"/>
      <c r="N313" s="339"/>
      <c r="O313" s="339"/>
    </row>
    <row r="314" spans="3:15" ht="12.75" customHeight="1">
      <c r="C314" s="339"/>
      <c r="N314" s="339"/>
      <c r="O314" s="339"/>
    </row>
    <row r="315" spans="3:15" ht="12.75" customHeight="1">
      <c r="C315" s="339"/>
      <c r="N315" s="339"/>
      <c r="O315" s="339"/>
    </row>
    <row r="316" spans="3:15" ht="12.75" customHeight="1">
      <c r="C316" s="339"/>
      <c r="N316" s="339"/>
      <c r="O316" s="339"/>
    </row>
    <row r="317" spans="3:15" ht="12.75" customHeight="1">
      <c r="C317" s="339"/>
      <c r="N317" s="339"/>
      <c r="O317" s="339"/>
    </row>
    <row r="318" spans="3:15" ht="12.75" customHeight="1">
      <c r="C318" s="339"/>
      <c r="N318" s="339"/>
      <c r="O318" s="339"/>
    </row>
    <row r="319" spans="3:15" ht="12.75" customHeight="1">
      <c r="C319" s="339"/>
      <c r="N319" s="339"/>
      <c r="O319" s="339"/>
    </row>
    <row r="320" spans="3:15" ht="12.75" customHeight="1">
      <c r="C320" s="339"/>
      <c r="N320" s="339"/>
      <c r="O320" s="339"/>
    </row>
    <row r="321" spans="3:15" ht="12.75" customHeight="1">
      <c r="C321" s="339"/>
      <c r="N321" s="339"/>
      <c r="O321" s="339"/>
    </row>
    <row r="322" spans="3:15" ht="12.75" customHeight="1">
      <c r="C322" s="339"/>
      <c r="N322" s="339"/>
      <c r="O322" s="339"/>
    </row>
    <row r="323" spans="3:15" ht="12.75" customHeight="1">
      <c r="C323" s="339"/>
      <c r="N323" s="339"/>
      <c r="O323" s="339"/>
    </row>
    <row r="324" spans="3:15" ht="12.75" customHeight="1">
      <c r="C324" s="339"/>
      <c r="N324" s="339"/>
      <c r="O324" s="339"/>
    </row>
    <row r="325" spans="3:15" ht="12.75" customHeight="1">
      <c r="C325" s="339"/>
      <c r="N325" s="339"/>
      <c r="O325" s="339"/>
    </row>
    <row r="326" spans="3:15" ht="12.75" customHeight="1">
      <c r="C326" s="339"/>
      <c r="N326" s="339"/>
      <c r="O326" s="339"/>
    </row>
    <row r="327" spans="3:15" ht="12.75" customHeight="1">
      <c r="C327" s="339"/>
      <c r="N327" s="339"/>
      <c r="O327" s="339"/>
    </row>
    <row r="328" spans="3:15" ht="12.75" customHeight="1">
      <c r="C328" s="339"/>
      <c r="N328" s="339"/>
      <c r="O328" s="339"/>
    </row>
    <row r="329" spans="3:15" ht="12.75" customHeight="1">
      <c r="C329" s="339"/>
      <c r="N329" s="339"/>
      <c r="O329" s="339"/>
    </row>
    <row r="330" spans="3:15" ht="12.75" customHeight="1">
      <c r="C330" s="339"/>
      <c r="N330" s="339"/>
      <c r="O330" s="339"/>
    </row>
    <row r="331" spans="3:15" ht="12.75" customHeight="1">
      <c r="C331" s="339"/>
      <c r="N331" s="339"/>
      <c r="O331" s="339"/>
    </row>
    <row r="332" spans="3:15" ht="12.75" customHeight="1">
      <c r="C332" s="339"/>
      <c r="N332" s="339"/>
      <c r="O332" s="339"/>
    </row>
    <row r="333" spans="3:15" ht="12.75" customHeight="1">
      <c r="C333" s="339"/>
      <c r="N333" s="339"/>
      <c r="O333" s="339"/>
    </row>
    <row r="334" spans="3:15" ht="12.75" customHeight="1">
      <c r="C334" s="339"/>
      <c r="N334" s="339"/>
      <c r="O334" s="339"/>
    </row>
    <row r="335" spans="3:15" ht="12.75" customHeight="1">
      <c r="C335" s="339"/>
      <c r="N335" s="339"/>
      <c r="O335" s="339"/>
    </row>
    <row r="336" spans="3:15" ht="12.75" customHeight="1">
      <c r="C336" s="339"/>
      <c r="N336" s="339"/>
      <c r="O336" s="339"/>
    </row>
    <row r="337" spans="3:15" ht="12.75" customHeight="1">
      <c r="C337" s="339"/>
      <c r="N337" s="339"/>
      <c r="O337" s="339"/>
    </row>
    <row r="338" spans="3:15" ht="12.75" customHeight="1">
      <c r="C338" s="339"/>
      <c r="N338" s="339"/>
      <c r="O338" s="339"/>
    </row>
    <row r="339" spans="3:15" ht="12.75" customHeight="1">
      <c r="C339" s="339"/>
      <c r="N339" s="339"/>
      <c r="O339" s="339"/>
    </row>
    <row r="340" spans="3:15" ht="12.75" customHeight="1">
      <c r="C340" s="339"/>
      <c r="N340" s="339"/>
      <c r="O340" s="339"/>
    </row>
    <row r="341" spans="3:15" ht="12.75" customHeight="1">
      <c r="C341" s="339"/>
      <c r="N341" s="339"/>
      <c r="O341" s="339"/>
    </row>
    <row r="342" spans="3:15" ht="12.75" customHeight="1">
      <c r="C342" s="339"/>
      <c r="N342" s="339"/>
      <c r="O342" s="339"/>
    </row>
    <row r="343" spans="3:15" ht="12.75" customHeight="1">
      <c r="C343" s="339"/>
      <c r="N343" s="339"/>
      <c r="O343" s="339"/>
    </row>
    <row r="344" spans="3:15" ht="12.75" customHeight="1">
      <c r="C344" s="339"/>
      <c r="N344" s="339"/>
      <c r="O344" s="339"/>
    </row>
    <row r="345" spans="3:15" ht="12.75" customHeight="1">
      <c r="C345" s="339"/>
      <c r="N345" s="339"/>
      <c r="O345" s="339"/>
    </row>
    <row r="346" spans="3:15" ht="12.75" customHeight="1">
      <c r="C346" s="339"/>
      <c r="N346" s="339"/>
      <c r="O346" s="339"/>
    </row>
    <row r="347" spans="3:15" ht="12.75" customHeight="1">
      <c r="C347" s="339"/>
      <c r="N347" s="339"/>
      <c r="O347" s="339"/>
    </row>
    <row r="348" spans="3:15" ht="12.75" customHeight="1">
      <c r="C348" s="339"/>
      <c r="N348" s="339"/>
      <c r="O348" s="339"/>
    </row>
    <row r="349" spans="3:15" ht="12.75" customHeight="1">
      <c r="C349" s="339"/>
      <c r="N349" s="339"/>
      <c r="O349" s="339"/>
    </row>
    <row r="350" spans="3:15" ht="12.75" customHeight="1">
      <c r="C350" s="339"/>
      <c r="N350" s="339"/>
      <c r="O350" s="339"/>
    </row>
    <row r="351" spans="3:15" ht="12.75" customHeight="1">
      <c r="C351" s="339"/>
      <c r="N351" s="339"/>
      <c r="O351" s="339"/>
    </row>
    <row r="352" spans="3:15" ht="12.75" customHeight="1">
      <c r="C352" s="339"/>
      <c r="N352" s="339"/>
      <c r="O352" s="339"/>
    </row>
    <row r="353" spans="3:15" ht="12.75" customHeight="1">
      <c r="C353" s="339"/>
      <c r="N353" s="339"/>
      <c r="O353" s="339"/>
    </row>
    <row r="354" spans="3:15" ht="12.75" customHeight="1">
      <c r="C354" s="339"/>
      <c r="N354" s="339"/>
      <c r="O354" s="339"/>
    </row>
    <row r="355" spans="3:15" ht="12.75" customHeight="1">
      <c r="C355" s="339"/>
      <c r="N355" s="339"/>
      <c r="O355" s="339"/>
    </row>
    <row r="356" spans="3:15" ht="12.75" customHeight="1">
      <c r="C356" s="339"/>
      <c r="N356" s="339"/>
      <c r="O356" s="339"/>
    </row>
    <row r="357" spans="3:15" ht="12.75" customHeight="1">
      <c r="C357" s="339"/>
      <c r="N357" s="339"/>
      <c r="O357" s="339"/>
    </row>
    <row r="358" spans="3:15" ht="12.75" customHeight="1">
      <c r="C358" s="339"/>
      <c r="N358" s="339"/>
      <c r="O358" s="339"/>
    </row>
    <row r="359" spans="3:15" ht="12.75" customHeight="1">
      <c r="C359" s="339"/>
      <c r="N359" s="339"/>
      <c r="O359" s="339"/>
    </row>
    <row r="360" spans="3:15" ht="12.75" customHeight="1">
      <c r="C360" s="339"/>
      <c r="N360" s="339"/>
      <c r="O360" s="339"/>
    </row>
    <row r="361" spans="3:15" ht="12.75" customHeight="1">
      <c r="C361" s="339"/>
      <c r="N361" s="339"/>
      <c r="O361" s="339"/>
    </row>
    <row r="362" spans="3:15" ht="12.75" customHeight="1">
      <c r="C362" s="339"/>
      <c r="N362" s="339"/>
      <c r="O362" s="339"/>
    </row>
    <row r="363" spans="3:15" ht="12.75" customHeight="1">
      <c r="C363" s="339"/>
      <c r="N363" s="339"/>
      <c r="O363" s="339"/>
    </row>
    <row r="364" spans="3:15" ht="12.75" customHeight="1">
      <c r="C364" s="339"/>
      <c r="N364" s="339"/>
      <c r="O364" s="339"/>
    </row>
    <row r="365" spans="3:15" ht="12.75" customHeight="1">
      <c r="C365" s="339"/>
      <c r="N365" s="339"/>
      <c r="O365" s="339"/>
    </row>
    <row r="366" spans="3:15" ht="12.75" customHeight="1">
      <c r="C366" s="339"/>
      <c r="N366" s="339"/>
      <c r="O366" s="339"/>
    </row>
    <row r="367" spans="3:15" ht="12.75" customHeight="1">
      <c r="C367" s="339"/>
      <c r="N367" s="339"/>
      <c r="O367" s="339"/>
    </row>
    <row r="368" spans="3:15" ht="12.75" customHeight="1">
      <c r="C368" s="339"/>
      <c r="N368" s="339"/>
      <c r="O368" s="339"/>
    </row>
    <row r="369" spans="3:15" ht="12.75" customHeight="1">
      <c r="C369" s="339"/>
      <c r="N369" s="339"/>
      <c r="O369" s="339"/>
    </row>
    <row r="370" spans="3:15" ht="12.75" customHeight="1">
      <c r="C370" s="339"/>
      <c r="N370" s="339"/>
      <c r="O370" s="339"/>
    </row>
    <row r="371" spans="3:15" ht="12.75" customHeight="1">
      <c r="C371" s="339"/>
      <c r="N371" s="339"/>
      <c r="O371" s="339"/>
    </row>
    <row r="372" spans="3:15" ht="12.75" customHeight="1">
      <c r="C372" s="339"/>
      <c r="N372" s="339"/>
      <c r="O372" s="339"/>
    </row>
    <row r="373" spans="3:15" ht="12.75" customHeight="1">
      <c r="C373" s="339"/>
      <c r="N373" s="339"/>
      <c r="O373" s="339"/>
    </row>
    <row r="374" spans="3:15" ht="12.75" customHeight="1">
      <c r="C374" s="339"/>
      <c r="N374" s="339"/>
      <c r="O374" s="339"/>
    </row>
    <row r="375" spans="3:15" ht="12.75" customHeight="1">
      <c r="C375" s="339"/>
      <c r="N375" s="339"/>
      <c r="O375" s="339"/>
    </row>
    <row r="376" spans="3:15" ht="12.75" customHeight="1">
      <c r="C376" s="339"/>
      <c r="N376" s="339"/>
      <c r="O376" s="339"/>
    </row>
    <row r="377" spans="3:15" ht="12.75" customHeight="1">
      <c r="C377" s="339"/>
      <c r="N377" s="339"/>
      <c r="O377" s="339"/>
    </row>
    <row r="378" spans="3:15" ht="12.75" customHeight="1">
      <c r="C378" s="339"/>
      <c r="N378" s="339"/>
      <c r="O378" s="339"/>
    </row>
    <row r="379" spans="3:15" ht="12.75" customHeight="1">
      <c r="C379" s="339"/>
      <c r="N379" s="339"/>
      <c r="O379" s="339"/>
    </row>
    <row r="380" spans="3:15" ht="12.75" customHeight="1">
      <c r="C380" s="339"/>
      <c r="N380" s="339"/>
      <c r="O380" s="339"/>
    </row>
    <row r="381" spans="3:15" ht="12.75" customHeight="1">
      <c r="C381" s="339"/>
      <c r="N381" s="339"/>
      <c r="O381" s="339"/>
    </row>
    <row r="382" spans="3:15" ht="12.75" customHeight="1">
      <c r="C382" s="339"/>
      <c r="N382" s="339"/>
      <c r="O382" s="339"/>
    </row>
    <row r="383" spans="3:15" ht="12.75" customHeight="1">
      <c r="C383" s="339"/>
      <c r="N383" s="339"/>
      <c r="O383" s="339"/>
    </row>
    <row r="384" spans="3:15" ht="12.75" customHeight="1">
      <c r="C384" s="339"/>
      <c r="N384" s="339"/>
      <c r="O384" s="339"/>
    </row>
    <row r="385" spans="3:15" ht="12.75" customHeight="1">
      <c r="C385" s="339"/>
      <c r="N385" s="339"/>
      <c r="O385" s="339"/>
    </row>
    <row r="386" spans="3:15" ht="12.75" customHeight="1">
      <c r="C386" s="339"/>
      <c r="N386" s="339"/>
      <c r="O386" s="339"/>
    </row>
    <row r="387" spans="3:15" ht="12.75" customHeight="1">
      <c r="C387" s="339"/>
      <c r="N387" s="339"/>
      <c r="O387" s="339"/>
    </row>
    <row r="388" spans="3:15" ht="12.75" customHeight="1">
      <c r="C388" s="339"/>
      <c r="N388" s="339"/>
      <c r="O388" s="339"/>
    </row>
    <row r="389" spans="3:15" ht="12.75" customHeight="1">
      <c r="C389" s="339"/>
      <c r="N389" s="339"/>
      <c r="O389" s="339"/>
    </row>
    <row r="390" spans="3:15" ht="12.75" customHeight="1">
      <c r="C390" s="339"/>
      <c r="N390" s="339"/>
      <c r="O390" s="339"/>
    </row>
    <row r="391" spans="3:15" ht="12.75" customHeight="1">
      <c r="C391" s="339"/>
      <c r="N391" s="339"/>
      <c r="O391" s="339"/>
    </row>
    <row r="392" spans="3:15" ht="12.75" customHeight="1">
      <c r="C392" s="339"/>
      <c r="N392" s="339"/>
      <c r="O392" s="339"/>
    </row>
    <row r="393" spans="3:15" ht="12.75" customHeight="1">
      <c r="C393" s="339"/>
      <c r="N393" s="339"/>
      <c r="O393" s="339"/>
    </row>
    <row r="394" spans="3:15" ht="12.75" customHeight="1">
      <c r="C394" s="339"/>
      <c r="N394" s="339"/>
      <c r="O394" s="339"/>
    </row>
    <row r="395" spans="3:15" ht="12.75" customHeight="1">
      <c r="C395" s="339"/>
      <c r="N395" s="339"/>
      <c r="O395" s="339"/>
    </row>
    <row r="396" spans="3:15" ht="12.75" customHeight="1">
      <c r="C396" s="339"/>
      <c r="N396" s="339"/>
      <c r="O396" s="339"/>
    </row>
    <row r="397" spans="3:15" ht="12.75" customHeight="1">
      <c r="C397" s="339"/>
      <c r="N397" s="339"/>
      <c r="O397" s="339"/>
    </row>
    <row r="398" spans="3:15" ht="12.75" customHeight="1">
      <c r="C398" s="339"/>
      <c r="N398" s="339"/>
      <c r="O398" s="339"/>
    </row>
    <row r="399" spans="3:15" ht="12.75" customHeight="1">
      <c r="C399" s="339"/>
      <c r="N399" s="339"/>
      <c r="O399" s="339"/>
    </row>
    <row r="400" spans="3:15" ht="12.75" customHeight="1">
      <c r="C400" s="339"/>
      <c r="N400" s="339"/>
      <c r="O400" s="339"/>
    </row>
    <row r="401" spans="3:15" ht="12.75" customHeight="1">
      <c r="C401" s="339"/>
      <c r="N401" s="339"/>
      <c r="O401" s="339"/>
    </row>
    <row r="402" spans="3:15" ht="12.75" customHeight="1">
      <c r="C402" s="339"/>
      <c r="N402" s="339"/>
      <c r="O402" s="339"/>
    </row>
    <row r="403" spans="3:15" ht="12.75" customHeight="1">
      <c r="C403" s="339"/>
      <c r="N403" s="339"/>
      <c r="O403" s="339"/>
    </row>
    <row r="404" spans="3:15" ht="12.75" customHeight="1">
      <c r="C404" s="339"/>
      <c r="N404" s="339"/>
      <c r="O404" s="339"/>
    </row>
    <row r="405" spans="3:15" ht="12.75" customHeight="1">
      <c r="C405" s="339"/>
      <c r="N405" s="339"/>
      <c r="O405" s="339"/>
    </row>
    <row r="406" spans="3:15" ht="12.75" customHeight="1">
      <c r="C406" s="339"/>
      <c r="N406" s="339"/>
      <c r="O406" s="339"/>
    </row>
    <row r="407" spans="3:15" ht="12.75" customHeight="1">
      <c r="C407" s="339"/>
      <c r="N407" s="339"/>
      <c r="O407" s="339"/>
    </row>
    <row r="408" spans="3:15" ht="12.75" customHeight="1">
      <c r="C408" s="339"/>
      <c r="N408" s="339"/>
      <c r="O408" s="339"/>
    </row>
    <row r="409" spans="3:15" ht="12.75" customHeight="1">
      <c r="C409" s="339"/>
      <c r="N409" s="339"/>
      <c r="O409" s="339"/>
    </row>
    <row r="410" spans="3:15" ht="12.75" customHeight="1">
      <c r="C410" s="339"/>
      <c r="N410" s="339"/>
      <c r="O410" s="339"/>
    </row>
    <row r="411" spans="3:15" ht="12.75" customHeight="1">
      <c r="C411" s="339"/>
      <c r="N411" s="339"/>
      <c r="O411" s="339"/>
    </row>
    <row r="412" spans="3:15" ht="12.75" customHeight="1">
      <c r="C412" s="339"/>
      <c r="N412" s="339"/>
      <c r="O412" s="339"/>
    </row>
    <row r="413" spans="3:15" ht="12.75" customHeight="1">
      <c r="C413" s="339"/>
      <c r="N413" s="339"/>
      <c r="O413" s="339"/>
    </row>
    <row r="414" spans="3:15" ht="12.75" customHeight="1">
      <c r="C414" s="339"/>
      <c r="N414" s="339"/>
      <c r="O414" s="339"/>
    </row>
    <row r="415" spans="3:15" ht="12.75" customHeight="1">
      <c r="C415" s="339"/>
      <c r="N415" s="339"/>
      <c r="O415" s="339"/>
    </row>
    <row r="416" spans="3:15" ht="12.75" customHeight="1">
      <c r="C416" s="339"/>
      <c r="N416" s="339"/>
      <c r="O416" s="339"/>
    </row>
    <row r="417" spans="3:15" ht="12.75" customHeight="1">
      <c r="C417" s="339"/>
      <c r="N417" s="339"/>
      <c r="O417" s="339"/>
    </row>
    <row r="418" spans="3:15" ht="12.75" customHeight="1">
      <c r="C418" s="339"/>
      <c r="N418" s="339"/>
      <c r="O418" s="339"/>
    </row>
    <row r="419" spans="3:15" ht="12.75" customHeight="1">
      <c r="C419" s="339"/>
      <c r="N419" s="339"/>
      <c r="O419" s="339"/>
    </row>
    <row r="420" spans="3:15" ht="12.75" customHeight="1">
      <c r="C420" s="339"/>
      <c r="N420" s="339"/>
      <c r="O420" s="339"/>
    </row>
    <row r="421" spans="3:15" ht="12.75" customHeight="1">
      <c r="C421" s="339"/>
      <c r="N421" s="339"/>
      <c r="O421" s="339"/>
    </row>
    <row r="422" spans="3:15" ht="12.75" customHeight="1">
      <c r="C422" s="339"/>
      <c r="N422" s="339"/>
      <c r="O422" s="339"/>
    </row>
    <row r="423" spans="3:15" ht="12.75" customHeight="1">
      <c r="C423" s="339"/>
      <c r="N423" s="339"/>
      <c r="O423" s="339"/>
    </row>
    <row r="424" spans="3:15" ht="12.75" customHeight="1">
      <c r="C424" s="339"/>
      <c r="N424" s="339"/>
      <c r="O424" s="339"/>
    </row>
    <row r="425" spans="3:15" ht="12.75" customHeight="1">
      <c r="C425" s="339"/>
      <c r="N425" s="339"/>
      <c r="O425" s="339"/>
    </row>
    <row r="426" spans="3:15" ht="12.75" customHeight="1">
      <c r="C426" s="339"/>
      <c r="N426" s="339"/>
      <c r="O426" s="339"/>
    </row>
    <row r="427" spans="3:15" ht="12.75" customHeight="1">
      <c r="C427" s="339"/>
      <c r="N427" s="339"/>
      <c r="O427" s="339"/>
    </row>
    <row r="428" spans="3:15" ht="12.75" customHeight="1">
      <c r="C428" s="339"/>
      <c r="N428" s="339"/>
      <c r="O428" s="339"/>
    </row>
    <row r="429" spans="3:15" ht="12.75" customHeight="1">
      <c r="C429" s="339"/>
      <c r="N429" s="339"/>
      <c r="O429" s="339"/>
    </row>
    <row r="430" spans="3:15" ht="12.75" customHeight="1">
      <c r="C430" s="339"/>
      <c r="N430" s="339"/>
      <c r="O430" s="339"/>
    </row>
    <row r="431" spans="3:15" ht="12.75" customHeight="1">
      <c r="C431" s="339"/>
      <c r="N431" s="339"/>
      <c r="O431" s="339"/>
    </row>
    <row r="432" spans="3:15" ht="12.75" customHeight="1">
      <c r="C432" s="339"/>
      <c r="N432" s="339"/>
      <c r="O432" s="339"/>
    </row>
    <row r="433" spans="3:15" ht="12.75" customHeight="1">
      <c r="C433" s="339"/>
      <c r="N433" s="339"/>
      <c r="O433" s="339"/>
    </row>
    <row r="434" spans="3:15" ht="12.75" customHeight="1">
      <c r="C434" s="339"/>
      <c r="N434" s="339"/>
      <c r="O434" s="339"/>
    </row>
    <row r="435" spans="3:15" ht="12.75" customHeight="1">
      <c r="C435" s="339"/>
      <c r="N435" s="339"/>
      <c r="O435" s="339"/>
    </row>
    <row r="436" spans="3:15" ht="12.75" customHeight="1">
      <c r="C436" s="339"/>
      <c r="N436" s="339"/>
      <c r="O436" s="339"/>
    </row>
    <row r="437" spans="3:15" ht="12.75" customHeight="1">
      <c r="C437" s="339"/>
      <c r="N437" s="339"/>
      <c r="O437" s="339"/>
    </row>
    <row r="438" spans="3:15" ht="12.75" customHeight="1">
      <c r="C438" s="339"/>
      <c r="N438" s="339"/>
      <c r="O438" s="339"/>
    </row>
    <row r="439" spans="3:15" ht="12.75" customHeight="1">
      <c r="C439" s="339"/>
      <c r="N439" s="339"/>
      <c r="O439" s="339"/>
    </row>
    <row r="440" spans="3:15" ht="12.75" customHeight="1">
      <c r="C440" s="339"/>
      <c r="N440" s="339"/>
      <c r="O440" s="339"/>
    </row>
    <row r="441" spans="3:15" ht="12.75" customHeight="1">
      <c r="C441" s="339"/>
      <c r="N441" s="339"/>
      <c r="O441" s="339"/>
    </row>
    <row r="442" spans="3:15" ht="12.75" customHeight="1">
      <c r="C442" s="339"/>
      <c r="N442" s="339"/>
      <c r="O442" s="339"/>
    </row>
    <row r="443" spans="3:15" ht="12.75" customHeight="1">
      <c r="C443" s="339"/>
      <c r="N443" s="339"/>
      <c r="O443" s="339"/>
    </row>
    <row r="444" spans="3:15" ht="12.75" customHeight="1">
      <c r="C444" s="339"/>
      <c r="N444" s="339"/>
      <c r="O444" s="339"/>
    </row>
    <row r="445" spans="3:15" ht="12.75" customHeight="1">
      <c r="C445" s="339"/>
      <c r="N445" s="339"/>
      <c r="O445" s="339"/>
    </row>
    <row r="446" spans="3:15" ht="12.75" customHeight="1">
      <c r="C446" s="339"/>
      <c r="N446" s="339"/>
      <c r="O446" s="339"/>
    </row>
    <row r="447" spans="3:15" ht="12.75" customHeight="1">
      <c r="C447" s="339"/>
      <c r="N447" s="339"/>
      <c r="O447" s="339"/>
    </row>
    <row r="448" spans="3:15" ht="12.75" customHeight="1">
      <c r="C448" s="339"/>
      <c r="N448" s="339"/>
      <c r="O448" s="339"/>
    </row>
    <row r="449" spans="3:15" ht="12.75" customHeight="1">
      <c r="C449" s="339"/>
      <c r="N449" s="339"/>
      <c r="O449" s="339"/>
    </row>
    <row r="450" spans="3:15" ht="12.75" customHeight="1">
      <c r="C450" s="339"/>
      <c r="N450" s="339"/>
      <c r="O450" s="339"/>
    </row>
    <row r="451" spans="3:15" ht="12.75" customHeight="1">
      <c r="C451" s="339"/>
      <c r="N451" s="339"/>
      <c r="O451" s="339"/>
    </row>
    <row r="452" spans="3:15" ht="12.75" customHeight="1">
      <c r="C452" s="339"/>
      <c r="N452" s="339"/>
      <c r="O452" s="339"/>
    </row>
    <row r="453" spans="3:15" ht="12.75" customHeight="1">
      <c r="C453" s="339"/>
      <c r="N453" s="339"/>
      <c r="O453" s="339"/>
    </row>
    <row r="454" spans="3:15" ht="12.75" customHeight="1">
      <c r="C454" s="339"/>
      <c r="N454" s="339"/>
      <c r="O454" s="339"/>
    </row>
    <row r="455" spans="3:15" ht="12.75" customHeight="1">
      <c r="C455" s="339"/>
      <c r="N455" s="339"/>
      <c r="O455" s="339"/>
    </row>
    <row r="456" spans="3:15" ht="12.75" customHeight="1">
      <c r="C456" s="339"/>
      <c r="N456" s="339"/>
      <c r="O456" s="339"/>
    </row>
    <row r="457" spans="3:15" ht="12.75" customHeight="1">
      <c r="C457" s="339"/>
      <c r="N457" s="339"/>
      <c r="O457" s="339"/>
    </row>
    <row r="458" spans="3:15" ht="12.75" customHeight="1">
      <c r="C458" s="339"/>
      <c r="N458" s="339"/>
      <c r="O458" s="339"/>
    </row>
    <row r="459" spans="3:15" ht="12.75" customHeight="1">
      <c r="C459" s="339"/>
      <c r="N459" s="339"/>
      <c r="O459" s="339"/>
    </row>
    <row r="460" spans="3:15" ht="12.75" customHeight="1">
      <c r="C460" s="339"/>
      <c r="N460" s="339"/>
      <c r="O460" s="339"/>
    </row>
    <row r="461" spans="3:15" ht="12.75" customHeight="1">
      <c r="C461" s="339"/>
      <c r="N461" s="339"/>
      <c r="O461" s="339"/>
    </row>
    <row r="462" spans="3:15" ht="12.75" customHeight="1">
      <c r="C462" s="339"/>
      <c r="N462" s="339"/>
      <c r="O462" s="339"/>
    </row>
    <row r="463" spans="3:15" ht="12.75" customHeight="1">
      <c r="C463" s="339"/>
      <c r="N463" s="339"/>
      <c r="O463" s="339"/>
    </row>
    <row r="464" spans="3:15" ht="12.75" customHeight="1">
      <c r="C464" s="339"/>
      <c r="N464" s="339"/>
      <c r="O464" s="339"/>
    </row>
    <row r="465" spans="3:15" ht="12.75" customHeight="1">
      <c r="C465" s="339"/>
      <c r="N465" s="339"/>
      <c r="O465" s="339"/>
    </row>
    <row r="466" spans="3:15" ht="12.75" customHeight="1">
      <c r="C466" s="339"/>
      <c r="N466" s="339"/>
      <c r="O466" s="339"/>
    </row>
    <row r="467" spans="3:15" ht="12.75" customHeight="1">
      <c r="C467" s="339"/>
      <c r="N467" s="339"/>
      <c r="O467" s="339"/>
    </row>
    <row r="468" spans="3:15" ht="12.75" customHeight="1">
      <c r="C468" s="339"/>
      <c r="N468" s="339"/>
      <c r="O468" s="339"/>
    </row>
    <row r="469" spans="3:15" ht="12.75" customHeight="1">
      <c r="C469" s="339"/>
      <c r="N469" s="339"/>
      <c r="O469" s="339"/>
    </row>
    <row r="470" spans="3:15" ht="12.75" customHeight="1">
      <c r="C470" s="339"/>
      <c r="N470" s="339"/>
      <c r="O470" s="339"/>
    </row>
    <row r="471" spans="3:15" ht="12.75" customHeight="1">
      <c r="C471" s="339"/>
      <c r="N471" s="339"/>
      <c r="O471" s="339"/>
    </row>
    <row r="472" spans="3:15" ht="12.75" customHeight="1">
      <c r="C472" s="339"/>
      <c r="N472" s="339"/>
      <c r="O472" s="339"/>
    </row>
    <row r="473" spans="3:15" ht="12.75" customHeight="1">
      <c r="C473" s="339"/>
      <c r="N473" s="339"/>
      <c r="O473" s="339"/>
    </row>
    <row r="474" spans="3:15" ht="12.75" customHeight="1">
      <c r="C474" s="339"/>
      <c r="N474" s="339"/>
      <c r="O474" s="339"/>
    </row>
    <row r="475" spans="3:15" ht="12.75" customHeight="1">
      <c r="C475" s="339"/>
      <c r="N475" s="339"/>
      <c r="O475" s="339"/>
    </row>
    <row r="476" spans="3:15" ht="12.75" customHeight="1">
      <c r="C476" s="339"/>
      <c r="N476" s="339"/>
      <c r="O476" s="339"/>
    </row>
    <row r="477" spans="3:15" ht="12.75" customHeight="1">
      <c r="C477" s="339"/>
      <c r="N477" s="339"/>
      <c r="O477" s="339"/>
    </row>
    <row r="478" spans="3:15" ht="12.75" customHeight="1">
      <c r="C478" s="339"/>
      <c r="N478" s="339"/>
      <c r="O478" s="339"/>
    </row>
    <row r="479" spans="3:15" ht="12.75" customHeight="1">
      <c r="C479" s="339"/>
      <c r="N479" s="339"/>
      <c r="O479" s="339"/>
    </row>
    <row r="480" spans="3:15" ht="12.75" customHeight="1">
      <c r="C480" s="339"/>
      <c r="N480" s="339"/>
      <c r="O480" s="339"/>
    </row>
    <row r="481" spans="3:15" ht="12.75" customHeight="1">
      <c r="C481" s="339"/>
      <c r="N481" s="339"/>
      <c r="O481" s="339"/>
    </row>
    <row r="482" spans="3:15" ht="12.75" customHeight="1">
      <c r="C482" s="339"/>
      <c r="N482" s="339"/>
      <c r="O482" s="339"/>
    </row>
    <row r="483" spans="3:15" ht="12.75" customHeight="1">
      <c r="C483" s="339"/>
      <c r="N483" s="339"/>
      <c r="O483" s="339"/>
    </row>
    <row r="484" spans="3:15" ht="12.75" customHeight="1">
      <c r="C484" s="339"/>
      <c r="N484" s="339"/>
      <c r="O484" s="339"/>
    </row>
    <row r="485" spans="3:15" ht="12.75" customHeight="1">
      <c r="C485" s="339"/>
      <c r="N485" s="339"/>
      <c r="O485" s="339"/>
    </row>
    <row r="486" spans="3:15" ht="12.75" customHeight="1">
      <c r="C486" s="339"/>
      <c r="N486" s="339"/>
      <c r="O486" s="339"/>
    </row>
    <row r="487" spans="3:15" ht="12.75" customHeight="1">
      <c r="C487" s="339"/>
      <c r="N487" s="339"/>
      <c r="O487" s="339"/>
    </row>
    <row r="488" spans="3:15" ht="12.75" customHeight="1">
      <c r="C488" s="339"/>
      <c r="N488" s="339"/>
      <c r="O488" s="339"/>
    </row>
    <row r="489" spans="3:15" ht="12.75" customHeight="1">
      <c r="C489" s="339"/>
      <c r="N489" s="339"/>
      <c r="O489" s="339"/>
    </row>
    <row r="490" spans="3:15" ht="12.75" customHeight="1">
      <c r="C490" s="339"/>
      <c r="N490" s="339"/>
      <c r="O490" s="339"/>
    </row>
    <row r="491" spans="3:15" ht="12.75" customHeight="1">
      <c r="C491" s="339"/>
      <c r="N491" s="339"/>
      <c r="O491" s="339"/>
    </row>
    <row r="492" spans="3:15" ht="12.75" customHeight="1">
      <c r="C492" s="339"/>
      <c r="N492" s="339"/>
      <c r="O492" s="339"/>
    </row>
    <row r="493" spans="3:15" ht="12.75" customHeight="1">
      <c r="C493" s="339"/>
      <c r="N493" s="339"/>
      <c r="O493" s="339"/>
    </row>
    <row r="494" spans="3:15" ht="12.75" customHeight="1">
      <c r="C494" s="339"/>
      <c r="N494" s="339"/>
      <c r="O494" s="339"/>
    </row>
    <row r="495" spans="3:15" ht="12.75" customHeight="1">
      <c r="C495" s="339"/>
      <c r="N495" s="339"/>
      <c r="O495" s="339"/>
    </row>
    <row r="496" spans="3:15" ht="12.75" customHeight="1">
      <c r="C496" s="339"/>
      <c r="N496" s="339"/>
      <c r="O496" s="339"/>
    </row>
    <row r="497" spans="3:15" ht="12.75" customHeight="1">
      <c r="C497" s="339"/>
      <c r="N497" s="339"/>
      <c r="O497" s="339"/>
    </row>
    <row r="498" spans="3:15" ht="12.75" customHeight="1">
      <c r="C498" s="339"/>
      <c r="N498" s="339"/>
      <c r="O498" s="339"/>
    </row>
    <row r="499" spans="3:15" ht="12.75" customHeight="1">
      <c r="C499" s="339"/>
      <c r="N499" s="339"/>
      <c r="O499" s="339"/>
    </row>
    <row r="500" spans="3:15" ht="12.75" customHeight="1">
      <c r="C500" s="339"/>
      <c r="N500" s="339"/>
      <c r="O500" s="339"/>
    </row>
    <row r="501" spans="3:15" ht="12.75" customHeight="1">
      <c r="C501" s="339"/>
      <c r="N501" s="339"/>
      <c r="O501" s="339"/>
    </row>
    <row r="502" spans="3:15" ht="12.75" customHeight="1">
      <c r="C502" s="339"/>
      <c r="N502" s="339"/>
      <c r="O502" s="339"/>
    </row>
    <row r="503" spans="3:15" ht="12.75" customHeight="1">
      <c r="C503" s="339"/>
      <c r="N503" s="339"/>
      <c r="O503" s="339"/>
    </row>
    <row r="504" spans="3:15" ht="12.75" customHeight="1">
      <c r="C504" s="339"/>
      <c r="N504" s="339"/>
      <c r="O504" s="339"/>
    </row>
    <row r="505" spans="3:15" ht="12.75" customHeight="1">
      <c r="C505" s="339"/>
      <c r="N505" s="339"/>
      <c r="O505" s="339"/>
    </row>
    <row r="506" spans="3:15" ht="12.75" customHeight="1">
      <c r="C506" s="339"/>
      <c r="N506" s="339"/>
      <c r="O506" s="339"/>
    </row>
    <row r="507" spans="3:15" ht="12.75" customHeight="1">
      <c r="C507" s="339"/>
      <c r="N507" s="339"/>
      <c r="O507" s="339"/>
    </row>
    <row r="508" spans="3:15" ht="12.75" customHeight="1">
      <c r="C508" s="339"/>
      <c r="N508" s="339"/>
      <c r="O508" s="339"/>
    </row>
    <row r="509" spans="3:15" ht="12.75" customHeight="1">
      <c r="C509" s="339"/>
      <c r="N509" s="339"/>
      <c r="O509" s="339"/>
    </row>
    <row r="510" spans="3:15" ht="12.75" customHeight="1">
      <c r="C510" s="339"/>
      <c r="N510" s="339"/>
      <c r="O510" s="339"/>
    </row>
    <row r="511" spans="3:15" ht="12.75" customHeight="1">
      <c r="C511" s="339"/>
      <c r="N511" s="339"/>
      <c r="O511" s="339"/>
    </row>
    <row r="512" spans="3:15" ht="12.75" customHeight="1">
      <c r="C512" s="339"/>
      <c r="N512" s="339"/>
      <c r="O512" s="339"/>
    </row>
    <row r="513" spans="3:15" ht="12.75" customHeight="1">
      <c r="C513" s="339"/>
      <c r="N513" s="339"/>
      <c r="O513" s="339"/>
    </row>
    <row r="514" spans="3:15" ht="12.75" customHeight="1">
      <c r="C514" s="339"/>
      <c r="N514" s="339"/>
      <c r="O514" s="339"/>
    </row>
    <row r="515" spans="3:15" ht="12.75" customHeight="1">
      <c r="C515" s="339"/>
      <c r="N515" s="339"/>
      <c r="O515" s="339"/>
    </row>
    <row r="516" spans="3:15" ht="12.75" customHeight="1">
      <c r="C516" s="339"/>
      <c r="N516" s="339"/>
      <c r="O516" s="339"/>
    </row>
    <row r="517" spans="3:15" ht="12.75" customHeight="1">
      <c r="C517" s="339"/>
      <c r="N517" s="339"/>
      <c r="O517" s="339"/>
    </row>
    <row r="518" spans="3:15" ht="12.75" customHeight="1">
      <c r="C518" s="339"/>
      <c r="N518" s="339"/>
      <c r="O518" s="339"/>
    </row>
    <row r="519" spans="3:15" ht="12.75" customHeight="1">
      <c r="C519" s="339"/>
      <c r="N519" s="339"/>
      <c r="O519" s="339"/>
    </row>
    <row r="520" spans="3:15" ht="12.75" customHeight="1">
      <c r="C520" s="339"/>
      <c r="N520" s="339"/>
      <c r="O520" s="339"/>
    </row>
    <row r="521" spans="3:15" ht="12.75" customHeight="1">
      <c r="C521" s="339"/>
      <c r="N521" s="339"/>
      <c r="O521" s="339"/>
    </row>
    <row r="522" spans="3:15" ht="12.75" customHeight="1">
      <c r="C522" s="339"/>
      <c r="N522" s="339"/>
      <c r="O522" s="339"/>
    </row>
    <row r="523" spans="3:15" ht="12.75" customHeight="1">
      <c r="C523" s="339"/>
      <c r="N523" s="339"/>
      <c r="O523" s="339"/>
    </row>
    <row r="524" spans="3:15" ht="12.75" customHeight="1">
      <c r="C524" s="339"/>
      <c r="N524" s="339"/>
      <c r="O524" s="339"/>
    </row>
    <row r="525" spans="3:15" ht="12.75" customHeight="1">
      <c r="C525" s="339"/>
      <c r="N525" s="339"/>
      <c r="O525" s="339"/>
    </row>
    <row r="526" spans="3:15" ht="12.75" customHeight="1">
      <c r="C526" s="339"/>
      <c r="N526" s="339"/>
      <c r="O526" s="339"/>
    </row>
    <row r="527" spans="3:15" ht="12.75" customHeight="1">
      <c r="C527" s="339"/>
      <c r="N527" s="339"/>
      <c r="O527" s="339"/>
    </row>
    <row r="528" spans="3:15" ht="12.75" customHeight="1">
      <c r="C528" s="339"/>
      <c r="N528" s="339"/>
      <c r="O528" s="339"/>
    </row>
    <row r="529" spans="3:15" ht="12.75" customHeight="1">
      <c r="C529" s="339"/>
      <c r="N529" s="339"/>
      <c r="O529" s="339"/>
    </row>
    <row r="530" spans="3:15" ht="12.75" customHeight="1">
      <c r="C530" s="339"/>
      <c r="N530" s="339"/>
      <c r="O530" s="339"/>
    </row>
    <row r="531" spans="3:15" ht="12.75" customHeight="1">
      <c r="C531" s="339"/>
      <c r="N531" s="339"/>
      <c r="O531" s="339"/>
    </row>
    <row r="532" spans="3:15" ht="12.75" customHeight="1">
      <c r="C532" s="339"/>
      <c r="N532" s="339"/>
      <c r="O532" s="339"/>
    </row>
    <row r="533" spans="3:15" ht="12.75" customHeight="1">
      <c r="C533" s="339"/>
      <c r="N533" s="339"/>
      <c r="O533" s="339"/>
    </row>
    <row r="534" spans="3:15" ht="12.75" customHeight="1">
      <c r="C534" s="339"/>
      <c r="N534" s="339"/>
      <c r="O534" s="339"/>
    </row>
    <row r="535" spans="3:15" ht="12.75" customHeight="1">
      <c r="C535" s="339"/>
      <c r="N535" s="339"/>
      <c r="O535" s="339"/>
    </row>
    <row r="536" spans="3:15" ht="12.75" customHeight="1">
      <c r="C536" s="339"/>
      <c r="N536" s="339"/>
      <c r="O536" s="339"/>
    </row>
    <row r="537" spans="3:15" ht="12.75" customHeight="1">
      <c r="C537" s="339"/>
      <c r="N537" s="339"/>
      <c r="O537" s="339"/>
    </row>
    <row r="538" spans="3:15" ht="12.75" customHeight="1">
      <c r="C538" s="339"/>
      <c r="N538" s="339"/>
      <c r="O538" s="339"/>
    </row>
    <row r="539" spans="3:15" ht="12.75" customHeight="1">
      <c r="C539" s="339"/>
      <c r="N539" s="339"/>
      <c r="O539" s="339"/>
    </row>
    <row r="540" spans="3:15" ht="12.75" customHeight="1">
      <c r="C540" s="339"/>
      <c r="N540" s="339"/>
      <c r="O540" s="339"/>
    </row>
    <row r="541" spans="3:15" ht="12.75" customHeight="1">
      <c r="C541" s="339"/>
      <c r="N541" s="339"/>
      <c r="O541" s="339"/>
    </row>
    <row r="542" spans="3:15" ht="12.75" customHeight="1">
      <c r="C542" s="339"/>
      <c r="N542" s="339"/>
      <c r="O542" s="339"/>
    </row>
    <row r="543" spans="3:15" ht="12.75" customHeight="1">
      <c r="C543" s="339"/>
      <c r="N543" s="339"/>
      <c r="O543" s="339"/>
    </row>
    <row r="544" spans="3:15" ht="12.75" customHeight="1">
      <c r="C544" s="339"/>
      <c r="N544" s="339"/>
      <c r="O544" s="339"/>
    </row>
    <row r="545" spans="3:15" ht="12.75" customHeight="1">
      <c r="C545" s="339"/>
      <c r="N545" s="339"/>
      <c r="O545" s="339"/>
    </row>
    <row r="546" spans="3:15" ht="12.75" customHeight="1">
      <c r="C546" s="339"/>
      <c r="N546" s="339"/>
      <c r="O546" s="339"/>
    </row>
    <row r="547" spans="3:15" ht="12.75" customHeight="1">
      <c r="C547" s="339"/>
      <c r="N547" s="339"/>
      <c r="O547" s="339"/>
    </row>
    <row r="548" spans="3:15" ht="12.75" customHeight="1">
      <c r="C548" s="339"/>
      <c r="N548" s="339"/>
      <c r="O548" s="339"/>
    </row>
    <row r="549" spans="3:15" ht="12.75" customHeight="1">
      <c r="C549" s="339"/>
      <c r="N549" s="339"/>
      <c r="O549" s="339"/>
    </row>
    <row r="550" spans="3:15" ht="12.75" customHeight="1">
      <c r="C550" s="339"/>
      <c r="N550" s="339"/>
      <c r="O550" s="339"/>
    </row>
    <row r="551" spans="3:15" ht="12.75" customHeight="1">
      <c r="C551" s="339"/>
      <c r="N551" s="339"/>
      <c r="O551" s="339"/>
    </row>
    <row r="552" spans="3:15" ht="12.75" customHeight="1">
      <c r="C552" s="339"/>
      <c r="N552" s="339"/>
      <c r="O552" s="339"/>
    </row>
    <row r="553" spans="3:15" ht="12.75" customHeight="1">
      <c r="C553" s="339"/>
      <c r="N553" s="339"/>
      <c r="O553" s="339"/>
    </row>
    <row r="554" spans="3:15" ht="12.75" customHeight="1">
      <c r="C554" s="339"/>
      <c r="N554" s="339"/>
      <c r="O554" s="339"/>
    </row>
    <row r="555" spans="3:15" ht="12.75" customHeight="1">
      <c r="C555" s="339"/>
      <c r="N555" s="339"/>
      <c r="O555" s="339"/>
    </row>
    <row r="556" spans="3:15" ht="12.75" customHeight="1">
      <c r="C556" s="339"/>
      <c r="N556" s="339"/>
      <c r="O556" s="339"/>
    </row>
    <row r="557" spans="3:15" ht="12.75" customHeight="1">
      <c r="C557" s="339"/>
      <c r="N557" s="339"/>
      <c r="O557" s="339"/>
    </row>
    <row r="558" spans="3:15" ht="12.75" customHeight="1">
      <c r="C558" s="339"/>
      <c r="N558" s="339"/>
      <c r="O558" s="339"/>
    </row>
    <row r="559" spans="3:15" ht="12.75" customHeight="1">
      <c r="C559" s="339"/>
      <c r="N559" s="339"/>
      <c r="O559" s="339"/>
    </row>
    <row r="560" spans="3:15" ht="12.75" customHeight="1">
      <c r="C560" s="339"/>
      <c r="N560" s="339"/>
      <c r="O560" s="339"/>
    </row>
    <row r="561" spans="3:15" ht="12.75" customHeight="1">
      <c r="C561" s="339"/>
      <c r="N561" s="339"/>
      <c r="O561" s="339"/>
    </row>
    <row r="562" spans="3:15" ht="12.75" customHeight="1">
      <c r="C562" s="339"/>
      <c r="N562" s="339"/>
      <c r="O562" s="339"/>
    </row>
    <row r="563" spans="3:15" ht="12.75" customHeight="1">
      <c r="C563" s="339"/>
      <c r="N563" s="339"/>
      <c r="O563" s="339"/>
    </row>
    <row r="564" spans="3:15" ht="12.75" customHeight="1">
      <c r="C564" s="339"/>
      <c r="N564" s="339"/>
      <c r="O564" s="339"/>
    </row>
    <row r="565" spans="3:15" ht="12.75" customHeight="1">
      <c r="C565" s="339"/>
      <c r="N565" s="339"/>
      <c r="O565" s="339"/>
    </row>
    <row r="566" spans="3:15" ht="12.75" customHeight="1">
      <c r="C566" s="339"/>
      <c r="N566" s="339"/>
      <c r="O566" s="339"/>
    </row>
    <row r="567" spans="3:15" ht="12.75" customHeight="1">
      <c r="C567" s="339"/>
      <c r="N567" s="339"/>
      <c r="O567" s="339"/>
    </row>
    <row r="568" spans="3:15" ht="12.75" customHeight="1">
      <c r="C568" s="339"/>
      <c r="N568" s="339"/>
      <c r="O568" s="339"/>
    </row>
    <row r="569" spans="3:15" ht="12.75" customHeight="1">
      <c r="C569" s="339"/>
      <c r="N569" s="339"/>
      <c r="O569" s="339"/>
    </row>
    <row r="570" spans="3:15" ht="12.75" customHeight="1">
      <c r="C570" s="339"/>
      <c r="N570" s="339"/>
      <c r="O570" s="339"/>
    </row>
    <row r="571" spans="3:15" ht="12.75" customHeight="1">
      <c r="C571" s="339"/>
      <c r="N571" s="339"/>
      <c r="O571" s="339"/>
    </row>
    <row r="572" spans="3:15" ht="12.75" customHeight="1">
      <c r="C572" s="339"/>
      <c r="N572" s="339"/>
      <c r="O572" s="339"/>
    </row>
    <row r="573" spans="3:15" ht="12.75" customHeight="1">
      <c r="C573" s="339"/>
      <c r="N573" s="339"/>
      <c r="O573" s="339"/>
    </row>
    <row r="574" spans="3:15" ht="12.75" customHeight="1">
      <c r="C574" s="339"/>
      <c r="N574" s="339"/>
      <c r="O574" s="339"/>
    </row>
    <row r="575" spans="3:15" ht="12.75" customHeight="1">
      <c r="C575" s="339"/>
      <c r="N575" s="339"/>
      <c r="O575" s="339"/>
    </row>
    <row r="576" spans="3:15" ht="12.75" customHeight="1">
      <c r="C576" s="339"/>
      <c r="N576" s="339"/>
      <c r="O576" s="339"/>
    </row>
    <row r="577" spans="3:15" ht="12.75" customHeight="1">
      <c r="C577" s="339"/>
      <c r="N577" s="339"/>
      <c r="O577" s="339"/>
    </row>
    <row r="578" spans="3:15" ht="12.75" customHeight="1">
      <c r="C578" s="339"/>
      <c r="N578" s="339"/>
      <c r="O578" s="339"/>
    </row>
    <row r="579" spans="3:15" ht="12.75" customHeight="1">
      <c r="C579" s="339"/>
      <c r="N579" s="339"/>
      <c r="O579" s="339"/>
    </row>
    <row r="580" spans="3:15" ht="12.75" customHeight="1">
      <c r="C580" s="339"/>
      <c r="N580" s="339"/>
      <c r="O580" s="339"/>
    </row>
    <row r="581" spans="3:15" ht="12.75" customHeight="1">
      <c r="C581" s="339"/>
      <c r="N581" s="339"/>
      <c r="O581" s="339"/>
    </row>
    <row r="582" spans="3:15" ht="12.75" customHeight="1">
      <c r="C582" s="339"/>
      <c r="N582" s="339"/>
      <c r="O582" s="339"/>
    </row>
    <row r="583" spans="3:15" ht="12.75" customHeight="1">
      <c r="C583" s="339"/>
      <c r="N583" s="339"/>
      <c r="O583" s="339"/>
    </row>
    <row r="584" spans="3:15" ht="12.75" customHeight="1">
      <c r="C584" s="339"/>
      <c r="N584" s="339"/>
      <c r="O584" s="339"/>
    </row>
    <row r="585" spans="3:15" ht="12.75" customHeight="1">
      <c r="C585" s="339"/>
      <c r="N585" s="339"/>
      <c r="O585" s="339"/>
    </row>
    <row r="586" spans="3:15" ht="12.75" customHeight="1">
      <c r="C586" s="339"/>
      <c r="N586" s="339"/>
      <c r="O586" s="339"/>
    </row>
    <row r="587" spans="3:15" ht="12.75" customHeight="1">
      <c r="C587" s="339"/>
      <c r="N587" s="339"/>
      <c r="O587" s="339"/>
    </row>
    <row r="588" spans="3:15" ht="12.75" customHeight="1">
      <c r="C588" s="339"/>
      <c r="N588" s="339"/>
      <c r="O588" s="339"/>
    </row>
    <row r="589" spans="3:15" ht="12.75" customHeight="1">
      <c r="C589" s="339"/>
      <c r="N589" s="339"/>
      <c r="O589" s="339"/>
    </row>
    <row r="590" spans="3:15" ht="12.75" customHeight="1">
      <c r="C590" s="339"/>
      <c r="N590" s="339"/>
      <c r="O590" s="339"/>
    </row>
    <row r="591" spans="3:15" ht="12.75" customHeight="1">
      <c r="C591" s="339"/>
      <c r="N591" s="339"/>
      <c r="O591" s="339"/>
    </row>
    <row r="592" spans="3:15" ht="12.75" customHeight="1">
      <c r="C592" s="339"/>
      <c r="N592" s="339"/>
      <c r="O592" s="339"/>
    </row>
    <row r="593" spans="3:15" ht="12.75" customHeight="1">
      <c r="C593" s="339"/>
      <c r="N593" s="339"/>
      <c r="O593" s="339"/>
    </row>
    <row r="594" spans="3:15" ht="12.75" customHeight="1">
      <c r="C594" s="339"/>
      <c r="N594" s="339"/>
      <c r="O594" s="339"/>
    </row>
    <row r="595" spans="3:15" ht="12.75" customHeight="1">
      <c r="C595" s="339"/>
      <c r="N595" s="339"/>
      <c r="O595" s="339"/>
    </row>
    <row r="596" spans="3:15" ht="12.75" customHeight="1">
      <c r="C596" s="339"/>
      <c r="N596" s="339"/>
      <c r="O596" s="339"/>
    </row>
    <row r="597" spans="3:15" ht="12.75" customHeight="1">
      <c r="C597" s="339"/>
      <c r="N597" s="339"/>
      <c r="O597" s="339"/>
    </row>
    <row r="598" spans="3:15" ht="12.75" customHeight="1">
      <c r="C598" s="339"/>
      <c r="N598" s="339"/>
      <c r="O598" s="339"/>
    </row>
    <row r="599" spans="3:15" ht="12.75" customHeight="1">
      <c r="C599" s="339"/>
      <c r="N599" s="339"/>
      <c r="O599" s="339"/>
    </row>
    <row r="600" spans="3:15" ht="12.75" customHeight="1">
      <c r="C600" s="339"/>
      <c r="N600" s="339"/>
      <c r="O600" s="339"/>
    </row>
    <row r="601" spans="3:15" ht="12.75" customHeight="1">
      <c r="C601" s="339"/>
      <c r="N601" s="339"/>
      <c r="O601" s="339"/>
    </row>
    <row r="602" spans="3:15" ht="12.75" customHeight="1">
      <c r="C602" s="339"/>
      <c r="N602" s="339"/>
      <c r="O602" s="339"/>
    </row>
    <row r="603" spans="3:15" ht="12.75" customHeight="1">
      <c r="C603" s="339"/>
      <c r="N603" s="339"/>
      <c r="O603" s="339"/>
    </row>
    <row r="604" spans="3:15" ht="12.75" customHeight="1">
      <c r="C604" s="339"/>
      <c r="N604" s="339"/>
      <c r="O604" s="339"/>
    </row>
    <row r="605" spans="3:15" ht="12.75" customHeight="1">
      <c r="C605" s="339"/>
      <c r="N605" s="339"/>
      <c r="O605" s="339"/>
    </row>
    <row r="606" spans="3:15" ht="12.75" customHeight="1">
      <c r="C606" s="339"/>
      <c r="N606" s="339"/>
      <c r="O606" s="339"/>
    </row>
    <row r="607" spans="3:15" ht="12.75" customHeight="1">
      <c r="C607" s="339"/>
      <c r="N607" s="339"/>
      <c r="O607" s="339"/>
    </row>
    <row r="608" spans="3:15" ht="12.75" customHeight="1">
      <c r="C608" s="339"/>
      <c r="N608" s="339"/>
      <c r="O608" s="339"/>
    </row>
    <row r="609" spans="3:15" ht="12.75" customHeight="1">
      <c r="C609" s="339"/>
      <c r="N609" s="339"/>
      <c r="O609" s="339"/>
    </row>
    <row r="610" spans="3:15" ht="12.75" customHeight="1">
      <c r="C610" s="339"/>
      <c r="N610" s="339"/>
      <c r="O610" s="339"/>
    </row>
    <row r="611" spans="3:15" ht="12.75" customHeight="1">
      <c r="C611" s="339"/>
      <c r="N611" s="339"/>
      <c r="O611" s="339"/>
    </row>
    <row r="612" spans="3:15" ht="12.75" customHeight="1">
      <c r="C612" s="339"/>
      <c r="N612" s="339"/>
      <c r="O612" s="339"/>
    </row>
    <row r="613" spans="3:15" ht="12.75" customHeight="1">
      <c r="C613" s="339"/>
      <c r="N613" s="339"/>
      <c r="O613" s="339"/>
    </row>
    <row r="614" spans="3:15" ht="12.75" customHeight="1">
      <c r="C614" s="339"/>
      <c r="N614" s="339"/>
      <c r="O614" s="339"/>
    </row>
    <row r="615" spans="3:15" ht="12.75" customHeight="1">
      <c r="C615" s="339"/>
      <c r="N615" s="339"/>
      <c r="O615" s="339"/>
    </row>
    <row r="616" spans="3:15" ht="12.75" customHeight="1">
      <c r="C616" s="339"/>
      <c r="N616" s="339"/>
      <c r="O616" s="339"/>
    </row>
    <row r="617" spans="3:15" ht="12.75" customHeight="1">
      <c r="C617" s="339"/>
      <c r="N617" s="339"/>
      <c r="O617" s="339"/>
    </row>
    <row r="618" spans="3:15" ht="12.75" customHeight="1">
      <c r="C618" s="339"/>
      <c r="N618" s="339"/>
      <c r="O618" s="339"/>
    </row>
    <row r="619" spans="3:15" ht="12.75" customHeight="1">
      <c r="C619" s="339"/>
      <c r="N619" s="339"/>
      <c r="O619" s="339"/>
    </row>
    <row r="620" spans="3:15" ht="12.75" customHeight="1">
      <c r="C620" s="339"/>
      <c r="N620" s="339"/>
      <c r="O620" s="339"/>
    </row>
    <row r="621" spans="3:15" ht="12.75" customHeight="1">
      <c r="C621" s="339"/>
      <c r="N621" s="339"/>
      <c r="O621" s="339"/>
    </row>
    <row r="622" spans="3:15" ht="12.75" customHeight="1">
      <c r="C622" s="339"/>
      <c r="N622" s="339"/>
      <c r="O622" s="339"/>
    </row>
    <row r="623" spans="3:15" ht="12.75" customHeight="1">
      <c r="C623" s="339"/>
      <c r="N623" s="339"/>
      <c r="O623" s="339"/>
    </row>
    <row r="624" spans="3:15" ht="12.75" customHeight="1">
      <c r="C624" s="339"/>
      <c r="N624" s="339"/>
      <c r="O624" s="339"/>
    </row>
    <row r="625" spans="3:15" ht="12.75" customHeight="1">
      <c r="C625" s="339"/>
      <c r="N625" s="339"/>
      <c r="O625" s="339"/>
    </row>
    <row r="626" spans="3:15" ht="12.75" customHeight="1">
      <c r="C626" s="339"/>
      <c r="N626" s="339"/>
      <c r="O626" s="339"/>
    </row>
    <row r="627" spans="3:15" ht="12.75" customHeight="1">
      <c r="C627" s="339"/>
      <c r="N627" s="339"/>
      <c r="O627" s="339"/>
    </row>
    <row r="628" spans="3:15" ht="12.75" customHeight="1">
      <c r="C628" s="339"/>
      <c r="N628" s="339"/>
      <c r="O628" s="339"/>
    </row>
    <row r="629" spans="3:15" ht="12.75" customHeight="1">
      <c r="C629" s="339"/>
      <c r="N629" s="339"/>
      <c r="O629" s="339"/>
    </row>
    <row r="630" spans="3:15" ht="12.75" customHeight="1">
      <c r="C630" s="339"/>
      <c r="N630" s="339"/>
      <c r="O630" s="339"/>
    </row>
    <row r="631" spans="3:15" ht="12.75" customHeight="1">
      <c r="C631" s="339"/>
      <c r="N631" s="339"/>
      <c r="O631" s="339"/>
    </row>
    <row r="632" spans="3:15" ht="12.75" customHeight="1">
      <c r="C632" s="339"/>
      <c r="N632" s="339"/>
      <c r="O632" s="339"/>
    </row>
    <row r="633" spans="3:15" ht="12.75" customHeight="1">
      <c r="C633" s="339"/>
      <c r="N633" s="339"/>
      <c r="O633" s="339"/>
    </row>
    <row r="634" spans="3:15" ht="12.75" customHeight="1">
      <c r="C634" s="339"/>
      <c r="N634" s="339"/>
      <c r="O634" s="339"/>
    </row>
    <row r="635" spans="3:15" ht="12.75" customHeight="1">
      <c r="C635" s="339"/>
      <c r="N635" s="339"/>
      <c r="O635" s="339"/>
    </row>
    <row r="636" spans="3:15" ht="12.75" customHeight="1">
      <c r="C636" s="339"/>
      <c r="N636" s="339"/>
      <c r="O636" s="339"/>
    </row>
    <row r="637" spans="3:15" ht="12.75" customHeight="1">
      <c r="C637" s="339"/>
      <c r="N637" s="339"/>
      <c r="O637" s="339"/>
    </row>
    <row r="638" spans="3:15" ht="12.75" customHeight="1">
      <c r="C638" s="339"/>
      <c r="N638" s="339"/>
      <c r="O638" s="339"/>
    </row>
    <row r="639" spans="3:15" ht="12.75" customHeight="1">
      <c r="C639" s="339"/>
      <c r="N639" s="339"/>
      <c r="O639" s="339"/>
    </row>
    <row r="640" spans="3:15" ht="12.75" customHeight="1">
      <c r="C640" s="339"/>
      <c r="N640" s="339"/>
      <c r="O640" s="339"/>
    </row>
    <row r="641" spans="3:15" ht="12.75" customHeight="1">
      <c r="C641" s="339"/>
      <c r="N641" s="339"/>
      <c r="O641" s="339"/>
    </row>
    <row r="642" spans="3:15" ht="12.75" customHeight="1">
      <c r="C642" s="339"/>
      <c r="N642" s="339"/>
      <c r="O642" s="339"/>
    </row>
    <row r="643" spans="3:15" ht="12.75" customHeight="1">
      <c r="C643" s="339"/>
      <c r="N643" s="339"/>
      <c r="O643" s="339"/>
    </row>
    <row r="644" spans="3:15" ht="12.75" customHeight="1">
      <c r="C644" s="339"/>
      <c r="N644" s="339"/>
      <c r="O644" s="339"/>
    </row>
    <row r="645" spans="3:15" ht="12.75" customHeight="1">
      <c r="C645" s="339"/>
      <c r="N645" s="339"/>
      <c r="O645" s="339"/>
    </row>
    <row r="646" spans="3:15" ht="12.75" customHeight="1">
      <c r="C646" s="339"/>
      <c r="N646" s="339"/>
      <c r="O646" s="339"/>
    </row>
    <row r="647" spans="3:15" ht="12.75" customHeight="1">
      <c r="C647" s="339"/>
      <c r="N647" s="339"/>
      <c r="O647" s="339"/>
    </row>
    <row r="648" spans="3:15" ht="12.75" customHeight="1">
      <c r="C648" s="339"/>
      <c r="N648" s="339"/>
      <c r="O648" s="339"/>
    </row>
    <row r="649" spans="3:15" ht="12.75" customHeight="1">
      <c r="C649" s="339"/>
      <c r="N649" s="339"/>
      <c r="O649" s="339"/>
    </row>
    <row r="650" spans="3:15" ht="12.75" customHeight="1">
      <c r="C650" s="339"/>
      <c r="N650" s="339"/>
      <c r="O650" s="339"/>
    </row>
    <row r="651" spans="3:15" ht="12.75" customHeight="1">
      <c r="C651" s="339"/>
      <c r="N651" s="339"/>
      <c r="O651" s="339"/>
    </row>
    <row r="652" spans="3:15" ht="12.75" customHeight="1">
      <c r="C652" s="339"/>
      <c r="N652" s="339"/>
      <c r="O652" s="339"/>
    </row>
    <row r="653" spans="3:15" ht="12.75" customHeight="1">
      <c r="C653" s="339"/>
      <c r="N653" s="339"/>
      <c r="O653" s="339"/>
    </row>
    <row r="654" spans="3:15" ht="12.75" customHeight="1">
      <c r="C654" s="339"/>
      <c r="N654" s="339"/>
      <c r="O654" s="339"/>
    </row>
    <row r="655" spans="3:15" ht="12.75" customHeight="1">
      <c r="C655" s="339"/>
      <c r="N655" s="339"/>
      <c r="O655" s="339"/>
    </row>
    <row r="656" spans="3:15" ht="12.75" customHeight="1">
      <c r="C656" s="339"/>
      <c r="N656" s="339"/>
      <c r="O656" s="339"/>
    </row>
    <row r="657" spans="3:15" ht="12.75" customHeight="1">
      <c r="C657" s="339"/>
      <c r="N657" s="339"/>
      <c r="O657" s="339"/>
    </row>
    <row r="658" spans="3:15" ht="12.75" customHeight="1">
      <c r="C658" s="339"/>
      <c r="N658" s="339"/>
      <c r="O658" s="339"/>
    </row>
    <row r="659" spans="3:15" ht="12.75" customHeight="1">
      <c r="C659" s="339"/>
      <c r="N659" s="339"/>
      <c r="O659" s="339"/>
    </row>
    <row r="660" spans="3:15" ht="12.75" customHeight="1">
      <c r="C660" s="339"/>
      <c r="N660" s="339"/>
      <c r="O660" s="339"/>
    </row>
    <row r="661" spans="3:15" ht="12.75" customHeight="1">
      <c r="C661" s="339"/>
      <c r="N661" s="339"/>
      <c r="O661" s="339"/>
    </row>
    <row r="662" spans="3:15" ht="12.75" customHeight="1">
      <c r="C662" s="339"/>
      <c r="N662" s="339"/>
      <c r="O662" s="339"/>
    </row>
    <row r="663" spans="3:15" ht="12.75" customHeight="1">
      <c r="C663" s="339"/>
      <c r="N663" s="339"/>
      <c r="O663" s="339"/>
    </row>
    <row r="664" spans="3:15" ht="12.75" customHeight="1">
      <c r="C664" s="339"/>
      <c r="N664" s="339"/>
      <c r="O664" s="339"/>
    </row>
    <row r="665" spans="3:15" ht="12.75" customHeight="1">
      <c r="C665" s="339"/>
      <c r="N665" s="339"/>
      <c r="O665" s="339"/>
    </row>
    <row r="666" spans="3:15" ht="12.75" customHeight="1">
      <c r="C666" s="339"/>
      <c r="N666" s="339"/>
      <c r="O666" s="339"/>
    </row>
    <row r="667" spans="3:15" ht="12.75" customHeight="1">
      <c r="C667" s="339"/>
      <c r="N667" s="339"/>
      <c r="O667" s="339"/>
    </row>
    <row r="668" spans="3:15" ht="12.75" customHeight="1">
      <c r="C668" s="339"/>
      <c r="N668" s="339"/>
      <c r="O668" s="339"/>
    </row>
    <row r="669" spans="3:15" ht="12.75" customHeight="1">
      <c r="C669" s="339"/>
      <c r="N669" s="339"/>
      <c r="O669" s="339"/>
    </row>
    <row r="670" spans="3:15" ht="12.75" customHeight="1">
      <c r="C670" s="339"/>
      <c r="N670" s="339"/>
      <c r="O670" s="339"/>
    </row>
    <row r="671" spans="3:15" ht="12.75" customHeight="1">
      <c r="C671" s="339"/>
      <c r="N671" s="339"/>
      <c r="O671" s="339"/>
    </row>
    <row r="672" spans="3:15" ht="12.75" customHeight="1">
      <c r="C672" s="339"/>
      <c r="N672" s="339"/>
      <c r="O672" s="339"/>
    </row>
    <row r="673" spans="3:15" ht="12.75" customHeight="1">
      <c r="C673" s="339"/>
      <c r="N673" s="339"/>
      <c r="O673" s="339"/>
    </row>
    <row r="674" spans="3:15" ht="12.75" customHeight="1">
      <c r="C674" s="339"/>
      <c r="N674" s="339"/>
      <c r="O674" s="339"/>
    </row>
    <row r="675" spans="3:15" ht="12.75" customHeight="1">
      <c r="C675" s="339"/>
      <c r="N675" s="339"/>
      <c r="O675" s="339"/>
    </row>
    <row r="676" spans="3:15" ht="12.75" customHeight="1">
      <c r="C676" s="339"/>
      <c r="N676" s="339"/>
      <c r="O676" s="339"/>
    </row>
    <row r="677" spans="3:15" ht="12.75" customHeight="1">
      <c r="C677" s="339"/>
      <c r="N677" s="339"/>
      <c r="O677" s="339"/>
    </row>
    <row r="678" spans="3:15" ht="12.75" customHeight="1">
      <c r="C678" s="339"/>
      <c r="N678" s="339"/>
      <c r="O678" s="339"/>
    </row>
    <row r="679" spans="3:15" ht="12.75" customHeight="1">
      <c r="C679" s="339"/>
      <c r="N679" s="339"/>
      <c r="O679" s="339"/>
    </row>
    <row r="680" spans="3:15" ht="12.75" customHeight="1">
      <c r="C680" s="339"/>
      <c r="N680" s="339"/>
      <c r="O680" s="339"/>
    </row>
    <row r="681" spans="3:15" ht="12.75" customHeight="1">
      <c r="C681" s="339"/>
      <c r="N681" s="339"/>
      <c r="O681" s="339"/>
    </row>
    <row r="682" spans="3:15" ht="12.75" customHeight="1">
      <c r="C682" s="339"/>
      <c r="N682" s="339"/>
      <c r="O682" s="339"/>
    </row>
    <row r="683" spans="3:15" ht="12.75" customHeight="1">
      <c r="C683" s="339"/>
      <c r="N683" s="339"/>
      <c r="O683" s="339"/>
    </row>
    <row r="684" spans="3:15" ht="12.75" customHeight="1">
      <c r="C684" s="339"/>
      <c r="N684" s="339"/>
      <c r="O684" s="339"/>
    </row>
    <row r="685" spans="3:15" ht="12.75" customHeight="1">
      <c r="C685" s="339"/>
      <c r="N685" s="339"/>
      <c r="O685" s="339"/>
    </row>
    <row r="686" spans="3:15" ht="12.75" customHeight="1">
      <c r="C686" s="339"/>
      <c r="N686" s="339"/>
      <c r="O686" s="339"/>
    </row>
    <row r="687" spans="3:15" ht="12.75" customHeight="1">
      <c r="C687" s="339"/>
      <c r="N687" s="339"/>
      <c r="O687" s="339"/>
    </row>
    <row r="688" spans="3:15" ht="12.75" customHeight="1">
      <c r="C688" s="339"/>
      <c r="N688" s="339"/>
      <c r="O688" s="339"/>
    </row>
    <row r="689" spans="3:15" ht="12.75" customHeight="1">
      <c r="C689" s="339"/>
      <c r="N689" s="339"/>
      <c r="O689" s="339"/>
    </row>
    <row r="690" spans="3:15" ht="12.75" customHeight="1">
      <c r="C690" s="339"/>
      <c r="N690" s="339"/>
      <c r="O690" s="339"/>
    </row>
    <row r="691" spans="3:15" ht="12.75" customHeight="1">
      <c r="C691" s="339"/>
      <c r="N691" s="339"/>
      <c r="O691" s="339"/>
    </row>
    <row r="692" spans="3:15" ht="12.75" customHeight="1">
      <c r="C692" s="339"/>
      <c r="N692" s="339"/>
      <c r="O692" s="339"/>
    </row>
    <row r="693" spans="3:15" ht="12.75" customHeight="1">
      <c r="C693" s="339"/>
      <c r="N693" s="339"/>
      <c r="O693" s="339"/>
    </row>
    <row r="694" spans="3:15" ht="12.75" customHeight="1">
      <c r="C694" s="339"/>
      <c r="N694" s="339"/>
      <c r="O694" s="339"/>
    </row>
    <row r="695" spans="3:15" ht="12.75" customHeight="1">
      <c r="C695" s="339"/>
      <c r="N695" s="339"/>
      <c r="O695" s="339"/>
    </row>
    <row r="696" spans="3:15" ht="12.75" customHeight="1">
      <c r="C696" s="339"/>
      <c r="N696" s="339"/>
      <c r="O696" s="339"/>
    </row>
    <row r="697" spans="3:15" ht="12.75" customHeight="1">
      <c r="C697" s="339"/>
      <c r="N697" s="339"/>
      <c r="O697" s="339"/>
    </row>
    <row r="698" spans="3:15" ht="12.75" customHeight="1">
      <c r="C698" s="339"/>
      <c r="N698" s="339"/>
      <c r="O698" s="339"/>
    </row>
    <row r="699" spans="3:15" ht="12.75" customHeight="1">
      <c r="C699" s="339"/>
      <c r="N699" s="339"/>
      <c r="O699" s="339"/>
    </row>
    <row r="700" spans="3:15" ht="12.75" customHeight="1">
      <c r="C700" s="339"/>
      <c r="N700" s="339"/>
      <c r="O700" s="339"/>
    </row>
    <row r="701" spans="3:15" ht="12.75" customHeight="1">
      <c r="C701" s="339"/>
      <c r="N701" s="339"/>
      <c r="O701" s="339"/>
    </row>
    <row r="702" spans="3:15" ht="12.75" customHeight="1">
      <c r="C702" s="339"/>
      <c r="N702" s="339"/>
      <c r="O702" s="339"/>
    </row>
    <row r="703" spans="3:15" ht="12.75" customHeight="1">
      <c r="C703" s="339"/>
      <c r="N703" s="339"/>
      <c r="O703" s="339"/>
    </row>
    <row r="704" spans="3:15" ht="12.75" customHeight="1">
      <c r="C704" s="339"/>
      <c r="N704" s="339"/>
      <c r="O704" s="339"/>
    </row>
    <row r="705" spans="3:15" ht="12.75" customHeight="1">
      <c r="C705" s="339"/>
      <c r="N705" s="339"/>
      <c r="O705" s="339"/>
    </row>
    <row r="706" spans="3:15" ht="12.75" customHeight="1">
      <c r="C706" s="339"/>
      <c r="N706" s="339"/>
      <c r="O706" s="339"/>
    </row>
    <row r="707" spans="3:15" ht="12.75" customHeight="1">
      <c r="C707" s="339"/>
      <c r="N707" s="339"/>
      <c r="O707" s="339"/>
    </row>
    <row r="708" spans="3:15" ht="12.75" customHeight="1">
      <c r="C708" s="339"/>
      <c r="N708" s="339"/>
      <c r="O708" s="339"/>
    </row>
    <row r="709" spans="3:15" ht="12.75" customHeight="1">
      <c r="C709" s="339"/>
      <c r="N709" s="339"/>
      <c r="O709" s="339"/>
    </row>
    <row r="710" spans="3:15" ht="12.75" customHeight="1">
      <c r="C710" s="339"/>
      <c r="N710" s="339"/>
      <c r="O710" s="339"/>
    </row>
    <row r="711" spans="3:15" ht="12.75" customHeight="1">
      <c r="C711" s="339"/>
      <c r="N711" s="339"/>
      <c r="O711" s="339"/>
    </row>
    <row r="712" spans="3:15" ht="12.75" customHeight="1">
      <c r="C712" s="339"/>
      <c r="N712" s="339"/>
      <c r="O712" s="339"/>
    </row>
    <row r="713" spans="3:15" ht="12.75" customHeight="1">
      <c r="C713" s="339"/>
      <c r="N713" s="339"/>
      <c r="O713" s="339"/>
    </row>
    <row r="714" spans="3:15" ht="12.75" customHeight="1">
      <c r="C714" s="339"/>
      <c r="N714" s="339"/>
      <c r="O714" s="339"/>
    </row>
    <row r="715" spans="3:15" ht="12.75" customHeight="1">
      <c r="C715" s="339"/>
      <c r="N715" s="339"/>
      <c r="O715" s="339"/>
    </row>
    <row r="716" spans="3:15" ht="12.75" customHeight="1">
      <c r="C716" s="339"/>
      <c r="N716" s="339"/>
      <c r="O716" s="339"/>
    </row>
    <row r="717" spans="3:15" ht="12.75" customHeight="1">
      <c r="C717" s="339"/>
      <c r="N717" s="339"/>
      <c r="O717" s="339"/>
    </row>
    <row r="718" spans="3:15" ht="12.75" customHeight="1">
      <c r="C718" s="339"/>
      <c r="N718" s="339"/>
      <c r="O718" s="339"/>
    </row>
    <row r="719" spans="3:15" ht="12.75" customHeight="1">
      <c r="C719" s="339"/>
      <c r="N719" s="339"/>
      <c r="O719" s="339"/>
    </row>
    <row r="720" spans="3:15" ht="12.75" customHeight="1">
      <c r="C720" s="339"/>
      <c r="N720" s="339"/>
      <c r="O720" s="339"/>
    </row>
    <row r="721" spans="3:15" ht="12.75" customHeight="1">
      <c r="C721" s="339"/>
      <c r="N721" s="339"/>
      <c r="O721" s="339"/>
    </row>
    <row r="722" spans="3:15" ht="12.75" customHeight="1">
      <c r="C722" s="339"/>
      <c r="N722" s="339"/>
      <c r="O722" s="339"/>
    </row>
    <row r="723" spans="3:15" ht="12.75" customHeight="1">
      <c r="C723" s="339"/>
      <c r="N723" s="339"/>
      <c r="O723" s="339"/>
    </row>
    <row r="724" spans="3:15" ht="12.75" customHeight="1">
      <c r="C724" s="339"/>
      <c r="N724" s="339"/>
      <c r="O724" s="339"/>
    </row>
    <row r="725" spans="3:15" ht="12.75" customHeight="1">
      <c r="C725" s="339"/>
      <c r="N725" s="339"/>
      <c r="O725" s="339"/>
    </row>
    <row r="726" spans="3:15" ht="12.75" customHeight="1">
      <c r="C726" s="339"/>
      <c r="N726" s="339"/>
      <c r="O726" s="339"/>
    </row>
    <row r="727" spans="3:15" ht="12.75" customHeight="1">
      <c r="C727" s="339"/>
      <c r="N727" s="339"/>
      <c r="O727" s="339"/>
    </row>
    <row r="728" spans="3:15" ht="12.75" customHeight="1">
      <c r="C728" s="339"/>
      <c r="N728" s="339"/>
      <c r="O728" s="339"/>
    </row>
    <row r="729" spans="3:15" ht="12.75" customHeight="1">
      <c r="C729" s="339"/>
      <c r="N729" s="339"/>
      <c r="O729" s="339"/>
    </row>
    <row r="730" spans="3:15" ht="12.75" customHeight="1">
      <c r="C730" s="339"/>
      <c r="N730" s="339"/>
      <c r="O730" s="339"/>
    </row>
    <row r="731" spans="3:15" ht="12.75" customHeight="1">
      <c r="C731" s="339"/>
      <c r="N731" s="339"/>
      <c r="O731" s="339"/>
    </row>
    <row r="732" spans="3:15" ht="12.75" customHeight="1">
      <c r="C732" s="339"/>
      <c r="N732" s="339"/>
      <c r="O732" s="339"/>
    </row>
    <row r="733" spans="3:15" ht="12.75" customHeight="1">
      <c r="C733" s="339"/>
      <c r="N733" s="339"/>
      <c r="O733" s="339"/>
    </row>
    <row r="734" spans="3:15" ht="12.75" customHeight="1">
      <c r="C734" s="339"/>
      <c r="N734" s="339"/>
      <c r="O734" s="339"/>
    </row>
    <row r="735" spans="3:15" ht="12.75" customHeight="1">
      <c r="C735" s="339"/>
      <c r="N735" s="339"/>
      <c r="O735" s="339"/>
    </row>
    <row r="736" spans="3:15" ht="12.75" customHeight="1">
      <c r="C736" s="339"/>
      <c r="N736" s="339"/>
      <c r="O736" s="339"/>
    </row>
    <row r="737" spans="3:15" ht="12.75" customHeight="1">
      <c r="C737" s="339"/>
      <c r="N737" s="339"/>
      <c r="O737" s="339"/>
    </row>
    <row r="738" spans="3:15" ht="12.75" customHeight="1">
      <c r="C738" s="339"/>
      <c r="N738" s="339"/>
      <c r="O738" s="339"/>
    </row>
    <row r="739" spans="3:15" ht="12.75" customHeight="1">
      <c r="C739" s="339"/>
      <c r="N739" s="339"/>
      <c r="O739" s="339"/>
    </row>
    <row r="740" spans="3:15" ht="12.75" customHeight="1">
      <c r="C740" s="339"/>
      <c r="N740" s="339"/>
      <c r="O740" s="339"/>
    </row>
    <row r="741" spans="3:15" ht="12.75" customHeight="1">
      <c r="C741" s="339"/>
      <c r="N741" s="339"/>
      <c r="O741" s="339"/>
    </row>
    <row r="742" spans="3:15" ht="12.75" customHeight="1">
      <c r="C742" s="339"/>
      <c r="N742" s="339"/>
      <c r="O742" s="339"/>
    </row>
    <row r="743" spans="3:15" ht="12.75" customHeight="1">
      <c r="C743" s="339"/>
      <c r="N743" s="339"/>
      <c r="O743" s="339"/>
    </row>
    <row r="744" spans="3:15" ht="12.75" customHeight="1">
      <c r="C744" s="339"/>
      <c r="N744" s="339"/>
      <c r="O744" s="339"/>
    </row>
    <row r="745" spans="3:15" ht="12.75" customHeight="1">
      <c r="C745" s="339"/>
      <c r="N745" s="339"/>
      <c r="O745" s="339"/>
    </row>
    <row r="746" spans="3:15" ht="12.75" customHeight="1">
      <c r="C746" s="339"/>
      <c r="N746" s="339"/>
      <c r="O746" s="339"/>
    </row>
    <row r="747" spans="3:15" ht="12.75" customHeight="1">
      <c r="C747" s="339"/>
      <c r="N747" s="339"/>
      <c r="O747" s="339"/>
    </row>
    <row r="748" spans="3:15" ht="12.75" customHeight="1">
      <c r="C748" s="339"/>
      <c r="N748" s="339"/>
      <c r="O748" s="339"/>
    </row>
    <row r="749" spans="3:15" ht="12.75" customHeight="1">
      <c r="C749" s="339"/>
      <c r="N749" s="339"/>
      <c r="O749" s="339"/>
    </row>
    <row r="750" spans="3:15" ht="12.75" customHeight="1">
      <c r="C750" s="339"/>
      <c r="N750" s="339"/>
      <c r="O750" s="339"/>
    </row>
    <row r="751" spans="3:15" ht="12.75" customHeight="1">
      <c r="C751" s="339"/>
      <c r="N751" s="339"/>
      <c r="O751" s="339"/>
    </row>
    <row r="752" spans="3:15" ht="12.75" customHeight="1">
      <c r="C752" s="339"/>
      <c r="N752" s="339"/>
      <c r="O752" s="339"/>
    </row>
    <row r="753" spans="3:15" ht="12.75" customHeight="1">
      <c r="C753" s="339"/>
      <c r="N753" s="339"/>
      <c r="O753" s="339"/>
    </row>
    <row r="754" spans="3:15" ht="12.75" customHeight="1">
      <c r="C754" s="339"/>
      <c r="N754" s="339"/>
      <c r="O754" s="339"/>
    </row>
    <row r="755" spans="3:15" ht="12.75" customHeight="1">
      <c r="C755" s="339"/>
      <c r="N755" s="339"/>
      <c r="O755" s="339"/>
    </row>
    <row r="756" spans="3:15" ht="12.75" customHeight="1">
      <c r="C756" s="339"/>
      <c r="N756" s="339"/>
      <c r="O756" s="339"/>
    </row>
    <row r="757" spans="3:15" ht="12.75" customHeight="1">
      <c r="C757" s="339"/>
      <c r="N757" s="339"/>
      <c r="O757" s="339"/>
    </row>
    <row r="758" spans="3:15" ht="12.75" customHeight="1">
      <c r="C758" s="339"/>
      <c r="N758" s="339"/>
      <c r="O758" s="339"/>
    </row>
    <row r="759" spans="3:15" ht="12.75" customHeight="1">
      <c r="C759" s="339"/>
      <c r="N759" s="339"/>
      <c r="O759" s="339"/>
    </row>
    <row r="760" spans="3:15" ht="12.75" customHeight="1">
      <c r="C760" s="339"/>
      <c r="N760" s="339"/>
      <c r="O760" s="339"/>
    </row>
    <row r="761" spans="3:15" ht="12.75" customHeight="1">
      <c r="C761" s="339"/>
      <c r="N761" s="339"/>
      <c r="O761" s="339"/>
    </row>
    <row r="762" spans="3:15" ht="12.75" customHeight="1">
      <c r="C762" s="339"/>
      <c r="N762" s="339"/>
      <c r="O762" s="339"/>
    </row>
    <row r="763" spans="3:15" ht="12.75" customHeight="1">
      <c r="C763" s="339"/>
      <c r="N763" s="339"/>
      <c r="O763" s="339"/>
    </row>
    <row r="764" spans="3:15" ht="12.75" customHeight="1">
      <c r="C764" s="339"/>
      <c r="N764" s="339"/>
      <c r="O764" s="339"/>
    </row>
    <row r="765" spans="3:15" ht="12.75" customHeight="1">
      <c r="C765" s="339"/>
      <c r="N765" s="339"/>
      <c r="O765" s="339"/>
    </row>
    <row r="766" spans="3:15" ht="12.75" customHeight="1">
      <c r="C766" s="339"/>
      <c r="N766" s="339"/>
      <c r="O766" s="339"/>
    </row>
    <row r="767" spans="3:15" ht="12.75" customHeight="1">
      <c r="C767" s="339"/>
      <c r="N767" s="339"/>
      <c r="O767" s="339"/>
    </row>
    <row r="768" spans="3:15" ht="12.75" customHeight="1">
      <c r="C768" s="339"/>
      <c r="N768" s="339"/>
      <c r="O768" s="339"/>
    </row>
    <row r="769" spans="3:15" ht="12.75" customHeight="1">
      <c r="C769" s="339"/>
      <c r="N769" s="339"/>
      <c r="O769" s="339"/>
    </row>
    <row r="770" spans="3:15" ht="12.75" customHeight="1">
      <c r="C770" s="339"/>
      <c r="N770" s="339"/>
      <c r="O770" s="339"/>
    </row>
    <row r="771" spans="3:15" ht="12.75" customHeight="1">
      <c r="C771" s="339"/>
      <c r="N771" s="339"/>
      <c r="O771" s="339"/>
    </row>
    <row r="772" spans="3:15" ht="12.75" customHeight="1">
      <c r="C772" s="339"/>
      <c r="N772" s="339"/>
      <c r="O772" s="339"/>
    </row>
    <row r="773" spans="3:15" ht="12.75" customHeight="1">
      <c r="C773" s="339"/>
      <c r="N773" s="339"/>
      <c r="O773" s="339"/>
    </row>
    <row r="774" spans="3:15" ht="12.75" customHeight="1">
      <c r="C774" s="339"/>
      <c r="N774" s="339"/>
      <c r="O774" s="339"/>
    </row>
    <row r="775" spans="3:15" ht="12.75" customHeight="1">
      <c r="C775" s="339"/>
      <c r="N775" s="339"/>
      <c r="O775" s="339"/>
    </row>
    <row r="776" spans="3:15" ht="12.75" customHeight="1">
      <c r="C776" s="339"/>
      <c r="N776" s="339"/>
      <c r="O776" s="339"/>
    </row>
    <row r="777" spans="3:15" ht="12.75" customHeight="1">
      <c r="C777" s="339"/>
      <c r="N777" s="339"/>
      <c r="O777" s="339"/>
    </row>
    <row r="778" spans="3:15" ht="12.75" customHeight="1">
      <c r="C778" s="339"/>
      <c r="N778" s="339"/>
      <c r="O778" s="339"/>
    </row>
    <row r="779" spans="3:15" ht="12.75" customHeight="1">
      <c r="C779" s="339"/>
      <c r="N779" s="339"/>
      <c r="O779" s="339"/>
    </row>
    <row r="780" spans="3:15" ht="12.75" customHeight="1">
      <c r="C780" s="339"/>
      <c r="N780" s="339"/>
      <c r="O780" s="339"/>
    </row>
    <row r="781" spans="3:15" ht="12.75" customHeight="1">
      <c r="C781" s="339"/>
      <c r="N781" s="339"/>
      <c r="O781" s="339"/>
    </row>
    <row r="782" spans="3:15" ht="12.75" customHeight="1">
      <c r="C782" s="339"/>
      <c r="N782" s="339"/>
      <c r="O782" s="339"/>
    </row>
    <row r="783" spans="3:15" ht="12.75" customHeight="1">
      <c r="C783" s="339"/>
      <c r="N783" s="339"/>
      <c r="O783" s="339"/>
    </row>
    <row r="784" spans="3:15" ht="12.75" customHeight="1">
      <c r="C784" s="339"/>
      <c r="N784" s="339"/>
      <c r="O784" s="339"/>
    </row>
    <row r="785" spans="3:15" ht="12.75" customHeight="1">
      <c r="C785" s="339"/>
      <c r="N785" s="339"/>
      <c r="O785" s="339"/>
    </row>
    <row r="786" spans="3:15" ht="12.75" customHeight="1">
      <c r="C786" s="339"/>
      <c r="N786" s="339"/>
      <c r="O786" s="339"/>
    </row>
    <row r="787" spans="3:15" ht="12.75" customHeight="1">
      <c r="C787" s="339"/>
      <c r="N787" s="339"/>
      <c r="O787" s="339"/>
    </row>
    <row r="788" spans="3:15" ht="12.75" customHeight="1">
      <c r="C788" s="339"/>
      <c r="N788" s="339"/>
      <c r="O788" s="339"/>
    </row>
    <row r="789" spans="3:15" ht="12.75" customHeight="1">
      <c r="C789" s="339"/>
      <c r="N789" s="339"/>
      <c r="O789" s="339"/>
    </row>
    <row r="790" spans="3:15" ht="12.75" customHeight="1">
      <c r="C790" s="339"/>
      <c r="N790" s="339"/>
      <c r="O790" s="339"/>
    </row>
    <row r="791" spans="3:15" ht="12.75" customHeight="1">
      <c r="C791" s="339"/>
      <c r="N791" s="339"/>
      <c r="O791" s="339"/>
    </row>
    <row r="792" spans="3:15" ht="12.75" customHeight="1">
      <c r="C792" s="339"/>
      <c r="N792" s="339"/>
      <c r="O792" s="339"/>
    </row>
    <row r="793" spans="3:15" ht="12.75" customHeight="1">
      <c r="C793" s="339"/>
      <c r="N793" s="339"/>
      <c r="O793" s="339"/>
    </row>
    <row r="794" spans="3:15" ht="12.75" customHeight="1">
      <c r="C794" s="339"/>
      <c r="N794" s="339"/>
      <c r="O794" s="339"/>
    </row>
    <row r="795" spans="3:15" ht="12.75" customHeight="1">
      <c r="C795" s="339"/>
      <c r="N795" s="339"/>
      <c r="O795" s="339"/>
    </row>
    <row r="796" spans="3:15" ht="12.75" customHeight="1">
      <c r="C796" s="339"/>
      <c r="N796" s="339"/>
      <c r="O796" s="339"/>
    </row>
    <row r="797" spans="3:15" ht="12.75" customHeight="1">
      <c r="C797" s="339"/>
      <c r="N797" s="339"/>
      <c r="O797" s="339"/>
    </row>
    <row r="798" spans="3:15" ht="12.75" customHeight="1">
      <c r="C798" s="339"/>
      <c r="N798" s="339"/>
      <c r="O798" s="339"/>
    </row>
    <row r="799" spans="3:15" ht="12.75" customHeight="1">
      <c r="C799" s="339"/>
      <c r="N799" s="339"/>
      <c r="O799" s="339"/>
    </row>
    <row r="800" spans="3:15" ht="12.75" customHeight="1">
      <c r="C800" s="339"/>
      <c r="N800" s="339"/>
      <c r="O800" s="339"/>
    </row>
    <row r="801" spans="3:15" ht="12.75" customHeight="1">
      <c r="C801" s="339"/>
      <c r="N801" s="339"/>
      <c r="O801" s="339"/>
    </row>
    <row r="802" spans="3:15" ht="12.75" customHeight="1">
      <c r="C802" s="339"/>
      <c r="N802" s="339"/>
      <c r="O802" s="339"/>
    </row>
    <row r="803" spans="3:15" ht="12.75" customHeight="1">
      <c r="C803" s="339"/>
      <c r="N803" s="339"/>
      <c r="O803" s="339"/>
    </row>
    <row r="804" spans="3:15" ht="12.75" customHeight="1">
      <c r="C804" s="339"/>
      <c r="N804" s="339"/>
      <c r="O804" s="339"/>
    </row>
    <row r="805" spans="3:15" ht="12.75" customHeight="1">
      <c r="C805" s="339"/>
      <c r="N805" s="339"/>
      <c r="O805" s="339"/>
    </row>
    <row r="806" spans="3:15" ht="12.75" customHeight="1">
      <c r="C806" s="339"/>
      <c r="N806" s="339"/>
      <c r="O806" s="339"/>
    </row>
    <row r="807" spans="3:15" ht="12.75" customHeight="1">
      <c r="C807" s="339"/>
      <c r="N807" s="339"/>
      <c r="O807" s="339"/>
    </row>
    <row r="808" spans="3:15" ht="12.75" customHeight="1">
      <c r="C808" s="339"/>
      <c r="N808" s="339"/>
      <c r="O808" s="339"/>
    </row>
    <row r="809" spans="3:15" ht="12.75" customHeight="1">
      <c r="C809" s="339"/>
      <c r="N809" s="339"/>
      <c r="O809" s="339"/>
    </row>
    <row r="810" spans="3:15" ht="12.75" customHeight="1">
      <c r="C810" s="339"/>
      <c r="N810" s="339"/>
      <c r="O810" s="339"/>
    </row>
    <row r="811" spans="3:15" ht="12.75" customHeight="1">
      <c r="C811" s="339"/>
      <c r="N811" s="339"/>
      <c r="O811" s="339"/>
    </row>
    <row r="812" spans="3:15" ht="12.75" customHeight="1">
      <c r="C812" s="339"/>
      <c r="N812" s="339"/>
      <c r="O812" s="339"/>
    </row>
    <row r="813" spans="3:15" ht="12.75" customHeight="1">
      <c r="C813" s="339"/>
      <c r="N813" s="339"/>
      <c r="O813" s="339"/>
    </row>
    <row r="814" spans="3:15" ht="12.75" customHeight="1">
      <c r="C814" s="339"/>
      <c r="N814" s="339"/>
      <c r="O814" s="339"/>
    </row>
    <row r="815" spans="3:15" ht="12.75" customHeight="1">
      <c r="C815" s="339"/>
      <c r="N815" s="339"/>
      <c r="O815" s="339"/>
    </row>
    <row r="816" spans="3:15" ht="12.75" customHeight="1">
      <c r="C816" s="339"/>
      <c r="N816" s="339"/>
      <c r="O816" s="339"/>
    </row>
    <row r="817" spans="3:15" ht="12.75" customHeight="1">
      <c r="C817" s="339"/>
      <c r="N817" s="339"/>
      <c r="O817" s="339"/>
    </row>
    <row r="818" spans="3:15" ht="12.75" customHeight="1">
      <c r="C818" s="339"/>
      <c r="N818" s="339"/>
      <c r="O818" s="339"/>
    </row>
    <row r="819" spans="3:15" ht="12.75" customHeight="1">
      <c r="C819" s="339"/>
      <c r="N819" s="339"/>
      <c r="O819" s="339"/>
    </row>
    <row r="820" spans="3:15" ht="12.75" customHeight="1">
      <c r="C820" s="339"/>
      <c r="N820" s="339"/>
      <c r="O820" s="339"/>
    </row>
    <row r="821" spans="3:15" ht="12.75" customHeight="1">
      <c r="C821" s="339"/>
      <c r="N821" s="339"/>
      <c r="O821" s="339"/>
    </row>
    <row r="822" spans="3:15" ht="12.75" customHeight="1">
      <c r="C822" s="339"/>
      <c r="N822" s="339"/>
      <c r="O822" s="339"/>
    </row>
    <row r="823" spans="3:15" ht="12.75" customHeight="1">
      <c r="C823" s="339"/>
      <c r="N823" s="339"/>
      <c r="O823" s="339"/>
    </row>
    <row r="824" spans="3:15" ht="12.75" customHeight="1">
      <c r="C824" s="339"/>
      <c r="N824" s="339"/>
      <c r="O824" s="339"/>
    </row>
    <row r="825" spans="3:15" ht="12.75" customHeight="1">
      <c r="C825" s="339"/>
      <c r="N825" s="339"/>
      <c r="O825" s="339"/>
    </row>
    <row r="826" spans="3:15" ht="12.75" customHeight="1">
      <c r="C826" s="339"/>
      <c r="N826" s="339"/>
      <c r="O826" s="339"/>
    </row>
    <row r="827" spans="3:15" ht="12.75" customHeight="1">
      <c r="C827" s="339"/>
      <c r="N827" s="339"/>
      <c r="O827" s="339"/>
    </row>
    <row r="828" spans="3:15" ht="12.75" customHeight="1">
      <c r="C828" s="339"/>
      <c r="N828" s="339"/>
      <c r="O828" s="339"/>
    </row>
    <row r="829" spans="3:15" ht="12.75" customHeight="1">
      <c r="C829" s="339"/>
      <c r="N829" s="339"/>
      <c r="O829" s="339"/>
    </row>
    <row r="830" spans="3:15" ht="12.75" customHeight="1">
      <c r="C830" s="339"/>
      <c r="N830" s="339"/>
      <c r="O830" s="339"/>
    </row>
    <row r="831" spans="3:15" ht="12.75" customHeight="1">
      <c r="C831" s="339"/>
      <c r="N831" s="339"/>
      <c r="O831" s="339"/>
    </row>
    <row r="832" spans="3:15" ht="12.75" customHeight="1">
      <c r="C832" s="339"/>
      <c r="N832" s="339"/>
      <c r="O832" s="339"/>
    </row>
    <row r="833" spans="3:15" ht="12.75" customHeight="1">
      <c r="C833" s="339"/>
      <c r="N833" s="339"/>
      <c r="O833" s="339"/>
    </row>
    <row r="834" spans="3:15" ht="12.75" customHeight="1">
      <c r="C834" s="339"/>
      <c r="N834" s="339"/>
      <c r="O834" s="339"/>
    </row>
    <row r="835" spans="3:15" ht="12.75" customHeight="1">
      <c r="C835" s="339"/>
      <c r="N835" s="339"/>
      <c r="O835" s="339"/>
    </row>
    <row r="836" spans="3:15" ht="12.75" customHeight="1">
      <c r="C836" s="339"/>
      <c r="N836" s="339"/>
      <c r="O836" s="339"/>
    </row>
    <row r="837" spans="3:15" ht="12.75" customHeight="1">
      <c r="C837" s="339"/>
      <c r="N837" s="339"/>
      <c r="O837" s="339"/>
    </row>
    <row r="838" spans="3:15" ht="12.75" customHeight="1">
      <c r="C838" s="339"/>
      <c r="N838" s="339"/>
      <c r="O838" s="339"/>
    </row>
    <row r="839" spans="3:15" ht="12.75" customHeight="1">
      <c r="C839" s="339"/>
      <c r="N839" s="339"/>
      <c r="O839" s="339"/>
    </row>
    <row r="840" spans="3:15" ht="12.75" customHeight="1">
      <c r="C840" s="339"/>
      <c r="N840" s="339"/>
      <c r="O840" s="339"/>
    </row>
    <row r="841" spans="3:15" ht="12.75" customHeight="1">
      <c r="C841" s="339"/>
      <c r="N841" s="339"/>
      <c r="O841" s="339"/>
    </row>
    <row r="842" spans="3:15" ht="12.75" customHeight="1">
      <c r="C842" s="339"/>
      <c r="N842" s="339"/>
      <c r="O842" s="339"/>
    </row>
    <row r="843" spans="3:15" ht="12.75" customHeight="1">
      <c r="C843" s="339"/>
      <c r="N843" s="339"/>
      <c r="O843" s="339"/>
    </row>
    <row r="844" spans="3:15" ht="12.75" customHeight="1">
      <c r="C844" s="339"/>
      <c r="N844" s="339"/>
      <c r="O844" s="339"/>
    </row>
    <row r="845" spans="3:15" ht="12.75" customHeight="1">
      <c r="C845" s="339"/>
      <c r="N845" s="339"/>
      <c r="O845" s="339"/>
    </row>
    <row r="846" spans="3:15" ht="12.75" customHeight="1">
      <c r="C846" s="339"/>
      <c r="N846" s="339"/>
      <c r="O846" s="339"/>
    </row>
    <row r="847" spans="3:15" ht="12.75" customHeight="1">
      <c r="C847" s="339"/>
      <c r="N847" s="339"/>
      <c r="O847" s="339"/>
    </row>
    <row r="848" spans="3:15" ht="12.75" customHeight="1">
      <c r="C848" s="339"/>
      <c r="N848" s="339"/>
      <c r="O848" s="339"/>
    </row>
    <row r="849" spans="3:15" ht="12.75" customHeight="1">
      <c r="C849" s="339"/>
      <c r="N849" s="339"/>
      <c r="O849" s="339"/>
    </row>
    <row r="850" spans="3:15" ht="12.75" customHeight="1">
      <c r="C850" s="339"/>
      <c r="N850" s="339"/>
      <c r="O850" s="339"/>
    </row>
    <row r="851" spans="3:15" ht="12.75" customHeight="1">
      <c r="C851" s="339"/>
      <c r="N851" s="339"/>
      <c r="O851" s="339"/>
    </row>
    <row r="852" spans="3:15" ht="12.75" customHeight="1">
      <c r="C852" s="339"/>
      <c r="N852" s="339"/>
      <c r="O852" s="339"/>
    </row>
    <row r="853" spans="3:15" ht="12.75" customHeight="1">
      <c r="C853" s="339"/>
      <c r="N853" s="339"/>
      <c r="O853" s="339"/>
    </row>
    <row r="854" spans="3:15" ht="12.75" customHeight="1">
      <c r="C854" s="339"/>
      <c r="N854" s="339"/>
      <c r="O854" s="339"/>
    </row>
    <row r="855" spans="3:15" ht="12.75" customHeight="1">
      <c r="C855" s="339"/>
      <c r="N855" s="339"/>
      <c r="O855" s="339"/>
    </row>
    <row r="856" spans="3:15" ht="12.75" customHeight="1">
      <c r="C856" s="339"/>
      <c r="N856" s="339"/>
      <c r="O856" s="339"/>
    </row>
    <row r="857" spans="3:15" ht="12.75" customHeight="1">
      <c r="C857" s="339"/>
      <c r="N857" s="339"/>
      <c r="O857" s="339"/>
    </row>
    <row r="858" spans="3:15" ht="12.75" customHeight="1">
      <c r="C858" s="339"/>
      <c r="N858" s="339"/>
      <c r="O858" s="339"/>
    </row>
    <row r="859" spans="3:15" ht="12.75" customHeight="1">
      <c r="C859" s="339"/>
      <c r="N859" s="339"/>
      <c r="O859" s="339"/>
    </row>
    <row r="860" spans="3:15" ht="12.75" customHeight="1">
      <c r="C860" s="339"/>
      <c r="N860" s="339"/>
      <c r="O860" s="339"/>
    </row>
    <row r="861" spans="3:15" ht="12.75" customHeight="1">
      <c r="C861" s="339"/>
      <c r="N861" s="339"/>
      <c r="O861" s="339"/>
    </row>
    <row r="862" spans="3:15" ht="12.75" customHeight="1">
      <c r="C862" s="339"/>
      <c r="N862" s="339"/>
      <c r="O862" s="339"/>
    </row>
    <row r="863" spans="3:15" ht="12.75" customHeight="1">
      <c r="C863" s="339"/>
      <c r="N863" s="339"/>
      <c r="O863" s="339"/>
    </row>
    <row r="864" spans="3:15" ht="12.75" customHeight="1">
      <c r="C864" s="339"/>
      <c r="N864" s="339"/>
      <c r="O864" s="339"/>
    </row>
    <row r="865" spans="3:15" ht="12.75" customHeight="1">
      <c r="C865" s="339"/>
      <c r="N865" s="339"/>
      <c r="O865" s="339"/>
    </row>
    <row r="866" spans="3:15" ht="12.75" customHeight="1">
      <c r="C866" s="339"/>
      <c r="N866" s="339"/>
      <c r="O866" s="339"/>
    </row>
    <row r="867" spans="3:15" ht="12.75" customHeight="1">
      <c r="C867" s="339"/>
      <c r="N867" s="339"/>
      <c r="O867" s="339"/>
    </row>
    <row r="868" spans="3:15" ht="12.75" customHeight="1">
      <c r="C868" s="339"/>
      <c r="N868" s="339"/>
      <c r="O868" s="339"/>
    </row>
    <row r="869" spans="3:15" ht="12.75" customHeight="1">
      <c r="C869" s="339"/>
      <c r="N869" s="339"/>
      <c r="O869" s="339"/>
    </row>
    <row r="870" spans="3:15" ht="12.75" customHeight="1">
      <c r="C870" s="339"/>
      <c r="N870" s="339"/>
      <c r="O870" s="339"/>
    </row>
    <row r="871" spans="3:15" ht="12.75" customHeight="1">
      <c r="C871" s="339"/>
      <c r="N871" s="339"/>
      <c r="O871" s="339"/>
    </row>
    <row r="872" spans="3:15" ht="12.75" customHeight="1">
      <c r="C872" s="339"/>
      <c r="N872" s="339"/>
      <c r="O872" s="339"/>
    </row>
    <row r="873" spans="3:15" ht="12.75" customHeight="1">
      <c r="C873" s="339"/>
      <c r="N873" s="339"/>
      <c r="O873" s="339"/>
    </row>
    <row r="874" spans="3:15" ht="12.75" customHeight="1">
      <c r="C874" s="339"/>
      <c r="N874" s="339"/>
      <c r="O874" s="339"/>
    </row>
    <row r="875" spans="3:15" ht="12.75" customHeight="1">
      <c r="C875" s="339"/>
      <c r="N875" s="339"/>
      <c r="O875" s="339"/>
    </row>
    <row r="876" spans="3:15" ht="12.75" customHeight="1">
      <c r="C876" s="339"/>
      <c r="N876" s="339"/>
      <c r="O876" s="339"/>
    </row>
    <row r="877" spans="3:15" ht="12.75" customHeight="1">
      <c r="C877" s="339"/>
      <c r="N877" s="339"/>
      <c r="O877" s="339"/>
    </row>
    <row r="878" spans="3:15" ht="12.75" customHeight="1">
      <c r="C878" s="339"/>
      <c r="N878" s="339"/>
      <c r="O878" s="339"/>
    </row>
    <row r="879" spans="3:15" ht="12.75" customHeight="1">
      <c r="C879" s="339"/>
      <c r="N879" s="339"/>
      <c r="O879" s="339"/>
    </row>
    <row r="880" spans="3:15" ht="12.75" customHeight="1">
      <c r="C880" s="339"/>
      <c r="N880" s="339"/>
      <c r="O880" s="339"/>
    </row>
    <row r="881" spans="3:15" ht="12.75" customHeight="1">
      <c r="C881" s="339"/>
      <c r="N881" s="339"/>
      <c r="O881" s="339"/>
    </row>
    <row r="882" spans="3:15" ht="12.75" customHeight="1">
      <c r="C882" s="339"/>
      <c r="N882" s="339"/>
      <c r="O882" s="339"/>
    </row>
    <row r="883" spans="3:15" ht="12.75" customHeight="1">
      <c r="C883" s="339"/>
      <c r="N883" s="339"/>
      <c r="O883" s="339"/>
    </row>
    <row r="884" spans="3:15" ht="12.75" customHeight="1">
      <c r="C884" s="339"/>
      <c r="N884" s="339"/>
      <c r="O884" s="339"/>
    </row>
    <row r="885" spans="3:15" ht="12.75" customHeight="1">
      <c r="C885" s="339"/>
      <c r="N885" s="339"/>
      <c r="O885" s="339"/>
    </row>
    <row r="886" spans="3:15" ht="12.75" customHeight="1">
      <c r="C886" s="339"/>
      <c r="N886" s="339"/>
      <c r="O886" s="339"/>
    </row>
    <row r="887" spans="3:15" ht="12.75" customHeight="1">
      <c r="C887" s="339"/>
      <c r="N887" s="339"/>
      <c r="O887" s="339"/>
    </row>
    <row r="888" spans="3:15" ht="12.75" customHeight="1">
      <c r="C888" s="339"/>
      <c r="N888" s="339"/>
      <c r="O888" s="339"/>
    </row>
    <row r="889" spans="3:15" ht="12.75" customHeight="1">
      <c r="C889" s="339"/>
      <c r="N889" s="339"/>
      <c r="O889" s="339"/>
    </row>
    <row r="890" spans="3:15" ht="12.75" customHeight="1">
      <c r="C890" s="339"/>
      <c r="N890" s="339"/>
      <c r="O890" s="339"/>
    </row>
    <row r="891" spans="3:15" ht="12.75" customHeight="1">
      <c r="C891" s="339"/>
      <c r="N891" s="339"/>
      <c r="O891" s="339"/>
    </row>
    <row r="892" spans="3:15" ht="12.75" customHeight="1">
      <c r="C892" s="339"/>
      <c r="N892" s="339"/>
      <c r="O892" s="339"/>
    </row>
    <row r="893" spans="3:15" ht="12.75" customHeight="1">
      <c r="C893" s="339"/>
      <c r="N893" s="339"/>
      <c r="O893" s="339"/>
    </row>
    <row r="894" spans="3:15" ht="12.75" customHeight="1">
      <c r="C894" s="339"/>
      <c r="N894" s="339"/>
      <c r="O894" s="339"/>
    </row>
    <row r="895" spans="3:15" ht="12.75" customHeight="1">
      <c r="C895" s="339"/>
      <c r="N895" s="339"/>
      <c r="O895" s="339"/>
    </row>
    <row r="896" spans="3:15" ht="12.75" customHeight="1">
      <c r="C896" s="339"/>
      <c r="N896" s="339"/>
      <c r="O896" s="339"/>
    </row>
    <row r="897" spans="3:15" ht="12.75" customHeight="1">
      <c r="C897" s="339"/>
      <c r="N897" s="339"/>
      <c r="O897" s="339"/>
    </row>
    <row r="898" spans="3:15" ht="12.75" customHeight="1">
      <c r="C898" s="339"/>
      <c r="N898" s="339"/>
      <c r="O898" s="339"/>
    </row>
    <row r="899" spans="3:15" ht="12.75" customHeight="1">
      <c r="C899" s="339"/>
      <c r="N899" s="339"/>
      <c r="O899" s="339"/>
    </row>
    <row r="900" spans="3:15" ht="12.75" customHeight="1">
      <c r="C900" s="339"/>
      <c r="N900" s="339"/>
      <c r="O900" s="339"/>
    </row>
    <row r="901" spans="3:15" ht="12.75" customHeight="1">
      <c r="C901" s="339"/>
      <c r="N901" s="339"/>
      <c r="O901" s="339"/>
    </row>
    <row r="902" spans="3:15" ht="12.75" customHeight="1">
      <c r="C902" s="339"/>
      <c r="N902" s="339"/>
      <c r="O902" s="339"/>
    </row>
    <row r="903" spans="3:15" ht="12.75" customHeight="1">
      <c r="C903" s="339"/>
      <c r="N903" s="339"/>
      <c r="O903" s="339"/>
    </row>
    <row r="904" spans="3:15" ht="12.75" customHeight="1">
      <c r="C904" s="339"/>
      <c r="N904" s="339"/>
      <c r="O904" s="339"/>
    </row>
    <row r="905" spans="3:15" ht="12.75" customHeight="1">
      <c r="C905" s="339"/>
      <c r="N905" s="339"/>
      <c r="O905" s="339"/>
    </row>
    <row r="906" spans="3:15" ht="12.75" customHeight="1">
      <c r="C906" s="339"/>
      <c r="N906" s="339"/>
      <c r="O906" s="339"/>
    </row>
    <row r="907" spans="3:15" ht="12.75" customHeight="1">
      <c r="C907" s="339"/>
      <c r="N907" s="339"/>
      <c r="O907" s="339"/>
    </row>
    <row r="908" spans="3:15" ht="12.75" customHeight="1">
      <c r="C908" s="339"/>
      <c r="N908" s="339"/>
      <c r="O908" s="339"/>
    </row>
    <row r="909" spans="3:15" ht="12.75" customHeight="1">
      <c r="C909" s="339"/>
      <c r="N909" s="339"/>
      <c r="O909" s="339"/>
    </row>
    <row r="910" spans="3:15" ht="12.75" customHeight="1">
      <c r="C910" s="339"/>
      <c r="N910" s="339"/>
      <c r="O910" s="339"/>
    </row>
    <row r="911" spans="3:15" ht="12.75" customHeight="1">
      <c r="C911" s="339"/>
      <c r="N911" s="339"/>
      <c r="O911" s="339"/>
    </row>
    <row r="912" spans="3:15" ht="12.75" customHeight="1">
      <c r="C912" s="339"/>
      <c r="N912" s="339"/>
      <c r="O912" s="339"/>
    </row>
    <row r="913" spans="3:15" ht="12.75" customHeight="1">
      <c r="C913" s="339"/>
      <c r="N913" s="339"/>
      <c r="O913" s="339"/>
    </row>
    <row r="914" spans="3:15" ht="12.75" customHeight="1">
      <c r="C914" s="339"/>
      <c r="N914" s="339"/>
      <c r="O914" s="339"/>
    </row>
    <row r="915" spans="3:15" ht="12.75" customHeight="1">
      <c r="C915" s="339"/>
      <c r="N915" s="339"/>
      <c r="O915" s="339"/>
    </row>
    <row r="916" spans="3:15" ht="12.75" customHeight="1">
      <c r="C916" s="339"/>
      <c r="N916" s="339"/>
      <c r="O916" s="339"/>
    </row>
    <row r="917" spans="3:15" ht="12.75" customHeight="1">
      <c r="C917" s="339"/>
      <c r="N917" s="339"/>
      <c r="O917" s="339"/>
    </row>
    <row r="918" spans="3:15" ht="12.75" customHeight="1">
      <c r="C918" s="339"/>
      <c r="N918" s="339"/>
      <c r="O918" s="339"/>
    </row>
    <row r="919" spans="3:15" ht="12.75" customHeight="1">
      <c r="C919" s="339"/>
      <c r="N919" s="339"/>
      <c r="O919" s="339"/>
    </row>
    <row r="920" spans="3:15" ht="12.75" customHeight="1">
      <c r="C920" s="339"/>
      <c r="N920" s="339"/>
      <c r="O920" s="339"/>
    </row>
    <row r="921" spans="3:15" ht="12.75" customHeight="1">
      <c r="C921" s="339"/>
      <c r="N921" s="339"/>
      <c r="O921" s="339"/>
    </row>
    <row r="922" spans="3:15" ht="12.75" customHeight="1">
      <c r="C922" s="339"/>
      <c r="N922" s="339"/>
      <c r="O922" s="339"/>
    </row>
    <row r="923" spans="3:15" ht="12.75" customHeight="1">
      <c r="C923" s="339"/>
      <c r="N923" s="339"/>
      <c r="O923" s="339"/>
    </row>
    <row r="924" spans="3:15" ht="12.75" customHeight="1">
      <c r="C924" s="339"/>
      <c r="N924" s="339"/>
      <c r="O924" s="339"/>
    </row>
    <row r="925" spans="3:15" ht="12.75" customHeight="1">
      <c r="C925" s="339"/>
      <c r="N925" s="339"/>
      <c r="O925" s="339"/>
    </row>
    <row r="926" spans="3:15" ht="12.75" customHeight="1">
      <c r="C926" s="339"/>
      <c r="N926" s="339"/>
      <c r="O926" s="339"/>
    </row>
    <row r="927" spans="3:15" ht="12.75" customHeight="1">
      <c r="C927" s="339"/>
      <c r="N927" s="339"/>
      <c r="O927" s="339"/>
    </row>
    <row r="928" spans="3:15" ht="12.75" customHeight="1">
      <c r="C928" s="339"/>
      <c r="N928" s="339"/>
      <c r="O928" s="339"/>
    </row>
    <row r="929" spans="3:15" ht="12.75" customHeight="1">
      <c r="C929" s="339"/>
      <c r="N929" s="339"/>
      <c r="O929" s="339"/>
    </row>
    <row r="930" spans="3:15" ht="12.75" customHeight="1">
      <c r="C930" s="339"/>
      <c r="N930" s="339"/>
      <c r="O930" s="339"/>
    </row>
    <row r="931" spans="3:15" ht="12.75" customHeight="1">
      <c r="C931" s="339"/>
      <c r="N931" s="339"/>
      <c r="O931" s="339"/>
    </row>
    <row r="932" spans="3:15" ht="12.75" customHeight="1">
      <c r="C932" s="339"/>
      <c r="N932" s="339"/>
      <c r="O932" s="339"/>
    </row>
    <row r="933" spans="3:15" ht="12.75" customHeight="1">
      <c r="C933" s="339"/>
      <c r="N933" s="339"/>
      <c r="O933" s="339"/>
    </row>
    <row r="934" spans="3:15" ht="12.75" customHeight="1">
      <c r="C934" s="339"/>
      <c r="N934" s="339"/>
      <c r="O934" s="339"/>
    </row>
    <row r="935" spans="3:15" ht="12.75" customHeight="1">
      <c r="C935" s="339"/>
      <c r="N935" s="339"/>
      <c r="O935" s="339"/>
    </row>
    <row r="936" spans="3:15" ht="12.75" customHeight="1">
      <c r="C936" s="339"/>
      <c r="N936" s="339"/>
      <c r="O936" s="339"/>
    </row>
    <row r="937" spans="3:15" ht="12.75" customHeight="1">
      <c r="C937" s="339"/>
      <c r="N937" s="339"/>
      <c r="O937" s="339"/>
    </row>
    <row r="938" spans="3:15" ht="12.75" customHeight="1">
      <c r="C938" s="339"/>
      <c r="N938" s="339"/>
      <c r="O938" s="339"/>
    </row>
    <row r="939" spans="3:15" ht="12.75" customHeight="1">
      <c r="C939" s="339"/>
      <c r="N939" s="339"/>
      <c r="O939" s="339"/>
    </row>
    <row r="940" spans="3:15" ht="12.75" customHeight="1">
      <c r="C940" s="339"/>
      <c r="N940" s="339"/>
      <c r="O940" s="339"/>
    </row>
    <row r="941" spans="3:15" ht="12.75" customHeight="1">
      <c r="C941" s="339"/>
      <c r="N941" s="339"/>
      <c r="O941" s="339"/>
    </row>
    <row r="942" spans="3:15" ht="12.75" customHeight="1">
      <c r="C942" s="339"/>
      <c r="N942" s="339"/>
      <c r="O942" s="339"/>
    </row>
    <row r="943" spans="3:15" ht="12.75" customHeight="1">
      <c r="C943" s="339"/>
      <c r="N943" s="339"/>
      <c r="O943" s="339"/>
    </row>
    <row r="944" spans="3:15" ht="12.75" customHeight="1">
      <c r="C944" s="339"/>
      <c r="N944" s="339"/>
      <c r="O944" s="339"/>
    </row>
    <row r="945" spans="3:15" ht="12.75" customHeight="1">
      <c r="C945" s="339"/>
      <c r="N945" s="339"/>
      <c r="O945" s="339"/>
    </row>
    <row r="946" spans="3:15" ht="12.75" customHeight="1">
      <c r="C946" s="339"/>
      <c r="N946" s="339"/>
      <c r="O946" s="339"/>
    </row>
    <row r="947" spans="3:15" ht="12.75" customHeight="1">
      <c r="C947" s="339"/>
      <c r="N947" s="339"/>
      <c r="O947" s="339"/>
    </row>
  </sheetData>
  <mergeCells count="3">
    <mergeCell ref="A1:P1"/>
    <mergeCell ref="Q2:U2"/>
    <mergeCell ref="V5:AD6"/>
  </mergeCells>
  <printOptions horizontalCentered="1"/>
  <pageMargins left="0.25" right="0" top="0.61388888888888904" bottom="0" header="0" footer="0"/>
  <pageSetup paperSize="9" scale="33" fitToHeight="0" orientation="landscape" r:id="rId1"/>
  <headerFooter>
    <oddFooter>&amp;L&amp;"Euclid Circular A,Bold"&amp;18[UA]&amp;"-,Regular"&amp;11
&amp;G&amp;R&amp;G</oddFooter>
  </headerFooter>
  <rowBreaks count="1" manualBreakCount="1">
    <brk id="33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DEBF0-0B68-45DE-825F-93F205931FD0}">
  <sheetPr>
    <tabColor rgb="FFFFFF00"/>
    <pageSetUpPr fitToPage="1"/>
  </sheetPr>
  <dimension ref="A1:Y942"/>
  <sheetViews>
    <sheetView view="pageBreakPreview" topLeftCell="A15" zoomScale="43" zoomScaleNormal="85" zoomScaleSheetLayoutView="43" zoomScalePageLayoutView="10" workbookViewId="0">
      <selection activeCell="C50" sqref="C50"/>
    </sheetView>
  </sheetViews>
  <sheetFormatPr defaultColWidth="14.44140625" defaultRowHeight="24"/>
  <cols>
    <col min="1" max="1" width="13.5546875" style="334" customWidth="1"/>
    <col min="2" max="2" width="62.77734375" style="334" customWidth="1"/>
    <col min="3" max="3" width="68.21875" style="334" customWidth="1"/>
    <col min="4" max="4" width="15.77734375" style="334" customWidth="1"/>
    <col min="5" max="8" width="16.5546875" style="334" customWidth="1"/>
    <col min="9" max="13" width="18" style="334" customWidth="1"/>
    <col min="14" max="15" width="17.77734375" style="334" hidden="1" customWidth="1"/>
    <col min="16" max="16" width="23.5546875" style="334" hidden="1" customWidth="1"/>
    <col min="17" max="17" width="12.77734375" style="334" hidden="1" customWidth="1"/>
    <col min="18" max="18" width="11.44140625" style="334" hidden="1" customWidth="1"/>
    <col min="19" max="19" width="12" style="334" hidden="1" customWidth="1"/>
    <col min="20" max="20" width="13.44140625" style="334" hidden="1" customWidth="1"/>
    <col min="21" max="21" width="10.5546875" style="334" hidden="1" customWidth="1"/>
    <col min="22" max="22" width="65.88671875" style="334" customWidth="1"/>
    <col min="23" max="24" width="8" style="334" customWidth="1"/>
    <col min="25" max="16384" width="14.44140625" style="334"/>
  </cols>
  <sheetData>
    <row r="1" spans="1:25" s="314" customFormat="1" ht="70.2">
      <c r="A1" s="495" t="s">
        <v>255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313"/>
      <c r="R1" s="313"/>
      <c r="S1" s="313"/>
      <c r="T1" s="313"/>
      <c r="U1" s="313"/>
      <c r="V1" s="313"/>
    </row>
    <row r="2" spans="1:25" s="320" customFormat="1" ht="35.549999999999997" customHeight="1">
      <c r="A2" s="315" t="s">
        <v>86</v>
      </c>
      <c r="B2" s="316" t="s">
        <v>92</v>
      </c>
      <c r="C2" s="317" t="s">
        <v>93</v>
      </c>
      <c r="D2" s="345" t="s">
        <v>286</v>
      </c>
      <c r="E2" s="319" t="s">
        <v>84</v>
      </c>
      <c r="F2" s="346" t="s">
        <v>76</v>
      </c>
      <c r="G2" s="319" t="s">
        <v>10</v>
      </c>
      <c r="H2" s="319" t="s">
        <v>73</v>
      </c>
      <c r="I2" s="319" t="s">
        <v>74</v>
      </c>
      <c r="J2" s="319" t="s">
        <v>75</v>
      </c>
      <c r="K2" s="319" t="s">
        <v>287</v>
      </c>
      <c r="L2" s="319" t="s">
        <v>288</v>
      </c>
      <c r="M2" s="319" t="s">
        <v>289</v>
      </c>
      <c r="N2" s="317" t="s">
        <v>74</v>
      </c>
      <c r="O2" s="317"/>
      <c r="P2" s="317" t="s">
        <v>75</v>
      </c>
      <c r="Q2" s="488" t="s">
        <v>290</v>
      </c>
      <c r="R2" s="488"/>
      <c r="S2" s="488"/>
      <c r="T2" s="488"/>
      <c r="U2" s="488"/>
    </row>
    <row r="3" spans="1:25" s="330" customFormat="1" ht="32.1" customHeight="1">
      <c r="A3" s="316">
        <v>1</v>
      </c>
      <c r="B3" s="321" t="s">
        <v>291</v>
      </c>
      <c r="C3" s="322" t="s">
        <v>292</v>
      </c>
      <c r="D3" s="347">
        <v>1.5</v>
      </c>
      <c r="E3" s="324">
        <v>69</v>
      </c>
      <c r="F3" s="324">
        <v>70.5</v>
      </c>
      <c r="G3" s="326">
        <v>72</v>
      </c>
      <c r="H3" s="324">
        <v>73.5</v>
      </c>
      <c r="I3" s="324">
        <v>75</v>
      </c>
      <c r="J3" s="324">
        <v>76.5</v>
      </c>
      <c r="K3" s="324">
        <v>78</v>
      </c>
      <c r="L3" s="324">
        <v>79.5</v>
      </c>
      <c r="M3" s="324">
        <v>81</v>
      </c>
      <c r="N3" s="327" t="e">
        <f>#REF!+Q3</f>
        <v>#REF!</v>
      </c>
      <c r="O3" s="327"/>
      <c r="P3" s="327" t="e">
        <f>N3+Q3</f>
        <v>#REF!</v>
      </c>
      <c r="Q3" s="328">
        <v>0.5</v>
      </c>
      <c r="R3" s="328"/>
      <c r="S3" s="328"/>
      <c r="T3" s="328"/>
      <c r="U3" s="328"/>
      <c r="V3" s="329"/>
      <c r="W3" s="329"/>
      <c r="X3" s="329"/>
      <c r="Y3" s="329"/>
    </row>
    <row r="4" spans="1:25" s="330" customFormat="1" ht="32.1" customHeight="1">
      <c r="A4" s="316">
        <v>2</v>
      </c>
      <c r="B4" s="321" t="s">
        <v>293</v>
      </c>
      <c r="C4" s="322" t="s">
        <v>294</v>
      </c>
      <c r="D4" s="323">
        <v>1.5</v>
      </c>
      <c r="E4" s="324">
        <v>69</v>
      </c>
      <c r="F4" s="324">
        <v>70.5</v>
      </c>
      <c r="G4" s="326">
        <v>72</v>
      </c>
      <c r="H4" s="324">
        <v>73.5</v>
      </c>
      <c r="I4" s="324">
        <v>75</v>
      </c>
      <c r="J4" s="324">
        <v>76.5</v>
      </c>
      <c r="K4" s="324">
        <v>78</v>
      </c>
      <c r="L4" s="324">
        <v>79.5</v>
      </c>
      <c r="M4" s="324">
        <v>81</v>
      </c>
      <c r="N4" s="327" t="e">
        <f>#REF!+Q4</f>
        <v>#REF!</v>
      </c>
      <c r="O4" s="327"/>
      <c r="P4" s="327" t="e">
        <f>N4+Q4</f>
        <v>#REF!</v>
      </c>
      <c r="Q4" s="328">
        <v>0</v>
      </c>
      <c r="R4" s="328"/>
      <c r="S4" s="328"/>
      <c r="T4" s="328"/>
      <c r="U4" s="328"/>
      <c r="V4" s="329"/>
      <c r="W4" s="329"/>
      <c r="X4" s="329"/>
      <c r="Y4" s="329"/>
    </row>
    <row r="5" spans="1:25" s="330" customFormat="1" ht="32.1" customHeight="1">
      <c r="A5" s="316">
        <v>3</v>
      </c>
      <c r="B5" s="321" t="s">
        <v>295</v>
      </c>
      <c r="C5" s="322" t="s">
        <v>296</v>
      </c>
      <c r="D5" s="323">
        <v>0.75</v>
      </c>
      <c r="E5" s="324">
        <v>4</v>
      </c>
      <c r="F5" s="324">
        <v>4</v>
      </c>
      <c r="G5" s="326">
        <v>4</v>
      </c>
      <c r="H5" s="324">
        <v>4</v>
      </c>
      <c r="I5" s="324">
        <v>4</v>
      </c>
      <c r="J5" s="324">
        <v>4</v>
      </c>
      <c r="K5" s="324">
        <v>4</v>
      </c>
      <c r="L5" s="324">
        <v>4</v>
      </c>
      <c r="M5" s="324">
        <v>4</v>
      </c>
      <c r="N5" s="327" t="e">
        <f>#REF!+T5</f>
        <v>#REF!</v>
      </c>
      <c r="O5" s="327"/>
      <c r="P5" s="327" t="e">
        <f t="shared" ref="P5:P10" si="0">N5+U5</f>
        <v>#REF!</v>
      </c>
      <c r="Q5" s="328">
        <v>0.25</v>
      </c>
      <c r="R5" s="328">
        <v>0.375</v>
      </c>
      <c r="S5" s="328">
        <v>0.375</v>
      </c>
      <c r="T5" s="328">
        <v>0.5</v>
      </c>
      <c r="U5" s="328">
        <v>0.5</v>
      </c>
      <c r="V5" s="348"/>
      <c r="W5" s="349"/>
      <c r="X5" s="349"/>
      <c r="Y5" s="350"/>
    </row>
    <row r="6" spans="1:25" s="330" customFormat="1" ht="32.1" customHeight="1">
      <c r="A6" s="316">
        <v>4</v>
      </c>
      <c r="B6" s="321" t="s">
        <v>298</v>
      </c>
      <c r="C6" s="322" t="s">
        <v>299</v>
      </c>
      <c r="D6" s="323">
        <v>1</v>
      </c>
      <c r="E6" s="324">
        <v>49</v>
      </c>
      <c r="F6" s="324">
        <v>50.5</v>
      </c>
      <c r="G6" s="326">
        <v>52</v>
      </c>
      <c r="H6" s="324">
        <v>53.5</v>
      </c>
      <c r="I6" s="324">
        <v>55</v>
      </c>
      <c r="J6" s="324">
        <v>56.5</v>
      </c>
      <c r="K6" s="324">
        <v>58</v>
      </c>
      <c r="L6" s="324">
        <v>59.5</v>
      </c>
      <c r="M6" s="324">
        <v>61</v>
      </c>
      <c r="N6" s="327" t="e">
        <f>#REF!+T6</f>
        <v>#REF!</v>
      </c>
      <c r="O6" s="327"/>
      <c r="P6" s="327" t="e">
        <f t="shared" si="0"/>
        <v>#REF!</v>
      </c>
      <c r="Q6" s="328">
        <v>0.25</v>
      </c>
      <c r="R6" s="328">
        <v>0.125</v>
      </c>
      <c r="S6" s="328">
        <v>0.25</v>
      </c>
      <c r="T6" s="328">
        <v>0.25</v>
      </c>
      <c r="U6" s="328">
        <v>0.125</v>
      </c>
      <c r="V6" s="351"/>
      <c r="W6" s="352"/>
      <c r="X6" s="352"/>
      <c r="Y6" s="353"/>
    </row>
    <row r="7" spans="1:25" s="330" customFormat="1" ht="32.1" customHeight="1">
      <c r="A7" s="316">
        <v>5</v>
      </c>
      <c r="B7" s="321" t="s">
        <v>300</v>
      </c>
      <c r="C7" s="322" t="s">
        <v>301</v>
      </c>
      <c r="D7" s="323">
        <v>1</v>
      </c>
      <c r="E7" s="324">
        <v>45</v>
      </c>
      <c r="F7" s="324">
        <v>46.5</v>
      </c>
      <c r="G7" s="326">
        <v>48</v>
      </c>
      <c r="H7" s="324">
        <v>49.5</v>
      </c>
      <c r="I7" s="324">
        <v>51</v>
      </c>
      <c r="J7" s="324">
        <v>52.5</v>
      </c>
      <c r="K7" s="324">
        <v>54</v>
      </c>
      <c r="L7" s="324">
        <v>55.5</v>
      </c>
      <c r="M7" s="324">
        <v>57</v>
      </c>
      <c r="N7" s="327" t="e">
        <f>#REF!+T7</f>
        <v>#REF!</v>
      </c>
      <c r="O7" s="327"/>
      <c r="P7" s="327" t="e">
        <f t="shared" si="0"/>
        <v>#REF!</v>
      </c>
      <c r="Q7" s="328">
        <v>0</v>
      </c>
      <c r="R7" s="328"/>
      <c r="S7" s="328"/>
      <c r="T7" s="328"/>
      <c r="U7" s="328"/>
      <c r="V7"/>
      <c r="W7"/>
      <c r="X7"/>
      <c r="Y7"/>
    </row>
    <row r="8" spans="1:25" s="330" customFormat="1" ht="32.1" customHeight="1">
      <c r="A8" s="316">
        <v>6</v>
      </c>
      <c r="B8" s="321" t="s">
        <v>302</v>
      </c>
      <c r="C8" s="322" t="s">
        <v>303</v>
      </c>
      <c r="D8" s="323">
        <v>1</v>
      </c>
      <c r="E8" s="324">
        <v>43.5</v>
      </c>
      <c r="F8" s="324">
        <v>45</v>
      </c>
      <c r="G8" s="326">
        <v>46.5</v>
      </c>
      <c r="H8" s="324">
        <v>48</v>
      </c>
      <c r="I8" s="324">
        <v>49.5</v>
      </c>
      <c r="J8" s="324">
        <v>51</v>
      </c>
      <c r="K8" s="324">
        <v>52.5</v>
      </c>
      <c r="L8" s="324">
        <v>54</v>
      </c>
      <c r="M8" s="324">
        <v>55.5</v>
      </c>
      <c r="N8" s="327" t="e">
        <f>#REF!+T8</f>
        <v>#REF!</v>
      </c>
      <c r="O8" s="327"/>
      <c r="P8" s="327" t="e">
        <f t="shared" si="0"/>
        <v>#REF!</v>
      </c>
      <c r="Q8" s="328">
        <v>0.5</v>
      </c>
      <c r="R8" s="328">
        <v>0.75</v>
      </c>
      <c r="S8" s="328">
        <v>0.625</v>
      </c>
      <c r="T8" s="328">
        <v>0.75</v>
      </c>
      <c r="U8" s="328">
        <v>0.75</v>
      </c>
      <c r="V8"/>
      <c r="W8"/>
      <c r="X8"/>
      <c r="Y8"/>
    </row>
    <row r="9" spans="1:25" s="330" customFormat="1" ht="32.1" customHeight="1">
      <c r="A9" s="316">
        <v>7</v>
      </c>
      <c r="B9" s="321" t="s">
        <v>304</v>
      </c>
      <c r="C9" s="322" t="s">
        <v>305</v>
      </c>
      <c r="D9" s="323">
        <v>2</v>
      </c>
      <c r="E9" s="324">
        <v>52.5</v>
      </c>
      <c r="F9" s="324">
        <v>55</v>
      </c>
      <c r="G9" s="326">
        <v>57.5</v>
      </c>
      <c r="H9" s="324">
        <v>60</v>
      </c>
      <c r="I9" s="324">
        <v>62.5</v>
      </c>
      <c r="J9" s="324">
        <v>65</v>
      </c>
      <c r="K9" s="324">
        <v>67.5</v>
      </c>
      <c r="L9" s="324">
        <v>70</v>
      </c>
      <c r="M9" s="324">
        <v>72.5</v>
      </c>
      <c r="N9" s="327" t="e">
        <f>#REF!+T9</f>
        <v>#REF!</v>
      </c>
      <c r="O9" s="327"/>
      <c r="P9" s="327" t="e">
        <f t="shared" si="0"/>
        <v>#REF!</v>
      </c>
      <c r="Q9" s="328">
        <v>1</v>
      </c>
      <c r="R9" s="328">
        <v>1.5</v>
      </c>
      <c r="S9" s="328">
        <v>1.5</v>
      </c>
      <c r="T9" s="328">
        <v>1.5</v>
      </c>
      <c r="U9" s="328">
        <v>1.5</v>
      </c>
      <c r="V9"/>
      <c r="W9"/>
      <c r="X9"/>
      <c r="Y9"/>
    </row>
    <row r="10" spans="1:25" s="330" customFormat="1" ht="32.1" customHeight="1">
      <c r="A10" s="316">
        <v>8</v>
      </c>
      <c r="B10" s="321" t="s">
        <v>307</v>
      </c>
      <c r="C10" s="322" t="s">
        <v>308</v>
      </c>
      <c r="D10" s="323">
        <v>2</v>
      </c>
      <c r="E10" s="324">
        <v>51.5</v>
      </c>
      <c r="F10" s="324">
        <v>54</v>
      </c>
      <c r="G10" s="326">
        <v>56.5</v>
      </c>
      <c r="H10" s="324">
        <v>59</v>
      </c>
      <c r="I10" s="324">
        <v>61.5</v>
      </c>
      <c r="J10" s="324">
        <v>64</v>
      </c>
      <c r="K10" s="324">
        <v>66.5</v>
      </c>
      <c r="L10" s="324">
        <v>69</v>
      </c>
      <c r="M10" s="324">
        <v>71.5</v>
      </c>
      <c r="N10" s="327" t="e">
        <f>#REF!+T10</f>
        <v>#REF!</v>
      </c>
      <c r="O10" s="327"/>
      <c r="P10" s="327" t="e">
        <f t="shared" si="0"/>
        <v>#REF!</v>
      </c>
      <c r="Q10" s="328">
        <v>1</v>
      </c>
      <c r="R10" s="328">
        <v>1.5</v>
      </c>
      <c r="S10" s="328">
        <v>1.5</v>
      </c>
      <c r="T10" s="328">
        <v>1.5</v>
      </c>
      <c r="U10" s="328">
        <v>1.5</v>
      </c>
      <c r="V10" s="329"/>
      <c r="W10" s="329"/>
      <c r="X10" s="329"/>
      <c r="Y10" s="329"/>
    </row>
    <row r="11" spans="1:25" s="330" customFormat="1" ht="32.1" customHeight="1">
      <c r="A11" s="316">
        <v>9</v>
      </c>
      <c r="B11" s="321" t="s">
        <v>309</v>
      </c>
      <c r="C11" s="322" t="s">
        <v>310</v>
      </c>
      <c r="D11" s="354">
        <v>0.5</v>
      </c>
      <c r="E11" s="324">
        <v>2.5</v>
      </c>
      <c r="F11" s="324">
        <v>2.5</v>
      </c>
      <c r="G11" s="326">
        <v>2.5</v>
      </c>
      <c r="H11" s="324">
        <v>2.5</v>
      </c>
      <c r="I11" s="324">
        <v>2.5</v>
      </c>
      <c r="J11" s="324">
        <v>2.5</v>
      </c>
      <c r="K11" s="324">
        <v>2.5</v>
      </c>
      <c r="L11" s="324">
        <v>2.5</v>
      </c>
      <c r="M11" s="324">
        <v>2.5</v>
      </c>
      <c r="N11" s="327" t="e">
        <f>#REF!+Q11</f>
        <v>#REF!</v>
      </c>
      <c r="O11" s="327"/>
      <c r="P11" s="327" t="e">
        <f>N11+Q11</f>
        <v>#REF!</v>
      </c>
      <c r="Q11" s="328">
        <v>0.25</v>
      </c>
      <c r="R11" s="328"/>
      <c r="S11" s="328"/>
      <c r="T11" s="328"/>
      <c r="U11" s="328"/>
      <c r="V11" s="355" t="s">
        <v>387</v>
      </c>
      <c r="W11" s="329"/>
      <c r="X11" s="329"/>
      <c r="Y11" s="329"/>
    </row>
    <row r="12" spans="1:25" s="330" customFormat="1" ht="32.1" customHeight="1">
      <c r="A12" s="316">
        <v>10</v>
      </c>
      <c r="B12" s="321" t="s">
        <v>311</v>
      </c>
      <c r="C12" s="322" t="s">
        <v>312</v>
      </c>
      <c r="D12" s="323">
        <v>0.75</v>
      </c>
      <c r="E12" s="324">
        <v>15</v>
      </c>
      <c r="F12" s="324">
        <v>16</v>
      </c>
      <c r="G12" s="326">
        <v>17</v>
      </c>
      <c r="H12" s="324">
        <v>18</v>
      </c>
      <c r="I12" s="324">
        <v>19</v>
      </c>
      <c r="J12" s="324">
        <v>20</v>
      </c>
      <c r="K12" s="324">
        <v>21</v>
      </c>
      <c r="L12" s="324">
        <v>22</v>
      </c>
      <c r="M12" s="324">
        <v>23</v>
      </c>
      <c r="N12" s="327" t="e">
        <f>#REF!+T12</f>
        <v>#REF!</v>
      </c>
      <c r="O12" s="327"/>
      <c r="P12" s="327" t="e">
        <f>N12+U12</f>
        <v>#REF!</v>
      </c>
      <c r="Q12" s="328">
        <v>0.25</v>
      </c>
      <c r="R12" s="328">
        <v>0.375</v>
      </c>
      <c r="S12" s="328">
        <v>0.25</v>
      </c>
      <c r="T12" s="328">
        <v>0.25</v>
      </c>
      <c r="U12" s="328">
        <v>0.375</v>
      </c>
      <c r="V12" s="329"/>
      <c r="W12" s="329"/>
      <c r="X12" s="329"/>
      <c r="Y12" s="329"/>
    </row>
    <row r="13" spans="1:25" s="330" customFormat="1" ht="32.1" customHeight="1">
      <c r="A13" s="316">
        <v>11</v>
      </c>
      <c r="B13" s="321" t="s">
        <v>313</v>
      </c>
      <c r="C13" s="322" t="s">
        <v>314</v>
      </c>
      <c r="D13" s="323">
        <v>0.75</v>
      </c>
      <c r="E13" s="324">
        <v>10</v>
      </c>
      <c r="F13" s="324">
        <v>10.5</v>
      </c>
      <c r="G13" s="326">
        <v>11</v>
      </c>
      <c r="H13" s="324">
        <v>11.5</v>
      </c>
      <c r="I13" s="324">
        <v>12</v>
      </c>
      <c r="J13" s="324">
        <v>12.5</v>
      </c>
      <c r="K13" s="324">
        <v>13</v>
      </c>
      <c r="L13" s="324">
        <v>13.5</v>
      </c>
      <c r="M13" s="324">
        <v>14</v>
      </c>
      <c r="N13" s="331" t="e">
        <f>#REF!+T13</f>
        <v>#REF!</v>
      </c>
      <c r="O13" s="331"/>
      <c r="P13" s="331" t="e">
        <f>N13+U13</f>
        <v>#REF!</v>
      </c>
      <c r="Q13" s="328">
        <v>0.25</v>
      </c>
      <c r="R13" s="316">
        <v>0.3125</v>
      </c>
      <c r="S13" s="316">
        <v>0.3125</v>
      </c>
      <c r="T13" s="316">
        <v>0.3125</v>
      </c>
      <c r="U13" s="328">
        <v>0.375</v>
      </c>
      <c r="V13" s="329"/>
      <c r="W13" s="329"/>
      <c r="X13" s="329"/>
      <c r="Y13" s="329"/>
    </row>
    <row r="14" spans="1:25" s="330" customFormat="1" ht="32.1" customHeight="1">
      <c r="A14" s="316">
        <v>12</v>
      </c>
      <c r="B14" s="321" t="s">
        <v>315</v>
      </c>
      <c r="C14" s="322" t="s">
        <v>316</v>
      </c>
      <c r="D14" s="323">
        <v>0.5</v>
      </c>
      <c r="E14" s="324">
        <v>4</v>
      </c>
      <c r="F14" s="324">
        <v>4</v>
      </c>
      <c r="G14" s="326">
        <v>4</v>
      </c>
      <c r="H14" s="324">
        <v>4</v>
      </c>
      <c r="I14" s="324">
        <v>4</v>
      </c>
      <c r="J14" s="324">
        <v>4</v>
      </c>
      <c r="K14" s="324">
        <v>4</v>
      </c>
      <c r="L14" s="324">
        <v>4</v>
      </c>
      <c r="M14" s="324">
        <v>4</v>
      </c>
      <c r="N14" s="327" t="e">
        <f>#REF!+T14</f>
        <v>#REF!</v>
      </c>
      <c r="O14" s="327"/>
      <c r="P14" s="327" t="e">
        <f>N14+U14</f>
        <v>#REF!</v>
      </c>
      <c r="Q14" s="328">
        <v>0.125</v>
      </c>
      <c r="R14" s="328">
        <v>0.25</v>
      </c>
      <c r="S14" s="328">
        <v>0.125</v>
      </c>
      <c r="T14" s="328">
        <v>0.25</v>
      </c>
      <c r="U14" s="328">
        <v>0.125</v>
      </c>
      <c r="V14" s="329"/>
      <c r="W14" s="329"/>
      <c r="X14" s="329"/>
      <c r="Y14" s="329"/>
    </row>
    <row r="15" spans="1:25" s="330" customFormat="1" ht="50.55" customHeight="1">
      <c r="A15" s="316">
        <v>13</v>
      </c>
      <c r="B15" s="321" t="s">
        <v>317</v>
      </c>
      <c r="C15" s="322" t="s">
        <v>318</v>
      </c>
      <c r="D15" s="323">
        <v>1</v>
      </c>
      <c r="E15" s="324">
        <v>25</v>
      </c>
      <c r="F15" s="324">
        <v>26</v>
      </c>
      <c r="G15" s="326">
        <v>27</v>
      </c>
      <c r="H15" s="324">
        <v>28</v>
      </c>
      <c r="I15" s="324">
        <v>29</v>
      </c>
      <c r="J15" s="324">
        <v>30</v>
      </c>
      <c r="K15" s="324">
        <v>31</v>
      </c>
      <c r="L15" s="324">
        <v>32</v>
      </c>
      <c r="M15" s="324">
        <v>33</v>
      </c>
      <c r="N15" s="327" t="e">
        <f>#REF!+Q15</f>
        <v>#REF!</v>
      </c>
      <c r="O15" s="327"/>
      <c r="P15" s="327" t="e">
        <f>N15+Q15</f>
        <v>#REF!</v>
      </c>
      <c r="Q15" s="328">
        <v>0</v>
      </c>
      <c r="R15" s="328"/>
      <c r="S15" s="328"/>
      <c r="T15" s="328"/>
      <c r="U15" s="328"/>
      <c r="V15" s="329"/>
      <c r="W15" s="329"/>
      <c r="X15" s="329"/>
      <c r="Y15" s="329"/>
    </row>
    <row r="16" spans="1:25" ht="32.1" customHeight="1">
      <c r="A16" s="316">
        <v>14</v>
      </c>
      <c r="B16" s="321" t="s">
        <v>319</v>
      </c>
      <c r="C16" s="322" t="s">
        <v>320</v>
      </c>
      <c r="D16" s="323">
        <v>1.5</v>
      </c>
      <c r="E16" s="324">
        <v>80.5</v>
      </c>
      <c r="F16" s="324">
        <v>82.5</v>
      </c>
      <c r="G16" s="326">
        <v>84.5</v>
      </c>
      <c r="H16" s="324">
        <v>86.5</v>
      </c>
      <c r="I16" s="324">
        <v>88.5</v>
      </c>
      <c r="J16" s="324">
        <v>90.5</v>
      </c>
      <c r="K16" s="324">
        <v>92.5</v>
      </c>
      <c r="L16" s="324">
        <v>94.5</v>
      </c>
      <c r="M16" s="324">
        <v>96.5</v>
      </c>
      <c r="N16" s="327" t="e">
        <f>#REF!+Q16</f>
        <v>#REF!</v>
      </c>
      <c r="O16" s="327"/>
      <c r="P16" s="327" t="e">
        <f>N16+Q16</f>
        <v>#REF!</v>
      </c>
      <c r="Q16" s="328">
        <v>0</v>
      </c>
      <c r="R16" s="332"/>
      <c r="S16" s="332"/>
      <c r="T16" s="332"/>
      <c r="U16" s="332"/>
      <c r="V16" s="333"/>
      <c r="W16" s="333"/>
      <c r="X16" s="333"/>
      <c r="Y16" s="333"/>
    </row>
    <row r="17" spans="1:25" ht="102.45" customHeight="1">
      <c r="A17" s="316">
        <v>15</v>
      </c>
      <c r="B17" s="321" t="s">
        <v>321</v>
      </c>
      <c r="C17" s="322" t="s">
        <v>322</v>
      </c>
      <c r="D17" s="354">
        <v>1</v>
      </c>
      <c r="E17" s="356">
        <v>42</v>
      </c>
      <c r="F17" s="356">
        <v>43</v>
      </c>
      <c r="G17" s="354">
        <v>44</v>
      </c>
      <c r="H17" s="356">
        <v>45</v>
      </c>
      <c r="I17" s="356">
        <v>46</v>
      </c>
      <c r="J17" s="356">
        <v>47</v>
      </c>
      <c r="K17" s="356">
        <v>48</v>
      </c>
      <c r="L17" s="356">
        <v>49</v>
      </c>
      <c r="M17" s="356">
        <v>50</v>
      </c>
      <c r="N17" s="327"/>
      <c r="O17" s="327"/>
      <c r="P17" s="327"/>
      <c r="Q17" s="328"/>
      <c r="R17" s="332"/>
      <c r="S17" s="332"/>
      <c r="T17" s="332"/>
      <c r="U17" s="332"/>
      <c r="V17" s="357" t="s">
        <v>388</v>
      </c>
      <c r="W17" s="333"/>
      <c r="X17" s="333"/>
      <c r="Y17" s="333"/>
    </row>
    <row r="18" spans="1:25" ht="32.1" customHeight="1">
      <c r="A18" s="316">
        <v>16</v>
      </c>
      <c r="B18" s="321" t="s">
        <v>323</v>
      </c>
      <c r="C18" s="322" t="s">
        <v>324</v>
      </c>
      <c r="D18" s="323">
        <v>0.75</v>
      </c>
      <c r="E18" s="324">
        <v>19</v>
      </c>
      <c r="F18" s="324">
        <v>20</v>
      </c>
      <c r="G18" s="326">
        <v>21</v>
      </c>
      <c r="H18" s="324">
        <v>22</v>
      </c>
      <c r="I18" s="324">
        <v>23</v>
      </c>
      <c r="J18" s="324">
        <v>24</v>
      </c>
      <c r="K18" s="324">
        <v>25</v>
      </c>
      <c r="L18" s="324">
        <v>26</v>
      </c>
      <c r="M18" s="324">
        <v>27</v>
      </c>
      <c r="N18" s="327"/>
      <c r="O18" s="327"/>
      <c r="P18" s="327"/>
      <c r="Q18" s="328"/>
      <c r="R18" s="332"/>
      <c r="S18" s="332"/>
      <c r="T18" s="332"/>
      <c r="U18" s="332"/>
      <c r="V18" s="333"/>
      <c r="W18" s="333"/>
      <c r="X18" s="333"/>
      <c r="Y18" s="333"/>
    </row>
    <row r="19" spans="1:25" ht="54" customHeight="1">
      <c r="A19" s="316">
        <v>17</v>
      </c>
      <c r="B19" s="321" t="s">
        <v>325</v>
      </c>
      <c r="C19" s="322" t="s">
        <v>326</v>
      </c>
      <c r="D19" s="323">
        <v>0.75</v>
      </c>
      <c r="E19" s="324">
        <v>16</v>
      </c>
      <c r="F19" s="324">
        <v>17</v>
      </c>
      <c r="G19" s="326">
        <v>18</v>
      </c>
      <c r="H19" s="324">
        <v>19</v>
      </c>
      <c r="I19" s="324">
        <v>20</v>
      </c>
      <c r="J19" s="324">
        <v>21</v>
      </c>
      <c r="K19" s="324">
        <v>22</v>
      </c>
      <c r="L19" s="324">
        <v>23</v>
      </c>
      <c r="M19" s="324">
        <v>24</v>
      </c>
      <c r="N19" s="327"/>
      <c r="O19" s="327"/>
      <c r="P19" s="327"/>
      <c r="Q19" s="328"/>
      <c r="R19" s="332"/>
      <c r="S19" s="332"/>
      <c r="T19" s="332"/>
      <c r="U19" s="332"/>
      <c r="V19" s="333"/>
      <c r="W19" s="333"/>
      <c r="X19" s="333"/>
      <c r="Y19" s="333"/>
    </row>
    <row r="20" spans="1:25" ht="32.1" customHeight="1">
      <c r="A20" s="316">
        <v>18</v>
      </c>
      <c r="B20" s="321" t="s">
        <v>327</v>
      </c>
      <c r="C20" s="322" t="s">
        <v>328</v>
      </c>
      <c r="D20" s="323">
        <v>0.75</v>
      </c>
      <c r="E20" s="324">
        <v>11.5</v>
      </c>
      <c r="F20" s="324">
        <v>12.5</v>
      </c>
      <c r="G20" s="326">
        <v>13.5</v>
      </c>
      <c r="H20" s="324">
        <v>14.5</v>
      </c>
      <c r="I20" s="324">
        <v>15.5</v>
      </c>
      <c r="J20" s="324">
        <v>16.5</v>
      </c>
      <c r="K20" s="324">
        <v>17.5</v>
      </c>
      <c r="L20" s="324">
        <v>18.5</v>
      </c>
      <c r="M20" s="324">
        <v>19.5</v>
      </c>
      <c r="N20" s="327"/>
      <c r="O20" s="327"/>
      <c r="P20" s="327"/>
      <c r="Q20" s="328"/>
      <c r="R20" s="332"/>
      <c r="S20" s="332"/>
      <c r="T20" s="332"/>
      <c r="U20" s="332"/>
      <c r="V20" s="333"/>
      <c r="W20" s="333"/>
      <c r="X20" s="333"/>
      <c r="Y20" s="333"/>
    </row>
    <row r="21" spans="1:25" ht="58.5" customHeight="1">
      <c r="A21" s="316">
        <v>19</v>
      </c>
      <c r="B21" s="321" t="s">
        <v>329</v>
      </c>
      <c r="C21" s="322" t="s">
        <v>330</v>
      </c>
      <c r="D21" s="323">
        <v>0.75</v>
      </c>
      <c r="E21" s="324">
        <v>8</v>
      </c>
      <c r="F21" s="324">
        <v>9</v>
      </c>
      <c r="G21" s="326">
        <v>10</v>
      </c>
      <c r="H21" s="324">
        <v>11</v>
      </c>
      <c r="I21" s="324">
        <v>12</v>
      </c>
      <c r="J21" s="324">
        <v>13</v>
      </c>
      <c r="K21" s="324">
        <v>14</v>
      </c>
      <c r="L21" s="324">
        <v>15</v>
      </c>
      <c r="M21" s="324">
        <v>16</v>
      </c>
      <c r="N21" s="327"/>
      <c r="O21" s="327"/>
      <c r="P21" s="327"/>
      <c r="Q21" s="328"/>
      <c r="R21" s="332"/>
      <c r="S21" s="332"/>
      <c r="T21" s="332"/>
      <c r="U21" s="332"/>
      <c r="V21" s="333"/>
      <c r="W21" s="333"/>
      <c r="X21" s="333"/>
      <c r="Y21" s="333"/>
    </row>
    <row r="22" spans="1:25" ht="32.1" customHeight="1">
      <c r="A22" s="316">
        <v>20</v>
      </c>
      <c r="B22" s="321" t="s">
        <v>331</v>
      </c>
      <c r="C22" s="322" t="s">
        <v>332</v>
      </c>
      <c r="D22" s="323">
        <v>0.5</v>
      </c>
      <c r="E22" s="324">
        <v>8</v>
      </c>
      <c r="F22" s="324">
        <v>8</v>
      </c>
      <c r="G22" s="326">
        <v>8</v>
      </c>
      <c r="H22" s="324">
        <v>8</v>
      </c>
      <c r="I22" s="324">
        <v>8</v>
      </c>
      <c r="J22" s="324">
        <v>8</v>
      </c>
      <c r="K22" s="324">
        <v>8</v>
      </c>
      <c r="L22" s="324">
        <v>8</v>
      </c>
      <c r="M22" s="324">
        <v>8</v>
      </c>
      <c r="N22" s="327"/>
      <c r="O22" s="327"/>
      <c r="P22" s="327"/>
      <c r="Q22" s="328"/>
      <c r="R22" s="332"/>
      <c r="S22" s="332"/>
      <c r="T22" s="332"/>
      <c r="U22" s="332"/>
      <c r="V22" s="333"/>
      <c r="W22" s="333"/>
      <c r="X22" s="333"/>
      <c r="Y22" s="333"/>
    </row>
    <row r="23" spans="1:25" ht="32.1" customHeight="1">
      <c r="A23" s="316">
        <v>21</v>
      </c>
      <c r="B23" s="321" t="s">
        <v>333</v>
      </c>
      <c r="C23" s="322" t="s">
        <v>334</v>
      </c>
      <c r="D23" s="323">
        <v>0.5</v>
      </c>
      <c r="E23" s="324">
        <v>2</v>
      </c>
      <c r="F23" s="324">
        <v>2</v>
      </c>
      <c r="G23" s="326">
        <v>2</v>
      </c>
      <c r="H23" s="324">
        <v>2</v>
      </c>
      <c r="I23" s="324">
        <v>2</v>
      </c>
      <c r="J23" s="324">
        <v>2</v>
      </c>
      <c r="K23" s="324">
        <v>2</v>
      </c>
      <c r="L23" s="324">
        <v>2</v>
      </c>
      <c r="M23" s="324">
        <v>2</v>
      </c>
      <c r="N23" s="327"/>
      <c r="O23" s="327"/>
      <c r="P23" s="327"/>
      <c r="Q23" s="328"/>
      <c r="R23" s="332"/>
      <c r="S23" s="332"/>
      <c r="T23" s="332"/>
      <c r="U23" s="332"/>
      <c r="V23" s="333"/>
      <c r="W23" s="333"/>
      <c r="X23" s="333"/>
      <c r="Y23" s="333"/>
    </row>
    <row r="24" spans="1:25" ht="32.1" customHeight="1">
      <c r="A24" s="316">
        <v>22</v>
      </c>
      <c r="B24" s="321" t="s">
        <v>335</v>
      </c>
      <c r="C24" s="322" t="s">
        <v>336</v>
      </c>
      <c r="D24" s="323">
        <v>1</v>
      </c>
      <c r="E24" s="324">
        <v>20.5</v>
      </c>
      <c r="F24" s="324">
        <v>21.5</v>
      </c>
      <c r="G24" s="326">
        <v>22.5</v>
      </c>
      <c r="H24" s="324">
        <v>23.5</v>
      </c>
      <c r="I24" s="324">
        <v>24.5</v>
      </c>
      <c r="J24" s="324">
        <v>25.5</v>
      </c>
      <c r="K24" s="324">
        <v>26.5</v>
      </c>
      <c r="L24" s="324">
        <v>27.5</v>
      </c>
      <c r="M24" s="324">
        <v>28.5</v>
      </c>
      <c r="N24" s="327"/>
      <c r="O24" s="327"/>
      <c r="P24" s="327"/>
      <c r="Q24" s="328"/>
      <c r="R24" s="332"/>
      <c r="S24" s="332"/>
      <c r="T24" s="332"/>
      <c r="U24" s="332"/>
      <c r="V24" s="333"/>
      <c r="W24" s="333"/>
      <c r="X24" s="333"/>
      <c r="Y24" s="333"/>
    </row>
    <row r="25" spans="1:25" ht="32.1" customHeight="1">
      <c r="A25" s="316">
        <v>23</v>
      </c>
      <c r="B25" s="321" t="s">
        <v>337</v>
      </c>
      <c r="C25" s="322" t="s">
        <v>338</v>
      </c>
      <c r="D25" s="323">
        <v>0.3</v>
      </c>
      <c r="E25" s="324">
        <v>4.5</v>
      </c>
      <c r="F25" s="324">
        <v>5</v>
      </c>
      <c r="G25" s="326">
        <v>5.5</v>
      </c>
      <c r="H25" s="324">
        <v>6</v>
      </c>
      <c r="I25" s="324">
        <v>6.5</v>
      </c>
      <c r="J25" s="324">
        <v>7</v>
      </c>
      <c r="K25" s="324">
        <v>7.5</v>
      </c>
      <c r="L25" s="324">
        <v>8</v>
      </c>
      <c r="M25" s="324">
        <v>8.5</v>
      </c>
      <c r="N25" s="327"/>
      <c r="O25" s="327"/>
      <c r="P25" s="327"/>
      <c r="Q25" s="328"/>
      <c r="R25" s="332"/>
      <c r="S25" s="332"/>
      <c r="T25" s="332"/>
      <c r="U25" s="332"/>
      <c r="V25" s="333"/>
      <c r="W25" s="333"/>
      <c r="X25" s="333"/>
      <c r="Y25" s="333"/>
    </row>
    <row r="26" spans="1:25" ht="32.1" customHeight="1">
      <c r="A26" s="316">
        <v>24</v>
      </c>
      <c r="B26" s="321" t="s">
        <v>339</v>
      </c>
      <c r="C26" s="322" t="s">
        <v>340</v>
      </c>
      <c r="D26" s="323">
        <v>1</v>
      </c>
      <c r="E26" s="324">
        <v>10.8</v>
      </c>
      <c r="F26" s="324">
        <v>11.3</v>
      </c>
      <c r="G26" s="326">
        <v>11.8</v>
      </c>
      <c r="H26" s="324">
        <v>12.3</v>
      </c>
      <c r="I26" s="324">
        <v>12.8</v>
      </c>
      <c r="J26" s="324">
        <v>13.3</v>
      </c>
      <c r="K26" s="324">
        <v>13.8</v>
      </c>
      <c r="L26" s="324">
        <v>14.3</v>
      </c>
      <c r="M26" s="324">
        <v>14.8</v>
      </c>
      <c r="N26" s="327"/>
      <c r="O26" s="327"/>
      <c r="P26" s="327"/>
      <c r="Q26" s="328"/>
      <c r="R26" s="332"/>
      <c r="S26" s="332"/>
      <c r="T26" s="332"/>
      <c r="U26" s="332"/>
      <c r="V26" s="333"/>
      <c r="W26" s="333"/>
      <c r="X26" s="333"/>
      <c r="Y26" s="333"/>
    </row>
    <row r="27" spans="1:25" ht="32.1" customHeight="1">
      <c r="A27" s="316">
        <v>25</v>
      </c>
      <c r="B27" s="321" t="s">
        <v>341</v>
      </c>
      <c r="C27" s="322" t="s">
        <v>342</v>
      </c>
      <c r="D27" s="323">
        <v>1</v>
      </c>
      <c r="E27" s="324">
        <v>9.5</v>
      </c>
      <c r="F27" s="324">
        <v>10</v>
      </c>
      <c r="G27" s="326">
        <v>10.5</v>
      </c>
      <c r="H27" s="324">
        <v>11</v>
      </c>
      <c r="I27" s="324">
        <v>11.5</v>
      </c>
      <c r="J27" s="324">
        <v>12</v>
      </c>
      <c r="K27" s="324">
        <v>12.5</v>
      </c>
      <c r="L27" s="324">
        <v>13</v>
      </c>
      <c r="M27" s="324">
        <v>13.5</v>
      </c>
      <c r="N27" s="327"/>
      <c r="O27" s="327"/>
      <c r="P27" s="327"/>
      <c r="Q27" s="328"/>
      <c r="R27" s="332"/>
      <c r="S27" s="332"/>
      <c r="T27" s="332"/>
      <c r="U27" s="332"/>
      <c r="V27" s="333"/>
      <c r="W27" s="333"/>
      <c r="X27" s="333"/>
      <c r="Y27" s="333"/>
    </row>
    <row r="28" spans="1:25" ht="32.1" customHeight="1">
      <c r="A28" s="316">
        <v>26</v>
      </c>
      <c r="B28" s="321" t="s">
        <v>343</v>
      </c>
      <c r="C28" s="322" t="s">
        <v>389</v>
      </c>
      <c r="D28" s="354">
        <v>0.5</v>
      </c>
      <c r="E28" s="324">
        <v>2</v>
      </c>
      <c r="F28" s="324">
        <v>2</v>
      </c>
      <c r="G28" s="326">
        <v>2</v>
      </c>
      <c r="H28" s="324">
        <v>2</v>
      </c>
      <c r="I28" s="324">
        <v>2</v>
      </c>
      <c r="J28" s="324">
        <v>2</v>
      </c>
      <c r="K28" s="324">
        <v>2</v>
      </c>
      <c r="L28" s="324">
        <v>2</v>
      </c>
      <c r="M28" s="324">
        <v>2</v>
      </c>
      <c r="N28" s="327"/>
      <c r="O28" s="327"/>
      <c r="P28" s="327"/>
      <c r="Q28" s="328"/>
      <c r="R28" s="332"/>
      <c r="S28" s="332"/>
      <c r="T28" s="332"/>
      <c r="U28" s="332"/>
      <c r="V28" s="355" t="s">
        <v>387</v>
      </c>
      <c r="W28" s="333"/>
      <c r="X28" s="333"/>
      <c r="Y28" s="333"/>
    </row>
    <row r="29" spans="1:25" ht="32.1" customHeight="1">
      <c r="A29" s="316">
        <v>27</v>
      </c>
      <c r="B29" s="321" t="s">
        <v>346</v>
      </c>
      <c r="C29" s="322" t="s">
        <v>351</v>
      </c>
      <c r="D29" s="358">
        <v>0</v>
      </c>
      <c r="E29" s="324">
        <v>6.5</v>
      </c>
      <c r="F29" s="324">
        <v>6.5</v>
      </c>
      <c r="G29" s="326">
        <v>6.5</v>
      </c>
      <c r="H29" s="324">
        <v>6.5</v>
      </c>
      <c r="I29" s="324">
        <v>6.5</v>
      </c>
      <c r="J29" s="324">
        <v>6.5</v>
      </c>
      <c r="K29" s="324">
        <v>6.5</v>
      </c>
      <c r="L29" s="324">
        <v>6.5</v>
      </c>
      <c r="M29" s="324">
        <v>6.5</v>
      </c>
      <c r="N29" s="327"/>
      <c r="O29" s="327"/>
      <c r="P29" s="327"/>
      <c r="Q29" s="328"/>
      <c r="R29" s="332"/>
      <c r="S29" s="332"/>
      <c r="T29" s="332"/>
      <c r="U29" s="332"/>
      <c r="V29" s="359"/>
      <c r="W29" s="333"/>
      <c r="X29" s="333"/>
      <c r="Y29" s="333"/>
    </row>
    <row r="30" spans="1:25" ht="32.1" customHeight="1">
      <c r="A30" s="316">
        <v>28</v>
      </c>
      <c r="B30" s="321" t="s">
        <v>347</v>
      </c>
      <c r="C30" s="322" t="s">
        <v>352</v>
      </c>
      <c r="D30" s="358">
        <v>0</v>
      </c>
      <c r="E30" s="324">
        <v>8</v>
      </c>
      <c r="F30" s="324">
        <v>8</v>
      </c>
      <c r="G30" s="326">
        <v>8</v>
      </c>
      <c r="H30" s="324">
        <v>8</v>
      </c>
      <c r="I30" s="324">
        <v>8</v>
      </c>
      <c r="J30" s="324">
        <v>8</v>
      </c>
      <c r="K30" s="324">
        <v>8</v>
      </c>
      <c r="L30" s="324">
        <v>8</v>
      </c>
      <c r="M30" s="324">
        <v>8</v>
      </c>
      <c r="N30" s="327"/>
      <c r="O30" s="327"/>
      <c r="P30" s="327"/>
      <c r="Q30" s="328"/>
      <c r="R30" s="332"/>
      <c r="S30" s="332"/>
      <c r="T30" s="332"/>
      <c r="U30" s="332"/>
      <c r="V30" s="359"/>
      <c r="W30" s="333"/>
      <c r="X30" s="333"/>
      <c r="Y30" s="333"/>
    </row>
    <row r="31" spans="1:25" ht="48">
      <c r="A31" s="316">
        <v>29</v>
      </c>
      <c r="B31" s="321" t="s">
        <v>348</v>
      </c>
      <c r="C31" s="322" t="s">
        <v>353</v>
      </c>
      <c r="D31" s="358">
        <v>0</v>
      </c>
      <c r="E31" s="324">
        <v>10</v>
      </c>
      <c r="F31" s="324">
        <v>10</v>
      </c>
      <c r="G31" s="326">
        <v>10</v>
      </c>
      <c r="H31" s="324">
        <v>10</v>
      </c>
      <c r="I31" s="324">
        <v>10</v>
      </c>
      <c r="J31" s="324">
        <v>10</v>
      </c>
      <c r="K31" s="324">
        <v>10</v>
      </c>
      <c r="L31" s="324">
        <v>10</v>
      </c>
      <c r="M31" s="324">
        <v>10</v>
      </c>
      <c r="N31" s="327"/>
      <c r="O31" s="327"/>
      <c r="P31" s="327"/>
      <c r="Q31" s="328"/>
      <c r="R31" s="332"/>
      <c r="S31" s="332"/>
      <c r="T31" s="332"/>
      <c r="U31" s="332"/>
      <c r="V31" s="359"/>
      <c r="W31" s="333"/>
      <c r="X31" s="333"/>
      <c r="Y31" s="333"/>
    </row>
    <row r="32" spans="1:25" ht="32.1" customHeight="1">
      <c r="A32" s="316">
        <v>30</v>
      </c>
      <c r="B32" s="321" t="s">
        <v>349</v>
      </c>
      <c r="C32" s="322" t="s">
        <v>354</v>
      </c>
      <c r="D32" s="358">
        <v>0</v>
      </c>
      <c r="E32" s="324">
        <v>24.6</v>
      </c>
      <c r="F32" s="324">
        <v>24.6</v>
      </c>
      <c r="G32" s="326">
        <v>24.6</v>
      </c>
      <c r="H32" s="324">
        <v>24.6</v>
      </c>
      <c r="I32" s="324">
        <v>24.6</v>
      </c>
      <c r="J32" s="324">
        <v>24.6</v>
      </c>
      <c r="K32" s="324">
        <v>24.6</v>
      </c>
      <c r="L32" s="324">
        <v>24.6</v>
      </c>
      <c r="M32" s="324">
        <v>24.6</v>
      </c>
      <c r="N32" s="327"/>
      <c r="O32" s="327"/>
      <c r="P32" s="327"/>
      <c r="Q32" s="328"/>
      <c r="R32" s="332"/>
      <c r="S32" s="332"/>
      <c r="T32" s="332"/>
      <c r="U32" s="332"/>
      <c r="V32" s="359"/>
      <c r="W32" s="333"/>
      <c r="X32" s="333"/>
      <c r="Y32" s="333"/>
    </row>
    <row r="33" spans="1:25" ht="32.1" customHeight="1">
      <c r="A33" s="316">
        <v>31</v>
      </c>
      <c r="B33" s="321" t="s">
        <v>350</v>
      </c>
      <c r="C33" s="322" t="s">
        <v>355</v>
      </c>
      <c r="D33" s="358">
        <v>0</v>
      </c>
      <c r="E33" s="324">
        <v>38.5</v>
      </c>
      <c r="F33" s="324">
        <v>38.5</v>
      </c>
      <c r="G33" s="326">
        <v>38.5</v>
      </c>
      <c r="H33" s="324">
        <v>38.5</v>
      </c>
      <c r="I33" s="324">
        <v>38.5</v>
      </c>
      <c r="J33" s="324">
        <v>38.5</v>
      </c>
      <c r="K33" s="324">
        <v>38.5</v>
      </c>
      <c r="L33" s="324">
        <v>38.5</v>
      </c>
      <c r="M33" s="324">
        <v>38.5</v>
      </c>
      <c r="N33" s="327"/>
      <c r="O33" s="327"/>
      <c r="P33" s="327"/>
      <c r="Q33" s="328"/>
      <c r="R33" s="332"/>
      <c r="S33" s="332"/>
      <c r="T33" s="332"/>
      <c r="U33" s="332"/>
      <c r="V33" s="359"/>
      <c r="W33" s="333"/>
      <c r="X33" s="333"/>
      <c r="Y33" s="333"/>
    </row>
    <row r="34" spans="1:25" ht="32.1" customHeight="1">
      <c r="A34" s="316"/>
      <c r="B34" s="321"/>
      <c r="C34" s="322"/>
      <c r="D34" s="358"/>
      <c r="E34" s="324"/>
      <c r="F34" s="324"/>
      <c r="G34" s="326"/>
      <c r="H34" s="324"/>
      <c r="I34" s="324"/>
      <c r="J34" s="324"/>
      <c r="K34" s="324"/>
      <c r="L34" s="324"/>
      <c r="M34" s="324"/>
      <c r="N34" s="327"/>
      <c r="O34" s="327"/>
      <c r="P34" s="327"/>
      <c r="Q34" s="328"/>
      <c r="R34" s="332"/>
      <c r="S34" s="332"/>
      <c r="T34" s="332"/>
      <c r="U34" s="332"/>
      <c r="V34" s="359"/>
      <c r="W34" s="333"/>
      <c r="X34" s="333"/>
      <c r="Y34" s="333"/>
    </row>
    <row r="35" spans="1:25" ht="12.75" customHeight="1">
      <c r="C35" s="339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39"/>
      <c r="O35" s="339"/>
    </row>
    <row r="36" spans="1:25" ht="12.75" customHeight="1">
      <c r="C36" s="339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39"/>
      <c r="O36" s="339"/>
    </row>
    <row r="37" spans="1:25" ht="12.75" customHeight="1">
      <c r="C37" s="339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39"/>
      <c r="O37" s="339"/>
    </row>
    <row r="38" spans="1:25" ht="12.75" customHeight="1">
      <c r="C38" s="339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39"/>
      <c r="O38" s="339"/>
    </row>
    <row r="39" spans="1:25" ht="12.75" customHeight="1">
      <c r="C39" s="339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39"/>
      <c r="O39" s="339"/>
    </row>
    <row r="40" spans="1:25" ht="12.75" customHeight="1">
      <c r="C40" s="339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39"/>
      <c r="O40" s="339"/>
    </row>
    <row r="41" spans="1:25" ht="12.75" customHeight="1">
      <c r="C41" s="339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39"/>
      <c r="O41" s="339"/>
    </row>
    <row r="42" spans="1:25" ht="12.75" customHeight="1">
      <c r="C42" s="339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39"/>
      <c r="O42" s="339"/>
    </row>
    <row r="43" spans="1:25" ht="12.75" customHeight="1">
      <c r="C43" s="339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39"/>
      <c r="O43" s="339"/>
    </row>
    <row r="44" spans="1:25" ht="12.75" customHeight="1">
      <c r="C44" s="339"/>
      <c r="D44" s="340"/>
      <c r="E44" s="340"/>
      <c r="F44" s="340"/>
      <c r="G44" s="340"/>
      <c r="H44" s="340"/>
      <c r="I44" s="340"/>
      <c r="J44" s="340"/>
      <c r="K44" s="340"/>
      <c r="L44" s="340"/>
      <c r="M44" s="340"/>
      <c r="N44" s="339"/>
      <c r="O44" s="339"/>
    </row>
    <row r="45" spans="1:25" ht="12.75" customHeight="1">
      <c r="C45" s="339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39"/>
      <c r="O45" s="339"/>
    </row>
    <row r="46" spans="1:25" ht="12.75" customHeight="1">
      <c r="C46" s="339"/>
      <c r="D46" s="340"/>
      <c r="E46" s="340"/>
      <c r="F46" s="340"/>
      <c r="G46" s="340"/>
      <c r="H46" s="340"/>
      <c r="I46" s="340"/>
      <c r="J46" s="340"/>
      <c r="K46" s="340"/>
      <c r="L46" s="340"/>
      <c r="M46" s="340"/>
      <c r="N46" s="339"/>
      <c r="O46" s="339"/>
    </row>
    <row r="47" spans="1:25" ht="12.75" customHeight="1">
      <c r="C47" s="339"/>
      <c r="D47" s="340"/>
      <c r="E47" s="340"/>
      <c r="F47" s="340"/>
      <c r="G47" s="340"/>
      <c r="H47" s="340"/>
      <c r="I47" s="340"/>
      <c r="J47" s="340"/>
      <c r="K47" s="340"/>
      <c r="L47" s="340"/>
      <c r="M47" s="340"/>
      <c r="N47" s="339"/>
      <c r="O47" s="339"/>
    </row>
    <row r="48" spans="1:25" ht="12.75" customHeight="1">
      <c r="C48" s="339"/>
      <c r="D48" s="340"/>
      <c r="E48" s="340"/>
      <c r="F48" s="340"/>
      <c r="G48" s="340"/>
      <c r="H48" s="340"/>
      <c r="I48" s="340"/>
      <c r="J48" s="340"/>
      <c r="K48" s="340"/>
      <c r="L48" s="340"/>
      <c r="M48" s="340"/>
      <c r="N48" s="339"/>
      <c r="O48" s="339"/>
    </row>
    <row r="49" spans="3:15" ht="12.75" customHeight="1">
      <c r="C49" s="339"/>
      <c r="D49" s="340"/>
      <c r="E49" s="340"/>
      <c r="F49" s="340"/>
      <c r="G49" s="340"/>
      <c r="H49" s="340"/>
      <c r="I49" s="340"/>
      <c r="J49" s="340"/>
      <c r="K49" s="340"/>
      <c r="L49" s="340"/>
      <c r="M49" s="340"/>
      <c r="N49" s="339"/>
      <c r="O49" s="339"/>
    </row>
    <row r="50" spans="3:15" ht="12.75" customHeight="1">
      <c r="C50" s="339"/>
      <c r="D50" s="340"/>
      <c r="E50" s="340"/>
      <c r="F50" s="340"/>
      <c r="G50" s="340"/>
      <c r="H50" s="340"/>
      <c r="I50" s="340"/>
      <c r="J50" s="340"/>
      <c r="K50" s="340"/>
      <c r="L50" s="340"/>
      <c r="M50" s="340"/>
      <c r="N50" s="339"/>
      <c r="O50" s="339"/>
    </row>
    <row r="51" spans="3:15" ht="12.75" customHeight="1">
      <c r="C51" s="339"/>
      <c r="D51" s="340"/>
      <c r="E51" s="340"/>
      <c r="F51" s="340"/>
      <c r="G51" s="340"/>
      <c r="H51" s="340"/>
      <c r="I51" s="340"/>
      <c r="J51" s="340"/>
      <c r="K51" s="340"/>
      <c r="L51" s="340"/>
      <c r="M51" s="340"/>
      <c r="N51" s="339"/>
      <c r="O51" s="339"/>
    </row>
    <row r="52" spans="3:15" ht="12.75" customHeight="1">
      <c r="C52" s="339"/>
      <c r="D52" s="340"/>
      <c r="E52" s="340"/>
      <c r="F52" s="340"/>
      <c r="G52" s="340"/>
      <c r="H52" s="340"/>
      <c r="I52" s="340"/>
      <c r="J52" s="340"/>
      <c r="K52" s="340"/>
      <c r="L52" s="340"/>
      <c r="M52" s="340"/>
      <c r="N52" s="339"/>
      <c r="O52" s="339"/>
    </row>
    <row r="53" spans="3:15" ht="12.75" customHeight="1">
      <c r="C53" s="339"/>
      <c r="D53" s="340"/>
      <c r="E53" s="340"/>
      <c r="F53" s="340"/>
      <c r="G53" s="340"/>
      <c r="H53" s="340"/>
      <c r="I53" s="340"/>
      <c r="J53" s="340"/>
      <c r="K53" s="340"/>
      <c r="L53" s="340"/>
      <c r="M53" s="340"/>
      <c r="N53" s="339"/>
      <c r="O53" s="339"/>
    </row>
    <row r="54" spans="3:15" ht="12.75" customHeight="1">
      <c r="C54" s="339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39"/>
      <c r="O54" s="339"/>
    </row>
    <row r="55" spans="3:15" ht="12.75" customHeight="1">
      <c r="C55" s="339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39"/>
      <c r="O55" s="339"/>
    </row>
    <row r="56" spans="3:15" ht="12.75" customHeight="1">
      <c r="C56" s="339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39"/>
      <c r="O56" s="339"/>
    </row>
    <row r="57" spans="3:15" ht="12.75" customHeight="1">
      <c r="C57" s="339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39"/>
      <c r="O57" s="339"/>
    </row>
    <row r="58" spans="3:15" ht="12.75" customHeight="1">
      <c r="C58" s="339"/>
      <c r="D58" s="340"/>
      <c r="E58" s="340"/>
      <c r="F58" s="340"/>
      <c r="G58" s="340"/>
      <c r="H58" s="340"/>
      <c r="I58" s="340"/>
      <c r="J58" s="340"/>
      <c r="K58" s="340"/>
      <c r="L58" s="340"/>
      <c r="M58" s="340"/>
      <c r="N58" s="339"/>
      <c r="O58" s="339"/>
    </row>
    <row r="59" spans="3:15" ht="12.75" customHeight="1">
      <c r="C59" s="339"/>
      <c r="D59" s="340"/>
      <c r="E59" s="340"/>
      <c r="F59" s="340"/>
      <c r="G59" s="340"/>
      <c r="H59" s="340"/>
      <c r="I59" s="340"/>
      <c r="J59" s="340"/>
      <c r="K59" s="340"/>
      <c r="L59" s="340"/>
      <c r="M59" s="340"/>
      <c r="N59" s="339"/>
      <c r="O59" s="339"/>
    </row>
    <row r="60" spans="3:15" ht="12.75" customHeight="1">
      <c r="C60" s="339"/>
      <c r="D60" s="340"/>
      <c r="E60" s="340"/>
      <c r="F60" s="340"/>
      <c r="G60" s="340"/>
      <c r="H60" s="340"/>
      <c r="I60" s="340"/>
      <c r="J60" s="340"/>
      <c r="K60" s="340"/>
      <c r="L60" s="340"/>
      <c r="M60" s="340"/>
      <c r="N60" s="339"/>
      <c r="O60" s="339"/>
    </row>
    <row r="61" spans="3:15" ht="12.75" customHeight="1">
      <c r="C61" s="339"/>
      <c r="D61" s="340"/>
      <c r="E61" s="340"/>
      <c r="F61" s="340"/>
      <c r="G61" s="340"/>
      <c r="H61" s="340"/>
      <c r="I61" s="340"/>
      <c r="J61" s="340"/>
      <c r="K61" s="340"/>
      <c r="L61" s="340"/>
      <c r="M61" s="340"/>
      <c r="N61" s="339"/>
      <c r="O61" s="339"/>
    </row>
    <row r="62" spans="3:15" ht="12.75" customHeight="1">
      <c r="C62" s="339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39"/>
      <c r="O62" s="339"/>
    </row>
    <row r="63" spans="3:15" ht="12.75" customHeight="1">
      <c r="C63" s="339"/>
      <c r="D63" s="340"/>
      <c r="E63" s="340"/>
      <c r="F63" s="340"/>
      <c r="G63" s="340"/>
      <c r="H63" s="340"/>
      <c r="I63" s="340"/>
      <c r="J63" s="340"/>
      <c r="K63" s="340"/>
      <c r="L63" s="340"/>
      <c r="M63" s="340"/>
      <c r="N63" s="339"/>
      <c r="O63" s="339"/>
    </row>
    <row r="64" spans="3:15" ht="12.75" customHeight="1">
      <c r="C64" s="339"/>
      <c r="D64" s="340"/>
      <c r="E64" s="340"/>
      <c r="F64" s="340"/>
      <c r="G64" s="340"/>
      <c r="H64" s="340"/>
      <c r="I64" s="340"/>
      <c r="J64" s="340"/>
      <c r="K64" s="340"/>
      <c r="L64" s="340"/>
      <c r="M64" s="340"/>
      <c r="N64" s="339"/>
      <c r="O64" s="339"/>
    </row>
    <row r="65" spans="3:15" ht="12.75" customHeight="1">
      <c r="C65" s="339"/>
      <c r="D65" s="340"/>
      <c r="E65" s="340"/>
      <c r="F65" s="340"/>
      <c r="G65" s="340"/>
      <c r="H65" s="340"/>
      <c r="I65" s="340"/>
      <c r="J65" s="340"/>
      <c r="K65" s="340"/>
      <c r="L65" s="340"/>
      <c r="M65" s="340"/>
      <c r="N65" s="339"/>
      <c r="O65" s="339"/>
    </row>
    <row r="66" spans="3:15" ht="12.75" customHeight="1">
      <c r="C66" s="339"/>
      <c r="D66" s="340"/>
      <c r="E66" s="340"/>
      <c r="F66" s="340"/>
      <c r="G66" s="340"/>
      <c r="H66" s="340"/>
      <c r="I66" s="340"/>
      <c r="J66" s="340"/>
      <c r="K66" s="340"/>
      <c r="L66" s="340"/>
      <c r="M66" s="340"/>
      <c r="N66" s="339"/>
      <c r="O66" s="339"/>
    </row>
    <row r="67" spans="3:15" ht="12.75" customHeight="1">
      <c r="C67" s="339"/>
      <c r="D67" s="340"/>
      <c r="E67" s="340"/>
      <c r="F67" s="340"/>
      <c r="G67" s="340"/>
      <c r="H67" s="340"/>
      <c r="I67" s="340"/>
      <c r="J67" s="340"/>
      <c r="K67" s="340"/>
      <c r="L67" s="340"/>
      <c r="M67" s="340"/>
      <c r="N67" s="339"/>
      <c r="O67" s="339"/>
    </row>
    <row r="68" spans="3:15" ht="12.75" customHeight="1">
      <c r="C68" s="339"/>
      <c r="D68" s="340"/>
      <c r="E68" s="340"/>
      <c r="F68" s="340"/>
      <c r="G68" s="340"/>
      <c r="H68" s="340"/>
      <c r="I68" s="340"/>
      <c r="J68" s="340"/>
      <c r="K68" s="340"/>
      <c r="L68" s="340"/>
      <c r="M68" s="340"/>
      <c r="N68" s="339"/>
      <c r="O68" s="339"/>
    </row>
    <row r="69" spans="3:15" ht="12.75" customHeight="1">
      <c r="C69" s="339"/>
      <c r="D69" s="340"/>
      <c r="E69" s="340"/>
      <c r="F69" s="340"/>
      <c r="G69" s="340"/>
      <c r="H69" s="340"/>
      <c r="I69" s="340"/>
      <c r="J69" s="340"/>
      <c r="K69" s="340"/>
      <c r="L69" s="340"/>
      <c r="M69" s="340"/>
      <c r="N69" s="339"/>
      <c r="O69" s="339"/>
    </row>
    <row r="70" spans="3:15" ht="12.75" customHeight="1">
      <c r="C70" s="339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39"/>
      <c r="O70" s="339"/>
    </row>
    <row r="71" spans="3:15" ht="12.75" customHeight="1">
      <c r="C71" s="339"/>
      <c r="D71" s="340"/>
      <c r="E71" s="340"/>
      <c r="F71" s="340"/>
      <c r="G71" s="340"/>
      <c r="H71" s="340"/>
      <c r="I71" s="340"/>
      <c r="J71" s="340"/>
      <c r="K71" s="340"/>
      <c r="L71" s="340"/>
      <c r="M71" s="340"/>
      <c r="N71" s="339"/>
      <c r="O71" s="339"/>
    </row>
    <row r="72" spans="3:15" ht="12.75" customHeight="1">
      <c r="C72" s="339"/>
      <c r="D72" s="340"/>
      <c r="E72" s="340"/>
      <c r="F72" s="340"/>
      <c r="G72" s="340"/>
      <c r="H72" s="340"/>
      <c r="I72" s="340"/>
      <c r="J72" s="340"/>
      <c r="K72" s="340"/>
      <c r="L72" s="340"/>
      <c r="M72" s="340"/>
      <c r="N72" s="339"/>
      <c r="O72" s="339"/>
    </row>
    <row r="73" spans="3:15" ht="12.75" customHeight="1">
      <c r="C73" s="339"/>
      <c r="D73" s="340"/>
      <c r="E73" s="340"/>
      <c r="F73" s="340"/>
      <c r="G73" s="340"/>
      <c r="H73" s="340"/>
      <c r="I73" s="340"/>
      <c r="J73" s="340"/>
      <c r="K73" s="340"/>
      <c r="L73" s="340"/>
      <c r="M73" s="340"/>
      <c r="N73" s="339"/>
      <c r="O73" s="339"/>
    </row>
    <row r="74" spans="3:15" ht="12.75" customHeight="1">
      <c r="C74" s="339"/>
      <c r="D74" s="340"/>
      <c r="E74" s="340"/>
      <c r="F74" s="340"/>
      <c r="G74" s="340"/>
      <c r="H74" s="340"/>
      <c r="I74" s="340"/>
      <c r="J74" s="340"/>
      <c r="K74" s="340"/>
      <c r="L74" s="340"/>
      <c r="M74" s="340"/>
      <c r="N74" s="339"/>
      <c r="O74" s="339"/>
    </row>
    <row r="75" spans="3:15" ht="12.75" customHeight="1">
      <c r="C75" s="339"/>
      <c r="D75" s="340"/>
      <c r="E75" s="340"/>
      <c r="F75" s="340"/>
      <c r="G75" s="340"/>
      <c r="H75" s="340"/>
      <c r="I75" s="340"/>
      <c r="J75" s="340"/>
      <c r="K75" s="340"/>
      <c r="L75" s="340"/>
      <c r="M75" s="340"/>
      <c r="N75" s="339"/>
      <c r="O75" s="339"/>
    </row>
    <row r="76" spans="3:15" ht="12.75" customHeight="1">
      <c r="C76" s="339"/>
      <c r="D76" s="340"/>
      <c r="E76" s="340"/>
      <c r="F76" s="340"/>
      <c r="G76" s="340"/>
      <c r="H76" s="340"/>
      <c r="I76" s="340"/>
      <c r="J76" s="340"/>
      <c r="K76" s="340"/>
      <c r="L76" s="340"/>
      <c r="M76" s="340"/>
      <c r="N76" s="339"/>
      <c r="O76" s="339"/>
    </row>
    <row r="77" spans="3:15" ht="12.75" customHeight="1">
      <c r="C77" s="339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39"/>
      <c r="O77" s="339"/>
    </row>
    <row r="78" spans="3:15" ht="12.75" customHeight="1">
      <c r="C78" s="339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39"/>
      <c r="O78" s="339"/>
    </row>
    <row r="79" spans="3:15" ht="12.75" customHeight="1">
      <c r="C79" s="339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39"/>
      <c r="O79" s="339"/>
    </row>
    <row r="80" spans="3:15" ht="12.75" customHeight="1">
      <c r="C80" s="339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39"/>
      <c r="O80" s="339"/>
    </row>
    <row r="81" spans="3:15" ht="12.75" customHeight="1">
      <c r="C81" s="339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39"/>
      <c r="O81" s="339"/>
    </row>
    <row r="82" spans="3:15" ht="12.75" customHeight="1">
      <c r="C82" s="339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39"/>
      <c r="O82" s="339"/>
    </row>
    <row r="83" spans="3:15" ht="12.75" customHeight="1">
      <c r="C83" s="339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39"/>
      <c r="O83" s="339"/>
    </row>
    <row r="84" spans="3:15" ht="12.75" customHeight="1">
      <c r="C84" s="339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39"/>
      <c r="O84" s="339"/>
    </row>
    <row r="85" spans="3:15" ht="12.75" customHeight="1">
      <c r="C85" s="339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39"/>
      <c r="O85" s="339"/>
    </row>
    <row r="86" spans="3:15" ht="12.75" customHeight="1">
      <c r="C86" s="339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39"/>
      <c r="O86" s="339"/>
    </row>
    <row r="87" spans="3:15" ht="12.75" customHeight="1">
      <c r="C87" s="339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39"/>
      <c r="O87" s="339"/>
    </row>
    <row r="88" spans="3:15" ht="12.75" customHeight="1">
      <c r="C88" s="339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39"/>
      <c r="O88" s="339"/>
    </row>
    <row r="89" spans="3:15" ht="12.75" customHeight="1">
      <c r="C89" s="339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39"/>
      <c r="O89" s="339"/>
    </row>
    <row r="90" spans="3:15" ht="12.75" customHeight="1">
      <c r="C90" s="339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39"/>
      <c r="O90" s="339"/>
    </row>
    <row r="91" spans="3:15" ht="12.75" customHeight="1">
      <c r="C91" s="339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39"/>
      <c r="O91" s="339"/>
    </row>
    <row r="92" spans="3:15" ht="12.75" customHeight="1">
      <c r="C92" s="339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39"/>
      <c r="O92" s="339"/>
    </row>
    <row r="93" spans="3:15" ht="12.75" customHeight="1">
      <c r="C93" s="339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39"/>
      <c r="O93" s="339"/>
    </row>
    <row r="94" spans="3:15" ht="12.75" customHeight="1">
      <c r="C94" s="339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39"/>
      <c r="O94" s="339"/>
    </row>
    <row r="95" spans="3:15" ht="12.75" customHeight="1">
      <c r="C95" s="339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39"/>
      <c r="O95" s="339"/>
    </row>
    <row r="96" spans="3:15" ht="12.75" customHeight="1">
      <c r="C96" s="339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39"/>
      <c r="O96" s="339"/>
    </row>
    <row r="97" spans="3:15" ht="12.75" customHeight="1">
      <c r="C97" s="339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39"/>
      <c r="O97" s="339"/>
    </row>
    <row r="98" spans="3:15" ht="12.75" customHeight="1">
      <c r="C98" s="339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39"/>
      <c r="O98" s="339"/>
    </row>
    <row r="99" spans="3:15" ht="12.75" customHeight="1">
      <c r="C99" s="339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39"/>
      <c r="O99" s="339"/>
    </row>
    <row r="100" spans="3:15" ht="12.75" customHeight="1">
      <c r="C100" s="339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39"/>
      <c r="O100" s="339"/>
    </row>
    <row r="101" spans="3:15" ht="12.75" customHeight="1">
      <c r="C101" s="339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39"/>
      <c r="O101" s="339"/>
    </row>
    <row r="102" spans="3:15" ht="12.75" customHeight="1">
      <c r="C102" s="339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39"/>
      <c r="O102" s="339"/>
    </row>
    <row r="103" spans="3:15" ht="12.75" customHeight="1">
      <c r="C103" s="339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39"/>
      <c r="O103" s="339"/>
    </row>
    <row r="104" spans="3:15" ht="12.75" customHeight="1">
      <c r="C104" s="339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39"/>
      <c r="O104" s="339"/>
    </row>
    <row r="105" spans="3:15" ht="12.75" customHeight="1">
      <c r="C105" s="339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39"/>
      <c r="O105" s="339"/>
    </row>
    <row r="106" spans="3:15" ht="12.75" customHeight="1">
      <c r="C106" s="339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39"/>
      <c r="O106" s="339"/>
    </row>
    <row r="107" spans="3:15" ht="12.75" customHeight="1">
      <c r="C107" s="339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39"/>
      <c r="O107" s="339"/>
    </row>
    <row r="108" spans="3:15" ht="12.75" customHeight="1">
      <c r="C108" s="339"/>
      <c r="N108" s="339"/>
      <c r="O108" s="339"/>
    </row>
    <row r="109" spans="3:15" ht="12.75" customHeight="1">
      <c r="C109" s="339"/>
      <c r="N109" s="339"/>
      <c r="O109" s="339"/>
    </row>
    <row r="110" spans="3:15" ht="12.75" customHeight="1">
      <c r="C110" s="339"/>
      <c r="N110" s="339"/>
      <c r="O110" s="339"/>
    </row>
    <row r="111" spans="3:15" ht="12.75" customHeight="1">
      <c r="C111" s="339"/>
      <c r="N111" s="339"/>
      <c r="O111" s="339"/>
    </row>
    <row r="112" spans="3:15" ht="12.75" customHeight="1">
      <c r="C112" s="339"/>
      <c r="N112" s="339"/>
      <c r="O112" s="339"/>
    </row>
    <row r="113" spans="3:15" ht="12.75" customHeight="1">
      <c r="C113" s="339"/>
      <c r="N113" s="339"/>
      <c r="O113" s="339"/>
    </row>
    <row r="114" spans="3:15" ht="12.75" customHeight="1">
      <c r="C114" s="339"/>
      <c r="N114" s="339"/>
      <c r="O114" s="339"/>
    </row>
    <row r="115" spans="3:15" ht="12.75" customHeight="1">
      <c r="C115" s="339"/>
      <c r="N115" s="339"/>
      <c r="O115" s="339"/>
    </row>
    <row r="116" spans="3:15" ht="12.75" customHeight="1">
      <c r="C116" s="339"/>
      <c r="N116" s="339"/>
      <c r="O116" s="339"/>
    </row>
    <row r="117" spans="3:15" ht="12.75" customHeight="1">
      <c r="C117" s="339"/>
      <c r="N117" s="339"/>
      <c r="O117" s="339"/>
    </row>
    <row r="118" spans="3:15" ht="12.75" customHeight="1">
      <c r="C118" s="339"/>
      <c r="N118" s="339"/>
      <c r="O118" s="339"/>
    </row>
    <row r="119" spans="3:15" ht="12.75" customHeight="1">
      <c r="C119" s="339"/>
      <c r="N119" s="339"/>
      <c r="O119" s="339"/>
    </row>
    <row r="120" spans="3:15" ht="12.75" customHeight="1">
      <c r="C120" s="339"/>
      <c r="N120" s="339"/>
      <c r="O120" s="339"/>
    </row>
    <row r="121" spans="3:15" ht="12.75" customHeight="1">
      <c r="C121" s="339"/>
      <c r="N121" s="339"/>
      <c r="O121" s="339"/>
    </row>
    <row r="122" spans="3:15" ht="12.75" customHeight="1">
      <c r="C122" s="339"/>
      <c r="N122" s="339"/>
      <c r="O122" s="339"/>
    </row>
    <row r="123" spans="3:15" ht="12.75" customHeight="1">
      <c r="C123" s="339"/>
      <c r="N123" s="339"/>
      <c r="O123" s="339"/>
    </row>
    <row r="124" spans="3:15" ht="12.75" customHeight="1">
      <c r="C124" s="339"/>
      <c r="N124" s="339"/>
      <c r="O124" s="339"/>
    </row>
    <row r="125" spans="3:15" ht="12.75" customHeight="1">
      <c r="C125" s="339"/>
      <c r="N125" s="339"/>
      <c r="O125" s="339"/>
    </row>
    <row r="126" spans="3:15" ht="12.75" customHeight="1">
      <c r="C126" s="339"/>
      <c r="N126" s="339"/>
      <c r="O126" s="339"/>
    </row>
    <row r="127" spans="3:15" ht="12.75" customHeight="1">
      <c r="C127" s="339"/>
      <c r="N127" s="339"/>
      <c r="O127" s="339"/>
    </row>
    <row r="128" spans="3:15" ht="12.75" customHeight="1">
      <c r="C128" s="339"/>
      <c r="N128" s="339"/>
      <c r="O128" s="339"/>
    </row>
    <row r="129" spans="3:15" ht="12.75" customHeight="1">
      <c r="C129" s="339"/>
      <c r="N129" s="339"/>
      <c r="O129" s="339"/>
    </row>
    <row r="130" spans="3:15" ht="12.75" customHeight="1">
      <c r="C130" s="339"/>
      <c r="N130" s="339"/>
      <c r="O130" s="339"/>
    </row>
    <row r="131" spans="3:15" ht="12.75" customHeight="1">
      <c r="C131" s="339"/>
      <c r="N131" s="339"/>
      <c r="O131" s="339"/>
    </row>
    <row r="132" spans="3:15" ht="12.75" customHeight="1">
      <c r="C132" s="339"/>
      <c r="N132" s="339"/>
      <c r="O132" s="339"/>
    </row>
    <row r="133" spans="3:15" ht="12.75" customHeight="1">
      <c r="C133" s="339"/>
      <c r="N133" s="339"/>
      <c r="O133" s="339"/>
    </row>
    <row r="134" spans="3:15" ht="12.75" customHeight="1">
      <c r="C134" s="339"/>
      <c r="N134" s="339"/>
      <c r="O134" s="339"/>
    </row>
    <row r="135" spans="3:15" ht="12.75" customHeight="1">
      <c r="C135" s="339"/>
      <c r="N135" s="339"/>
      <c r="O135" s="339"/>
    </row>
    <row r="136" spans="3:15" ht="12.75" customHeight="1">
      <c r="C136" s="339"/>
      <c r="N136" s="339"/>
      <c r="O136" s="339"/>
    </row>
    <row r="137" spans="3:15" ht="12.75" customHeight="1">
      <c r="C137" s="339"/>
      <c r="N137" s="339"/>
      <c r="O137" s="339"/>
    </row>
    <row r="138" spans="3:15" ht="12.75" customHeight="1">
      <c r="C138" s="339"/>
      <c r="N138" s="339"/>
      <c r="O138" s="339"/>
    </row>
    <row r="139" spans="3:15" ht="12.75" customHeight="1">
      <c r="C139" s="339"/>
      <c r="N139" s="339"/>
      <c r="O139" s="339"/>
    </row>
    <row r="140" spans="3:15" ht="12.75" customHeight="1">
      <c r="C140" s="339"/>
      <c r="N140" s="339"/>
      <c r="O140" s="339"/>
    </row>
    <row r="141" spans="3:15" ht="12.75" customHeight="1">
      <c r="C141" s="339"/>
      <c r="N141" s="339"/>
      <c r="O141" s="339"/>
    </row>
    <row r="142" spans="3:15" ht="12.75" customHeight="1">
      <c r="C142" s="339"/>
      <c r="N142" s="339"/>
      <c r="O142" s="339"/>
    </row>
    <row r="143" spans="3:15" ht="12.75" customHeight="1">
      <c r="C143" s="339"/>
      <c r="N143" s="339"/>
      <c r="O143" s="339"/>
    </row>
    <row r="144" spans="3:15" ht="12.75" customHeight="1">
      <c r="C144" s="339"/>
      <c r="N144" s="339"/>
      <c r="O144" s="339"/>
    </row>
    <row r="145" spans="3:15" ht="12.75" customHeight="1">
      <c r="C145" s="339"/>
      <c r="N145" s="339"/>
      <c r="O145" s="339"/>
    </row>
    <row r="146" spans="3:15" ht="12.75" customHeight="1">
      <c r="C146" s="339"/>
      <c r="N146" s="339"/>
      <c r="O146" s="339"/>
    </row>
    <row r="147" spans="3:15" ht="12.75" customHeight="1">
      <c r="C147" s="339"/>
      <c r="N147" s="339"/>
      <c r="O147" s="339"/>
    </row>
    <row r="148" spans="3:15" ht="12.75" customHeight="1">
      <c r="C148" s="339"/>
      <c r="N148" s="339"/>
      <c r="O148" s="339"/>
    </row>
    <row r="149" spans="3:15" ht="12.75" customHeight="1">
      <c r="C149" s="339"/>
      <c r="N149" s="339"/>
      <c r="O149" s="339"/>
    </row>
    <row r="150" spans="3:15" ht="12.75" customHeight="1">
      <c r="C150" s="339"/>
      <c r="N150" s="339"/>
      <c r="O150" s="339"/>
    </row>
    <row r="151" spans="3:15" ht="12.75" customHeight="1">
      <c r="C151" s="339"/>
      <c r="N151" s="339"/>
      <c r="O151" s="339"/>
    </row>
    <row r="152" spans="3:15" ht="12.75" customHeight="1">
      <c r="C152" s="339"/>
      <c r="N152" s="339"/>
      <c r="O152" s="339"/>
    </row>
    <row r="153" spans="3:15" ht="12.75" customHeight="1">
      <c r="C153" s="339"/>
      <c r="N153" s="339"/>
      <c r="O153" s="339"/>
    </row>
    <row r="154" spans="3:15" ht="12.75" customHeight="1">
      <c r="C154" s="339"/>
      <c r="N154" s="339"/>
      <c r="O154" s="339"/>
    </row>
    <row r="155" spans="3:15" ht="12.75" customHeight="1">
      <c r="C155" s="339"/>
      <c r="N155" s="339"/>
      <c r="O155" s="339"/>
    </row>
    <row r="156" spans="3:15" ht="12.75" customHeight="1">
      <c r="C156" s="339"/>
      <c r="N156" s="339"/>
      <c r="O156" s="339"/>
    </row>
    <row r="157" spans="3:15" ht="12.75" customHeight="1">
      <c r="C157" s="339"/>
      <c r="N157" s="339"/>
      <c r="O157" s="339"/>
    </row>
    <row r="158" spans="3:15" ht="12.75" customHeight="1">
      <c r="C158" s="339"/>
      <c r="N158" s="339"/>
      <c r="O158" s="339"/>
    </row>
    <row r="159" spans="3:15" ht="12.75" customHeight="1">
      <c r="C159" s="339"/>
      <c r="N159" s="339"/>
      <c r="O159" s="339"/>
    </row>
    <row r="160" spans="3:15" ht="12.75" customHeight="1">
      <c r="C160" s="339"/>
      <c r="N160" s="339"/>
      <c r="O160" s="339"/>
    </row>
    <row r="161" spans="3:15" ht="12.75" customHeight="1">
      <c r="C161" s="339"/>
      <c r="N161" s="339"/>
      <c r="O161" s="339"/>
    </row>
    <row r="162" spans="3:15" ht="12.75" customHeight="1">
      <c r="C162" s="339"/>
      <c r="N162" s="339"/>
      <c r="O162" s="339"/>
    </row>
    <row r="163" spans="3:15" ht="12.75" customHeight="1">
      <c r="C163" s="339"/>
      <c r="N163" s="339"/>
      <c r="O163" s="339"/>
    </row>
    <row r="164" spans="3:15" ht="12.75" customHeight="1">
      <c r="C164" s="339"/>
      <c r="N164" s="339"/>
      <c r="O164" s="339"/>
    </row>
    <row r="165" spans="3:15" ht="12.75" customHeight="1">
      <c r="C165" s="339"/>
      <c r="N165" s="339"/>
      <c r="O165" s="339"/>
    </row>
    <row r="166" spans="3:15" ht="12.75" customHeight="1">
      <c r="C166" s="339"/>
      <c r="N166" s="339"/>
      <c r="O166" s="339"/>
    </row>
    <row r="167" spans="3:15" ht="12.75" customHeight="1">
      <c r="C167" s="339"/>
      <c r="N167" s="339"/>
      <c r="O167" s="339"/>
    </row>
    <row r="168" spans="3:15" ht="12.75" customHeight="1">
      <c r="C168" s="339"/>
      <c r="N168" s="339"/>
      <c r="O168" s="339"/>
    </row>
    <row r="169" spans="3:15" ht="12.75" customHeight="1">
      <c r="C169" s="339"/>
      <c r="N169" s="339"/>
      <c r="O169" s="339"/>
    </row>
    <row r="170" spans="3:15" ht="12.75" customHeight="1">
      <c r="C170" s="339"/>
      <c r="N170" s="339"/>
      <c r="O170" s="339"/>
    </row>
    <row r="171" spans="3:15" ht="12.75" customHeight="1">
      <c r="C171" s="339"/>
      <c r="N171" s="339"/>
      <c r="O171" s="339"/>
    </row>
    <row r="172" spans="3:15" ht="12.75" customHeight="1">
      <c r="C172" s="339"/>
      <c r="N172" s="339"/>
      <c r="O172" s="339"/>
    </row>
    <row r="173" spans="3:15" ht="12.75" customHeight="1">
      <c r="C173" s="339"/>
      <c r="N173" s="339"/>
      <c r="O173" s="339"/>
    </row>
    <row r="174" spans="3:15" ht="12.75" customHeight="1">
      <c r="C174" s="339"/>
      <c r="N174" s="339"/>
      <c r="O174" s="339"/>
    </row>
    <row r="175" spans="3:15" ht="12.75" customHeight="1">
      <c r="C175" s="339"/>
      <c r="N175" s="339"/>
      <c r="O175" s="339"/>
    </row>
    <row r="176" spans="3:15" ht="12.75" customHeight="1">
      <c r="C176" s="339"/>
      <c r="N176" s="339"/>
      <c r="O176" s="339"/>
    </row>
    <row r="177" spans="3:15" ht="12.75" customHeight="1">
      <c r="C177" s="339"/>
      <c r="N177" s="339"/>
      <c r="O177" s="339"/>
    </row>
    <row r="178" spans="3:15" ht="12.75" customHeight="1">
      <c r="C178" s="339"/>
      <c r="N178" s="339"/>
      <c r="O178" s="339"/>
    </row>
    <row r="179" spans="3:15" ht="12.75" customHeight="1">
      <c r="C179" s="339"/>
      <c r="N179" s="339"/>
      <c r="O179" s="339"/>
    </row>
    <row r="180" spans="3:15" ht="12.75" customHeight="1">
      <c r="C180" s="339"/>
      <c r="N180" s="339"/>
      <c r="O180" s="339"/>
    </row>
    <row r="181" spans="3:15" ht="12.75" customHeight="1">
      <c r="C181" s="339"/>
      <c r="N181" s="339"/>
      <c r="O181" s="339"/>
    </row>
    <row r="182" spans="3:15" ht="12.75" customHeight="1">
      <c r="C182" s="339"/>
      <c r="N182" s="339"/>
      <c r="O182" s="339"/>
    </row>
    <row r="183" spans="3:15" ht="12.75" customHeight="1">
      <c r="C183" s="339"/>
      <c r="N183" s="339"/>
      <c r="O183" s="339"/>
    </row>
    <row r="184" spans="3:15" ht="12.75" customHeight="1">
      <c r="C184" s="339"/>
      <c r="N184" s="339"/>
      <c r="O184" s="339"/>
    </row>
    <row r="185" spans="3:15" ht="12.75" customHeight="1">
      <c r="C185" s="339"/>
      <c r="N185" s="339"/>
      <c r="O185" s="339"/>
    </row>
    <row r="186" spans="3:15" ht="12.75" customHeight="1">
      <c r="C186" s="339"/>
      <c r="N186" s="339"/>
      <c r="O186" s="339"/>
    </row>
    <row r="187" spans="3:15" ht="12.75" customHeight="1">
      <c r="C187" s="339"/>
      <c r="N187" s="339"/>
      <c r="O187" s="339"/>
    </row>
    <row r="188" spans="3:15" ht="12.75" customHeight="1">
      <c r="C188" s="339"/>
      <c r="N188" s="339"/>
      <c r="O188" s="339"/>
    </row>
    <row r="189" spans="3:15" ht="12.75" customHeight="1">
      <c r="C189" s="339"/>
      <c r="N189" s="339"/>
      <c r="O189" s="339"/>
    </row>
    <row r="190" spans="3:15" ht="12.75" customHeight="1">
      <c r="C190" s="339"/>
      <c r="N190" s="339"/>
      <c r="O190" s="339"/>
    </row>
    <row r="191" spans="3:15" ht="12.75" customHeight="1">
      <c r="C191" s="339"/>
      <c r="N191" s="339"/>
      <c r="O191" s="339"/>
    </row>
    <row r="192" spans="3:15" ht="12.75" customHeight="1">
      <c r="C192" s="339"/>
      <c r="N192" s="339"/>
      <c r="O192" s="339"/>
    </row>
    <row r="193" spans="3:15" ht="12.75" customHeight="1">
      <c r="C193" s="339"/>
      <c r="N193" s="339"/>
      <c r="O193" s="339"/>
    </row>
    <row r="194" spans="3:15" ht="12.75" customHeight="1">
      <c r="C194" s="339"/>
      <c r="N194" s="339"/>
      <c r="O194" s="339"/>
    </row>
    <row r="195" spans="3:15" ht="12.75" customHeight="1">
      <c r="C195" s="339"/>
      <c r="N195" s="339"/>
      <c r="O195" s="339"/>
    </row>
    <row r="196" spans="3:15" ht="12.75" customHeight="1">
      <c r="C196" s="339"/>
      <c r="N196" s="339"/>
      <c r="O196" s="339"/>
    </row>
    <row r="197" spans="3:15" ht="12.75" customHeight="1">
      <c r="C197" s="339"/>
      <c r="N197" s="339"/>
      <c r="O197" s="339"/>
    </row>
    <row r="198" spans="3:15" ht="12.75" customHeight="1">
      <c r="C198" s="339"/>
      <c r="N198" s="339"/>
      <c r="O198" s="339"/>
    </row>
    <row r="199" spans="3:15" ht="12.75" customHeight="1">
      <c r="C199" s="339"/>
      <c r="N199" s="339"/>
      <c r="O199" s="339"/>
    </row>
    <row r="200" spans="3:15" ht="12.75" customHeight="1">
      <c r="C200" s="339"/>
      <c r="N200" s="339"/>
      <c r="O200" s="339"/>
    </row>
    <row r="201" spans="3:15" ht="12.75" customHeight="1">
      <c r="C201" s="339"/>
      <c r="N201" s="339"/>
      <c r="O201" s="339"/>
    </row>
    <row r="202" spans="3:15" ht="12.75" customHeight="1">
      <c r="C202" s="339"/>
      <c r="N202" s="339"/>
      <c r="O202" s="339"/>
    </row>
    <row r="203" spans="3:15" ht="12.75" customHeight="1">
      <c r="C203" s="339"/>
      <c r="N203" s="339"/>
      <c r="O203" s="339"/>
    </row>
    <row r="204" spans="3:15" ht="12.75" customHeight="1">
      <c r="C204" s="339"/>
      <c r="N204" s="339"/>
      <c r="O204" s="339"/>
    </row>
    <row r="205" spans="3:15" ht="12.75" customHeight="1">
      <c r="C205" s="339"/>
      <c r="N205" s="339"/>
      <c r="O205" s="339"/>
    </row>
    <row r="206" spans="3:15" ht="12.75" customHeight="1">
      <c r="C206" s="339"/>
      <c r="N206" s="339"/>
      <c r="O206" s="339"/>
    </row>
    <row r="207" spans="3:15" ht="12.75" customHeight="1">
      <c r="C207" s="339"/>
      <c r="N207" s="339"/>
      <c r="O207" s="339"/>
    </row>
    <row r="208" spans="3:15" ht="12.75" customHeight="1">
      <c r="C208" s="339"/>
      <c r="N208" s="339"/>
      <c r="O208" s="339"/>
    </row>
    <row r="209" spans="3:15" ht="12.75" customHeight="1">
      <c r="C209" s="339"/>
      <c r="N209" s="339"/>
      <c r="O209" s="339"/>
    </row>
    <row r="210" spans="3:15" ht="12.75" customHeight="1">
      <c r="C210" s="339"/>
      <c r="N210" s="339"/>
      <c r="O210" s="339"/>
    </row>
    <row r="211" spans="3:15" ht="12.75" customHeight="1">
      <c r="C211" s="339"/>
      <c r="N211" s="339"/>
      <c r="O211" s="339"/>
    </row>
    <row r="212" spans="3:15" ht="12.75" customHeight="1">
      <c r="C212" s="339"/>
      <c r="N212" s="339"/>
      <c r="O212" s="339"/>
    </row>
    <row r="213" spans="3:15" ht="12.75" customHeight="1">
      <c r="C213" s="339"/>
      <c r="N213" s="339"/>
      <c r="O213" s="339"/>
    </row>
    <row r="214" spans="3:15" ht="12.75" customHeight="1">
      <c r="C214" s="339"/>
      <c r="N214" s="339"/>
      <c r="O214" s="339"/>
    </row>
    <row r="215" spans="3:15" ht="12.75" customHeight="1">
      <c r="C215" s="339"/>
      <c r="N215" s="339"/>
      <c r="O215" s="339"/>
    </row>
    <row r="216" spans="3:15" ht="12.75" customHeight="1">
      <c r="C216" s="339"/>
      <c r="N216" s="339"/>
      <c r="O216" s="339"/>
    </row>
    <row r="217" spans="3:15" ht="12.75" customHeight="1">
      <c r="C217" s="339"/>
      <c r="N217" s="339"/>
      <c r="O217" s="339"/>
    </row>
    <row r="218" spans="3:15" ht="12.75" customHeight="1">
      <c r="C218" s="339"/>
      <c r="N218" s="339"/>
      <c r="O218" s="339"/>
    </row>
    <row r="219" spans="3:15" ht="12.75" customHeight="1">
      <c r="C219" s="339"/>
      <c r="N219" s="339"/>
      <c r="O219" s="339"/>
    </row>
    <row r="220" spans="3:15" ht="12.75" customHeight="1">
      <c r="C220" s="339"/>
      <c r="N220" s="339"/>
      <c r="O220" s="339"/>
    </row>
    <row r="221" spans="3:15" ht="12.75" customHeight="1">
      <c r="C221" s="339"/>
      <c r="N221" s="339"/>
      <c r="O221" s="339"/>
    </row>
    <row r="222" spans="3:15" ht="12.75" customHeight="1">
      <c r="C222" s="339"/>
      <c r="N222" s="339"/>
      <c r="O222" s="339"/>
    </row>
    <row r="223" spans="3:15" ht="12.75" customHeight="1">
      <c r="C223" s="339"/>
      <c r="N223" s="339"/>
      <c r="O223" s="339"/>
    </row>
    <row r="224" spans="3:15" ht="12.75" customHeight="1">
      <c r="C224" s="339"/>
      <c r="N224" s="339"/>
      <c r="O224" s="339"/>
    </row>
    <row r="225" spans="3:15" ht="12.75" customHeight="1">
      <c r="C225" s="339"/>
      <c r="N225" s="339"/>
      <c r="O225" s="339"/>
    </row>
    <row r="226" spans="3:15" ht="12.75" customHeight="1">
      <c r="C226" s="339"/>
      <c r="N226" s="339"/>
      <c r="O226" s="339"/>
    </row>
    <row r="227" spans="3:15" ht="12.75" customHeight="1">
      <c r="C227" s="339"/>
      <c r="N227" s="339"/>
      <c r="O227" s="339"/>
    </row>
    <row r="228" spans="3:15" ht="12.75" customHeight="1">
      <c r="C228" s="339"/>
      <c r="N228" s="339"/>
      <c r="O228" s="339"/>
    </row>
    <row r="229" spans="3:15" ht="12.75" customHeight="1">
      <c r="C229" s="339"/>
      <c r="N229" s="339"/>
      <c r="O229" s="339"/>
    </row>
    <row r="230" spans="3:15" ht="12.75" customHeight="1">
      <c r="C230" s="339"/>
      <c r="N230" s="339"/>
      <c r="O230" s="339"/>
    </row>
    <row r="231" spans="3:15" ht="12.75" customHeight="1">
      <c r="C231" s="339"/>
      <c r="N231" s="339"/>
      <c r="O231" s="339"/>
    </row>
    <row r="232" spans="3:15" ht="12.75" customHeight="1">
      <c r="C232" s="339"/>
      <c r="N232" s="339"/>
      <c r="O232" s="339"/>
    </row>
    <row r="233" spans="3:15" ht="12.75" customHeight="1">
      <c r="C233" s="339"/>
      <c r="N233" s="339"/>
      <c r="O233" s="339"/>
    </row>
    <row r="234" spans="3:15" ht="12.75" customHeight="1">
      <c r="C234" s="339"/>
      <c r="N234" s="339"/>
      <c r="O234" s="339"/>
    </row>
    <row r="235" spans="3:15" ht="12.75" customHeight="1">
      <c r="C235" s="339"/>
      <c r="N235" s="339"/>
      <c r="O235" s="339"/>
    </row>
    <row r="236" spans="3:15" ht="12.75" customHeight="1">
      <c r="C236" s="339"/>
      <c r="N236" s="339"/>
      <c r="O236" s="339"/>
    </row>
    <row r="237" spans="3:15" ht="12.75" customHeight="1">
      <c r="C237" s="339"/>
      <c r="N237" s="339"/>
      <c r="O237" s="339"/>
    </row>
    <row r="238" spans="3:15" ht="12.75" customHeight="1">
      <c r="C238" s="339"/>
      <c r="N238" s="339"/>
      <c r="O238" s="339"/>
    </row>
    <row r="239" spans="3:15" ht="12.75" customHeight="1">
      <c r="C239" s="339"/>
      <c r="N239" s="339"/>
      <c r="O239" s="339"/>
    </row>
    <row r="240" spans="3:15" ht="12.75" customHeight="1">
      <c r="C240" s="339"/>
      <c r="N240" s="339"/>
      <c r="O240" s="339"/>
    </row>
    <row r="241" spans="3:15" ht="12.75" customHeight="1">
      <c r="C241" s="339"/>
      <c r="N241" s="339"/>
      <c r="O241" s="339"/>
    </row>
    <row r="242" spans="3:15" ht="12.75" customHeight="1">
      <c r="C242" s="339"/>
      <c r="N242" s="339"/>
      <c r="O242" s="339"/>
    </row>
    <row r="243" spans="3:15" ht="12.75" customHeight="1">
      <c r="C243" s="339"/>
      <c r="N243" s="339"/>
      <c r="O243" s="339"/>
    </row>
    <row r="244" spans="3:15" ht="12.75" customHeight="1">
      <c r="C244" s="339"/>
      <c r="N244" s="339"/>
      <c r="O244" s="339"/>
    </row>
    <row r="245" spans="3:15" ht="12.75" customHeight="1">
      <c r="C245" s="339"/>
      <c r="N245" s="339"/>
      <c r="O245" s="339"/>
    </row>
    <row r="246" spans="3:15" ht="12.75" customHeight="1">
      <c r="C246" s="339"/>
      <c r="N246" s="339"/>
      <c r="O246" s="339"/>
    </row>
    <row r="247" spans="3:15" ht="12.75" customHeight="1">
      <c r="C247" s="339"/>
      <c r="N247" s="339"/>
      <c r="O247" s="339"/>
    </row>
    <row r="248" spans="3:15" ht="12.75" customHeight="1">
      <c r="C248" s="339"/>
      <c r="N248" s="339"/>
      <c r="O248" s="339"/>
    </row>
    <row r="249" spans="3:15" ht="12.75" customHeight="1">
      <c r="C249" s="339"/>
      <c r="N249" s="339"/>
      <c r="O249" s="339"/>
    </row>
    <row r="250" spans="3:15" ht="12.75" customHeight="1">
      <c r="C250" s="339"/>
      <c r="N250" s="339"/>
      <c r="O250" s="339"/>
    </row>
    <row r="251" spans="3:15" ht="12.75" customHeight="1">
      <c r="C251" s="339"/>
      <c r="N251" s="339"/>
      <c r="O251" s="339"/>
    </row>
    <row r="252" spans="3:15" ht="12.75" customHeight="1">
      <c r="C252" s="339"/>
      <c r="N252" s="339"/>
      <c r="O252" s="339"/>
    </row>
    <row r="253" spans="3:15" ht="12.75" customHeight="1">
      <c r="C253" s="339"/>
      <c r="N253" s="339"/>
      <c r="O253" s="339"/>
    </row>
    <row r="254" spans="3:15" ht="12.75" customHeight="1">
      <c r="C254" s="339"/>
      <c r="N254" s="339"/>
      <c r="O254" s="339"/>
    </row>
    <row r="255" spans="3:15" ht="12.75" customHeight="1">
      <c r="C255" s="339"/>
      <c r="N255" s="339"/>
      <c r="O255" s="339"/>
    </row>
    <row r="256" spans="3:15" ht="12.75" customHeight="1">
      <c r="C256" s="339"/>
      <c r="N256" s="339"/>
      <c r="O256" s="339"/>
    </row>
    <row r="257" spans="3:15" ht="12.75" customHeight="1">
      <c r="C257" s="339"/>
      <c r="N257" s="339"/>
      <c r="O257" s="339"/>
    </row>
    <row r="258" spans="3:15" ht="12.75" customHeight="1">
      <c r="C258" s="339"/>
      <c r="N258" s="339"/>
      <c r="O258" s="339"/>
    </row>
    <row r="259" spans="3:15" ht="12.75" customHeight="1">
      <c r="C259" s="339"/>
      <c r="N259" s="339"/>
      <c r="O259" s="339"/>
    </row>
    <row r="260" spans="3:15" ht="12.75" customHeight="1">
      <c r="C260" s="339"/>
      <c r="N260" s="339"/>
      <c r="O260" s="339"/>
    </row>
    <row r="261" spans="3:15" ht="12.75" customHeight="1">
      <c r="C261" s="339"/>
      <c r="N261" s="339"/>
      <c r="O261" s="339"/>
    </row>
    <row r="262" spans="3:15" ht="12.75" customHeight="1">
      <c r="C262" s="339"/>
      <c r="N262" s="339"/>
      <c r="O262" s="339"/>
    </row>
    <row r="263" spans="3:15" ht="12.75" customHeight="1">
      <c r="C263" s="339"/>
      <c r="N263" s="339"/>
      <c r="O263" s="339"/>
    </row>
    <row r="264" spans="3:15" ht="12.75" customHeight="1">
      <c r="C264" s="339"/>
      <c r="N264" s="339"/>
      <c r="O264" s="339"/>
    </row>
    <row r="265" spans="3:15" ht="12.75" customHeight="1">
      <c r="C265" s="339"/>
      <c r="N265" s="339"/>
      <c r="O265" s="339"/>
    </row>
    <row r="266" spans="3:15" ht="12.75" customHeight="1">
      <c r="C266" s="339"/>
      <c r="N266" s="339"/>
      <c r="O266" s="339"/>
    </row>
    <row r="267" spans="3:15" ht="12.75" customHeight="1">
      <c r="C267" s="339"/>
      <c r="N267" s="339"/>
      <c r="O267" s="339"/>
    </row>
    <row r="268" spans="3:15" ht="12.75" customHeight="1">
      <c r="C268" s="339"/>
      <c r="N268" s="339"/>
      <c r="O268" s="339"/>
    </row>
    <row r="269" spans="3:15" ht="12.75" customHeight="1">
      <c r="C269" s="339"/>
      <c r="N269" s="339"/>
      <c r="O269" s="339"/>
    </row>
    <row r="270" spans="3:15" ht="12.75" customHeight="1">
      <c r="C270" s="339"/>
      <c r="N270" s="339"/>
      <c r="O270" s="339"/>
    </row>
    <row r="271" spans="3:15" ht="12.75" customHeight="1">
      <c r="C271" s="339"/>
      <c r="N271" s="339"/>
      <c r="O271" s="339"/>
    </row>
    <row r="272" spans="3:15" ht="12.75" customHeight="1">
      <c r="C272" s="339"/>
      <c r="N272" s="339"/>
      <c r="O272" s="339"/>
    </row>
    <row r="273" spans="3:15" ht="12.75" customHeight="1">
      <c r="C273" s="339"/>
      <c r="N273" s="339"/>
      <c r="O273" s="339"/>
    </row>
    <row r="274" spans="3:15" ht="12.75" customHeight="1">
      <c r="C274" s="339"/>
      <c r="N274" s="339"/>
      <c r="O274" s="339"/>
    </row>
    <row r="275" spans="3:15" ht="12.75" customHeight="1">
      <c r="C275" s="339"/>
      <c r="N275" s="339"/>
      <c r="O275" s="339"/>
    </row>
    <row r="276" spans="3:15" ht="12.75" customHeight="1">
      <c r="C276" s="339"/>
      <c r="N276" s="339"/>
      <c r="O276" s="339"/>
    </row>
    <row r="277" spans="3:15" ht="12.75" customHeight="1">
      <c r="C277" s="339"/>
      <c r="N277" s="339"/>
      <c r="O277" s="339"/>
    </row>
    <row r="278" spans="3:15" ht="12.75" customHeight="1">
      <c r="C278" s="339"/>
      <c r="N278" s="339"/>
      <c r="O278" s="339"/>
    </row>
    <row r="279" spans="3:15" ht="12.75" customHeight="1">
      <c r="C279" s="339"/>
      <c r="N279" s="339"/>
      <c r="O279" s="339"/>
    </row>
    <row r="280" spans="3:15" ht="12.75" customHeight="1">
      <c r="C280" s="339"/>
      <c r="N280" s="339"/>
      <c r="O280" s="339"/>
    </row>
    <row r="281" spans="3:15" ht="12.75" customHeight="1">
      <c r="C281" s="339"/>
      <c r="N281" s="339"/>
      <c r="O281" s="339"/>
    </row>
    <row r="282" spans="3:15" ht="12.75" customHeight="1">
      <c r="C282" s="339"/>
      <c r="N282" s="339"/>
      <c r="O282" s="339"/>
    </row>
    <row r="283" spans="3:15" ht="12.75" customHeight="1">
      <c r="C283" s="339"/>
      <c r="N283" s="339"/>
      <c r="O283" s="339"/>
    </row>
    <row r="284" spans="3:15" ht="12.75" customHeight="1">
      <c r="C284" s="339"/>
      <c r="N284" s="339"/>
      <c r="O284" s="339"/>
    </row>
    <row r="285" spans="3:15" ht="12.75" customHeight="1">
      <c r="C285" s="339"/>
      <c r="N285" s="339"/>
      <c r="O285" s="339"/>
    </row>
    <row r="286" spans="3:15" ht="12.75" customHeight="1">
      <c r="C286" s="339"/>
      <c r="N286" s="339"/>
      <c r="O286" s="339"/>
    </row>
    <row r="287" spans="3:15" ht="12.75" customHeight="1">
      <c r="C287" s="339"/>
      <c r="N287" s="339"/>
      <c r="O287" s="339"/>
    </row>
    <row r="288" spans="3:15" ht="12.75" customHeight="1">
      <c r="C288" s="339"/>
      <c r="N288" s="339"/>
      <c r="O288" s="339"/>
    </row>
    <row r="289" spans="3:15" ht="12.75" customHeight="1">
      <c r="C289" s="339"/>
      <c r="N289" s="339"/>
      <c r="O289" s="339"/>
    </row>
    <row r="290" spans="3:15" ht="12.75" customHeight="1">
      <c r="C290" s="339"/>
      <c r="N290" s="339"/>
      <c r="O290" s="339"/>
    </row>
    <row r="291" spans="3:15" ht="12.75" customHeight="1">
      <c r="C291" s="339"/>
      <c r="N291" s="339"/>
      <c r="O291" s="339"/>
    </row>
    <row r="292" spans="3:15" ht="12.75" customHeight="1">
      <c r="C292" s="339"/>
      <c r="N292" s="339"/>
      <c r="O292" s="339"/>
    </row>
    <row r="293" spans="3:15" ht="12.75" customHeight="1">
      <c r="C293" s="339"/>
      <c r="N293" s="339"/>
      <c r="O293" s="339"/>
    </row>
    <row r="294" spans="3:15" ht="12.75" customHeight="1">
      <c r="C294" s="339"/>
      <c r="N294" s="339"/>
      <c r="O294" s="339"/>
    </row>
    <row r="295" spans="3:15" ht="12.75" customHeight="1">
      <c r="C295" s="339"/>
      <c r="N295" s="339"/>
      <c r="O295" s="339"/>
    </row>
    <row r="296" spans="3:15" ht="12.75" customHeight="1">
      <c r="C296" s="339"/>
      <c r="N296" s="339"/>
      <c r="O296" s="339"/>
    </row>
    <row r="297" spans="3:15" ht="12.75" customHeight="1">
      <c r="C297" s="339"/>
      <c r="N297" s="339"/>
      <c r="O297" s="339"/>
    </row>
    <row r="298" spans="3:15" ht="12.75" customHeight="1">
      <c r="C298" s="339"/>
      <c r="N298" s="339"/>
      <c r="O298" s="339"/>
    </row>
    <row r="299" spans="3:15" ht="12.75" customHeight="1">
      <c r="C299" s="339"/>
      <c r="N299" s="339"/>
      <c r="O299" s="339"/>
    </row>
    <row r="300" spans="3:15" ht="12.75" customHeight="1">
      <c r="C300" s="339"/>
      <c r="N300" s="339"/>
      <c r="O300" s="339"/>
    </row>
    <row r="301" spans="3:15" ht="12.75" customHeight="1">
      <c r="C301" s="339"/>
      <c r="N301" s="339"/>
      <c r="O301" s="339"/>
    </row>
    <row r="302" spans="3:15" ht="12.75" customHeight="1">
      <c r="C302" s="339"/>
      <c r="N302" s="339"/>
      <c r="O302" s="339"/>
    </row>
    <row r="303" spans="3:15" ht="12.75" customHeight="1">
      <c r="C303" s="339"/>
      <c r="N303" s="339"/>
      <c r="O303" s="339"/>
    </row>
    <row r="304" spans="3:15" ht="12.75" customHeight="1">
      <c r="C304" s="339"/>
      <c r="N304" s="339"/>
      <c r="O304" s="339"/>
    </row>
    <row r="305" spans="3:15" ht="12.75" customHeight="1">
      <c r="C305" s="339"/>
      <c r="N305" s="339"/>
      <c r="O305" s="339"/>
    </row>
    <row r="306" spans="3:15" ht="12.75" customHeight="1">
      <c r="C306" s="339"/>
      <c r="N306" s="339"/>
      <c r="O306" s="339"/>
    </row>
    <row r="307" spans="3:15" ht="12.75" customHeight="1">
      <c r="C307" s="339"/>
      <c r="N307" s="339"/>
      <c r="O307" s="339"/>
    </row>
    <row r="308" spans="3:15" ht="12.75" customHeight="1">
      <c r="C308" s="339"/>
      <c r="N308" s="339"/>
      <c r="O308" s="339"/>
    </row>
    <row r="309" spans="3:15" ht="12.75" customHeight="1">
      <c r="C309" s="339"/>
      <c r="N309" s="339"/>
      <c r="O309" s="339"/>
    </row>
    <row r="310" spans="3:15" ht="12.75" customHeight="1">
      <c r="C310" s="339"/>
      <c r="N310" s="339"/>
      <c r="O310" s="339"/>
    </row>
    <row r="311" spans="3:15" ht="12.75" customHeight="1">
      <c r="C311" s="339"/>
      <c r="N311" s="339"/>
      <c r="O311" s="339"/>
    </row>
    <row r="312" spans="3:15" ht="12.75" customHeight="1">
      <c r="C312" s="339"/>
      <c r="N312" s="339"/>
      <c r="O312" s="339"/>
    </row>
    <row r="313" spans="3:15" ht="12.75" customHeight="1">
      <c r="C313" s="339"/>
      <c r="N313" s="339"/>
      <c r="O313" s="339"/>
    </row>
    <row r="314" spans="3:15" ht="12.75" customHeight="1">
      <c r="C314" s="339"/>
      <c r="N314" s="339"/>
      <c r="O314" s="339"/>
    </row>
    <row r="315" spans="3:15" ht="12.75" customHeight="1">
      <c r="C315" s="339"/>
      <c r="N315" s="339"/>
      <c r="O315" s="339"/>
    </row>
    <row r="316" spans="3:15" ht="12.75" customHeight="1">
      <c r="C316" s="339"/>
      <c r="N316" s="339"/>
      <c r="O316" s="339"/>
    </row>
    <row r="317" spans="3:15" ht="12.75" customHeight="1">
      <c r="C317" s="339"/>
      <c r="N317" s="339"/>
      <c r="O317" s="339"/>
    </row>
    <row r="318" spans="3:15" ht="12.75" customHeight="1">
      <c r="C318" s="339"/>
      <c r="N318" s="339"/>
      <c r="O318" s="339"/>
    </row>
    <row r="319" spans="3:15" ht="12.75" customHeight="1">
      <c r="C319" s="339"/>
      <c r="N319" s="339"/>
      <c r="O319" s="339"/>
    </row>
    <row r="320" spans="3:15" ht="12.75" customHeight="1">
      <c r="C320" s="339"/>
      <c r="N320" s="339"/>
      <c r="O320" s="339"/>
    </row>
    <row r="321" spans="3:15" ht="12.75" customHeight="1">
      <c r="C321" s="339"/>
      <c r="N321" s="339"/>
      <c r="O321" s="339"/>
    </row>
    <row r="322" spans="3:15" ht="12.75" customHeight="1">
      <c r="C322" s="339"/>
      <c r="N322" s="339"/>
      <c r="O322" s="339"/>
    </row>
    <row r="323" spans="3:15" ht="12.75" customHeight="1">
      <c r="C323" s="339"/>
      <c r="N323" s="339"/>
      <c r="O323" s="339"/>
    </row>
    <row r="324" spans="3:15" ht="12.75" customHeight="1">
      <c r="C324" s="339"/>
      <c r="N324" s="339"/>
      <c r="O324" s="339"/>
    </row>
    <row r="325" spans="3:15" ht="12.75" customHeight="1">
      <c r="C325" s="339"/>
      <c r="N325" s="339"/>
      <c r="O325" s="339"/>
    </row>
    <row r="326" spans="3:15" ht="12.75" customHeight="1">
      <c r="C326" s="339"/>
      <c r="N326" s="339"/>
      <c r="O326" s="339"/>
    </row>
    <row r="327" spans="3:15" ht="12.75" customHeight="1">
      <c r="C327" s="339"/>
      <c r="N327" s="339"/>
      <c r="O327" s="339"/>
    </row>
    <row r="328" spans="3:15" ht="12.75" customHeight="1">
      <c r="C328" s="339"/>
      <c r="N328" s="339"/>
      <c r="O328" s="339"/>
    </row>
    <row r="329" spans="3:15" ht="12.75" customHeight="1">
      <c r="C329" s="339"/>
      <c r="N329" s="339"/>
      <c r="O329" s="339"/>
    </row>
    <row r="330" spans="3:15" ht="12.75" customHeight="1">
      <c r="C330" s="339"/>
      <c r="N330" s="339"/>
      <c r="O330" s="339"/>
    </row>
    <row r="331" spans="3:15" ht="12.75" customHeight="1">
      <c r="C331" s="339"/>
      <c r="N331" s="339"/>
      <c r="O331" s="339"/>
    </row>
    <row r="332" spans="3:15" ht="12.75" customHeight="1">
      <c r="C332" s="339"/>
      <c r="N332" s="339"/>
      <c r="O332" s="339"/>
    </row>
    <row r="333" spans="3:15" ht="12.75" customHeight="1">
      <c r="C333" s="339"/>
      <c r="N333" s="339"/>
      <c r="O333" s="339"/>
    </row>
    <row r="334" spans="3:15" ht="12.75" customHeight="1">
      <c r="C334" s="339"/>
      <c r="N334" s="339"/>
      <c r="O334" s="339"/>
    </row>
    <row r="335" spans="3:15" ht="12.75" customHeight="1">
      <c r="C335" s="339"/>
      <c r="N335" s="339"/>
      <c r="O335" s="339"/>
    </row>
    <row r="336" spans="3:15" ht="12.75" customHeight="1">
      <c r="C336" s="339"/>
      <c r="N336" s="339"/>
      <c r="O336" s="339"/>
    </row>
    <row r="337" spans="3:15" ht="12.75" customHeight="1">
      <c r="C337" s="339"/>
      <c r="N337" s="339"/>
      <c r="O337" s="339"/>
    </row>
    <row r="338" spans="3:15" ht="12.75" customHeight="1">
      <c r="C338" s="339"/>
      <c r="N338" s="339"/>
      <c r="O338" s="339"/>
    </row>
    <row r="339" spans="3:15" ht="12.75" customHeight="1">
      <c r="C339" s="339"/>
      <c r="N339" s="339"/>
      <c r="O339" s="339"/>
    </row>
    <row r="340" spans="3:15" ht="12.75" customHeight="1">
      <c r="C340" s="339"/>
      <c r="N340" s="339"/>
      <c r="O340" s="339"/>
    </row>
    <row r="341" spans="3:15" ht="12.75" customHeight="1">
      <c r="C341" s="339"/>
      <c r="N341" s="339"/>
      <c r="O341" s="339"/>
    </row>
    <row r="342" spans="3:15" ht="12.75" customHeight="1">
      <c r="C342" s="339"/>
      <c r="N342" s="339"/>
      <c r="O342" s="339"/>
    </row>
    <row r="343" spans="3:15" ht="12.75" customHeight="1">
      <c r="C343" s="339"/>
      <c r="N343" s="339"/>
      <c r="O343" s="339"/>
    </row>
    <row r="344" spans="3:15" ht="12.75" customHeight="1">
      <c r="C344" s="339"/>
      <c r="N344" s="339"/>
      <c r="O344" s="339"/>
    </row>
    <row r="345" spans="3:15" ht="12.75" customHeight="1">
      <c r="C345" s="339"/>
      <c r="N345" s="339"/>
      <c r="O345" s="339"/>
    </row>
    <row r="346" spans="3:15" ht="12.75" customHeight="1">
      <c r="C346" s="339"/>
      <c r="N346" s="339"/>
      <c r="O346" s="339"/>
    </row>
    <row r="347" spans="3:15" ht="12.75" customHeight="1">
      <c r="C347" s="339"/>
      <c r="N347" s="339"/>
      <c r="O347" s="339"/>
    </row>
    <row r="348" spans="3:15" ht="12.75" customHeight="1">
      <c r="C348" s="339"/>
      <c r="N348" s="339"/>
      <c r="O348" s="339"/>
    </row>
    <row r="349" spans="3:15" ht="12.75" customHeight="1">
      <c r="C349" s="339"/>
      <c r="N349" s="339"/>
      <c r="O349" s="339"/>
    </row>
    <row r="350" spans="3:15" ht="12.75" customHeight="1">
      <c r="C350" s="339"/>
      <c r="N350" s="339"/>
      <c r="O350" s="339"/>
    </row>
    <row r="351" spans="3:15" ht="12.75" customHeight="1">
      <c r="C351" s="339"/>
      <c r="N351" s="339"/>
      <c r="O351" s="339"/>
    </row>
    <row r="352" spans="3:15" ht="12.75" customHeight="1">
      <c r="C352" s="339"/>
      <c r="N352" s="339"/>
      <c r="O352" s="339"/>
    </row>
    <row r="353" spans="3:15" ht="12.75" customHeight="1">
      <c r="C353" s="339"/>
      <c r="N353" s="339"/>
      <c r="O353" s="339"/>
    </row>
    <row r="354" spans="3:15" ht="12.75" customHeight="1">
      <c r="C354" s="339"/>
      <c r="N354" s="339"/>
      <c r="O354" s="339"/>
    </row>
    <row r="355" spans="3:15" ht="12.75" customHeight="1">
      <c r="C355" s="339"/>
      <c r="N355" s="339"/>
      <c r="O355" s="339"/>
    </row>
    <row r="356" spans="3:15" ht="12.75" customHeight="1">
      <c r="C356" s="339"/>
      <c r="N356" s="339"/>
      <c r="O356" s="339"/>
    </row>
    <row r="357" spans="3:15" ht="12.75" customHeight="1">
      <c r="C357" s="339"/>
      <c r="N357" s="339"/>
      <c r="O357" s="339"/>
    </row>
    <row r="358" spans="3:15" ht="12.75" customHeight="1">
      <c r="C358" s="339"/>
      <c r="N358" s="339"/>
      <c r="O358" s="339"/>
    </row>
    <row r="359" spans="3:15" ht="12.75" customHeight="1">
      <c r="C359" s="339"/>
      <c r="N359" s="339"/>
      <c r="O359" s="339"/>
    </row>
    <row r="360" spans="3:15" ht="12.75" customHeight="1">
      <c r="C360" s="339"/>
      <c r="N360" s="339"/>
      <c r="O360" s="339"/>
    </row>
    <row r="361" spans="3:15" ht="12.75" customHeight="1">
      <c r="C361" s="339"/>
      <c r="N361" s="339"/>
      <c r="O361" s="339"/>
    </row>
    <row r="362" spans="3:15" ht="12.75" customHeight="1">
      <c r="C362" s="339"/>
      <c r="N362" s="339"/>
      <c r="O362" s="339"/>
    </row>
    <row r="363" spans="3:15" ht="12.75" customHeight="1">
      <c r="C363" s="339"/>
      <c r="N363" s="339"/>
      <c r="O363" s="339"/>
    </row>
    <row r="364" spans="3:15" ht="12.75" customHeight="1">
      <c r="C364" s="339"/>
      <c r="N364" s="339"/>
      <c r="O364" s="339"/>
    </row>
    <row r="365" spans="3:15" ht="12.75" customHeight="1">
      <c r="C365" s="339"/>
      <c r="N365" s="339"/>
      <c r="O365" s="339"/>
    </row>
    <row r="366" spans="3:15" ht="12.75" customHeight="1">
      <c r="C366" s="339"/>
      <c r="N366" s="339"/>
      <c r="O366" s="339"/>
    </row>
    <row r="367" spans="3:15" ht="12.75" customHeight="1">
      <c r="C367" s="339"/>
      <c r="N367" s="339"/>
      <c r="O367" s="339"/>
    </row>
    <row r="368" spans="3:15" ht="12.75" customHeight="1">
      <c r="C368" s="339"/>
      <c r="N368" s="339"/>
      <c r="O368" s="339"/>
    </row>
    <row r="369" spans="3:15" ht="12.75" customHeight="1">
      <c r="C369" s="339"/>
      <c r="N369" s="339"/>
      <c r="O369" s="339"/>
    </row>
    <row r="370" spans="3:15" ht="12.75" customHeight="1">
      <c r="C370" s="339"/>
      <c r="N370" s="339"/>
      <c r="O370" s="339"/>
    </row>
    <row r="371" spans="3:15" ht="12.75" customHeight="1">
      <c r="C371" s="339"/>
      <c r="N371" s="339"/>
      <c r="O371" s="339"/>
    </row>
    <row r="372" spans="3:15" ht="12.75" customHeight="1">
      <c r="C372" s="339"/>
      <c r="N372" s="339"/>
      <c r="O372" s="339"/>
    </row>
    <row r="373" spans="3:15" ht="12.75" customHeight="1">
      <c r="C373" s="339"/>
      <c r="N373" s="339"/>
      <c r="O373" s="339"/>
    </row>
    <row r="374" spans="3:15" ht="12.75" customHeight="1">
      <c r="C374" s="339"/>
      <c r="N374" s="339"/>
      <c r="O374" s="339"/>
    </row>
    <row r="375" spans="3:15" ht="12.75" customHeight="1">
      <c r="C375" s="339"/>
      <c r="N375" s="339"/>
      <c r="O375" s="339"/>
    </row>
    <row r="376" spans="3:15" ht="12.75" customHeight="1">
      <c r="C376" s="339"/>
      <c r="N376" s="339"/>
      <c r="O376" s="339"/>
    </row>
    <row r="377" spans="3:15" ht="12.75" customHeight="1">
      <c r="C377" s="339"/>
      <c r="N377" s="339"/>
      <c r="O377" s="339"/>
    </row>
    <row r="378" spans="3:15" ht="12.75" customHeight="1">
      <c r="C378" s="339"/>
      <c r="N378" s="339"/>
      <c r="O378" s="339"/>
    </row>
    <row r="379" spans="3:15" ht="12.75" customHeight="1">
      <c r="C379" s="339"/>
      <c r="N379" s="339"/>
      <c r="O379" s="339"/>
    </row>
    <row r="380" spans="3:15" ht="12.75" customHeight="1">
      <c r="C380" s="339"/>
      <c r="N380" s="339"/>
      <c r="O380" s="339"/>
    </row>
    <row r="381" spans="3:15" ht="12.75" customHeight="1">
      <c r="C381" s="339"/>
      <c r="N381" s="339"/>
      <c r="O381" s="339"/>
    </row>
    <row r="382" spans="3:15" ht="12.75" customHeight="1">
      <c r="C382" s="339"/>
      <c r="N382" s="339"/>
      <c r="O382" s="339"/>
    </row>
    <row r="383" spans="3:15" ht="12.75" customHeight="1">
      <c r="C383" s="339"/>
      <c r="N383" s="339"/>
      <c r="O383" s="339"/>
    </row>
    <row r="384" spans="3:15" ht="12.75" customHeight="1">
      <c r="C384" s="339"/>
      <c r="N384" s="339"/>
      <c r="O384" s="339"/>
    </row>
    <row r="385" spans="3:15" ht="12.75" customHeight="1">
      <c r="C385" s="339"/>
      <c r="N385" s="339"/>
      <c r="O385" s="339"/>
    </row>
    <row r="386" spans="3:15" ht="12.75" customHeight="1">
      <c r="C386" s="339"/>
      <c r="N386" s="339"/>
      <c r="O386" s="339"/>
    </row>
    <row r="387" spans="3:15" ht="12.75" customHeight="1">
      <c r="C387" s="339"/>
      <c r="N387" s="339"/>
      <c r="O387" s="339"/>
    </row>
    <row r="388" spans="3:15" ht="12.75" customHeight="1">
      <c r="C388" s="339"/>
      <c r="N388" s="339"/>
      <c r="O388" s="339"/>
    </row>
    <row r="389" spans="3:15" ht="12.75" customHeight="1">
      <c r="C389" s="339"/>
      <c r="N389" s="339"/>
      <c r="O389" s="339"/>
    </row>
    <row r="390" spans="3:15" ht="12.75" customHeight="1">
      <c r="C390" s="339"/>
      <c r="N390" s="339"/>
      <c r="O390" s="339"/>
    </row>
    <row r="391" spans="3:15" ht="12.75" customHeight="1">
      <c r="C391" s="339"/>
      <c r="N391" s="339"/>
      <c r="O391" s="339"/>
    </row>
    <row r="392" spans="3:15" ht="12.75" customHeight="1">
      <c r="C392" s="339"/>
      <c r="N392" s="339"/>
      <c r="O392" s="339"/>
    </row>
    <row r="393" spans="3:15" ht="12.75" customHeight="1">
      <c r="C393" s="339"/>
      <c r="N393" s="339"/>
      <c r="O393" s="339"/>
    </row>
    <row r="394" spans="3:15" ht="12.75" customHeight="1">
      <c r="C394" s="339"/>
      <c r="N394" s="339"/>
      <c r="O394" s="339"/>
    </row>
    <row r="395" spans="3:15" ht="12.75" customHeight="1">
      <c r="C395" s="339"/>
      <c r="N395" s="339"/>
      <c r="O395" s="339"/>
    </row>
    <row r="396" spans="3:15" ht="12.75" customHeight="1">
      <c r="C396" s="339"/>
      <c r="N396" s="339"/>
      <c r="O396" s="339"/>
    </row>
    <row r="397" spans="3:15" ht="12.75" customHeight="1">
      <c r="C397" s="339"/>
      <c r="N397" s="339"/>
      <c r="O397" s="339"/>
    </row>
    <row r="398" spans="3:15" ht="12.75" customHeight="1">
      <c r="C398" s="339"/>
      <c r="N398" s="339"/>
      <c r="O398" s="339"/>
    </row>
    <row r="399" spans="3:15" ht="12.75" customHeight="1">
      <c r="C399" s="339"/>
      <c r="N399" s="339"/>
      <c r="O399" s="339"/>
    </row>
    <row r="400" spans="3:15" ht="12.75" customHeight="1">
      <c r="C400" s="339"/>
      <c r="N400" s="339"/>
      <c r="O400" s="339"/>
    </row>
    <row r="401" spans="3:15" ht="12.75" customHeight="1">
      <c r="C401" s="339"/>
      <c r="N401" s="339"/>
      <c r="O401" s="339"/>
    </row>
    <row r="402" spans="3:15" ht="12.75" customHeight="1">
      <c r="C402" s="339"/>
      <c r="N402" s="339"/>
      <c r="O402" s="339"/>
    </row>
    <row r="403" spans="3:15" ht="12.75" customHeight="1">
      <c r="C403" s="339"/>
      <c r="N403" s="339"/>
      <c r="O403" s="339"/>
    </row>
    <row r="404" spans="3:15" ht="12.75" customHeight="1">
      <c r="C404" s="339"/>
      <c r="N404" s="339"/>
      <c r="O404" s="339"/>
    </row>
    <row r="405" spans="3:15" ht="12.75" customHeight="1">
      <c r="C405" s="339"/>
      <c r="N405" s="339"/>
      <c r="O405" s="339"/>
    </row>
    <row r="406" spans="3:15" ht="12.75" customHeight="1">
      <c r="C406" s="339"/>
      <c r="N406" s="339"/>
      <c r="O406" s="339"/>
    </row>
    <row r="407" spans="3:15" ht="12.75" customHeight="1">
      <c r="C407" s="339"/>
      <c r="N407" s="339"/>
      <c r="O407" s="339"/>
    </row>
    <row r="408" spans="3:15" ht="12.75" customHeight="1">
      <c r="C408" s="339"/>
      <c r="N408" s="339"/>
      <c r="O408" s="339"/>
    </row>
    <row r="409" spans="3:15" ht="12.75" customHeight="1">
      <c r="C409" s="339"/>
      <c r="N409" s="339"/>
      <c r="O409" s="339"/>
    </row>
    <row r="410" spans="3:15" ht="12.75" customHeight="1">
      <c r="C410" s="339"/>
      <c r="N410" s="339"/>
      <c r="O410" s="339"/>
    </row>
    <row r="411" spans="3:15" ht="12.75" customHeight="1">
      <c r="C411" s="339"/>
      <c r="N411" s="339"/>
      <c r="O411" s="339"/>
    </row>
    <row r="412" spans="3:15" ht="12.75" customHeight="1">
      <c r="C412" s="339"/>
      <c r="N412" s="339"/>
      <c r="O412" s="339"/>
    </row>
    <row r="413" spans="3:15" ht="12.75" customHeight="1">
      <c r="C413" s="339"/>
      <c r="N413" s="339"/>
      <c r="O413" s="339"/>
    </row>
    <row r="414" spans="3:15" ht="12.75" customHeight="1">
      <c r="C414" s="339"/>
      <c r="N414" s="339"/>
      <c r="O414" s="339"/>
    </row>
    <row r="415" spans="3:15" ht="12.75" customHeight="1">
      <c r="C415" s="339"/>
      <c r="N415" s="339"/>
      <c r="O415" s="339"/>
    </row>
    <row r="416" spans="3:15" ht="12.75" customHeight="1">
      <c r="C416" s="339"/>
      <c r="N416" s="339"/>
      <c r="O416" s="339"/>
    </row>
    <row r="417" spans="3:15" ht="12.75" customHeight="1">
      <c r="C417" s="339"/>
      <c r="N417" s="339"/>
      <c r="O417" s="339"/>
    </row>
    <row r="418" spans="3:15" ht="12.75" customHeight="1">
      <c r="C418" s="339"/>
      <c r="N418" s="339"/>
      <c r="O418" s="339"/>
    </row>
    <row r="419" spans="3:15" ht="12.75" customHeight="1">
      <c r="C419" s="339"/>
      <c r="N419" s="339"/>
      <c r="O419" s="339"/>
    </row>
    <row r="420" spans="3:15" ht="12.75" customHeight="1">
      <c r="C420" s="339"/>
      <c r="N420" s="339"/>
      <c r="O420" s="339"/>
    </row>
    <row r="421" spans="3:15" ht="12.75" customHeight="1">
      <c r="C421" s="339"/>
      <c r="N421" s="339"/>
      <c r="O421" s="339"/>
    </row>
    <row r="422" spans="3:15" ht="12.75" customHeight="1">
      <c r="C422" s="339"/>
      <c r="N422" s="339"/>
      <c r="O422" s="339"/>
    </row>
    <row r="423" spans="3:15" ht="12.75" customHeight="1">
      <c r="C423" s="339"/>
      <c r="N423" s="339"/>
      <c r="O423" s="339"/>
    </row>
    <row r="424" spans="3:15" ht="12.75" customHeight="1">
      <c r="C424" s="339"/>
      <c r="N424" s="339"/>
      <c r="O424" s="339"/>
    </row>
    <row r="425" spans="3:15" ht="12.75" customHeight="1">
      <c r="C425" s="339"/>
      <c r="N425" s="339"/>
      <c r="O425" s="339"/>
    </row>
    <row r="426" spans="3:15" ht="12.75" customHeight="1">
      <c r="C426" s="339"/>
      <c r="N426" s="339"/>
      <c r="O426" s="339"/>
    </row>
    <row r="427" spans="3:15" ht="12.75" customHeight="1">
      <c r="C427" s="339"/>
      <c r="N427" s="339"/>
      <c r="O427" s="339"/>
    </row>
    <row r="428" spans="3:15" ht="12.75" customHeight="1">
      <c r="C428" s="339"/>
      <c r="N428" s="339"/>
      <c r="O428" s="339"/>
    </row>
    <row r="429" spans="3:15" ht="12.75" customHeight="1">
      <c r="C429" s="339"/>
      <c r="N429" s="339"/>
      <c r="O429" s="339"/>
    </row>
    <row r="430" spans="3:15" ht="12.75" customHeight="1">
      <c r="C430" s="339"/>
      <c r="N430" s="339"/>
      <c r="O430" s="339"/>
    </row>
    <row r="431" spans="3:15" ht="12.75" customHeight="1">
      <c r="C431" s="339"/>
      <c r="N431" s="339"/>
      <c r="O431" s="339"/>
    </row>
    <row r="432" spans="3:15" ht="12.75" customHeight="1">
      <c r="C432" s="339"/>
      <c r="N432" s="339"/>
      <c r="O432" s="339"/>
    </row>
    <row r="433" spans="3:15" ht="12.75" customHeight="1">
      <c r="C433" s="339"/>
      <c r="N433" s="339"/>
      <c r="O433" s="339"/>
    </row>
    <row r="434" spans="3:15" ht="12.75" customHeight="1">
      <c r="C434" s="339"/>
      <c r="N434" s="339"/>
      <c r="O434" s="339"/>
    </row>
    <row r="435" spans="3:15" ht="12.75" customHeight="1">
      <c r="C435" s="339"/>
      <c r="N435" s="339"/>
      <c r="O435" s="339"/>
    </row>
    <row r="436" spans="3:15" ht="12.75" customHeight="1">
      <c r="C436" s="339"/>
      <c r="N436" s="339"/>
      <c r="O436" s="339"/>
    </row>
    <row r="437" spans="3:15" ht="12.75" customHeight="1">
      <c r="C437" s="339"/>
      <c r="N437" s="339"/>
      <c r="O437" s="339"/>
    </row>
    <row r="438" spans="3:15" ht="12.75" customHeight="1">
      <c r="C438" s="339"/>
      <c r="N438" s="339"/>
      <c r="O438" s="339"/>
    </row>
    <row r="439" spans="3:15" ht="12.75" customHeight="1">
      <c r="C439" s="339"/>
      <c r="N439" s="339"/>
      <c r="O439" s="339"/>
    </row>
    <row r="440" spans="3:15" ht="12.75" customHeight="1">
      <c r="C440" s="339"/>
      <c r="N440" s="339"/>
      <c r="O440" s="339"/>
    </row>
    <row r="441" spans="3:15" ht="12.75" customHeight="1">
      <c r="C441" s="339"/>
      <c r="N441" s="339"/>
      <c r="O441" s="339"/>
    </row>
    <row r="442" spans="3:15" ht="12.75" customHeight="1">
      <c r="C442" s="339"/>
      <c r="N442" s="339"/>
      <c r="O442" s="339"/>
    </row>
    <row r="443" spans="3:15" ht="12.75" customHeight="1">
      <c r="C443" s="339"/>
      <c r="N443" s="339"/>
      <c r="O443" s="339"/>
    </row>
    <row r="444" spans="3:15" ht="12.75" customHeight="1">
      <c r="C444" s="339"/>
      <c r="N444" s="339"/>
      <c r="O444" s="339"/>
    </row>
    <row r="445" spans="3:15" ht="12.75" customHeight="1">
      <c r="C445" s="339"/>
      <c r="N445" s="339"/>
      <c r="O445" s="339"/>
    </row>
    <row r="446" spans="3:15" ht="12.75" customHeight="1">
      <c r="C446" s="339"/>
      <c r="N446" s="339"/>
      <c r="O446" s="339"/>
    </row>
    <row r="447" spans="3:15" ht="12.75" customHeight="1">
      <c r="C447" s="339"/>
      <c r="N447" s="339"/>
      <c r="O447" s="339"/>
    </row>
    <row r="448" spans="3:15" ht="12.75" customHeight="1">
      <c r="C448" s="339"/>
      <c r="N448" s="339"/>
      <c r="O448" s="339"/>
    </row>
    <row r="449" spans="3:15" ht="12.75" customHeight="1">
      <c r="C449" s="339"/>
      <c r="N449" s="339"/>
      <c r="O449" s="339"/>
    </row>
    <row r="450" spans="3:15" ht="12.75" customHeight="1">
      <c r="C450" s="339"/>
      <c r="N450" s="339"/>
      <c r="O450" s="339"/>
    </row>
    <row r="451" spans="3:15" ht="12.75" customHeight="1">
      <c r="C451" s="339"/>
      <c r="N451" s="339"/>
      <c r="O451" s="339"/>
    </row>
    <row r="452" spans="3:15" ht="12.75" customHeight="1">
      <c r="C452" s="339"/>
      <c r="N452" s="339"/>
      <c r="O452" s="339"/>
    </row>
    <row r="453" spans="3:15" ht="12.75" customHeight="1">
      <c r="C453" s="339"/>
      <c r="N453" s="339"/>
      <c r="O453" s="339"/>
    </row>
    <row r="454" spans="3:15" ht="12.75" customHeight="1">
      <c r="C454" s="339"/>
      <c r="N454" s="339"/>
      <c r="O454" s="339"/>
    </row>
    <row r="455" spans="3:15" ht="12.75" customHeight="1">
      <c r="C455" s="339"/>
      <c r="N455" s="339"/>
      <c r="O455" s="339"/>
    </row>
    <row r="456" spans="3:15" ht="12.75" customHeight="1">
      <c r="C456" s="339"/>
      <c r="N456" s="339"/>
      <c r="O456" s="339"/>
    </row>
    <row r="457" spans="3:15" ht="12.75" customHeight="1">
      <c r="C457" s="339"/>
      <c r="N457" s="339"/>
      <c r="O457" s="339"/>
    </row>
    <row r="458" spans="3:15" ht="12.75" customHeight="1">
      <c r="C458" s="339"/>
      <c r="N458" s="339"/>
      <c r="O458" s="339"/>
    </row>
    <row r="459" spans="3:15" ht="12.75" customHeight="1">
      <c r="C459" s="339"/>
      <c r="N459" s="339"/>
      <c r="O459" s="339"/>
    </row>
    <row r="460" spans="3:15" ht="12.75" customHeight="1">
      <c r="C460" s="339"/>
      <c r="N460" s="339"/>
      <c r="O460" s="339"/>
    </row>
    <row r="461" spans="3:15" ht="12.75" customHeight="1">
      <c r="C461" s="339"/>
      <c r="N461" s="339"/>
      <c r="O461" s="339"/>
    </row>
    <row r="462" spans="3:15" ht="12.75" customHeight="1">
      <c r="C462" s="339"/>
      <c r="N462" s="339"/>
      <c r="O462" s="339"/>
    </row>
    <row r="463" spans="3:15" ht="12.75" customHeight="1">
      <c r="C463" s="339"/>
      <c r="N463" s="339"/>
      <c r="O463" s="339"/>
    </row>
    <row r="464" spans="3:15" ht="12.75" customHeight="1">
      <c r="C464" s="339"/>
      <c r="N464" s="339"/>
      <c r="O464" s="339"/>
    </row>
    <row r="465" spans="3:15" ht="12.75" customHeight="1">
      <c r="C465" s="339"/>
      <c r="N465" s="339"/>
      <c r="O465" s="339"/>
    </row>
    <row r="466" spans="3:15" ht="12.75" customHeight="1">
      <c r="C466" s="339"/>
      <c r="N466" s="339"/>
      <c r="O466" s="339"/>
    </row>
    <row r="467" spans="3:15" ht="12.75" customHeight="1">
      <c r="C467" s="339"/>
      <c r="N467" s="339"/>
      <c r="O467" s="339"/>
    </row>
    <row r="468" spans="3:15" ht="12.75" customHeight="1">
      <c r="C468" s="339"/>
      <c r="N468" s="339"/>
      <c r="O468" s="339"/>
    </row>
    <row r="469" spans="3:15" ht="12.75" customHeight="1">
      <c r="C469" s="339"/>
      <c r="N469" s="339"/>
      <c r="O469" s="339"/>
    </row>
    <row r="470" spans="3:15" ht="12.75" customHeight="1">
      <c r="C470" s="339"/>
      <c r="N470" s="339"/>
      <c r="O470" s="339"/>
    </row>
    <row r="471" spans="3:15" ht="12.75" customHeight="1">
      <c r="C471" s="339"/>
      <c r="N471" s="339"/>
      <c r="O471" s="339"/>
    </row>
    <row r="472" spans="3:15" ht="12.75" customHeight="1">
      <c r="C472" s="339"/>
      <c r="N472" s="339"/>
      <c r="O472" s="339"/>
    </row>
    <row r="473" spans="3:15" ht="12.75" customHeight="1">
      <c r="C473" s="339"/>
      <c r="N473" s="339"/>
      <c r="O473" s="339"/>
    </row>
    <row r="474" spans="3:15" ht="12.75" customHeight="1">
      <c r="C474" s="339"/>
      <c r="N474" s="339"/>
      <c r="O474" s="339"/>
    </row>
    <row r="475" spans="3:15" ht="12.75" customHeight="1">
      <c r="C475" s="339"/>
      <c r="N475" s="339"/>
      <c r="O475" s="339"/>
    </row>
    <row r="476" spans="3:15" ht="12.75" customHeight="1">
      <c r="C476" s="339"/>
      <c r="N476" s="339"/>
      <c r="O476" s="339"/>
    </row>
    <row r="477" spans="3:15" ht="12.75" customHeight="1">
      <c r="C477" s="339"/>
      <c r="N477" s="339"/>
      <c r="O477" s="339"/>
    </row>
    <row r="478" spans="3:15" ht="12.75" customHeight="1">
      <c r="C478" s="339"/>
      <c r="N478" s="339"/>
      <c r="O478" s="339"/>
    </row>
    <row r="479" spans="3:15" ht="12.75" customHeight="1">
      <c r="C479" s="339"/>
      <c r="N479" s="339"/>
      <c r="O479" s="339"/>
    </row>
    <row r="480" spans="3:15" ht="12.75" customHeight="1">
      <c r="C480" s="339"/>
      <c r="N480" s="339"/>
      <c r="O480" s="339"/>
    </row>
    <row r="481" spans="3:15" ht="12.75" customHeight="1">
      <c r="C481" s="339"/>
      <c r="N481" s="339"/>
      <c r="O481" s="339"/>
    </row>
    <row r="482" spans="3:15" ht="12.75" customHeight="1">
      <c r="C482" s="339"/>
      <c r="N482" s="339"/>
      <c r="O482" s="339"/>
    </row>
    <row r="483" spans="3:15" ht="12.75" customHeight="1">
      <c r="C483" s="339"/>
      <c r="N483" s="339"/>
      <c r="O483" s="339"/>
    </row>
    <row r="484" spans="3:15" ht="12.75" customHeight="1">
      <c r="C484" s="339"/>
      <c r="N484" s="339"/>
      <c r="O484" s="339"/>
    </row>
    <row r="485" spans="3:15" ht="12.75" customHeight="1">
      <c r="C485" s="339"/>
      <c r="N485" s="339"/>
      <c r="O485" s="339"/>
    </row>
    <row r="486" spans="3:15" ht="12.75" customHeight="1">
      <c r="C486" s="339"/>
      <c r="N486" s="339"/>
      <c r="O486" s="339"/>
    </row>
    <row r="487" spans="3:15" ht="12.75" customHeight="1">
      <c r="C487" s="339"/>
      <c r="N487" s="339"/>
      <c r="O487" s="339"/>
    </row>
    <row r="488" spans="3:15" ht="12.75" customHeight="1">
      <c r="C488" s="339"/>
      <c r="N488" s="339"/>
      <c r="O488" s="339"/>
    </row>
    <row r="489" spans="3:15" ht="12.75" customHeight="1">
      <c r="C489" s="339"/>
      <c r="N489" s="339"/>
      <c r="O489" s="339"/>
    </row>
    <row r="490" spans="3:15" ht="12.75" customHeight="1">
      <c r="C490" s="339"/>
      <c r="N490" s="339"/>
      <c r="O490" s="339"/>
    </row>
    <row r="491" spans="3:15" ht="12.75" customHeight="1">
      <c r="C491" s="339"/>
      <c r="N491" s="339"/>
      <c r="O491" s="339"/>
    </row>
    <row r="492" spans="3:15" ht="12.75" customHeight="1">
      <c r="C492" s="339"/>
      <c r="N492" s="339"/>
      <c r="O492" s="339"/>
    </row>
    <row r="493" spans="3:15" ht="12.75" customHeight="1">
      <c r="C493" s="339"/>
      <c r="N493" s="339"/>
      <c r="O493" s="339"/>
    </row>
    <row r="494" spans="3:15" ht="12.75" customHeight="1">
      <c r="C494" s="339"/>
      <c r="N494" s="339"/>
      <c r="O494" s="339"/>
    </row>
    <row r="495" spans="3:15" ht="12.75" customHeight="1">
      <c r="C495" s="339"/>
      <c r="N495" s="339"/>
      <c r="O495" s="339"/>
    </row>
    <row r="496" spans="3:15" ht="12.75" customHeight="1">
      <c r="C496" s="339"/>
      <c r="N496" s="339"/>
      <c r="O496" s="339"/>
    </row>
    <row r="497" spans="3:15" ht="12.75" customHeight="1">
      <c r="C497" s="339"/>
      <c r="N497" s="339"/>
      <c r="O497" s="339"/>
    </row>
    <row r="498" spans="3:15" ht="12.75" customHeight="1">
      <c r="C498" s="339"/>
      <c r="N498" s="339"/>
      <c r="O498" s="339"/>
    </row>
    <row r="499" spans="3:15" ht="12.75" customHeight="1">
      <c r="C499" s="339"/>
      <c r="N499" s="339"/>
      <c r="O499" s="339"/>
    </row>
    <row r="500" spans="3:15" ht="12.75" customHeight="1">
      <c r="C500" s="339"/>
      <c r="N500" s="339"/>
      <c r="O500" s="339"/>
    </row>
    <row r="501" spans="3:15" ht="12.75" customHeight="1">
      <c r="C501" s="339"/>
      <c r="N501" s="339"/>
      <c r="O501" s="339"/>
    </row>
    <row r="502" spans="3:15" ht="12.75" customHeight="1">
      <c r="C502" s="339"/>
      <c r="N502" s="339"/>
      <c r="O502" s="339"/>
    </row>
    <row r="503" spans="3:15" ht="12.75" customHeight="1">
      <c r="C503" s="339"/>
      <c r="N503" s="339"/>
      <c r="O503" s="339"/>
    </row>
    <row r="504" spans="3:15" ht="12.75" customHeight="1">
      <c r="C504" s="339"/>
      <c r="N504" s="339"/>
      <c r="O504" s="339"/>
    </row>
    <row r="505" spans="3:15" ht="12.75" customHeight="1">
      <c r="C505" s="339"/>
      <c r="N505" s="339"/>
      <c r="O505" s="339"/>
    </row>
    <row r="506" spans="3:15" ht="12.75" customHeight="1">
      <c r="C506" s="339"/>
      <c r="N506" s="339"/>
      <c r="O506" s="339"/>
    </row>
    <row r="507" spans="3:15" ht="12.75" customHeight="1">
      <c r="C507" s="339"/>
      <c r="N507" s="339"/>
      <c r="O507" s="339"/>
    </row>
    <row r="508" spans="3:15" ht="12.75" customHeight="1">
      <c r="C508" s="339"/>
      <c r="N508" s="339"/>
      <c r="O508" s="339"/>
    </row>
    <row r="509" spans="3:15" ht="12.75" customHeight="1">
      <c r="C509" s="339"/>
      <c r="N509" s="339"/>
      <c r="O509" s="339"/>
    </row>
    <row r="510" spans="3:15" ht="12.75" customHeight="1">
      <c r="C510" s="339"/>
      <c r="N510" s="339"/>
      <c r="O510" s="339"/>
    </row>
    <row r="511" spans="3:15" ht="12.75" customHeight="1">
      <c r="C511" s="339"/>
      <c r="N511" s="339"/>
      <c r="O511" s="339"/>
    </row>
    <row r="512" spans="3:15" ht="12.75" customHeight="1">
      <c r="C512" s="339"/>
      <c r="N512" s="339"/>
      <c r="O512" s="339"/>
    </row>
    <row r="513" spans="3:15" ht="12.75" customHeight="1">
      <c r="C513" s="339"/>
      <c r="N513" s="339"/>
      <c r="O513" s="339"/>
    </row>
    <row r="514" spans="3:15" ht="12.75" customHeight="1">
      <c r="C514" s="339"/>
      <c r="N514" s="339"/>
      <c r="O514" s="339"/>
    </row>
    <row r="515" spans="3:15" ht="12.75" customHeight="1">
      <c r="C515" s="339"/>
      <c r="N515" s="339"/>
      <c r="O515" s="339"/>
    </row>
    <row r="516" spans="3:15" ht="12.75" customHeight="1">
      <c r="C516" s="339"/>
      <c r="N516" s="339"/>
      <c r="O516" s="339"/>
    </row>
    <row r="517" spans="3:15" ht="12.75" customHeight="1">
      <c r="C517" s="339"/>
      <c r="N517" s="339"/>
      <c r="O517" s="339"/>
    </row>
    <row r="518" spans="3:15" ht="12.75" customHeight="1">
      <c r="C518" s="339"/>
      <c r="N518" s="339"/>
      <c r="O518" s="339"/>
    </row>
    <row r="519" spans="3:15" ht="12.75" customHeight="1">
      <c r="C519" s="339"/>
      <c r="N519" s="339"/>
      <c r="O519" s="339"/>
    </row>
    <row r="520" spans="3:15" ht="12.75" customHeight="1">
      <c r="C520" s="339"/>
      <c r="N520" s="339"/>
      <c r="O520" s="339"/>
    </row>
    <row r="521" spans="3:15" ht="12.75" customHeight="1">
      <c r="C521" s="339"/>
      <c r="N521" s="339"/>
      <c r="O521" s="339"/>
    </row>
    <row r="522" spans="3:15" ht="12.75" customHeight="1">
      <c r="C522" s="339"/>
      <c r="N522" s="339"/>
      <c r="O522" s="339"/>
    </row>
    <row r="523" spans="3:15" ht="12.75" customHeight="1">
      <c r="C523" s="339"/>
      <c r="N523" s="339"/>
      <c r="O523" s="339"/>
    </row>
    <row r="524" spans="3:15" ht="12.75" customHeight="1">
      <c r="C524" s="339"/>
      <c r="N524" s="339"/>
      <c r="O524" s="339"/>
    </row>
    <row r="525" spans="3:15" ht="12.75" customHeight="1">
      <c r="C525" s="339"/>
      <c r="N525" s="339"/>
      <c r="O525" s="339"/>
    </row>
    <row r="526" spans="3:15" ht="12.75" customHeight="1">
      <c r="C526" s="339"/>
      <c r="N526" s="339"/>
      <c r="O526" s="339"/>
    </row>
    <row r="527" spans="3:15" ht="12.75" customHeight="1">
      <c r="C527" s="339"/>
      <c r="N527" s="339"/>
      <c r="O527" s="339"/>
    </row>
    <row r="528" spans="3:15" ht="12.75" customHeight="1">
      <c r="C528" s="339"/>
      <c r="N528" s="339"/>
      <c r="O528" s="339"/>
    </row>
    <row r="529" spans="3:15" ht="12.75" customHeight="1">
      <c r="C529" s="339"/>
      <c r="N529" s="339"/>
      <c r="O529" s="339"/>
    </row>
    <row r="530" spans="3:15" ht="12.75" customHeight="1">
      <c r="C530" s="339"/>
      <c r="N530" s="339"/>
      <c r="O530" s="339"/>
    </row>
    <row r="531" spans="3:15" ht="12.75" customHeight="1">
      <c r="C531" s="339"/>
      <c r="N531" s="339"/>
      <c r="O531" s="339"/>
    </row>
    <row r="532" spans="3:15" ht="12.75" customHeight="1">
      <c r="C532" s="339"/>
      <c r="N532" s="339"/>
      <c r="O532" s="339"/>
    </row>
    <row r="533" spans="3:15" ht="12.75" customHeight="1">
      <c r="C533" s="339"/>
      <c r="N533" s="339"/>
      <c r="O533" s="339"/>
    </row>
    <row r="534" spans="3:15" ht="12.75" customHeight="1">
      <c r="C534" s="339"/>
      <c r="N534" s="339"/>
      <c r="O534" s="339"/>
    </row>
    <row r="535" spans="3:15" ht="12.75" customHeight="1">
      <c r="C535" s="339"/>
      <c r="N535" s="339"/>
      <c r="O535" s="339"/>
    </row>
    <row r="536" spans="3:15" ht="12.75" customHeight="1">
      <c r="C536" s="339"/>
      <c r="N536" s="339"/>
      <c r="O536" s="339"/>
    </row>
    <row r="537" spans="3:15" ht="12.75" customHeight="1">
      <c r="C537" s="339"/>
      <c r="N537" s="339"/>
      <c r="O537" s="339"/>
    </row>
    <row r="538" spans="3:15" ht="12.75" customHeight="1">
      <c r="C538" s="339"/>
      <c r="N538" s="339"/>
      <c r="O538" s="339"/>
    </row>
    <row r="539" spans="3:15" ht="12.75" customHeight="1">
      <c r="C539" s="339"/>
      <c r="N539" s="339"/>
      <c r="O539" s="339"/>
    </row>
    <row r="540" spans="3:15" ht="12.75" customHeight="1">
      <c r="C540" s="339"/>
      <c r="N540" s="339"/>
      <c r="O540" s="339"/>
    </row>
    <row r="541" spans="3:15" ht="12.75" customHeight="1">
      <c r="C541" s="339"/>
      <c r="N541" s="339"/>
      <c r="O541" s="339"/>
    </row>
    <row r="542" spans="3:15" ht="12.75" customHeight="1">
      <c r="C542" s="339"/>
      <c r="N542" s="339"/>
      <c r="O542" s="339"/>
    </row>
    <row r="543" spans="3:15" ht="12.75" customHeight="1">
      <c r="C543" s="339"/>
      <c r="N543" s="339"/>
      <c r="O543" s="339"/>
    </row>
    <row r="544" spans="3:15" ht="12.75" customHeight="1">
      <c r="C544" s="339"/>
      <c r="N544" s="339"/>
      <c r="O544" s="339"/>
    </row>
    <row r="545" spans="3:15" ht="12.75" customHeight="1">
      <c r="C545" s="339"/>
      <c r="N545" s="339"/>
      <c r="O545" s="339"/>
    </row>
    <row r="546" spans="3:15" ht="12.75" customHeight="1">
      <c r="C546" s="339"/>
      <c r="N546" s="339"/>
      <c r="O546" s="339"/>
    </row>
    <row r="547" spans="3:15" ht="12.75" customHeight="1">
      <c r="C547" s="339"/>
      <c r="N547" s="339"/>
      <c r="O547" s="339"/>
    </row>
    <row r="548" spans="3:15" ht="12.75" customHeight="1">
      <c r="C548" s="339"/>
      <c r="N548" s="339"/>
      <c r="O548" s="339"/>
    </row>
    <row r="549" spans="3:15" ht="12.75" customHeight="1">
      <c r="C549" s="339"/>
      <c r="N549" s="339"/>
      <c r="O549" s="339"/>
    </row>
    <row r="550" spans="3:15" ht="12.75" customHeight="1">
      <c r="C550" s="339"/>
      <c r="N550" s="339"/>
      <c r="O550" s="339"/>
    </row>
    <row r="551" spans="3:15" ht="12.75" customHeight="1">
      <c r="C551" s="339"/>
      <c r="N551" s="339"/>
      <c r="O551" s="339"/>
    </row>
    <row r="552" spans="3:15" ht="12.75" customHeight="1">
      <c r="C552" s="339"/>
      <c r="N552" s="339"/>
      <c r="O552" s="339"/>
    </row>
    <row r="553" spans="3:15" ht="12.75" customHeight="1">
      <c r="C553" s="339"/>
      <c r="N553" s="339"/>
      <c r="O553" s="339"/>
    </row>
    <row r="554" spans="3:15" ht="12.75" customHeight="1">
      <c r="C554" s="339"/>
      <c r="N554" s="339"/>
      <c r="O554" s="339"/>
    </row>
    <row r="555" spans="3:15" ht="12.75" customHeight="1">
      <c r="C555" s="339"/>
      <c r="N555" s="339"/>
      <c r="O555" s="339"/>
    </row>
    <row r="556" spans="3:15" ht="12.75" customHeight="1">
      <c r="C556" s="339"/>
      <c r="N556" s="339"/>
      <c r="O556" s="339"/>
    </row>
    <row r="557" spans="3:15" ht="12.75" customHeight="1">
      <c r="C557" s="339"/>
      <c r="N557" s="339"/>
      <c r="O557" s="339"/>
    </row>
    <row r="558" spans="3:15" ht="12.75" customHeight="1">
      <c r="C558" s="339"/>
      <c r="N558" s="339"/>
      <c r="O558" s="339"/>
    </row>
    <row r="559" spans="3:15" ht="12.75" customHeight="1">
      <c r="C559" s="339"/>
      <c r="N559" s="339"/>
      <c r="O559" s="339"/>
    </row>
    <row r="560" spans="3:15" ht="12.75" customHeight="1">
      <c r="C560" s="339"/>
      <c r="N560" s="339"/>
      <c r="O560" s="339"/>
    </row>
    <row r="561" spans="3:15" ht="12.75" customHeight="1">
      <c r="C561" s="339"/>
      <c r="N561" s="339"/>
      <c r="O561" s="339"/>
    </row>
    <row r="562" spans="3:15" ht="12.75" customHeight="1">
      <c r="C562" s="339"/>
      <c r="N562" s="339"/>
      <c r="O562" s="339"/>
    </row>
    <row r="563" spans="3:15" ht="12.75" customHeight="1">
      <c r="C563" s="339"/>
      <c r="N563" s="339"/>
      <c r="O563" s="339"/>
    </row>
    <row r="564" spans="3:15" ht="12.75" customHeight="1">
      <c r="C564" s="339"/>
      <c r="N564" s="339"/>
      <c r="O564" s="339"/>
    </row>
    <row r="565" spans="3:15" ht="12.75" customHeight="1">
      <c r="C565" s="339"/>
      <c r="N565" s="339"/>
      <c r="O565" s="339"/>
    </row>
    <row r="566" spans="3:15" ht="12.75" customHeight="1">
      <c r="C566" s="339"/>
      <c r="N566" s="339"/>
      <c r="O566" s="339"/>
    </row>
    <row r="567" spans="3:15" ht="12.75" customHeight="1">
      <c r="C567" s="339"/>
      <c r="N567" s="339"/>
      <c r="O567" s="339"/>
    </row>
    <row r="568" spans="3:15" ht="12.75" customHeight="1">
      <c r="C568" s="339"/>
      <c r="N568" s="339"/>
      <c r="O568" s="339"/>
    </row>
    <row r="569" spans="3:15" ht="12.75" customHeight="1">
      <c r="C569" s="339"/>
      <c r="N569" s="339"/>
      <c r="O569" s="339"/>
    </row>
    <row r="570" spans="3:15" ht="12.75" customHeight="1">
      <c r="C570" s="339"/>
      <c r="N570" s="339"/>
      <c r="O570" s="339"/>
    </row>
    <row r="571" spans="3:15" ht="12.75" customHeight="1">
      <c r="C571" s="339"/>
      <c r="N571" s="339"/>
      <c r="O571" s="339"/>
    </row>
    <row r="572" spans="3:15" ht="12.75" customHeight="1">
      <c r="C572" s="339"/>
      <c r="N572" s="339"/>
      <c r="O572" s="339"/>
    </row>
    <row r="573" spans="3:15" ht="12.75" customHeight="1">
      <c r="C573" s="339"/>
      <c r="N573" s="339"/>
      <c r="O573" s="339"/>
    </row>
    <row r="574" spans="3:15" ht="12.75" customHeight="1">
      <c r="C574" s="339"/>
      <c r="N574" s="339"/>
      <c r="O574" s="339"/>
    </row>
    <row r="575" spans="3:15" ht="12.75" customHeight="1">
      <c r="C575" s="339"/>
      <c r="N575" s="339"/>
      <c r="O575" s="339"/>
    </row>
    <row r="576" spans="3:15" ht="12.75" customHeight="1">
      <c r="C576" s="339"/>
      <c r="N576" s="339"/>
      <c r="O576" s="339"/>
    </row>
    <row r="577" spans="3:15" ht="12.75" customHeight="1">
      <c r="C577" s="339"/>
      <c r="N577" s="339"/>
      <c r="O577" s="339"/>
    </row>
    <row r="578" spans="3:15" ht="12.75" customHeight="1">
      <c r="C578" s="339"/>
      <c r="N578" s="339"/>
      <c r="O578" s="339"/>
    </row>
    <row r="579" spans="3:15" ht="12.75" customHeight="1">
      <c r="C579" s="339"/>
      <c r="N579" s="339"/>
      <c r="O579" s="339"/>
    </row>
    <row r="580" spans="3:15" ht="12.75" customHeight="1">
      <c r="C580" s="339"/>
      <c r="N580" s="339"/>
      <c r="O580" s="339"/>
    </row>
    <row r="581" spans="3:15" ht="12.75" customHeight="1">
      <c r="C581" s="339"/>
      <c r="N581" s="339"/>
      <c r="O581" s="339"/>
    </row>
    <row r="582" spans="3:15" ht="12.75" customHeight="1">
      <c r="C582" s="339"/>
      <c r="N582" s="339"/>
      <c r="O582" s="339"/>
    </row>
    <row r="583" spans="3:15" ht="12.75" customHeight="1">
      <c r="C583" s="339"/>
      <c r="N583" s="339"/>
      <c r="O583" s="339"/>
    </row>
    <row r="584" spans="3:15" ht="12.75" customHeight="1">
      <c r="C584" s="339"/>
      <c r="N584" s="339"/>
      <c r="O584" s="339"/>
    </row>
    <row r="585" spans="3:15" ht="12.75" customHeight="1">
      <c r="C585" s="339"/>
      <c r="N585" s="339"/>
      <c r="O585" s="339"/>
    </row>
    <row r="586" spans="3:15" ht="12.75" customHeight="1">
      <c r="C586" s="339"/>
      <c r="N586" s="339"/>
      <c r="O586" s="339"/>
    </row>
    <row r="587" spans="3:15" ht="12.75" customHeight="1">
      <c r="C587" s="339"/>
      <c r="N587" s="339"/>
      <c r="O587" s="339"/>
    </row>
    <row r="588" spans="3:15" ht="12.75" customHeight="1">
      <c r="C588" s="339"/>
      <c r="N588" s="339"/>
      <c r="O588" s="339"/>
    </row>
    <row r="589" spans="3:15" ht="12.75" customHeight="1">
      <c r="C589" s="339"/>
      <c r="N589" s="339"/>
      <c r="O589" s="339"/>
    </row>
    <row r="590" spans="3:15" ht="12.75" customHeight="1">
      <c r="C590" s="339"/>
      <c r="N590" s="339"/>
      <c r="O590" s="339"/>
    </row>
    <row r="591" spans="3:15" ht="12.75" customHeight="1">
      <c r="C591" s="339"/>
      <c r="N591" s="339"/>
      <c r="O591" s="339"/>
    </row>
    <row r="592" spans="3:15" ht="12.75" customHeight="1">
      <c r="C592" s="339"/>
      <c r="N592" s="339"/>
      <c r="O592" s="339"/>
    </row>
    <row r="593" spans="3:15" ht="12.75" customHeight="1">
      <c r="C593" s="339"/>
      <c r="N593" s="339"/>
      <c r="O593" s="339"/>
    </row>
    <row r="594" spans="3:15" ht="12.75" customHeight="1">
      <c r="C594" s="339"/>
      <c r="N594" s="339"/>
      <c r="O594" s="339"/>
    </row>
    <row r="595" spans="3:15" ht="12.75" customHeight="1">
      <c r="C595" s="339"/>
      <c r="N595" s="339"/>
      <c r="O595" s="339"/>
    </row>
    <row r="596" spans="3:15" ht="12.75" customHeight="1">
      <c r="C596" s="339"/>
      <c r="N596" s="339"/>
      <c r="O596" s="339"/>
    </row>
    <row r="597" spans="3:15" ht="12.75" customHeight="1">
      <c r="C597" s="339"/>
      <c r="N597" s="339"/>
      <c r="O597" s="339"/>
    </row>
    <row r="598" spans="3:15" ht="12.75" customHeight="1">
      <c r="C598" s="339"/>
      <c r="N598" s="339"/>
      <c r="O598" s="339"/>
    </row>
    <row r="599" spans="3:15" ht="12.75" customHeight="1">
      <c r="C599" s="339"/>
      <c r="N599" s="339"/>
      <c r="O599" s="339"/>
    </row>
    <row r="600" spans="3:15" ht="12.75" customHeight="1">
      <c r="C600" s="339"/>
      <c r="N600" s="339"/>
      <c r="O600" s="339"/>
    </row>
    <row r="601" spans="3:15" ht="12.75" customHeight="1">
      <c r="C601" s="339"/>
      <c r="N601" s="339"/>
      <c r="O601" s="339"/>
    </row>
    <row r="602" spans="3:15" ht="12.75" customHeight="1">
      <c r="C602" s="339"/>
      <c r="N602" s="339"/>
      <c r="O602" s="339"/>
    </row>
    <row r="603" spans="3:15" ht="12.75" customHeight="1">
      <c r="C603" s="339"/>
      <c r="N603" s="339"/>
      <c r="O603" s="339"/>
    </row>
    <row r="604" spans="3:15" ht="12.75" customHeight="1">
      <c r="C604" s="339"/>
      <c r="N604" s="339"/>
      <c r="O604" s="339"/>
    </row>
    <row r="605" spans="3:15" ht="12.75" customHeight="1">
      <c r="C605" s="339"/>
      <c r="N605" s="339"/>
      <c r="O605" s="339"/>
    </row>
    <row r="606" spans="3:15" ht="12.75" customHeight="1">
      <c r="C606" s="339"/>
      <c r="N606" s="339"/>
      <c r="O606" s="339"/>
    </row>
    <row r="607" spans="3:15" ht="12.75" customHeight="1">
      <c r="C607" s="339"/>
      <c r="N607" s="339"/>
      <c r="O607" s="339"/>
    </row>
    <row r="608" spans="3:15" ht="12.75" customHeight="1">
      <c r="C608" s="339"/>
      <c r="N608" s="339"/>
      <c r="O608" s="339"/>
    </row>
    <row r="609" spans="3:15" ht="12.75" customHeight="1">
      <c r="C609" s="339"/>
      <c r="N609" s="339"/>
      <c r="O609" s="339"/>
    </row>
    <row r="610" spans="3:15" ht="12.75" customHeight="1">
      <c r="C610" s="339"/>
      <c r="N610" s="339"/>
      <c r="O610" s="339"/>
    </row>
    <row r="611" spans="3:15" ht="12.75" customHeight="1">
      <c r="C611" s="339"/>
      <c r="N611" s="339"/>
      <c r="O611" s="339"/>
    </row>
    <row r="612" spans="3:15" ht="12.75" customHeight="1">
      <c r="C612" s="339"/>
      <c r="N612" s="339"/>
      <c r="O612" s="339"/>
    </row>
    <row r="613" spans="3:15" ht="12.75" customHeight="1">
      <c r="C613" s="339"/>
      <c r="N613" s="339"/>
      <c r="O613" s="339"/>
    </row>
    <row r="614" spans="3:15" ht="12.75" customHeight="1">
      <c r="C614" s="339"/>
      <c r="N614" s="339"/>
      <c r="O614" s="339"/>
    </row>
    <row r="615" spans="3:15" ht="12.75" customHeight="1">
      <c r="C615" s="339"/>
      <c r="N615" s="339"/>
      <c r="O615" s="339"/>
    </row>
    <row r="616" spans="3:15" ht="12.75" customHeight="1">
      <c r="C616" s="339"/>
      <c r="N616" s="339"/>
      <c r="O616" s="339"/>
    </row>
    <row r="617" spans="3:15" ht="12.75" customHeight="1">
      <c r="C617" s="339"/>
      <c r="N617" s="339"/>
      <c r="O617" s="339"/>
    </row>
    <row r="618" spans="3:15" ht="12.75" customHeight="1">
      <c r="C618" s="339"/>
      <c r="N618" s="339"/>
      <c r="O618" s="339"/>
    </row>
    <row r="619" spans="3:15" ht="12.75" customHeight="1">
      <c r="C619" s="339"/>
      <c r="N619" s="339"/>
      <c r="O619" s="339"/>
    </row>
    <row r="620" spans="3:15" ht="12.75" customHeight="1">
      <c r="C620" s="339"/>
      <c r="N620" s="339"/>
      <c r="O620" s="339"/>
    </row>
    <row r="621" spans="3:15" ht="12.75" customHeight="1">
      <c r="C621" s="339"/>
      <c r="N621" s="339"/>
      <c r="O621" s="339"/>
    </row>
    <row r="622" spans="3:15" ht="12.75" customHeight="1">
      <c r="C622" s="339"/>
      <c r="N622" s="339"/>
      <c r="O622" s="339"/>
    </row>
    <row r="623" spans="3:15" ht="12.75" customHeight="1">
      <c r="C623" s="339"/>
      <c r="N623" s="339"/>
      <c r="O623" s="339"/>
    </row>
    <row r="624" spans="3:15" ht="12.75" customHeight="1">
      <c r="C624" s="339"/>
      <c r="N624" s="339"/>
      <c r="O624" s="339"/>
    </row>
    <row r="625" spans="3:15" ht="12.75" customHeight="1">
      <c r="C625" s="339"/>
      <c r="N625" s="339"/>
      <c r="O625" s="339"/>
    </row>
    <row r="626" spans="3:15" ht="12.75" customHeight="1">
      <c r="C626" s="339"/>
      <c r="N626" s="339"/>
      <c r="O626" s="339"/>
    </row>
    <row r="627" spans="3:15" ht="12.75" customHeight="1">
      <c r="C627" s="339"/>
      <c r="N627" s="339"/>
      <c r="O627" s="339"/>
    </row>
    <row r="628" spans="3:15" ht="12.75" customHeight="1">
      <c r="C628" s="339"/>
      <c r="N628" s="339"/>
      <c r="O628" s="339"/>
    </row>
    <row r="629" spans="3:15" ht="12.75" customHeight="1">
      <c r="C629" s="339"/>
      <c r="N629" s="339"/>
      <c r="O629" s="339"/>
    </row>
    <row r="630" spans="3:15" ht="12.75" customHeight="1">
      <c r="C630" s="339"/>
      <c r="N630" s="339"/>
      <c r="O630" s="339"/>
    </row>
    <row r="631" spans="3:15" ht="12.75" customHeight="1">
      <c r="C631" s="339"/>
      <c r="N631" s="339"/>
      <c r="O631" s="339"/>
    </row>
    <row r="632" spans="3:15" ht="12.75" customHeight="1">
      <c r="C632" s="339"/>
      <c r="N632" s="339"/>
      <c r="O632" s="339"/>
    </row>
    <row r="633" spans="3:15" ht="12.75" customHeight="1">
      <c r="C633" s="339"/>
      <c r="N633" s="339"/>
      <c r="O633" s="339"/>
    </row>
    <row r="634" spans="3:15" ht="12.75" customHeight="1">
      <c r="C634" s="339"/>
      <c r="N634" s="339"/>
      <c r="O634" s="339"/>
    </row>
    <row r="635" spans="3:15" ht="12.75" customHeight="1">
      <c r="C635" s="339"/>
      <c r="N635" s="339"/>
      <c r="O635" s="339"/>
    </row>
    <row r="636" spans="3:15" ht="12.75" customHeight="1">
      <c r="C636" s="339"/>
      <c r="N636" s="339"/>
      <c r="O636" s="339"/>
    </row>
    <row r="637" spans="3:15" ht="12.75" customHeight="1">
      <c r="C637" s="339"/>
      <c r="N637" s="339"/>
      <c r="O637" s="339"/>
    </row>
    <row r="638" spans="3:15" ht="12.75" customHeight="1">
      <c r="C638" s="339"/>
      <c r="N638" s="339"/>
      <c r="O638" s="339"/>
    </row>
    <row r="639" spans="3:15" ht="12.75" customHeight="1">
      <c r="C639" s="339"/>
      <c r="N639" s="339"/>
      <c r="O639" s="339"/>
    </row>
    <row r="640" spans="3:15" ht="12.75" customHeight="1">
      <c r="C640" s="339"/>
      <c r="N640" s="339"/>
      <c r="O640" s="339"/>
    </row>
    <row r="641" spans="3:15" ht="12.75" customHeight="1">
      <c r="C641" s="339"/>
      <c r="N641" s="339"/>
      <c r="O641" s="339"/>
    </row>
    <row r="642" spans="3:15" ht="12.75" customHeight="1">
      <c r="C642" s="339"/>
      <c r="N642" s="339"/>
      <c r="O642" s="339"/>
    </row>
    <row r="643" spans="3:15" ht="12.75" customHeight="1">
      <c r="C643" s="339"/>
      <c r="N643" s="339"/>
      <c r="O643" s="339"/>
    </row>
    <row r="644" spans="3:15" ht="12.75" customHeight="1">
      <c r="C644" s="339"/>
      <c r="N644" s="339"/>
      <c r="O644" s="339"/>
    </row>
    <row r="645" spans="3:15" ht="12.75" customHeight="1">
      <c r="C645" s="339"/>
      <c r="N645" s="339"/>
      <c r="O645" s="339"/>
    </row>
    <row r="646" spans="3:15" ht="12.75" customHeight="1">
      <c r="C646" s="339"/>
      <c r="N646" s="339"/>
      <c r="O646" s="339"/>
    </row>
    <row r="647" spans="3:15" ht="12.75" customHeight="1">
      <c r="C647" s="339"/>
      <c r="N647" s="339"/>
      <c r="O647" s="339"/>
    </row>
    <row r="648" spans="3:15" ht="12.75" customHeight="1">
      <c r="C648" s="339"/>
      <c r="N648" s="339"/>
      <c r="O648" s="339"/>
    </row>
    <row r="649" spans="3:15" ht="12.75" customHeight="1">
      <c r="C649" s="339"/>
      <c r="N649" s="339"/>
      <c r="O649" s="339"/>
    </row>
    <row r="650" spans="3:15" ht="12.75" customHeight="1">
      <c r="C650" s="339"/>
      <c r="N650" s="339"/>
      <c r="O650" s="339"/>
    </row>
    <row r="651" spans="3:15" ht="12.75" customHeight="1">
      <c r="C651" s="339"/>
      <c r="N651" s="339"/>
      <c r="O651" s="339"/>
    </row>
    <row r="652" spans="3:15" ht="12.75" customHeight="1">
      <c r="C652" s="339"/>
      <c r="N652" s="339"/>
      <c r="O652" s="339"/>
    </row>
    <row r="653" spans="3:15" ht="12.75" customHeight="1">
      <c r="C653" s="339"/>
      <c r="N653" s="339"/>
      <c r="O653" s="339"/>
    </row>
    <row r="654" spans="3:15" ht="12.75" customHeight="1">
      <c r="C654" s="339"/>
      <c r="N654" s="339"/>
      <c r="O654" s="339"/>
    </row>
    <row r="655" spans="3:15" ht="12.75" customHeight="1">
      <c r="C655" s="339"/>
      <c r="N655" s="339"/>
      <c r="O655" s="339"/>
    </row>
    <row r="656" spans="3:15" ht="12.75" customHeight="1">
      <c r="C656" s="339"/>
      <c r="N656" s="339"/>
      <c r="O656" s="339"/>
    </row>
    <row r="657" spans="3:15" ht="12.75" customHeight="1">
      <c r="C657" s="339"/>
      <c r="N657" s="339"/>
      <c r="O657" s="339"/>
    </row>
    <row r="658" spans="3:15" ht="12.75" customHeight="1">
      <c r="C658" s="339"/>
      <c r="N658" s="339"/>
      <c r="O658" s="339"/>
    </row>
    <row r="659" spans="3:15" ht="12.75" customHeight="1">
      <c r="C659" s="339"/>
      <c r="N659" s="339"/>
      <c r="O659" s="339"/>
    </row>
    <row r="660" spans="3:15" ht="12.75" customHeight="1">
      <c r="C660" s="339"/>
      <c r="N660" s="339"/>
      <c r="O660" s="339"/>
    </row>
    <row r="661" spans="3:15" ht="12.75" customHeight="1">
      <c r="C661" s="339"/>
      <c r="N661" s="339"/>
      <c r="O661" s="339"/>
    </row>
    <row r="662" spans="3:15" ht="12.75" customHeight="1">
      <c r="C662" s="339"/>
      <c r="N662" s="339"/>
      <c r="O662" s="339"/>
    </row>
    <row r="663" spans="3:15" ht="12.75" customHeight="1">
      <c r="C663" s="339"/>
      <c r="N663" s="339"/>
      <c r="O663" s="339"/>
    </row>
    <row r="664" spans="3:15" ht="12.75" customHeight="1">
      <c r="C664" s="339"/>
      <c r="N664" s="339"/>
      <c r="O664" s="339"/>
    </row>
    <row r="665" spans="3:15" ht="12.75" customHeight="1">
      <c r="C665" s="339"/>
      <c r="N665" s="339"/>
      <c r="O665" s="339"/>
    </row>
    <row r="666" spans="3:15" ht="12.75" customHeight="1">
      <c r="C666" s="339"/>
      <c r="N666" s="339"/>
      <c r="O666" s="339"/>
    </row>
    <row r="667" spans="3:15" ht="12.75" customHeight="1">
      <c r="C667" s="339"/>
      <c r="N667" s="339"/>
      <c r="O667" s="339"/>
    </row>
    <row r="668" spans="3:15" ht="12.75" customHeight="1">
      <c r="C668" s="339"/>
      <c r="N668" s="339"/>
      <c r="O668" s="339"/>
    </row>
    <row r="669" spans="3:15" ht="12.75" customHeight="1">
      <c r="C669" s="339"/>
      <c r="N669" s="339"/>
      <c r="O669" s="339"/>
    </row>
    <row r="670" spans="3:15" ht="12.75" customHeight="1">
      <c r="C670" s="339"/>
      <c r="N670" s="339"/>
      <c r="O670" s="339"/>
    </row>
    <row r="671" spans="3:15" ht="12.75" customHeight="1">
      <c r="C671" s="339"/>
      <c r="N671" s="339"/>
      <c r="O671" s="339"/>
    </row>
    <row r="672" spans="3:15" ht="12.75" customHeight="1">
      <c r="C672" s="339"/>
      <c r="N672" s="339"/>
      <c r="O672" s="339"/>
    </row>
    <row r="673" spans="3:15" ht="12.75" customHeight="1">
      <c r="C673" s="339"/>
      <c r="N673" s="339"/>
      <c r="O673" s="339"/>
    </row>
    <row r="674" spans="3:15" ht="12.75" customHeight="1">
      <c r="C674" s="339"/>
      <c r="N674" s="339"/>
      <c r="O674" s="339"/>
    </row>
    <row r="675" spans="3:15" ht="12.75" customHeight="1">
      <c r="C675" s="339"/>
      <c r="N675" s="339"/>
      <c r="O675" s="339"/>
    </row>
    <row r="676" spans="3:15" ht="12.75" customHeight="1">
      <c r="C676" s="339"/>
      <c r="N676" s="339"/>
      <c r="O676" s="339"/>
    </row>
    <row r="677" spans="3:15" ht="12.75" customHeight="1">
      <c r="C677" s="339"/>
      <c r="N677" s="339"/>
      <c r="O677" s="339"/>
    </row>
    <row r="678" spans="3:15" ht="12.75" customHeight="1">
      <c r="C678" s="339"/>
      <c r="N678" s="339"/>
      <c r="O678" s="339"/>
    </row>
    <row r="679" spans="3:15" ht="12.75" customHeight="1">
      <c r="C679" s="339"/>
      <c r="N679" s="339"/>
      <c r="O679" s="339"/>
    </row>
    <row r="680" spans="3:15" ht="12.75" customHeight="1">
      <c r="C680" s="339"/>
      <c r="N680" s="339"/>
      <c r="O680" s="339"/>
    </row>
    <row r="681" spans="3:15" ht="12.75" customHeight="1">
      <c r="C681" s="339"/>
      <c r="N681" s="339"/>
      <c r="O681" s="339"/>
    </row>
    <row r="682" spans="3:15" ht="12.75" customHeight="1">
      <c r="C682" s="339"/>
      <c r="N682" s="339"/>
      <c r="O682" s="339"/>
    </row>
    <row r="683" spans="3:15" ht="12.75" customHeight="1">
      <c r="C683" s="339"/>
      <c r="N683" s="339"/>
      <c r="O683" s="339"/>
    </row>
    <row r="684" spans="3:15" ht="12.75" customHeight="1">
      <c r="C684" s="339"/>
      <c r="N684" s="339"/>
      <c r="O684" s="339"/>
    </row>
    <row r="685" spans="3:15" ht="12.75" customHeight="1">
      <c r="C685" s="339"/>
      <c r="N685" s="339"/>
      <c r="O685" s="339"/>
    </row>
    <row r="686" spans="3:15" ht="12.75" customHeight="1">
      <c r="C686" s="339"/>
      <c r="N686" s="339"/>
      <c r="O686" s="339"/>
    </row>
    <row r="687" spans="3:15" ht="12.75" customHeight="1">
      <c r="C687" s="339"/>
      <c r="N687" s="339"/>
      <c r="O687" s="339"/>
    </row>
    <row r="688" spans="3:15" ht="12.75" customHeight="1">
      <c r="C688" s="339"/>
      <c r="N688" s="339"/>
      <c r="O688" s="339"/>
    </row>
    <row r="689" spans="3:15" ht="12.75" customHeight="1">
      <c r="C689" s="339"/>
      <c r="N689" s="339"/>
      <c r="O689" s="339"/>
    </row>
    <row r="690" spans="3:15" ht="12.75" customHeight="1">
      <c r="C690" s="339"/>
      <c r="N690" s="339"/>
      <c r="O690" s="339"/>
    </row>
    <row r="691" spans="3:15" ht="12.75" customHeight="1">
      <c r="C691" s="339"/>
      <c r="N691" s="339"/>
      <c r="O691" s="339"/>
    </row>
    <row r="692" spans="3:15" ht="12.75" customHeight="1">
      <c r="C692" s="339"/>
      <c r="N692" s="339"/>
      <c r="O692" s="339"/>
    </row>
    <row r="693" spans="3:15" ht="12.75" customHeight="1">
      <c r="C693" s="339"/>
      <c r="N693" s="339"/>
      <c r="O693" s="339"/>
    </row>
    <row r="694" spans="3:15" ht="12.75" customHeight="1">
      <c r="C694" s="339"/>
      <c r="N694" s="339"/>
      <c r="O694" s="339"/>
    </row>
    <row r="695" spans="3:15" ht="12.75" customHeight="1">
      <c r="C695" s="339"/>
      <c r="N695" s="339"/>
      <c r="O695" s="339"/>
    </row>
    <row r="696" spans="3:15" ht="12.75" customHeight="1">
      <c r="C696" s="339"/>
      <c r="N696" s="339"/>
      <c r="O696" s="339"/>
    </row>
    <row r="697" spans="3:15" ht="12.75" customHeight="1">
      <c r="C697" s="339"/>
      <c r="N697" s="339"/>
      <c r="O697" s="339"/>
    </row>
    <row r="698" spans="3:15" ht="12.75" customHeight="1">
      <c r="C698" s="339"/>
      <c r="N698" s="339"/>
      <c r="O698" s="339"/>
    </row>
    <row r="699" spans="3:15" ht="12.75" customHeight="1">
      <c r="C699" s="339"/>
      <c r="N699" s="339"/>
      <c r="O699" s="339"/>
    </row>
    <row r="700" spans="3:15" ht="12.75" customHeight="1">
      <c r="C700" s="339"/>
      <c r="N700" s="339"/>
      <c r="O700" s="339"/>
    </row>
    <row r="701" spans="3:15" ht="12.75" customHeight="1">
      <c r="C701" s="339"/>
      <c r="N701" s="339"/>
      <c r="O701" s="339"/>
    </row>
    <row r="702" spans="3:15" ht="12.75" customHeight="1">
      <c r="C702" s="339"/>
      <c r="N702" s="339"/>
      <c r="O702" s="339"/>
    </row>
    <row r="703" spans="3:15" ht="12.75" customHeight="1">
      <c r="C703" s="339"/>
      <c r="N703" s="339"/>
      <c r="O703" s="339"/>
    </row>
    <row r="704" spans="3:15" ht="12.75" customHeight="1">
      <c r="C704" s="339"/>
      <c r="N704" s="339"/>
      <c r="O704" s="339"/>
    </row>
    <row r="705" spans="3:15" ht="12.75" customHeight="1">
      <c r="C705" s="339"/>
      <c r="N705" s="339"/>
      <c r="O705" s="339"/>
    </row>
    <row r="706" spans="3:15" ht="12.75" customHeight="1">
      <c r="C706" s="339"/>
      <c r="N706" s="339"/>
      <c r="O706" s="339"/>
    </row>
    <row r="707" spans="3:15" ht="12.75" customHeight="1">
      <c r="C707" s="339"/>
      <c r="N707" s="339"/>
      <c r="O707" s="339"/>
    </row>
    <row r="708" spans="3:15" ht="12.75" customHeight="1">
      <c r="C708" s="339"/>
      <c r="N708" s="339"/>
      <c r="O708" s="339"/>
    </row>
    <row r="709" spans="3:15" ht="12.75" customHeight="1">
      <c r="C709" s="339"/>
      <c r="N709" s="339"/>
      <c r="O709" s="339"/>
    </row>
    <row r="710" spans="3:15" ht="12.75" customHeight="1">
      <c r="C710" s="339"/>
      <c r="N710" s="339"/>
      <c r="O710" s="339"/>
    </row>
    <row r="711" spans="3:15" ht="12.75" customHeight="1">
      <c r="C711" s="339"/>
      <c r="N711" s="339"/>
      <c r="O711" s="339"/>
    </row>
    <row r="712" spans="3:15" ht="12.75" customHeight="1">
      <c r="C712" s="339"/>
      <c r="N712" s="339"/>
      <c r="O712" s="339"/>
    </row>
    <row r="713" spans="3:15" ht="12.75" customHeight="1">
      <c r="C713" s="339"/>
      <c r="N713" s="339"/>
      <c r="O713" s="339"/>
    </row>
    <row r="714" spans="3:15" ht="12.75" customHeight="1">
      <c r="C714" s="339"/>
      <c r="N714" s="339"/>
      <c r="O714" s="339"/>
    </row>
    <row r="715" spans="3:15" ht="12.75" customHeight="1">
      <c r="C715" s="339"/>
      <c r="N715" s="339"/>
      <c r="O715" s="339"/>
    </row>
    <row r="716" spans="3:15" ht="12.75" customHeight="1">
      <c r="C716" s="339"/>
      <c r="N716" s="339"/>
      <c r="O716" s="339"/>
    </row>
    <row r="717" spans="3:15" ht="12.75" customHeight="1">
      <c r="C717" s="339"/>
      <c r="N717" s="339"/>
      <c r="O717" s="339"/>
    </row>
    <row r="718" spans="3:15" ht="12.75" customHeight="1">
      <c r="C718" s="339"/>
      <c r="N718" s="339"/>
      <c r="O718" s="339"/>
    </row>
    <row r="719" spans="3:15" ht="12.75" customHeight="1">
      <c r="C719" s="339"/>
      <c r="N719" s="339"/>
      <c r="O719" s="339"/>
    </row>
    <row r="720" spans="3:15" ht="12.75" customHeight="1">
      <c r="C720" s="339"/>
      <c r="N720" s="339"/>
      <c r="O720" s="339"/>
    </row>
    <row r="721" spans="3:15" ht="12.75" customHeight="1">
      <c r="C721" s="339"/>
      <c r="N721" s="339"/>
      <c r="O721" s="339"/>
    </row>
    <row r="722" spans="3:15" ht="12.75" customHeight="1">
      <c r="C722" s="339"/>
      <c r="N722" s="339"/>
      <c r="O722" s="339"/>
    </row>
    <row r="723" spans="3:15" ht="12.75" customHeight="1">
      <c r="C723" s="339"/>
      <c r="N723" s="339"/>
      <c r="O723" s="339"/>
    </row>
    <row r="724" spans="3:15" ht="12.75" customHeight="1">
      <c r="C724" s="339"/>
      <c r="N724" s="339"/>
      <c r="O724" s="339"/>
    </row>
    <row r="725" spans="3:15" ht="12.75" customHeight="1">
      <c r="C725" s="339"/>
      <c r="N725" s="339"/>
      <c r="O725" s="339"/>
    </row>
    <row r="726" spans="3:15" ht="12.75" customHeight="1">
      <c r="C726" s="339"/>
      <c r="N726" s="339"/>
      <c r="O726" s="339"/>
    </row>
    <row r="727" spans="3:15" ht="12.75" customHeight="1">
      <c r="C727" s="339"/>
      <c r="N727" s="339"/>
      <c r="O727" s="339"/>
    </row>
    <row r="728" spans="3:15" ht="12.75" customHeight="1">
      <c r="C728" s="339"/>
      <c r="N728" s="339"/>
      <c r="O728" s="339"/>
    </row>
    <row r="729" spans="3:15" ht="12.75" customHeight="1">
      <c r="C729" s="339"/>
      <c r="N729" s="339"/>
      <c r="O729" s="339"/>
    </row>
    <row r="730" spans="3:15" ht="12.75" customHeight="1">
      <c r="C730" s="339"/>
      <c r="N730" s="339"/>
      <c r="O730" s="339"/>
    </row>
    <row r="731" spans="3:15" ht="12.75" customHeight="1">
      <c r="C731" s="339"/>
      <c r="N731" s="339"/>
      <c r="O731" s="339"/>
    </row>
    <row r="732" spans="3:15" ht="12.75" customHeight="1">
      <c r="C732" s="339"/>
      <c r="N732" s="339"/>
      <c r="O732" s="339"/>
    </row>
    <row r="733" spans="3:15" ht="12.75" customHeight="1">
      <c r="C733" s="339"/>
      <c r="N733" s="339"/>
      <c r="O733" s="339"/>
    </row>
    <row r="734" spans="3:15" ht="12.75" customHeight="1">
      <c r="C734" s="339"/>
      <c r="N734" s="339"/>
      <c r="O734" s="339"/>
    </row>
    <row r="735" spans="3:15" ht="12.75" customHeight="1">
      <c r="C735" s="339"/>
      <c r="N735" s="339"/>
      <c r="O735" s="339"/>
    </row>
    <row r="736" spans="3:15" ht="12.75" customHeight="1">
      <c r="C736" s="339"/>
      <c r="N736" s="339"/>
      <c r="O736" s="339"/>
    </row>
    <row r="737" spans="3:15" ht="12.75" customHeight="1">
      <c r="C737" s="339"/>
      <c r="N737" s="339"/>
      <c r="O737" s="339"/>
    </row>
    <row r="738" spans="3:15" ht="12.75" customHeight="1">
      <c r="C738" s="339"/>
      <c r="N738" s="339"/>
      <c r="O738" s="339"/>
    </row>
    <row r="739" spans="3:15" ht="12.75" customHeight="1">
      <c r="C739" s="339"/>
      <c r="N739" s="339"/>
      <c r="O739" s="339"/>
    </row>
    <row r="740" spans="3:15" ht="12.75" customHeight="1">
      <c r="C740" s="339"/>
      <c r="N740" s="339"/>
      <c r="O740" s="339"/>
    </row>
    <row r="741" spans="3:15" ht="12.75" customHeight="1">
      <c r="C741" s="339"/>
      <c r="N741" s="339"/>
      <c r="O741" s="339"/>
    </row>
    <row r="742" spans="3:15" ht="12.75" customHeight="1">
      <c r="C742" s="339"/>
      <c r="N742" s="339"/>
      <c r="O742" s="339"/>
    </row>
    <row r="743" spans="3:15" ht="12.75" customHeight="1">
      <c r="C743" s="339"/>
      <c r="N743" s="339"/>
      <c r="O743" s="339"/>
    </row>
    <row r="744" spans="3:15" ht="12.75" customHeight="1">
      <c r="C744" s="339"/>
      <c r="N744" s="339"/>
      <c r="O744" s="339"/>
    </row>
    <row r="745" spans="3:15" ht="12.75" customHeight="1">
      <c r="C745" s="339"/>
      <c r="N745" s="339"/>
      <c r="O745" s="339"/>
    </row>
    <row r="746" spans="3:15" ht="12.75" customHeight="1">
      <c r="C746" s="339"/>
      <c r="N746" s="339"/>
      <c r="O746" s="339"/>
    </row>
    <row r="747" spans="3:15" ht="12.75" customHeight="1">
      <c r="C747" s="339"/>
      <c r="N747" s="339"/>
      <c r="O747" s="339"/>
    </row>
    <row r="748" spans="3:15" ht="12.75" customHeight="1">
      <c r="C748" s="339"/>
      <c r="N748" s="339"/>
      <c r="O748" s="339"/>
    </row>
    <row r="749" spans="3:15" ht="12.75" customHeight="1">
      <c r="C749" s="339"/>
      <c r="N749" s="339"/>
      <c r="O749" s="339"/>
    </row>
    <row r="750" spans="3:15" ht="12.75" customHeight="1">
      <c r="C750" s="339"/>
      <c r="N750" s="339"/>
      <c r="O750" s="339"/>
    </row>
    <row r="751" spans="3:15" ht="12.75" customHeight="1">
      <c r="C751" s="339"/>
      <c r="N751" s="339"/>
      <c r="O751" s="339"/>
    </row>
    <row r="752" spans="3:15" ht="12.75" customHeight="1">
      <c r="C752" s="339"/>
      <c r="N752" s="339"/>
      <c r="O752" s="339"/>
    </row>
    <row r="753" spans="3:15" ht="12.75" customHeight="1">
      <c r="C753" s="339"/>
      <c r="N753" s="339"/>
      <c r="O753" s="339"/>
    </row>
    <row r="754" spans="3:15" ht="12.75" customHeight="1">
      <c r="C754" s="339"/>
      <c r="N754" s="339"/>
      <c r="O754" s="339"/>
    </row>
    <row r="755" spans="3:15" ht="12.75" customHeight="1">
      <c r="C755" s="339"/>
      <c r="N755" s="339"/>
      <c r="O755" s="339"/>
    </row>
    <row r="756" spans="3:15" ht="12.75" customHeight="1">
      <c r="C756" s="339"/>
      <c r="N756" s="339"/>
      <c r="O756" s="339"/>
    </row>
    <row r="757" spans="3:15" ht="12.75" customHeight="1">
      <c r="C757" s="339"/>
      <c r="N757" s="339"/>
      <c r="O757" s="339"/>
    </row>
    <row r="758" spans="3:15" ht="12.75" customHeight="1">
      <c r="C758" s="339"/>
      <c r="N758" s="339"/>
      <c r="O758" s="339"/>
    </row>
    <row r="759" spans="3:15" ht="12.75" customHeight="1">
      <c r="C759" s="339"/>
      <c r="N759" s="339"/>
      <c r="O759" s="339"/>
    </row>
    <row r="760" spans="3:15" ht="12.75" customHeight="1">
      <c r="C760" s="339"/>
      <c r="N760" s="339"/>
      <c r="O760" s="339"/>
    </row>
    <row r="761" spans="3:15" ht="12.75" customHeight="1">
      <c r="C761" s="339"/>
      <c r="N761" s="339"/>
      <c r="O761" s="339"/>
    </row>
    <row r="762" spans="3:15" ht="12.75" customHeight="1">
      <c r="C762" s="339"/>
      <c r="N762" s="339"/>
      <c r="O762" s="339"/>
    </row>
    <row r="763" spans="3:15" ht="12.75" customHeight="1">
      <c r="C763" s="339"/>
      <c r="N763" s="339"/>
      <c r="O763" s="339"/>
    </row>
    <row r="764" spans="3:15" ht="12.75" customHeight="1">
      <c r="C764" s="339"/>
      <c r="N764" s="339"/>
      <c r="O764" s="339"/>
    </row>
    <row r="765" spans="3:15" ht="12.75" customHeight="1">
      <c r="C765" s="339"/>
      <c r="N765" s="339"/>
      <c r="O765" s="339"/>
    </row>
    <row r="766" spans="3:15" ht="12.75" customHeight="1">
      <c r="C766" s="339"/>
      <c r="N766" s="339"/>
      <c r="O766" s="339"/>
    </row>
    <row r="767" spans="3:15" ht="12.75" customHeight="1">
      <c r="C767" s="339"/>
      <c r="N767" s="339"/>
      <c r="O767" s="339"/>
    </row>
    <row r="768" spans="3:15" ht="12.75" customHeight="1">
      <c r="C768" s="339"/>
      <c r="N768" s="339"/>
      <c r="O768" s="339"/>
    </row>
    <row r="769" spans="3:15" ht="12.75" customHeight="1">
      <c r="C769" s="339"/>
      <c r="N769" s="339"/>
      <c r="O769" s="339"/>
    </row>
    <row r="770" spans="3:15" ht="12.75" customHeight="1">
      <c r="C770" s="339"/>
      <c r="N770" s="339"/>
      <c r="O770" s="339"/>
    </row>
    <row r="771" spans="3:15" ht="12.75" customHeight="1">
      <c r="C771" s="339"/>
      <c r="N771" s="339"/>
      <c r="O771" s="339"/>
    </row>
    <row r="772" spans="3:15" ht="12.75" customHeight="1">
      <c r="C772" s="339"/>
      <c r="N772" s="339"/>
      <c r="O772" s="339"/>
    </row>
    <row r="773" spans="3:15" ht="12.75" customHeight="1">
      <c r="C773" s="339"/>
      <c r="N773" s="339"/>
      <c r="O773" s="339"/>
    </row>
    <row r="774" spans="3:15" ht="12.75" customHeight="1">
      <c r="C774" s="339"/>
      <c r="N774" s="339"/>
      <c r="O774" s="339"/>
    </row>
    <row r="775" spans="3:15" ht="12.75" customHeight="1">
      <c r="C775" s="339"/>
      <c r="N775" s="339"/>
      <c r="O775" s="339"/>
    </row>
    <row r="776" spans="3:15" ht="12.75" customHeight="1">
      <c r="C776" s="339"/>
      <c r="N776" s="339"/>
      <c r="O776" s="339"/>
    </row>
    <row r="777" spans="3:15" ht="12.75" customHeight="1">
      <c r="C777" s="339"/>
      <c r="N777" s="339"/>
      <c r="O777" s="339"/>
    </row>
    <row r="778" spans="3:15" ht="12.75" customHeight="1">
      <c r="C778" s="339"/>
      <c r="N778" s="339"/>
      <c r="O778" s="339"/>
    </row>
    <row r="779" spans="3:15" ht="12.75" customHeight="1">
      <c r="C779" s="339"/>
      <c r="N779" s="339"/>
      <c r="O779" s="339"/>
    </row>
    <row r="780" spans="3:15" ht="12.75" customHeight="1">
      <c r="C780" s="339"/>
      <c r="N780" s="339"/>
      <c r="O780" s="339"/>
    </row>
    <row r="781" spans="3:15" ht="12.75" customHeight="1">
      <c r="C781" s="339"/>
      <c r="N781" s="339"/>
      <c r="O781" s="339"/>
    </row>
    <row r="782" spans="3:15" ht="12.75" customHeight="1">
      <c r="C782" s="339"/>
      <c r="N782" s="339"/>
      <c r="O782" s="339"/>
    </row>
    <row r="783" spans="3:15" ht="12.75" customHeight="1">
      <c r="C783" s="339"/>
      <c r="N783" s="339"/>
      <c r="O783" s="339"/>
    </row>
    <row r="784" spans="3:15" ht="12.75" customHeight="1">
      <c r="C784" s="339"/>
      <c r="N784" s="339"/>
      <c r="O784" s="339"/>
    </row>
    <row r="785" spans="3:15" ht="12.75" customHeight="1">
      <c r="C785" s="339"/>
      <c r="N785" s="339"/>
      <c r="O785" s="339"/>
    </row>
    <row r="786" spans="3:15" ht="12.75" customHeight="1">
      <c r="C786" s="339"/>
      <c r="N786" s="339"/>
      <c r="O786" s="339"/>
    </row>
    <row r="787" spans="3:15" ht="12.75" customHeight="1">
      <c r="C787" s="339"/>
      <c r="N787" s="339"/>
      <c r="O787" s="339"/>
    </row>
    <row r="788" spans="3:15" ht="12.75" customHeight="1">
      <c r="C788" s="339"/>
      <c r="N788" s="339"/>
      <c r="O788" s="339"/>
    </row>
    <row r="789" spans="3:15" ht="12.75" customHeight="1">
      <c r="C789" s="339"/>
      <c r="N789" s="339"/>
      <c r="O789" s="339"/>
    </row>
    <row r="790" spans="3:15" ht="12.75" customHeight="1">
      <c r="C790" s="339"/>
      <c r="N790" s="339"/>
      <c r="O790" s="339"/>
    </row>
    <row r="791" spans="3:15" ht="12.75" customHeight="1">
      <c r="C791" s="339"/>
      <c r="N791" s="339"/>
      <c r="O791" s="339"/>
    </row>
    <row r="792" spans="3:15" ht="12.75" customHeight="1">
      <c r="C792" s="339"/>
      <c r="N792" s="339"/>
      <c r="O792" s="339"/>
    </row>
    <row r="793" spans="3:15" ht="12.75" customHeight="1">
      <c r="C793" s="339"/>
      <c r="N793" s="339"/>
      <c r="O793" s="339"/>
    </row>
    <row r="794" spans="3:15" ht="12.75" customHeight="1">
      <c r="C794" s="339"/>
      <c r="N794" s="339"/>
      <c r="O794" s="339"/>
    </row>
    <row r="795" spans="3:15" ht="12.75" customHeight="1">
      <c r="C795" s="339"/>
      <c r="N795" s="339"/>
      <c r="O795" s="339"/>
    </row>
    <row r="796" spans="3:15" ht="12.75" customHeight="1">
      <c r="C796" s="339"/>
      <c r="N796" s="339"/>
      <c r="O796" s="339"/>
    </row>
    <row r="797" spans="3:15" ht="12.75" customHeight="1">
      <c r="C797" s="339"/>
      <c r="N797" s="339"/>
      <c r="O797" s="339"/>
    </row>
    <row r="798" spans="3:15" ht="12.75" customHeight="1">
      <c r="C798" s="339"/>
      <c r="N798" s="339"/>
      <c r="O798" s="339"/>
    </row>
    <row r="799" spans="3:15" ht="12.75" customHeight="1">
      <c r="C799" s="339"/>
      <c r="N799" s="339"/>
      <c r="O799" s="339"/>
    </row>
    <row r="800" spans="3:15" ht="12.75" customHeight="1">
      <c r="C800" s="339"/>
      <c r="N800" s="339"/>
      <c r="O800" s="339"/>
    </row>
    <row r="801" spans="3:15" ht="12.75" customHeight="1">
      <c r="C801" s="339"/>
      <c r="N801" s="339"/>
      <c r="O801" s="339"/>
    </row>
    <row r="802" spans="3:15" ht="12.75" customHeight="1">
      <c r="C802" s="339"/>
      <c r="N802" s="339"/>
      <c r="O802" s="339"/>
    </row>
    <row r="803" spans="3:15" ht="12.75" customHeight="1">
      <c r="C803" s="339"/>
      <c r="N803" s="339"/>
      <c r="O803" s="339"/>
    </row>
    <row r="804" spans="3:15" ht="12.75" customHeight="1">
      <c r="C804" s="339"/>
      <c r="N804" s="339"/>
      <c r="O804" s="339"/>
    </row>
    <row r="805" spans="3:15" ht="12.75" customHeight="1">
      <c r="C805" s="339"/>
      <c r="N805" s="339"/>
      <c r="O805" s="339"/>
    </row>
    <row r="806" spans="3:15" ht="12.75" customHeight="1">
      <c r="C806" s="339"/>
      <c r="N806" s="339"/>
      <c r="O806" s="339"/>
    </row>
    <row r="807" spans="3:15" ht="12.75" customHeight="1">
      <c r="C807" s="339"/>
      <c r="N807" s="339"/>
      <c r="O807" s="339"/>
    </row>
    <row r="808" spans="3:15" ht="12.75" customHeight="1">
      <c r="C808" s="339"/>
      <c r="N808" s="339"/>
      <c r="O808" s="339"/>
    </row>
    <row r="809" spans="3:15" ht="12.75" customHeight="1">
      <c r="C809" s="339"/>
      <c r="N809" s="339"/>
      <c r="O809" s="339"/>
    </row>
    <row r="810" spans="3:15" ht="12.75" customHeight="1">
      <c r="C810" s="339"/>
      <c r="N810" s="339"/>
      <c r="O810" s="339"/>
    </row>
    <row r="811" spans="3:15" ht="12.75" customHeight="1">
      <c r="C811" s="339"/>
      <c r="N811" s="339"/>
      <c r="O811" s="339"/>
    </row>
    <row r="812" spans="3:15" ht="12.75" customHeight="1">
      <c r="C812" s="339"/>
      <c r="N812" s="339"/>
      <c r="O812" s="339"/>
    </row>
    <row r="813" spans="3:15" ht="12.75" customHeight="1">
      <c r="C813" s="339"/>
      <c r="N813" s="339"/>
      <c r="O813" s="339"/>
    </row>
    <row r="814" spans="3:15" ht="12.75" customHeight="1">
      <c r="C814" s="339"/>
      <c r="N814" s="339"/>
      <c r="O814" s="339"/>
    </row>
    <row r="815" spans="3:15" ht="12.75" customHeight="1">
      <c r="C815" s="339"/>
      <c r="N815" s="339"/>
      <c r="O815" s="339"/>
    </row>
    <row r="816" spans="3:15" ht="12.75" customHeight="1">
      <c r="C816" s="339"/>
      <c r="N816" s="339"/>
      <c r="O816" s="339"/>
    </row>
    <row r="817" spans="3:15" ht="12.75" customHeight="1">
      <c r="C817" s="339"/>
      <c r="N817" s="339"/>
      <c r="O817" s="339"/>
    </row>
    <row r="818" spans="3:15" ht="12.75" customHeight="1">
      <c r="C818" s="339"/>
      <c r="N818" s="339"/>
      <c r="O818" s="339"/>
    </row>
    <row r="819" spans="3:15" ht="12.75" customHeight="1">
      <c r="C819" s="339"/>
      <c r="N819" s="339"/>
      <c r="O819" s="339"/>
    </row>
    <row r="820" spans="3:15" ht="12.75" customHeight="1">
      <c r="C820" s="339"/>
      <c r="N820" s="339"/>
      <c r="O820" s="339"/>
    </row>
    <row r="821" spans="3:15" ht="12.75" customHeight="1">
      <c r="C821" s="339"/>
      <c r="N821" s="339"/>
      <c r="O821" s="339"/>
    </row>
    <row r="822" spans="3:15" ht="12.75" customHeight="1">
      <c r="C822" s="339"/>
      <c r="N822" s="339"/>
      <c r="O822" s="339"/>
    </row>
    <row r="823" spans="3:15" ht="12.75" customHeight="1">
      <c r="C823" s="339"/>
      <c r="N823" s="339"/>
      <c r="O823" s="339"/>
    </row>
    <row r="824" spans="3:15" ht="12.75" customHeight="1">
      <c r="C824" s="339"/>
      <c r="N824" s="339"/>
      <c r="O824" s="339"/>
    </row>
    <row r="825" spans="3:15" ht="12.75" customHeight="1">
      <c r="C825" s="339"/>
      <c r="N825" s="339"/>
      <c r="O825" s="339"/>
    </row>
    <row r="826" spans="3:15" ht="12.75" customHeight="1">
      <c r="C826" s="339"/>
      <c r="N826" s="339"/>
      <c r="O826" s="339"/>
    </row>
    <row r="827" spans="3:15" ht="12.75" customHeight="1">
      <c r="C827" s="339"/>
      <c r="N827" s="339"/>
      <c r="O827" s="339"/>
    </row>
    <row r="828" spans="3:15" ht="12.75" customHeight="1">
      <c r="C828" s="339"/>
      <c r="N828" s="339"/>
      <c r="O828" s="339"/>
    </row>
    <row r="829" spans="3:15" ht="12.75" customHeight="1">
      <c r="C829" s="339"/>
      <c r="N829" s="339"/>
      <c r="O829" s="339"/>
    </row>
    <row r="830" spans="3:15" ht="12.75" customHeight="1">
      <c r="C830" s="339"/>
      <c r="N830" s="339"/>
      <c r="O830" s="339"/>
    </row>
    <row r="831" spans="3:15" ht="12.75" customHeight="1">
      <c r="C831" s="339"/>
      <c r="N831" s="339"/>
      <c r="O831" s="339"/>
    </row>
    <row r="832" spans="3:15" ht="12.75" customHeight="1">
      <c r="C832" s="339"/>
      <c r="N832" s="339"/>
      <c r="O832" s="339"/>
    </row>
    <row r="833" spans="3:15" ht="12.75" customHeight="1">
      <c r="C833" s="339"/>
      <c r="N833" s="339"/>
      <c r="O833" s="339"/>
    </row>
    <row r="834" spans="3:15" ht="12.75" customHeight="1">
      <c r="C834" s="339"/>
      <c r="N834" s="339"/>
      <c r="O834" s="339"/>
    </row>
    <row r="835" spans="3:15" ht="12.75" customHeight="1">
      <c r="C835" s="339"/>
      <c r="N835" s="339"/>
      <c r="O835" s="339"/>
    </row>
    <row r="836" spans="3:15" ht="12.75" customHeight="1">
      <c r="C836" s="339"/>
      <c r="N836" s="339"/>
      <c r="O836" s="339"/>
    </row>
    <row r="837" spans="3:15" ht="12.75" customHeight="1">
      <c r="C837" s="339"/>
      <c r="N837" s="339"/>
      <c r="O837" s="339"/>
    </row>
    <row r="838" spans="3:15" ht="12.75" customHeight="1">
      <c r="C838" s="339"/>
      <c r="N838" s="339"/>
      <c r="O838" s="339"/>
    </row>
    <row r="839" spans="3:15" ht="12.75" customHeight="1">
      <c r="C839" s="339"/>
      <c r="N839" s="339"/>
      <c r="O839" s="339"/>
    </row>
    <row r="840" spans="3:15" ht="12.75" customHeight="1">
      <c r="C840" s="339"/>
      <c r="N840" s="339"/>
      <c r="O840" s="339"/>
    </row>
    <row r="841" spans="3:15" ht="12.75" customHeight="1">
      <c r="C841" s="339"/>
      <c r="N841" s="339"/>
      <c r="O841" s="339"/>
    </row>
    <row r="842" spans="3:15" ht="12.75" customHeight="1">
      <c r="C842" s="339"/>
      <c r="N842" s="339"/>
      <c r="O842" s="339"/>
    </row>
    <row r="843" spans="3:15" ht="12.75" customHeight="1">
      <c r="C843" s="339"/>
      <c r="N843" s="339"/>
      <c r="O843" s="339"/>
    </row>
    <row r="844" spans="3:15" ht="12.75" customHeight="1">
      <c r="C844" s="339"/>
      <c r="N844" s="339"/>
      <c r="O844" s="339"/>
    </row>
    <row r="845" spans="3:15" ht="12.75" customHeight="1">
      <c r="C845" s="339"/>
      <c r="N845" s="339"/>
      <c r="O845" s="339"/>
    </row>
    <row r="846" spans="3:15" ht="12.75" customHeight="1">
      <c r="C846" s="339"/>
      <c r="N846" s="339"/>
      <c r="O846" s="339"/>
    </row>
    <row r="847" spans="3:15" ht="12.75" customHeight="1">
      <c r="C847" s="339"/>
      <c r="N847" s="339"/>
      <c r="O847" s="339"/>
    </row>
    <row r="848" spans="3:15" ht="12.75" customHeight="1">
      <c r="C848" s="339"/>
      <c r="N848" s="339"/>
      <c r="O848" s="339"/>
    </row>
    <row r="849" spans="3:15" ht="12.75" customHeight="1">
      <c r="C849" s="339"/>
      <c r="N849" s="339"/>
      <c r="O849" s="339"/>
    </row>
    <row r="850" spans="3:15" ht="12.75" customHeight="1">
      <c r="C850" s="339"/>
      <c r="N850" s="339"/>
      <c r="O850" s="339"/>
    </row>
    <row r="851" spans="3:15" ht="12.75" customHeight="1">
      <c r="C851" s="339"/>
      <c r="N851" s="339"/>
      <c r="O851" s="339"/>
    </row>
    <row r="852" spans="3:15" ht="12.75" customHeight="1">
      <c r="C852" s="339"/>
      <c r="N852" s="339"/>
      <c r="O852" s="339"/>
    </row>
    <row r="853" spans="3:15" ht="12.75" customHeight="1">
      <c r="C853" s="339"/>
      <c r="N853" s="339"/>
      <c r="O853" s="339"/>
    </row>
    <row r="854" spans="3:15" ht="12.75" customHeight="1">
      <c r="C854" s="339"/>
      <c r="N854" s="339"/>
      <c r="O854" s="339"/>
    </row>
    <row r="855" spans="3:15" ht="12.75" customHeight="1">
      <c r="C855" s="339"/>
      <c r="N855" s="339"/>
      <c r="O855" s="339"/>
    </row>
    <row r="856" spans="3:15" ht="12.75" customHeight="1">
      <c r="C856" s="339"/>
      <c r="N856" s="339"/>
      <c r="O856" s="339"/>
    </row>
    <row r="857" spans="3:15" ht="12.75" customHeight="1">
      <c r="C857" s="339"/>
      <c r="N857" s="339"/>
      <c r="O857" s="339"/>
    </row>
    <row r="858" spans="3:15" ht="12.75" customHeight="1">
      <c r="C858" s="339"/>
      <c r="N858" s="339"/>
      <c r="O858" s="339"/>
    </row>
    <row r="859" spans="3:15" ht="12.75" customHeight="1">
      <c r="C859" s="339"/>
      <c r="N859" s="339"/>
      <c r="O859" s="339"/>
    </row>
    <row r="860" spans="3:15" ht="12.75" customHeight="1">
      <c r="C860" s="339"/>
      <c r="N860" s="339"/>
      <c r="O860" s="339"/>
    </row>
    <row r="861" spans="3:15" ht="12.75" customHeight="1">
      <c r="C861" s="339"/>
      <c r="N861" s="339"/>
      <c r="O861" s="339"/>
    </row>
    <row r="862" spans="3:15" ht="12.75" customHeight="1">
      <c r="C862" s="339"/>
      <c r="N862" s="339"/>
      <c r="O862" s="339"/>
    </row>
    <row r="863" spans="3:15" ht="12.75" customHeight="1">
      <c r="C863" s="339"/>
      <c r="N863" s="339"/>
      <c r="O863" s="339"/>
    </row>
    <row r="864" spans="3:15" ht="12.75" customHeight="1">
      <c r="C864" s="339"/>
      <c r="N864" s="339"/>
      <c r="O864" s="339"/>
    </row>
    <row r="865" spans="3:15" ht="12.75" customHeight="1">
      <c r="C865" s="339"/>
      <c r="N865" s="339"/>
      <c r="O865" s="339"/>
    </row>
    <row r="866" spans="3:15" ht="12.75" customHeight="1">
      <c r="C866" s="339"/>
      <c r="N866" s="339"/>
      <c r="O866" s="339"/>
    </row>
    <row r="867" spans="3:15" ht="12.75" customHeight="1">
      <c r="C867" s="339"/>
      <c r="N867" s="339"/>
      <c r="O867" s="339"/>
    </row>
    <row r="868" spans="3:15" ht="12.75" customHeight="1">
      <c r="C868" s="339"/>
      <c r="N868" s="339"/>
      <c r="O868" s="339"/>
    </row>
    <row r="869" spans="3:15" ht="12.75" customHeight="1">
      <c r="C869" s="339"/>
      <c r="N869" s="339"/>
      <c r="O869" s="339"/>
    </row>
    <row r="870" spans="3:15" ht="12.75" customHeight="1">
      <c r="C870" s="339"/>
      <c r="N870" s="339"/>
      <c r="O870" s="339"/>
    </row>
    <row r="871" spans="3:15" ht="12.75" customHeight="1">
      <c r="C871" s="339"/>
      <c r="N871" s="339"/>
      <c r="O871" s="339"/>
    </row>
    <row r="872" spans="3:15" ht="12.75" customHeight="1">
      <c r="C872" s="339"/>
      <c r="N872" s="339"/>
      <c r="O872" s="339"/>
    </row>
    <row r="873" spans="3:15" ht="12.75" customHeight="1">
      <c r="C873" s="339"/>
      <c r="N873" s="339"/>
      <c r="O873" s="339"/>
    </row>
    <row r="874" spans="3:15" ht="12.75" customHeight="1">
      <c r="C874" s="339"/>
      <c r="N874" s="339"/>
      <c r="O874" s="339"/>
    </row>
    <row r="875" spans="3:15" ht="12.75" customHeight="1">
      <c r="C875" s="339"/>
      <c r="N875" s="339"/>
      <c r="O875" s="339"/>
    </row>
    <row r="876" spans="3:15" ht="12.75" customHeight="1">
      <c r="C876" s="339"/>
      <c r="N876" s="339"/>
      <c r="O876" s="339"/>
    </row>
    <row r="877" spans="3:15" ht="12.75" customHeight="1">
      <c r="C877" s="339"/>
      <c r="N877" s="339"/>
      <c r="O877" s="339"/>
    </row>
    <row r="878" spans="3:15" ht="12.75" customHeight="1">
      <c r="C878" s="339"/>
      <c r="N878" s="339"/>
      <c r="O878" s="339"/>
    </row>
    <row r="879" spans="3:15" ht="12.75" customHeight="1">
      <c r="C879" s="339"/>
      <c r="N879" s="339"/>
      <c r="O879" s="339"/>
    </row>
    <row r="880" spans="3:15" ht="12.75" customHeight="1">
      <c r="C880" s="339"/>
      <c r="N880" s="339"/>
      <c r="O880" s="339"/>
    </row>
    <row r="881" spans="3:15" ht="12.75" customHeight="1">
      <c r="C881" s="339"/>
      <c r="N881" s="339"/>
      <c r="O881" s="339"/>
    </row>
    <row r="882" spans="3:15" ht="12.75" customHeight="1">
      <c r="C882" s="339"/>
      <c r="N882" s="339"/>
      <c r="O882" s="339"/>
    </row>
    <row r="883" spans="3:15" ht="12.75" customHeight="1">
      <c r="C883" s="339"/>
      <c r="N883" s="339"/>
      <c r="O883" s="339"/>
    </row>
    <row r="884" spans="3:15" ht="12.75" customHeight="1">
      <c r="C884" s="339"/>
      <c r="N884" s="339"/>
      <c r="O884" s="339"/>
    </row>
    <row r="885" spans="3:15" ht="12.75" customHeight="1">
      <c r="C885" s="339"/>
      <c r="N885" s="339"/>
      <c r="O885" s="339"/>
    </row>
    <row r="886" spans="3:15" ht="12.75" customHeight="1">
      <c r="C886" s="339"/>
      <c r="N886" s="339"/>
      <c r="O886" s="339"/>
    </row>
    <row r="887" spans="3:15" ht="12.75" customHeight="1">
      <c r="C887" s="339"/>
      <c r="N887" s="339"/>
      <c r="O887" s="339"/>
    </row>
    <row r="888" spans="3:15" ht="12.75" customHeight="1">
      <c r="C888" s="339"/>
      <c r="N888" s="339"/>
      <c r="O888" s="339"/>
    </row>
    <row r="889" spans="3:15" ht="12.75" customHeight="1">
      <c r="C889" s="339"/>
      <c r="N889" s="339"/>
      <c r="O889" s="339"/>
    </row>
    <row r="890" spans="3:15" ht="12.75" customHeight="1">
      <c r="C890" s="339"/>
      <c r="N890" s="339"/>
      <c r="O890" s="339"/>
    </row>
    <row r="891" spans="3:15" ht="12.75" customHeight="1">
      <c r="C891" s="339"/>
      <c r="N891" s="339"/>
      <c r="O891" s="339"/>
    </row>
    <row r="892" spans="3:15" ht="12.75" customHeight="1">
      <c r="C892" s="339"/>
      <c r="N892" s="339"/>
      <c r="O892" s="339"/>
    </row>
    <row r="893" spans="3:15" ht="12.75" customHeight="1">
      <c r="C893" s="339"/>
      <c r="N893" s="339"/>
      <c r="O893" s="339"/>
    </row>
    <row r="894" spans="3:15" ht="12.75" customHeight="1">
      <c r="C894" s="339"/>
      <c r="N894" s="339"/>
      <c r="O894" s="339"/>
    </row>
    <row r="895" spans="3:15" ht="12.75" customHeight="1">
      <c r="C895" s="339"/>
      <c r="N895" s="339"/>
      <c r="O895" s="339"/>
    </row>
    <row r="896" spans="3:15" ht="12.75" customHeight="1">
      <c r="C896" s="339"/>
      <c r="N896" s="339"/>
      <c r="O896" s="339"/>
    </row>
    <row r="897" spans="3:15" ht="12.75" customHeight="1">
      <c r="C897" s="339"/>
      <c r="N897" s="339"/>
      <c r="O897" s="339"/>
    </row>
    <row r="898" spans="3:15" ht="12.75" customHeight="1">
      <c r="C898" s="339"/>
      <c r="N898" s="339"/>
      <c r="O898" s="339"/>
    </row>
    <row r="899" spans="3:15" ht="12.75" customHeight="1">
      <c r="C899" s="339"/>
      <c r="N899" s="339"/>
      <c r="O899" s="339"/>
    </row>
    <row r="900" spans="3:15" ht="12.75" customHeight="1">
      <c r="C900" s="339"/>
      <c r="N900" s="339"/>
      <c r="O900" s="339"/>
    </row>
    <row r="901" spans="3:15" ht="12.75" customHeight="1">
      <c r="C901" s="339"/>
      <c r="N901" s="339"/>
      <c r="O901" s="339"/>
    </row>
    <row r="902" spans="3:15" ht="12.75" customHeight="1">
      <c r="C902" s="339"/>
      <c r="N902" s="339"/>
      <c r="O902" s="339"/>
    </row>
    <row r="903" spans="3:15" ht="12.75" customHeight="1">
      <c r="C903" s="339"/>
      <c r="N903" s="339"/>
      <c r="O903" s="339"/>
    </row>
    <row r="904" spans="3:15" ht="12.75" customHeight="1">
      <c r="C904" s="339"/>
      <c r="N904" s="339"/>
      <c r="O904" s="339"/>
    </row>
    <row r="905" spans="3:15" ht="12.75" customHeight="1">
      <c r="C905" s="339"/>
      <c r="N905" s="339"/>
      <c r="O905" s="339"/>
    </row>
    <row r="906" spans="3:15" ht="12.75" customHeight="1">
      <c r="C906" s="339"/>
      <c r="N906" s="339"/>
      <c r="O906" s="339"/>
    </row>
    <row r="907" spans="3:15" ht="12.75" customHeight="1">
      <c r="C907" s="339"/>
      <c r="N907" s="339"/>
      <c r="O907" s="339"/>
    </row>
    <row r="908" spans="3:15" ht="12.75" customHeight="1">
      <c r="C908" s="339"/>
      <c r="N908" s="339"/>
      <c r="O908" s="339"/>
    </row>
    <row r="909" spans="3:15" ht="12.75" customHeight="1">
      <c r="C909" s="339"/>
      <c r="N909" s="339"/>
      <c r="O909" s="339"/>
    </row>
    <row r="910" spans="3:15" ht="12.75" customHeight="1">
      <c r="C910" s="339"/>
      <c r="N910" s="339"/>
      <c r="O910" s="339"/>
    </row>
    <row r="911" spans="3:15" ht="12.75" customHeight="1">
      <c r="C911" s="339"/>
      <c r="N911" s="339"/>
      <c r="O911" s="339"/>
    </row>
    <row r="912" spans="3:15" ht="12.75" customHeight="1">
      <c r="C912" s="339"/>
      <c r="N912" s="339"/>
      <c r="O912" s="339"/>
    </row>
    <row r="913" spans="3:15" ht="12.75" customHeight="1">
      <c r="C913" s="339"/>
      <c r="N913" s="339"/>
      <c r="O913" s="339"/>
    </row>
    <row r="914" spans="3:15" ht="12.75" customHeight="1">
      <c r="C914" s="339"/>
      <c r="N914" s="339"/>
      <c r="O914" s="339"/>
    </row>
    <row r="915" spans="3:15" ht="12.75" customHeight="1">
      <c r="C915" s="339"/>
      <c r="N915" s="339"/>
      <c r="O915" s="339"/>
    </row>
    <row r="916" spans="3:15" ht="12.75" customHeight="1">
      <c r="C916" s="339"/>
      <c r="N916" s="339"/>
      <c r="O916" s="339"/>
    </row>
    <row r="917" spans="3:15" ht="12.75" customHeight="1">
      <c r="C917" s="339"/>
      <c r="N917" s="339"/>
      <c r="O917" s="339"/>
    </row>
    <row r="918" spans="3:15" ht="12.75" customHeight="1">
      <c r="C918" s="339"/>
      <c r="N918" s="339"/>
      <c r="O918" s="339"/>
    </row>
    <row r="919" spans="3:15" ht="12.75" customHeight="1">
      <c r="C919" s="339"/>
      <c r="N919" s="339"/>
      <c r="O919" s="339"/>
    </row>
    <row r="920" spans="3:15" ht="12.75" customHeight="1">
      <c r="C920" s="339"/>
      <c r="N920" s="339"/>
      <c r="O920" s="339"/>
    </row>
    <row r="921" spans="3:15" ht="12.75" customHeight="1">
      <c r="C921" s="339"/>
      <c r="N921" s="339"/>
      <c r="O921" s="339"/>
    </row>
    <row r="922" spans="3:15" ht="12.75" customHeight="1">
      <c r="C922" s="339"/>
      <c r="N922" s="339"/>
      <c r="O922" s="339"/>
    </row>
    <row r="923" spans="3:15" ht="12.75" customHeight="1">
      <c r="C923" s="339"/>
      <c r="N923" s="339"/>
      <c r="O923" s="339"/>
    </row>
    <row r="924" spans="3:15" ht="12.75" customHeight="1">
      <c r="C924" s="339"/>
      <c r="N924" s="339"/>
      <c r="O924" s="339"/>
    </row>
    <row r="925" spans="3:15" ht="12.75" customHeight="1">
      <c r="C925" s="339"/>
      <c r="N925" s="339"/>
      <c r="O925" s="339"/>
    </row>
    <row r="926" spans="3:15" ht="12.75" customHeight="1">
      <c r="C926" s="339"/>
      <c r="N926" s="339"/>
      <c r="O926" s="339"/>
    </row>
    <row r="927" spans="3:15" ht="12.75" customHeight="1">
      <c r="C927" s="339"/>
      <c r="N927" s="339"/>
      <c r="O927" s="339"/>
    </row>
    <row r="928" spans="3:15" ht="12.75" customHeight="1">
      <c r="C928" s="339"/>
      <c r="N928" s="339"/>
      <c r="O928" s="339"/>
    </row>
    <row r="929" spans="3:15" ht="12.75" customHeight="1">
      <c r="C929" s="339"/>
      <c r="N929" s="339"/>
      <c r="O929" s="339"/>
    </row>
    <row r="930" spans="3:15" ht="12.75" customHeight="1">
      <c r="C930" s="339"/>
      <c r="N930" s="339"/>
      <c r="O930" s="339"/>
    </row>
    <row r="931" spans="3:15" ht="12.75" customHeight="1">
      <c r="C931" s="339"/>
      <c r="N931" s="339"/>
      <c r="O931" s="339"/>
    </row>
    <row r="932" spans="3:15" ht="12.75" customHeight="1">
      <c r="C932" s="339"/>
      <c r="N932" s="339"/>
      <c r="O932" s="339"/>
    </row>
    <row r="933" spans="3:15" ht="12.75" customHeight="1">
      <c r="C933" s="339"/>
      <c r="N933" s="339"/>
      <c r="O933" s="339"/>
    </row>
    <row r="934" spans="3:15" ht="12.75" customHeight="1">
      <c r="C934" s="339"/>
      <c r="N934" s="339"/>
      <c r="O934" s="339"/>
    </row>
    <row r="935" spans="3:15" ht="12.75" customHeight="1">
      <c r="C935" s="339"/>
      <c r="N935" s="339"/>
      <c r="O935" s="339"/>
    </row>
    <row r="936" spans="3:15" ht="12.75" customHeight="1">
      <c r="C936" s="339"/>
      <c r="N936" s="339"/>
      <c r="O936" s="339"/>
    </row>
    <row r="937" spans="3:15" ht="12.75" customHeight="1">
      <c r="C937" s="339"/>
      <c r="N937" s="339"/>
      <c r="O937" s="339"/>
    </row>
    <row r="938" spans="3:15" ht="12.75" customHeight="1">
      <c r="C938" s="339"/>
      <c r="N938" s="339"/>
      <c r="O938" s="339"/>
    </row>
    <row r="939" spans="3:15" ht="12.75" customHeight="1">
      <c r="C939" s="339"/>
      <c r="N939" s="339"/>
      <c r="O939" s="339"/>
    </row>
    <row r="940" spans="3:15" ht="12.75" customHeight="1">
      <c r="C940" s="339"/>
      <c r="N940" s="339"/>
      <c r="O940" s="339"/>
    </row>
    <row r="941" spans="3:15" ht="12.75" customHeight="1">
      <c r="C941" s="339"/>
      <c r="N941" s="339"/>
      <c r="O941" s="339"/>
    </row>
    <row r="942" spans="3:15" ht="12.75" customHeight="1">
      <c r="C942" s="339"/>
      <c r="N942" s="339"/>
      <c r="O942" s="339"/>
    </row>
  </sheetData>
  <mergeCells count="2">
    <mergeCell ref="A1:P1"/>
    <mergeCell ref="Q2:U2"/>
  </mergeCells>
  <printOptions horizontalCentered="1"/>
  <pageMargins left="0.25" right="0" top="0.61388888888888904" bottom="0.75" header="0" footer="0"/>
  <pageSetup paperSize="9" scale="34" fitToHeight="0" orientation="landscape" r:id="rId1"/>
  <headerFooter>
    <oddFooter>&amp;L&amp;"Euclid Circular A,Bold"&amp;18[UA]&amp;"-,Regular"&amp;11
&amp;G&amp;R&amp;G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CC84E-1B51-43AC-A4CC-4D94E9CDF071}">
  <sheetPr>
    <pageSetUpPr fitToPage="1"/>
  </sheetPr>
  <dimension ref="A1:H66"/>
  <sheetViews>
    <sheetView view="pageBreakPreview" zoomScale="85" zoomScaleNormal="100" zoomScaleSheetLayoutView="85" zoomScalePageLayoutView="70" workbookViewId="0">
      <selection activeCell="G11" sqref="G11"/>
    </sheetView>
  </sheetViews>
  <sheetFormatPr defaultColWidth="9.77734375" defaultRowHeight="18.600000000000001"/>
  <cols>
    <col min="1" max="1" width="5.44140625" style="178" bestFit="1" customWidth="1"/>
    <col min="2" max="2" width="17.77734375" style="178" customWidth="1"/>
    <col min="3" max="3" width="10.5546875" style="178" customWidth="1"/>
    <col min="4" max="4" width="20" style="178" customWidth="1"/>
    <col min="5" max="5" width="2.21875" style="178" customWidth="1"/>
    <col min="6" max="6" width="15.77734375" style="178" customWidth="1"/>
    <col min="7" max="7" width="19.21875" style="178" customWidth="1"/>
    <col min="8" max="8" width="45.5546875" style="178" customWidth="1"/>
    <col min="9" max="254" width="9.77734375" style="178"/>
    <col min="255" max="255" width="3.77734375" style="178" customWidth="1"/>
    <col min="256" max="257" width="9.5546875" style="178" customWidth="1"/>
    <col min="258" max="259" width="14.77734375" style="178" customWidth="1"/>
    <col min="260" max="260" width="0" style="178" hidden="1" customWidth="1"/>
    <col min="261" max="267" width="9.5546875" style="178" customWidth="1"/>
    <col min="268" max="510" width="9.77734375" style="178"/>
    <col min="511" max="511" width="3.77734375" style="178" customWidth="1"/>
    <col min="512" max="513" width="9.5546875" style="178" customWidth="1"/>
    <col min="514" max="515" width="14.77734375" style="178" customWidth="1"/>
    <col min="516" max="516" width="0" style="178" hidden="1" customWidth="1"/>
    <col min="517" max="523" width="9.5546875" style="178" customWidth="1"/>
    <col min="524" max="766" width="9.77734375" style="178"/>
    <col min="767" max="767" width="3.77734375" style="178" customWidth="1"/>
    <col min="768" max="769" width="9.5546875" style="178" customWidth="1"/>
    <col min="770" max="771" width="14.77734375" style="178" customWidth="1"/>
    <col min="772" max="772" width="0" style="178" hidden="1" customWidth="1"/>
    <col min="773" max="779" width="9.5546875" style="178" customWidth="1"/>
    <col min="780" max="1022" width="9.77734375" style="178"/>
    <col min="1023" max="1023" width="3.77734375" style="178" customWidth="1"/>
    <col min="1024" max="1025" width="9.5546875" style="178" customWidth="1"/>
    <col min="1026" max="1027" width="14.77734375" style="178" customWidth="1"/>
    <col min="1028" max="1028" width="0" style="178" hidden="1" customWidth="1"/>
    <col min="1029" max="1035" width="9.5546875" style="178" customWidth="1"/>
    <col min="1036" max="1278" width="9.77734375" style="178"/>
    <col min="1279" max="1279" width="3.77734375" style="178" customWidth="1"/>
    <col min="1280" max="1281" width="9.5546875" style="178" customWidth="1"/>
    <col min="1282" max="1283" width="14.77734375" style="178" customWidth="1"/>
    <col min="1284" max="1284" width="0" style="178" hidden="1" customWidth="1"/>
    <col min="1285" max="1291" width="9.5546875" style="178" customWidth="1"/>
    <col min="1292" max="1534" width="9.77734375" style="178"/>
    <col min="1535" max="1535" width="3.77734375" style="178" customWidth="1"/>
    <col min="1536" max="1537" width="9.5546875" style="178" customWidth="1"/>
    <col min="1538" max="1539" width="14.77734375" style="178" customWidth="1"/>
    <col min="1540" max="1540" width="0" style="178" hidden="1" customWidth="1"/>
    <col min="1541" max="1547" width="9.5546875" style="178" customWidth="1"/>
    <col min="1548" max="1790" width="9.77734375" style="178"/>
    <col min="1791" max="1791" width="3.77734375" style="178" customWidth="1"/>
    <col min="1792" max="1793" width="9.5546875" style="178" customWidth="1"/>
    <col min="1794" max="1795" width="14.77734375" style="178" customWidth="1"/>
    <col min="1796" max="1796" width="0" style="178" hidden="1" customWidth="1"/>
    <col min="1797" max="1803" width="9.5546875" style="178" customWidth="1"/>
    <col min="1804" max="2046" width="9.77734375" style="178"/>
    <col min="2047" max="2047" width="3.77734375" style="178" customWidth="1"/>
    <col min="2048" max="2049" width="9.5546875" style="178" customWidth="1"/>
    <col min="2050" max="2051" width="14.77734375" style="178" customWidth="1"/>
    <col min="2052" max="2052" width="0" style="178" hidden="1" customWidth="1"/>
    <col min="2053" max="2059" width="9.5546875" style="178" customWidth="1"/>
    <col min="2060" max="2302" width="9.77734375" style="178"/>
    <col min="2303" max="2303" width="3.77734375" style="178" customWidth="1"/>
    <col min="2304" max="2305" width="9.5546875" style="178" customWidth="1"/>
    <col min="2306" max="2307" width="14.77734375" style="178" customWidth="1"/>
    <col min="2308" max="2308" width="0" style="178" hidden="1" customWidth="1"/>
    <col min="2309" max="2315" width="9.5546875" style="178" customWidth="1"/>
    <col min="2316" max="2558" width="9.77734375" style="178"/>
    <col min="2559" max="2559" width="3.77734375" style="178" customWidth="1"/>
    <col min="2560" max="2561" width="9.5546875" style="178" customWidth="1"/>
    <col min="2562" max="2563" width="14.77734375" style="178" customWidth="1"/>
    <col min="2564" max="2564" width="0" style="178" hidden="1" customWidth="1"/>
    <col min="2565" max="2571" width="9.5546875" style="178" customWidth="1"/>
    <col min="2572" max="2814" width="9.77734375" style="178"/>
    <col min="2815" max="2815" width="3.77734375" style="178" customWidth="1"/>
    <col min="2816" max="2817" width="9.5546875" style="178" customWidth="1"/>
    <col min="2818" max="2819" width="14.77734375" style="178" customWidth="1"/>
    <col min="2820" max="2820" width="0" style="178" hidden="1" customWidth="1"/>
    <col min="2821" max="2827" width="9.5546875" style="178" customWidth="1"/>
    <col min="2828" max="3070" width="9.77734375" style="178"/>
    <col min="3071" max="3071" width="3.77734375" style="178" customWidth="1"/>
    <col min="3072" max="3073" width="9.5546875" style="178" customWidth="1"/>
    <col min="3074" max="3075" width="14.77734375" style="178" customWidth="1"/>
    <col min="3076" max="3076" width="0" style="178" hidden="1" customWidth="1"/>
    <col min="3077" max="3083" width="9.5546875" style="178" customWidth="1"/>
    <col min="3084" max="3326" width="9.77734375" style="178"/>
    <col min="3327" max="3327" width="3.77734375" style="178" customWidth="1"/>
    <col min="3328" max="3329" width="9.5546875" style="178" customWidth="1"/>
    <col min="3330" max="3331" width="14.77734375" style="178" customWidth="1"/>
    <col min="3332" max="3332" width="0" style="178" hidden="1" customWidth="1"/>
    <col min="3333" max="3339" width="9.5546875" style="178" customWidth="1"/>
    <col min="3340" max="3582" width="9.77734375" style="178"/>
    <col min="3583" max="3583" width="3.77734375" style="178" customWidth="1"/>
    <col min="3584" max="3585" width="9.5546875" style="178" customWidth="1"/>
    <col min="3586" max="3587" width="14.77734375" style="178" customWidth="1"/>
    <col min="3588" max="3588" width="0" style="178" hidden="1" customWidth="1"/>
    <col min="3589" max="3595" width="9.5546875" style="178" customWidth="1"/>
    <col min="3596" max="3838" width="9.77734375" style="178"/>
    <col min="3839" max="3839" width="3.77734375" style="178" customWidth="1"/>
    <col min="3840" max="3841" width="9.5546875" style="178" customWidth="1"/>
    <col min="3842" max="3843" width="14.77734375" style="178" customWidth="1"/>
    <col min="3844" max="3844" width="0" style="178" hidden="1" customWidth="1"/>
    <col min="3845" max="3851" width="9.5546875" style="178" customWidth="1"/>
    <col min="3852" max="4094" width="9.77734375" style="178"/>
    <col min="4095" max="4095" width="3.77734375" style="178" customWidth="1"/>
    <col min="4096" max="4097" width="9.5546875" style="178" customWidth="1"/>
    <col min="4098" max="4099" width="14.77734375" style="178" customWidth="1"/>
    <col min="4100" max="4100" width="0" style="178" hidden="1" customWidth="1"/>
    <col min="4101" max="4107" width="9.5546875" style="178" customWidth="1"/>
    <col min="4108" max="4350" width="9.77734375" style="178"/>
    <col min="4351" max="4351" width="3.77734375" style="178" customWidth="1"/>
    <col min="4352" max="4353" width="9.5546875" style="178" customWidth="1"/>
    <col min="4354" max="4355" width="14.77734375" style="178" customWidth="1"/>
    <col min="4356" max="4356" width="0" style="178" hidden="1" customWidth="1"/>
    <col min="4357" max="4363" width="9.5546875" style="178" customWidth="1"/>
    <col min="4364" max="4606" width="9.77734375" style="178"/>
    <col min="4607" max="4607" width="3.77734375" style="178" customWidth="1"/>
    <col min="4608" max="4609" width="9.5546875" style="178" customWidth="1"/>
    <col min="4610" max="4611" width="14.77734375" style="178" customWidth="1"/>
    <col min="4612" max="4612" width="0" style="178" hidden="1" customWidth="1"/>
    <col min="4613" max="4619" width="9.5546875" style="178" customWidth="1"/>
    <col min="4620" max="4862" width="9.77734375" style="178"/>
    <col min="4863" max="4863" width="3.77734375" style="178" customWidth="1"/>
    <col min="4864" max="4865" width="9.5546875" style="178" customWidth="1"/>
    <col min="4866" max="4867" width="14.77734375" style="178" customWidth="1"/>
    <col min="4868" max="4868" width="0" style="178" hidden="1" customWidth="1"/>
    <col min="4869" max="4875" width="9.5546875" style="178" customWidth="1"/>
    <col min="4876" max="5118" width="9.77734375" style="178"/>
    <col min="5119" max="5119" width="3.77734375" style="178" customWidth="1"/>
    <col min="5120" max="5121" width="9.5546875" style="178" customWidth="1"/>
    <col min="5122" max="5123" width="14.77734375" style="178" customWidth="1"/>
    <col min="5124" max="5124" width="0" style="178" hidden="1" customWidth="1"/>
    <col min="5125" max="5131" width="9.5546875" style="178" customWidth="1"/>
    <col min="5132" max="5374" width="9.77734375" style="178"/>
    <col min="5375" max="5375" width="3.77734375" style="178" customWidth="1"/>
    <col min="5376" max="5377" width="9.5546875" style="178" customWidth="1"/>
    <col min="5378" max="5379" width="14.77734375" style="178" customWidth="1"/>
    <col min="5380" max="5380" width="0" style="178" hidden="1" customWidth="1"/>
    <col min="5381" max="5387" width="9.5546875" style="178" customWidth="1"/>
    <col min="5388" max="5630" width="9.77734375" style="178"/>
    <col min="5631" max="5631" width="3.77734375" style="178" customWidth="1"/>
    <col min="5632" max="5633" width="9.5546875" style="178" customWidth="1"/>
    <col min="5634" max="5635" width="14.77734375" style="178" customWidth="1"/>
    <col min="5636" max="5636" width="0" style="178" hidden="1" customWidth="1"/>
    <col min="5637" max="5643" width="9.5546875" style="178" customWidth="1"/>
    <col min="5644" max="5886" width="9.77734375" style="178"/>
    <col min="5887" max="5887" width="3.77734375" style="178" customWidth="1"/>
    <col min="5888" max="5889" width="9.5546875" style="178" customWidth="1"/>
    <col min="5890" max="5891" width="14.77734375" style="178" customWidth="1"/>
    <col min="5892" max="5892" width="0" style="178" hidden="1" customWidth="1"/>
    <col min="5893" max="5899" width="9.5546875" style="178" customWidth="1"/>
    <col min="5900" max="6142" width="9.77734375" style="178"/>
    <col min="6143" max="6143" width="3.77734375" style="178" customWidth="1"/>
    <col min="6144" max="6145" width="9.5546875" style="178" customWidth="1"/>
    <col min="6146" max="6147" width="14.77734375" style="178" customWidth="1"/>
    <col min="6148" max="6148" width="0" style="178" hidden="1" customWidth="1"/>
    <col min="6149" max="6155" width="9.5546875" style="178" customWidth="1"/>
    <col min="6156" max="6398" width="9.77734375" style="178"/>
    <col min="6399" max="6399" width="3.77734375" style="178" customWidth="1"/>
    <col min="6400" max="6401" width="9.5546875" style="178" customWidth="1"/>
    <col min="6402" max="6403" width="14.77734375" style="178" customWidth="1"/>
    <col min="6404" max="6404" width="0" style="178" hidden="1" customWidth="1"/>
    <col min="6405" max="6411" width="9.5546875" style="178" customWidth="1"/>
    <col min="6412" max="6654" width="9.77734375" style="178"/>
    <col min="6655" max="6655" width="3.77734375" style="178" customWidth="1"/>
    <col min="6656" max="6657" width="9.5546875" style="178" customWidth="1"/>
    <col min="6658" max="6659" width="14.77734375" style="178" customWidth="1"/>
    <col min="6660" max="6660" width="0" style="178" hidden="1" customWidth="1"/>
    <col min="6661" max="6667" width="9.5546875" style="178" customWidth="1"/>
    <col min="6668" max="6910" width="9.77734375" style="178"/>
    <col min="6911" max="6911" width="3.77734375" style="178" customWidth="1"/>
    <col min="6912" max="6913" width="9.5546875" style="178" customWidth="1"/>
    <col min="6914" max="6915" width="14.77734375" style="178" customWidth="1"/>
    <col min="6916" max="6916" width="0" style="178" hidden="1" customWidth="1"/>
    <col min="6917" max="6923" width="9.5546875" style="178" customWidth="1"/>
    <col min="6924" max="7166" width="9.77734375" style="178"/>
    <col min="7167" max="7167" width="3.77734375" style="178" customWidth="1"/>
    <col min="7168" max="7169" width="9.5546875" style="178" customWidth="1"/>
    <col min="7170" max="7171" width="14.77734375" style="178" customWidth="1"/>
    <col min="7172" max="7172" width="0" style="178" hidden="1" customWidth="1"/>
    <col min="7173" max="7179" width="9.5546875" style="178" customWidth="1"/>
    <col min="7180" max="7422" width="9.77734375" style="178"/>
    <col min="7423" max="7423" width="3.77734375" style="178" customWidth="1"/>
    <col min="7424" max="7425" width="9.5546875" style="178" customWidth="1"/>
    <col min="7426" max="7427" width="14.77734375" style="178" customWidth="1"/>
    <col min="7428" max="7428" width="0" style="178" hidden="1" customWidth="1"/>
    <col min="7429" max="7435" width="9.5546875" style="178" customWidth="1"/>
    <col min="7436" max="7678" width="9.77734375" style="178"/>
    <col min="7679" max="7679" width="3.77734375" style="178" customWidth="1"/>
    <col min="7680" max="7681" width="9.5546875" style="178" customWidth="1"/>
    <col min="7682" max="7683" width="14.77734375" style="178" customWidth="1"/>
    <col min="7684" max="7684" width="0" style="178" hidden="1" customWidth="1"/>
    <col min="7685" max="7691" width="9.5546875" style="178" customWidth="1"/>
    <col min="7692" max="7934" width="9.77734375" style="178"/>
    <col min="7935" max="7935" width="3.77734375" style="178" customWidth="1"/>
    <col min="7936" max="7937" width="9.5546875" style="178" customWidth="1"/>
    <col min="7938" max="7939" width="14.77734375" style="178" customWidth="1"/>
    <col min="7940" max="7940" width="0" style="178" hidden="1" customWidth="1"/>
    <col min="7941" max="7947" width="9.5546875" style="178" customWidth="1"/>
    <col min="7948" max="8190" width="9.77734375" style="178"/>
    <col min="8191" max="8191" width="3.77734375" style="178" customWidth="1"/>
    <col min="8192" max="8193" width="9.5546875" style="178" customWidth="1"/>
    <col min="8194" max="8195" width="14.77734375" style="178" customWidth="1"/>
    <col min="8196" max="8196" width="0" style="178" hidden="1" customWidth="1"/>
    <col min="8197" max="8203" width="9.5546875" style="178" customWidth="1"/>
    <col min="8204" max="8446" width="9.77734375" style="178"/>
    <col min="8447" max="8447" width="3.77734375" style="178" customWidth="1"/>
    <col min="8448" max="8449" width="9.5546875" style="178" customWidth="1"/>
    <col min="8450" max="8451" width="14.77734375" style="178" customWidth="1"/>
    <col min="8452" max="8452" width="0" style="178" hidden="1" customWidth="1"/>
    <col min="8453" max="8459" width="9.5546875" style="178" customWidth="1"/>
    <col min="8460" max="8702" width="9.77734375" style="178"/>
    <col min="8703" max="8703" width="3.77734375" style="178" customWidth="1"/>
    <col min="8704" max="8705" width="9.5546875" style="178" customWidth="1"/>
    <col min="8706" max="8707" width="14.77734375" style="178" customWidth="1"/>
    <col min="8708" max="8708" width="0" style="178" hidden="1" customWidth="1"/>
    <col min="8709" max="8715" width="9.5546875" style="178" customWidth="1"/>
    <col min="8716" max="8958" width="9.77734375" style="178"/>
    <col min="8959" max="8959" width="3.77734375" style="178" customWidth="1"/>
    <col min="8960" max="8961" width="9.5546875" style="178" customWidth="1"/>
    <col min="8962" max="8963" width="14.77734375" style="178" customWidth="1"/>
    <col min="8964" max="8964" width="0" style="178" hidden="1" customWidth="1"/>
    <col min="8965" max="8971" width="9.5546875" style="178" customWidth="1"/>
    <col min="8972" max="9214" width="9.77734375" style="178"/>
    <col min="9215" max="9215" width="3.77734375" style="178" customWidth="1"/>
    <col min="9216" max="9217" width="9.5546875" style="178" customWidth="1"/>
    <col min="9218" max="9219" width="14.77734375" style="178" customWidth="1"/>
    <col min="9220" max="9220" width="0" style="178" hidden="1" customWidth="1"/>
    <col min="9221" max="9227" width="9.5546875" style="178" customWidth="1"/>
    <col min="9228" max="9470" width="9.77734375" style="178"/>
    <col min="9471" max="9471" width="3.77734375" style="178" customWidth="1"/>
    <col min="9472" max="9473" width="9.5546875" style="178" customWidth="1"/>
    <col min="9474" max="9475" width="14.77734375" style="178" customWidth="1"/>
    <col min="9476" max="9476" width="0" style="178" hidden="1" customWidth="1"/>
    <col min="9477" max="9483" width="9.5546875" style="178" customWidth="1"/>
    <col min="9484" max="9726" width="9.77734375" style="178"/>
    <col min="9727" max="9727" width="3.77734375" style="178" customWidth="1"/>
    <col min="9728" max="9729" width="9.5546875" style="178" customWidth="1"/>
    <col min="9730" max="9731" width="14.77734375" style="178" customWidth="1"/>
    <col min="9732" max="9732" width="0" style="178" hidden="1" customWidth="1"/>
    <col min="9733" max="9739" width="9.5546875" style="178" customWidth="1"/>
    <col min="9740" max="9982" width="9.77734375" style="178"/>
    <col min="9983" max="9983" width="3.77734375" style="178" customWidth="1"/>
    <col min="9984" max="9985" width="9.5546875" style="178" customWidth="1"/>
    <col min="9986" max="9987" width="14.77734375" style="178" customWidth="1"/>
    <col min="9988" max="9988" width="0" style="178" hidden="1" customWidth="1"/>
    <col min="9989" max="9995" width="9.5546875" style="178" customWidth="1"/>
    <col min="9996" max="10238" width="9.77734375" style="178"/>
    <col min="10239" max="10239" width="3.77734375" style="178" customWidth="1"/>
    <col min="10240" max="10241" width="9.5546875" style="178" customWidth="1"/>
    <col min="10242" max="10243" width="14.77734375" style="178" customWidth="1"/>
    <col min="10244" max="10244" width="0" style="178" hidden="1" customWidth="1"/>
    <col min="10245" max="10251" width="9.5546875" style="178" customWidth="1"/>
    <col min="10252" max="10494" width="9.77734375" style="178"/>
    <col min="10495" max="10495" width="3.77734375" style="178" customWidth="1"/>
    <col min="10496" max="10497" width="9.5546875" style="178" customWidth="1"/>
    <col min="10498" max="10499" width="14.77734375" style="178" customWidth="1"/>
    <col min="10500" max="10500" width="0" style="178" hidden="1" customWidth="1"/>
    <col min="10501" max="10507" width="9.5546875" style="178" customWidth="1"/>
    <col min="10508" max="10750" width="9.77734375" style="178"/>
    <col min="10751" max="10751" width="3.77734375" style="178" customWidth="1"/>
    <col min="10752" max="10753" width="9.5546875" style="178" customWidth="1"/>
    <col min="10754" max="10755" width="14.77734375" style="178" customWidth="1"/>
    <col min="10756" max="10756" width="0" style="178" hidden="1" customWidth="1"/>
    <col min="10757" max="10763" width="9.5546875" style="178" customWidth="1"/>
    <col min="10764" max="11006" width="9.77734375" style="178"/>
    <col min="11007" max="11007" width="3.77734375" style="178" customWidth="1"/>
    <col min="11008" max="11009" width="9.5546875" style="178" customWidth="1"/>
    <col min="11010" max="11011" width="14.77734375" style="178" customWidth="1"/>
    <col min="11012" max="11012" width="0" style="178" hidden="1" customWidth="1"/>
    <col min="11013" max="11019" width="9.5546875" style="178" customWidth="1"/>
    <col min="11020" max="11262" width="9.77734375" style="178"/>
    <col min="11263" max="11263" width="3.77734375" style="178" customWidth="1"/>
    <col min="11264" max="11265" width="9.5546875" style="178" customWidth="1"/>
    <col min="11266" max="11267" width="14.77734375" style="178" customWidth="1"/>
    <col min="11268" max="11268" width="0" style="178" hidden="1" customWidth="1"/>
    <col min="11269" max="11275" width="9.5546875" style="178" customWidth="1"/>
    <col min="11276" max="11518" width="9.77734375" style="178"/>
    <col min="11519" max="11519" width="3.77734375" style="178" customWidth="1"/>
    <col min="11520" max="11521" width="9.5546875" style="178" customWidth="1"/>
    <col min="11522" max="11523" width="14.77734375" style="178" customWidth="1"/>
    <col min="11524" max="11524" width="0" style="178" hidden="1" customWidth="1"/>
    <col min="11525" max="11531" width="9.5546875" style="178" customWidth="1"/>
    <col min="11532" max="11774" width="9.77734375" style="178"/>
    <col min="11775" max="11775" width="3.77734375" style="178" customWidth="1"/>
    <col min="11776" max="11777" width="9.5546875" style="178" customWidth="1"/>
    <col min="11778" max="11779" width="14.77734375" style="178" customWidth="1"/>
    <col min="11780" max="11780" width="0" style="178" hidden="1" customWidth="1"/>
    <col min="11781" max="11787" width="9.5546875" style="178" customWidth="1"/>
    <col min="11788" max="12030" width="9.77734375" style="178"/>
    <col min="12031" max="12031" width="3.77734375" style="178" customWidth="1"/>
    <col min="12032" max="12033" width="9.5546875" style="178" customWidth="1"/>
    <col min="12034" max="12035" width="14.77734375" style="178" customWidth="1"/>
    <col min="12036" max="12036" width="0" style="178" hidden="1" customWidth="1"/>
    <col min="12037" max="12043" width="9.5546875" style="178" customWidth="1"/>
    <col min="12044" max="12286" width="9.77734375" style="178"/>
    <col min="12287" max="12287" width="3.77734375" style="178" customWidth="1"/>
    <col min="12288" max="12289" width="9.5546875" style="178" customWidth="1"/>
    <col min="12290" max="12291" width="14.77734375" style="178" customWidth="1"/>
    <col min="12292" max="12292" width="0" style="178" hidden="1" customWidth="1"/>
    <col min="12293" max="12299" width="9.5546875" style="178" customWidth="1"/>
    <col min="12300" max="12542" width="9.77734375" style="178"/>
    <col min="12543" max="12543" width="3.77734375" style="178" customWidth="1"/>
    <col min="12544" max="12545" width="9.5546875" style="178" customWidth="1"/>
    <col min="12546" max="12547" width="14.77734375" style="178" customWidth="1"/>
    <col min="12548" max="12548" width="0" style="178" hidden="1" customWidth="1"/>
    <col min="12549" max="12555" width="9.5546875" style="178" customWidth="1"/>
    <col min="12556" max="12798" width="9.77734375" style="178"/>
    <col min="12799" max="12799" width="3.77734375" style="178" customWidth="1"/>
    <col min="12800" max="12801" width="9.5546875" style="178" customWidth="1"/>
    <col min="12802" max="12803" width="14.77734375" style="178" customWidth="1"/>
    <col min="12804" max="12804" width="0" style="178" hidden="1" customWidth="1"/>
    <col min="12805" max="12811" width="9.5546875" style="178" customWidth="1"/>
    <col min="12812" max="13054" width="9.77734375" style="178"/>
    <col min="13055" max="13055" width="3.77734375" style="178" customWidth="1"/>
    <col min="13056" max="13057" width="9.5546875" style="178" customWidth="1"/>
    <col min="13058" max="13059" width="14.77734375" style="178" customWidth="1"/>
    <col min="13060" max="13060" width="0" style="178" hidden="1" customWidth="1"/>
    <col min="13061" max="13067" width="9.5546875" style="178" customWidth="1"/>
    <col min="13068" max="13310" width="9.77734375" style="178"/>
    <col min="13311" max="13311" width="3.77734375" style="178" customWidth="1"/>
    <col min="13312" max="13313" width="9.5546875" style="178" customWidth="1"/>
    <col min="13314" max="13315" width="14.77734375" style="178" customWidth="1"/>
    <col min="13316" max="13316" width="0" style="178" hidden="1" customWidth="1"/>
    <col min="13317" max="13323" width="9.5546875" style="178" customWidth="1"/>
    <col min="13324" max="13566" width="9.77734375" style="178"/>
    <col min="13567" max="13567" width="3.77734375" style="178" customWidth="1"/>
    <col min="13568" max="13569" width="9.5546875" style="178" customWidth="1"/>
    <col min="13570" max="13571" width="14.77734375" style="178" customWidth="1"/>
    <col min="13572" max="13572" width="0" style="178" hidden="1" customWidth="1"/>
    <col min="13573" max="13579" width="9.5546875" style="178" customWidth="1"/>
    <col min="13580" max="13822" width="9.77734375" style="178"/>
    <col min="13823" max="13823" width="3.77734375" style="178" customWidth="1"/>
    <col min="13824" max="13825" width="9.5546875" style="178" customWidth="1"/>
    <col min="13826" max="13827" width="14.77734375" style="178" customWidth="1"/>
    <col min="13828" max="13828" width="0" style="178" hidden="1" customWidth="1"/>
    <col min="13829" max="13835" width="9.5546875" style="178" customWidth="1"/>
    <col min="13836" max="14078" width="9.77734375" style="178"/>
    <col min="14079" max="14079" width="3.77734375" style="178" customWidth="1"/>
    <col min="14080" max="14081" width="9.5546875" style="178" customWidth="1"/>
    <col min="14082" max="14083" width="14.77734375" style="178" customWidth="1"/>
    <col min="14084" max="14084" width="0" style="178" hidden="1" customWidth="1"/>
    <col min="14085" max="14091" width="9.5546875" style="178" customWidth="1"/>
    <col min="14092" max="14334" width="9.77734375" style="178"/>
    <col min="14335" max="14335" width="3.77734375" style="178" customWidth="1"/>
    <col min="14336" max="14337" width="9.5546875" style="178" customWidth="1"/>
    <col min="14338" max="14339" width="14.77734375" style="178" customWidth="1"/>
    <col min="14340" max="14340" width="0" style="178" hidden="1" customWidth="1"/>
    <col min="14341" max="14347" width="9.5546875" style="178" customWidth="1"/>
    <col min="14348" max="14590" width="9.77734375" style="178"/>
    <col min="14591" max="14591" width="3.77734375" style="178" customWidth="1"/>
    <col min="14592" max="14593" width="9.5546875" style="178" customWidth="1"/>
    <col min="14594" max="14595" width="14.77734375" style="178" customWidth="1"/>
    <col min="14596" max="14596" width="0" style="178" hidden="1" customWidth="1"/>
    <col min="14597" max="14603" width="9.5546875" style="178" customWidth="1"/>
    <col min="14604" max="14846" width="9.77734375" style="178"/>
    <col min="14847" max="14847" width="3.77734375" style="178" customWidth="1"/>
    <col min="14848" max="14849" width="9.5546875" style="178" customWidth="1"/>
    <col min="14850" max="14851" width="14.77734375" style="178" customWidth="1"/>
    <col min="14852" max="14852" width="0" style="178" hidden="1" customWidth="1"/>
    <col min="14853" max="14859" width="9.5546875" style="178" customWidth="1"/>
    <col min="14860" max="15102" width="9.77734375" style="178"/>
    <col min="15103" max="15103" width="3.77734375" style="178" customWidth="1"/>
    <col min="15104" max="15105" width="9.5546875" style="178" customWidth="1"/>
    <col min="15106" max="15107" width="14.77734375" style="178" customWidth="1"/>
    <col min="15108" max="15108" width="0" style="178" hidden="1" customWidth="1"/>
    <col min="15109" max="15115" width="9.5546875" style="178" customWidth="1"/>
    <col min="15116" max="15358" width="9.77734375" style="178"/>
    <col min="15359" max="15359" width="3.77734375" style="178" customWidth="1"/>
    <col min="15360" max="15361" width="9.5546875" style="178" customWidth="1"/>
    <col min="15362" max="15363" width="14.77734375" style="178" customWidth="1"/>
    <col min="15364" max="15364" width="0" style="178" hidden="1" customWidth="1"/>
    <col min="15365" max="15371" width="9.5546875" style="178" customWidth="1"/>
    <col min="15372" max="15614" width="9.77734375" style="178"/>
    <col min="15615" max="15615" width="3.77734375" style="178" customWidth="1"/>
    <col min="15616" max="15617" width="9.5546875" style="178" customWidth="1"/>
    <col min="15618" max="15619" width="14.77734375" style="178" customWidth="1"/>
    <col min="15620" max="15620" width="0" style="178" hidden="1" customWidth="1"/>
    <col min="15621" max="15627" width="9.5546875" style="178" customWidth="1"/>
    <col min="15628" max="15870" width="9.77734375" style="178"/>
    <col min="15871" max="15871" width="3.77734375" style="178" customWidth="1"/>
    <col min="15872" max="15873" width="9.5546875" style="178" customWidth="1"/>
    <col min="15874" max="15875" width="14.77734375" style="178" customWidth="1"/>
    <col min="15876" max="15876" width="0" style="178" hidden="1" customWidth="1"/>
    <col min="15877" max="15883" width="9.5546875" style="178" customWidth="1"/>
    <col min="15884" max="16126" width="9.77734375" style="178"/>
    <col min="16127" max="16127" width="3.77734375" style="178" customWidth="1"/>
    <col min="16128" max="16129" width="9.5546875" style="178" customWidth="1"/>
    <col min="16130" max="16131" width="14.77734375" style="178" customWidth="1"/>
    <col min="16132" max="16132" width="0" style="178" hidden="1" customWidth="1"/>
    <col min="16133" max="16139" width="9.5546875" style="178" customWidth="1"/>
    <col min="16140" max="16384" width="9.77734375" style="178"/>
  </cols>
  <sheetData>
    <row r="1" spans="1:8" s="147" customFormat="1" ht="18" customHeight="1">
      <c r="B1"/>
      <c r="C1"/>
      <c r="D1"/>
      <c r="E1"/>
      <c r="F1" s="245" t="s">
        <v>148</v>
      </c>
      <c r="G1" s="246" t="s">
        <v>158</v>
      </c>
      <c r="H1"/>
    </row>
    <row r="2" spans="1:8" s="147" customFormat="1" ht="14.55" customHeight="1">
      <c r="B2"/>
      <c r="C2"/>
      <c r="D2"/>
      <c r="E2"/>
      <c r="F2" s="245" t="s">
        <v>150</v>
      </c>
      <c r="G2" s="247" t="s">
        <v>190</v>
      </c>
      <c r="H2"/>
    </row>
    <row r="3" spans="1:8" s="147" customFormat="1" ht="14.55" customHeight="1" thickBot="1">
      <c r="B3"/>
      <c r="C3"/>
      <c r="D3"/>
      <c r="E3"/>
      <c r="F3" s="245" t="s">
        <v>152</v>
      </c>
      <c r="G3" s="248" t="s">
        <v>159</v>
      </c>
      <c r="H3"/>
    </row>
    <row r="4" spans="1:8" s="147" customFormat="1" ht="17.25" customHeight="1" thickBot="1">
      <c r="A4" s="145"/>
      <c r="B4" s="516" t="s">
        <v>50</v>
      </c>
      <c r="C4" s="516"/>
      <c r="D4" s="249">
        <f>'1. CUTTING DOCKET'!D11</f>
        <v>45483</v>
      </c>
      <c r="E4"/>
      <c r="F4"/>
      <c r="G4"/>
      <c r="H4"/>
    </row>
    <row r="5" spans="1:8" s="147" customFormat="1" ht="4.05" customHeight="1" thickBot="1">
      <c r="A5" s="145"/>
      <c r="B5" s="517"/>
      <c r="C5" s="517"/>
      <c r="D5" s="243"/>
      <c r="E5"/>
      <c r="F5" s="145"/>
      <c r="G5" s="145"/>
      <c r="H5"/>
    </row>
    <row r="6" spans="1:8" s="147" customFormat="1" ht="17.25" customHeight="1" thickBot="1">
      <c r="A6" s="145"/>
      <c r="B6" s="516" t="s">
        <v>51</v>
      </c>
      <c r="C6" s="516"/>
      <c r="D6" s="250" t="str">
        <f>'1. CUTTING DOCKET'!L14</f>
        <v>LOYALIST</v>
      </c>
      <c r="E6"/>
      <c r="F6" s="148" t="s">
        <v>52</v>
      </c>
      <c r="G6" s="251" t="str">
        <f>'1. CUTTING DOCKET'!D9</f>
        <v>SS24</v>
      </c>
      <c r="H6"/>
    </row>
    <row r="7" spans="1:8" s="147" customFormat="1" ht="4.05" customHeight="1" thickBot="1">
      <c r="A7" s="145"/>
      <c r="B7" s="518"/>
      <c r="C7" s="518"/>
      <c r="D7" s="243"/>
      <c r="E7"/>
      <c r="F7" s="150"/>
      <c r="G7" s="159"/>
      <c r="H7"/>
    </row>
    <row r="8" spans="1:8" s="147" customFormat="1" ht="17.25" customHeight="1" thickBot="1">
      <c r="A8" s="145"/>
      <c r="B8" s="516" t="s">
        <v>191</v>
      </c>
      <c r="C8" s="516"/>
      <c r="D8" s="250" t="str">
        <f>'1. CUTTING DOCKET'!D7</f>
        <v>LYLTS142</v>
      </c>
      <c r="E8" s="252"/>
      <c r="F8" s="148" t="s">
        <v>54</v>
      </c>
      <c r="G8" s="250" t="str">
        <f>'1. CUTTING DOCKET'!D10</f>
        <v>LS TEE</v>
      </c>
      <c r="H8"/>
    </row>
    <row r="9" spans="1:8" s="147" customFormat="1" ht="9" customHeight="1" thickBot="1">
      <c r="A9" s="253"/>
      <c r="B9" s="153"/>
      <c r="C9" s="153"/>
      <c r="D9" s="153"/>
      <c r="F9" s="153"/>
      <c r="G9" s="153"/>
    </row>
    <row r="10" spans="1:8" s="159" customFormat="1" ht="33.75" customHeight="1" thickBot="1">
      <c r="A10" s="254" t="s">
        <v>192</v>
      </c>
      <c r="B10" s="255" t="s">
        <v>193</v>
      </c>
      <c r="C10" s="514" t="s">
        <v>194</v>
      </c>
      <c r="D10" s="515"/>
      <c r="E10" s="515"/>
      <c r="F10" s="515"/>
      <c r="G10" s="256" t="s">
        <v>195</v>
      </c>
      <c r="H10" s="257" t="s">
        <v>196</v>
      </c>
    </row>
    <row r="11" spans="1:8" s="147" customFormat="1" ht="76.5" customHeight="1">
      <c r="A11" s="160">
        <v>1</v>
      </c>
      <c r="B11" s="153"/>
      <c r="C11" s="497"/>
      <c r="D11" s="498"/>
      <c r="E11" s="498"/>
      <c r="F11" s="499"/>
      <c r="G11" s="160"/>
      <c r="H11" s="160"/>
    </row>
    <row r="12" spans="1:8" s="147" customFormat="1" ht="76.5" customHeight="1">
      <c r="A12" s="164">
        <v>2</v>
      </c>
      <c r="B12" s="165" t="s">
        <v>61</v>
      </c>
      <c r="C12" s="500"/>
      <c r="D12" s="501"/>
      <c r="E12" s="501"/>
      <c r="F12" s="502"/>
      <c r="G12" s="258"/>
      <c r="H12" s="258"/>
    </row>
    <row r="13" spans="1:8" s="147" customFormat="1" ht="76.5" customHeight="1">
      <c r="A13" s="164">
        <v>3</v>
      </c>
      <c r="B13" s="165" t="s">
        <v>62</v>
      </c>
      <c r="C13" s="503" t="s">
        <v>197</v>
      </c>
      <c r="D13" s="501"/>
      <c r="E13" s="501"/>
      <c r="F13" s="502"/>
      <c r="G13" s="258"/>
      <c r="H13" s="258"/>
    </row>
    <row r="14" spans="1:8" s="147" customFormat="1" ht="76.5" customHeight="1">
      <c r="A14" s="164">
        <v>4</v>
      </c>
      <c r="B14" s="165" t="s">
        <v>63</v>
      </c>
      <c r="C14" s="504" t="s">
        <v>79</v>
      </c>
      <c r="D14" s="505"/>
      <c r="E14" s="505"/>
      <c r="F14" s="506"/>
      <c r="G14" s="258"/>
      <c r="H14" s="258"/>
    </row>
    <row r="15" spans="1:8" s="147" customFormat="1" ht="102" customHeight="1">
      <c r="A15" s="164">
        <v>5</v>
      </c>
      <c r="B15" s="165" t="s">
        <v>64</v>
      </c>
      <c r="C15" s="504" t="s">
        <v>198</v>
      </c>
      <c r="D15" s="505"/>
      <c r="E15" s="505"/>
      <c r="F15" s="506"/>
      <c r="G15" s="258"/>
      <c r="H15" s="258"/>
    </row>
    <row r="16" spans="1:8" s="147" customFormat="1" ht="56.25" customHeight="1">
      <c r="A16" s="164">
        <v>6</v>
      </c>
      <c r="B16" s="165" t="s">
        <v>65</v>
      </c>
      <c r="C16" s="500"/>
      <c r="D16" s="501"/>
      <c r="E16" s="501"/>
      <c r="F16" s="502"/>
      <c r="G16" s="258"/>
      <c r="H16" s="258"/>
    </row>
    <row r="17" spans="1:8" s="147" customFormat="1" ht="76.5" customHeight="1">
      <c r="A17" s="164">
        <v>7</v>
      </c>
      <c r="B17" s="165" t="s">
        <v>162</v>
      </c>
      <c r="C17" s="507" t="str">
        <f>'1. CUTTING DOCKET'!C113</f>
        <v>IN LÊN TÚI THÂN TRƯỚC VÀ THÂN SAU ÁO SAU</v>
      </c>
      <c r="D17" s="505"/>
      <c r="E17" s="505"/>
      <c r="F17" s="506"/>
      <c r="G17" s="258"/>
      <c r="H17" s="258"/>
    </row>
    <row r="18" spans="1:8" s="147" customFormat="1" ht="76.5" customHeight="1">
      <c r="A18" s="164">
        <v>8</v>
      </c>
      <c r="B18" s="165" t="s">
        <v>67</v>
      </c>
      <c r="C18" s="508"/>
      <c r="D18" s="509"/>
      <c r="E18" s="509"/>
      <c r="F18" s="510"/>
      <c r="G18" s="258"/>
      <c r="H18" s="258"/>
    </row>
    <row r="19" spans="1:8" s="147" customFormat="1" ht="76.5" customHeight="1">
      <c r="A19" s="164">
        <v>9</v>
      </c>
      <c r="B19" s="165" t="s">
        <v>68</v>
      </c>
      <c r="C19" s="507"/>
      <c r="D19" s="505"/>
      <c r="E19" s="505"/>
      <c r="F19" s="506"/>
      <c r="G19" s="258"/>
      <c r="H19" s="258"/>
    </row>
    <row r="20" spans="1:8" s="147" customFormat="1" ht="76.5" customHeight="1" thickBot="1">
      <c r="A20" s="173">
        <v>10</v>
      </c>
      <c r="B20" s="259" t="s">
        <v>69</v>
      </c>
      <c r="C20" s="511"/>
      <c r="D20" s="512"/>
      <c r="E20" s="512"/>
      <c r="F20" s="513"/>
      <c r="G20" s="174"/>
      <c r="H20" s="174"/>
    </row>
    <row r="21" spans="1:8" ht="12" customHeight="1">
      <c r="A21" s="159"/>
      <c r="B21" s="159"/>
      <c r="C21" s="151"/>
      <c r="D21" s="151"/>
      <c r="E21" s="151"/>
      <c r="F21" s="151"/>
      <c r="G21" s="159"/>
      <c r="H21" s="159"/>
    </row>
    <row r="22" spans="1:8" ht="34.5" customHeight="1">
      <c r="A22" s="159"/>
      <c r="B22" s="496" t="s">
        <v>199</v>
      </c>
      <c r="C22" s="496"/>
      <c r="D22" s="496"/>
      <c r="E22" s="151"/>
      <c r="F22" s="151"/>
      <c r="G22" s="496" t="s">
        <v>200</v>
      </c>
      <c r="H22" s="496"/>
    </row>
    <row r="23" spans="1:8" ht="40.049999999999997" customHeight="1">
      <c r="A23" s="159"/>
      <c r="B23" s="260"/>
      <c r="C23" s="260"/>
      <c r="D23" s="260"/>
      <c r="E23" s="260"/>
      <c r="F23" s="147"/>
      <c r="G23" s="260"/>
      <c r="H23" s="260"/>
    </row>
    <row r="24" spans="1:8" ht="40.049999999999997" customHeight="1">
      <c r="A24" s="145"/>
      <c r="B24" s="136"/>
      <c r="C24" s="136"/>
      <c r="D24" s="136"/>
      <c r="E24" s="136"/>
      <c r="F24" s="136"/>
      <c r="G24" s="136"/>
      <c r="H24" s="136"/>
    </row>
    <row r="25" spans="1:8" ht="40.049999999999997" customHeight="1">
      <c r="A25" s="145"/>
      <c r="B25" s="136"/>
      <c r="C25" s="136"/>
      <c r="D25" s="136"/>
      <c r="E25" s="136"/>
      <c r="F25" s="136"/>
      <c r="G25" s="136"/>
      <c r="H25" s="136"/>
    </row>
    <row r="26" spans="1:8" ht="40.049999999999997" customHeight="1">
      <c r="A26" s="145"/>
      <c r="B26" s="136"/>
      <c r="C26" s="136"/>
      <c r="D26" s="136"/>
      <c r="E26" s="136"/>
      <c r="F26" s="136"/>
      <c r="G26" s="136"/>
      <c r="H26" s="136"/>
    </row>
    <row r="27" spans="1:8" ht="40.049999999999997" customHeight="1">
      <c r="A27" s="145"/>
      <c r="B27" s="136"/>
      <c r="C27" s="136"/>
      <c r="D27" s="136"/>
      <c r="E27" s="136"/>
      <c r="F27" s="136"/>
      <c r="G27" s="136"/>
      <c r="H27" s="136"/>
    </row>
    <row r="28" spans="1:8" ht="40.049999999999997" customHeight="1">
      <c r="A28" s="145"/>
      <c r="B28" s="136"/>
      <c r="C28" s="136"/>
      <c r="D28" s="136"/>
      <c r="E28" s="136"/>
      <c r="F28" s="136"/>
      <c r="G28" s="136"/>
      <c r="H28" s="136"/>
    </row>
    <row r="29" spans="1:8" ht="40.049999999999997" customHeight="1">
      <c r="A29" s="145"/>
      <c r="B29" s="136"/>
      <c r="C29" s="136"/>
      <c r="D29" s="136"/>
      <c r="E29" s="136"/>
      <c r="F29" s="136"/>
      <c r="G29" s="136"/>
      <c r="H29" s="136"/>
    </row>
    <row r="30" spans="1:8" ht="40.049999999999997" customHeight="1">
      <c r="A30" s="145"/>
      <c r="B30" s="136"/>
      <c r="C30" s="136"/>
      <c r="D30" s="136"/>
      <c r="E30" s="136"/>
      <c r="F30" s="136"/>
      <c r="G30" s="136"/>
      <c r="H30" s="136"/>
    </row>
    <row r="31" spans="1:8" ht="40.049999999999997" customHeight="1">
      <c r="A31" s="145"/>
      <c r="B31" s="136"/>
      <c r="C31" s="136"/>
      <c r="D31" s="136"/>
      <c r="E31" s="136"/>
      <c r="F31" s="136"/>
      <c r="G31" s="136"/>
      <c r="H31" s="136"/>
    </row>
    <row r="32" spans="1:8" ht="40.049999999999997" customHeight="1">
      <c r="A32" s="145"/>
      <c r="B32" s="136"/>
      <c r="C32" s="136"/>
      <c r="D32" s="136"/>
      <c r="E32" s="136"/>
      <c r="F32" s="136"/>
      <c r="G32" s="136"/>
      <c r="H32" s="136"/>
    </row>
    <row r="33" spans="1:8" ht="40.049999999999997" customHeight="1">
      <c r="A33" s="145"/>
      <c r="B33" s="136"/>
      <c r="C33" s="136"/>
      <c r="D33" s="136"/>
      <c r="E33" s="136"/>
      <c r="F33" s="136"/>
      <c r="G33" s="136"/>
      <c r="H33" s="136"/>
    </row>
    <row r="34" spans="1:8" ht="40.049999999999997" customHeight="1">
      <c r="A34" s="145"/>
      <c r="B34" s="136"/>
      <c r="C34" s="136"/>
      <c r="D34" s="136"/>
      <c r="E34" s="136"/>
      <c r="F34" s="136"/>
      <c r="G34" s="136"/>
      <c r="H34" s="136"/>
    </row>
    <row r="35" spans="1:8" ht="40.049999999999997" customHeight="1">
      <c r="A35" s="145"/>
      <c r="B35" s="136"/>
      <c r="C35" s="136"/>
      <c r="D35" s="136"/>
      <c r="E35" s="136"/>
      <c r="F35" s="136"/>
      <c r="G35" s="136"/>
      <c r="H35" s="136"/>
    </row>
    <row r="36" spans="1:8" ht="40.049999999999997" customHeight="1">
      <c r="A36" s="145"/>
      <c r="B36" s="136"/>
      <c r="C36" s="136"/>
      <c r="D36" s="136"/>
      <c r="E36" s="136"/>
      <c r="F36" s="136"/>
      <c r="G36" s="136"/>
      <c r="H36" s="136"/>
    </row>
    <row r="37" spans="1:8" ht="40.049999999999997" customHeight="1">
      <c r="A37" s="145"/>
      <c r="B37" s="136"/>
      <c r="C37" s="136"/>
      <c r="D37" s="136"/>
      <c r="E37" s="136"/>
      <c r="F37" s="136"/>
      <c r="G37" s="136"/>
      <c r="H37" s="136"/>
    </row>
    <row r="38" spans="1:8" ht="40.049999999999997" customHeight="1">
      <c r="A38" s="145"/>
      <c r="B38" s="136"/>
      <c r="C38" s="136"/>
      <c r="D38" s="136"/>
      <c r="E38" s="136"/>
      <c r="F38" s="136"/>
      <c r="G38" s="136"/>
      <c r="H38" s="136"/>
    </row>
    <row r="39" spans="1:8" ht="40.049999999999997" customHeight="1">
      <c r="A39" s="145"/>
      <c r="B39" s="136"/>
      <c r="C39" s="136"/>
      <c r="D39" s="136"/>
      <c r="E39" s="136"/>
      <c r="F39" s="136"/>
      <c r="G39" s="136"/>
      <c r="H39" s="136"/>
    </row>
    <row r="40" spans="1:8" ht="40.049999999999997" customHeight="1">
      <c r="A40" s="145"/>
      <c r="B40" s="136"/>
      <c r="C40" s="136"/>
      <c r="D40" s="136"/>
      <c r="E40" s="136"/>
      <c r="F40" s="136"/>
      <c r="G40" s="136"/>
      <c r="H40" s="136"/>
    </row>
    <row r="41" spans="1:8" ht="40.049999999999997" customHeight="1">
      <c r="A41" s="145"/>
      <c r="B41" s="136"/>
      <c r="C41" s="136"/>
      <c r="D41" s="136"/>
      <c r="E41" s="136"/>
      <c r="F41" s="136"/>
      <c r="G41" s="136"/>
      <c r="H41" s="136"/>
    </row>
    <row r="42" spans="1:8" ht="40.049999999999997" customHeight="1">
      <c r="A42" s="145"/>
      <c r="B42" s="136"/>
      <c r="C42" s="136"/>
      <c r="D42" s="136"/>
      <c r="E42" s="136"/>
      <c r="F42" s="136"/>
      <c r="G42" s="136"/>
      <c r="H42" s="136"/>
    </row>
    <row r="43" spans="1:8" ht="40.049999999999997" customHeight="1">
      <c r="A43" s="145"/>
      <c r="B43" s="136"/>
      <c r="C43" s="136"/>
      <c r="D43" s="136"/>
      <c r="E43" s="136"/>
      <c r="F43" s="136"/>
      <c r="G43" s="136"/>
      <c r="H43" s="136"/>
    </row>
    <row r="44" spans="1:8" ht="40.049999999999997" customHeight="1">
      <c r="A44" s="145"/>
      <c r="B44" s="136"/>
      <c r="C44" s="136"/>
      <c r="D44" s="136"/>
      <c r="E44" s="136"/>
      <c r="F44" s="136"/>
      <c r="G44" s="136"/>
      <c r="H44" s="136"/>
    </row>
    <row r="45" spans="1:8" ht="40.049999999999997" customHeight="1">
      <c r="A45" s="145"/>
      <c r="B45" s="136"/>
      <c r="C45" s="136"/>
      <c r="D45" s="136"/>
      <c r="E45" s="136"/>
      <c r="F45" s="136"/>
      <c r="G45" s="136"/>
      <c r="H45" s="136"/>
    </row>
    <row r="46" spans="1:8" ht="40.049999999999997" customHeight="1">
      <c r="A46" s="145"/>
      <c r="B46" s="136"/>
      <c r="C46" s="136"/>
      <c r="D46" s="136"/>
      <c r="E46" s="136"/>
      <c r="F46" s="136"/>
      <c r="G46" s="136"/>
      <c r="H46" s="136"/>
    </row>
    <row r="47" spans="1:8" ht="40.049999999999997" customHeight="1">
      <c r="A47" s="145"/>
      <c r="B47" s="136"/>
      <c r="C47" s="136"/>
      <c r="D47" s="136"/>
      <c r="E47" s="136"/>
      <c r="F47" s="136"/>
      <c r="G47" s="136"/>
      <c r="H47" s="136"/>
    </row>
    <row r="48" spans="1:8" ht="40.049999999999997" customHeight="1">
      <c r="A48" s="145"/>
      <c r="B48" s="136"/>
      <c r="C48" s="136"/>
      <c r="D48" s="136"/>
      <c r="E48" s="136"/>
      <c r="F48" s="136"/>
      <c r="G48" s="136"/>
      <c r="H48" s="136"/>
    </row>
    <row r="49" spans="1:8" ht="40.049999999999997" customHeight="1">
      <c r="A49" s="145"/>
      <c r="B49" s="136"/>
      <c r="C49" s="136"/>
      <c r="D49" s="136"/>
      <c r="E49" s="136"/>
      <c r="F49" s="136"/>
      <c r="G49" s="136"/>
      <c r="H49" s="136"/>
    </row>
    <row r="50" spans="1:8" ht="40.049999999999997" customHeight="1">
      <c r="A50" s="145"/>
      <c r="B50" s="136"/>
      <c r="C50" s="136"/>
      <c r="D50" s="136"/>
      <c r="E50" s="136"/>
      <c r="F50" s="136"/>
      <c r="G50" s="136"/>
      <c r="H50" s="136"/>
    </row>
    <row r="51" spans="1:8" ht="40.049999999999997" customHeight="1">
      <c r="A51" s="145"/>
      <c r="B51" s="136"/>
      <c r="C51" s="136"/>
      <c r="D51" s="136"/>
      <c r="E51" s="136"/>
      <c r="F51" s="136"/>
      <c r="G51" s="136"/>
      <c r="H51" s="136"/>
    </row>
    <row r="52" spans="1:8" ht="40.049999999999997" customHeight="1">
      <c r="A52" s="145"/>
      <c r="B52" s="136"/>
      <c r="C52" s="136"/>
      <c r="D52" s="136"/>
      <c r="E52" s="136"/>
      <c r="F52" s="136"/>
      <c r="G52" s="136"/>
      <c r="H52" s="136"/>
    </row>
    <row r="53" spans="1:8" ht="40.049999999999997" customHeight="1">
      <c r="A53" s="145"/>
      <c r="B53" s="136"/>
      <c r="C53" s="136"/>
      <c r="D53" s="136"/>
      <c r="E53" s="136"/>
      <c r="F53" s="136"/>
      <c r="G53" s="136"/>
      <c r="H53" s="136"/>
    </row>
    <row r="54" spans="1:8" ht="40.049999999999997" customHeight="1">
      <c r="A54" s="145"/>
      <c r="B54" s="136"/>
      <c r="C54" s="136"/>
      <c r="D54" s="136"/>
      <c r="E54" s="136"/>
      <c r="F54" s="136"/>
      <c r="G54" s="136"/>
      <c r="H54" s="136"/>
    </row>
    <row r="55" spans="1:8" ht="40.049999999999997" customHeight="1">
      <c r="A55" s="145"/>
      <c r="B55" s="136"/>
      <c r="C55" s="136"/>
      <c r="D55" s="136"/>
      <c r="E55" s="136"/>
      <c r="F55" s="136"/>
      <c r="G55" s="136"/>
      <c r="H55" s="136"/>
    </row>
    <row r="56" spans="1:8" ht="40.049999999999997" customHeight="1">
      <c r="A56" s="145"/>
      <c r="B56" s="136"/>
      <c r="C56" s="136"/>
      <c r="D56" s="136"/>
      <c r="E56" s="136"/>
      <c r="F56" s="136"/>
      <c r="G56" s="136"/>
      <c r="H56" s="136"/>
    </row>
    <row r="57" spans="1:8" ht="40.049999999999997" customHeight="1">
      <c r="A57" s="145"/>
      <c r="B57" s="136"/>
      <c r="C57" s="136"/>
      <c r="D57" s="136"/>
      <c r="E57" s="136"/>
      <c r="F57" s="136"/>
      <c r="G57" s="136"/>
      <c r="H57" s="136"/>
    </row>
    <row r="58" spans="1:8" ht="40.049999999999997" customHeight="1">
      <c r="A58" s="145"/>
      <c r="B58" s="136"/>
      <c r="C58" s="136"/>
      <c r="D58" s="136"/>
      <c r="E58" s="136"/>
      <c r="F58" s="136"/>
      <c r="G58" s="136"/>
      <c r="H58" s="136"/>
    </row>
    <row r="59" spans="1:8" ht="40.049999999999997" customHeight="1">
      <c r="A59" s="145"/>
      <c r="B59" s="136"/>
      <c r="C59" s="136"/>
      <c r="D59" s="136"/>
      <c r="E59" s="136"/>
      <c r="F59" s="136"/>
      <c r="G59" s="136"/>
      <c r="H59" s="136"/>
    </row>
    <row r="60" spans="1:8" ht="40.049999999999997" customHeight="1">
      <c r="A60" s="145"/>
      <c r="B60" s="136"/>
      <c r="C60" s="136"/>
      <c r="D60" s="136"/>
      <c r="E60" s="136"/>
      <c r="F60" s="136"/>
      <c r="G60" s="136"/>
      <c r="H60" s="136"/>
    </row>
    <row r="61" spans="1:8" ht="40.049999999999997" customHeight="1">
      <c r="A61" s="145"/>
      <c r="B61" s="136"/>
      <c r="C61" s="136"/>
      <c r="D61" s="136"/>
      <c r="E61" s="136"/>
      <c r="F61" s="136"/>
      <c r="G61" s="136"/>
      <c r="H61" s="136"/>
    </row>
    <row r="62" spans="1:8" ht="40.049999999999997" customHeight="1">
      <c r="A62" s="145"/>
      <c r="B62" s="136"/>
      <c r="C62" s="136"/>
      <c r="D62" s="136"/>
      <c r="E62" s="136"/>
      <c r="F62" s="136"/>
      <c r="G62" s="136"/>
      <c r="H62" s="136"/>
    </row>
    <row r="63" spans="1:8" ht="40.049999999999997" customHeight="1">
      <c r="A63" s="145"/>
      <c r="B63" s="136"/>
      <c r="C63" s="136"/>
      <c r="D63" s="136"/>
      <c r="E63" s="136"/>
      <c r="F63" s="136"/>
      <c r="G63" s="136"/>
      <c r="H63" s="136"/>
    </row>
    <row r="64" spans="1:8" ht="40.049999999999997" customHeight="1">
      <c r="A64" s="145"/>
      <c r="B64" s="136"/>
      <c r="C64" s="136"/>
      <c r="D64" s="136"/>
      <c r="E64" s="136"/>
      <c r="F64" s="136"/>
      <c r="G64" s="136"/>
      <c r="H64" s="136"/>
    </row>
    <row r="65" spans="1:8" ht="40.049999999999997" customHeight="1">
      <c r="A65" s="145"/>
      <c r="B65" s="136"/>
      <c r="C65" s="136"/>
      <c r="D65" s="136"/>
      <c r="E65" s="136"/>
      <c r="F65" s="136"/>
      <c r="G65" s="136"/>
      <c r="H65" s="136"/>
    </row>
    <row r="66" spans="1:8" ht="40.049999999999997" customHeight="1">
      <c r="A66" s="145"/>
      <c r="B66" s="136"/>
      <c r="C66" s="136"/>
      <c r="D66" s="136"/>
      <c r="E66" s="136"/>
      <c r="F66" s="136"/>
      <c r="G66" s="136"/>
      <c r="H66" s="136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" top="0.61388888888888904" bottom="0.75" header="0" footer="0"/>
  <pageSetup paperSize="9" scale="72" fitToHeight="0" orientation="portrait" r:id="rId1"/>
  <headerFooter>
    <oddHeader>&amp;L&amp;G&amp;R&amp;"Muli,Bold"&amp;24[PP MEETING REPORT]</oddHeader>
    <oddFooter>&amp;L&amp;"Euclid Circular A,Bold"&amp;18[UA]&amp;"-,Regular"&amp;11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70" zoomScaleNormal="70" workbookViewId="0">
      <selection activeCell="A53" sqref="A53"/>
    </sheetView>
  </sheetViews>
  <sheetFormatPr defaultColWidth="9.21875" defaultRowHeight="14.4"/>
  <sheetData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4140625" defaultRowHeight="21"/>
  <cols>
    <col min="1" max="1" width="6.5546875" style="38" customWidth="1"/>
    <col min="2" max="2" width="58" style="38" customWidth="1"/>
    <col min="3" max="3" width="68.77734375" style="38" customWidth="1"/>
    <col min="4" max="4" width="18.44140625" style="38" customWidth="1"/>
    <col min="5" max="6" width="16.5546875" style="38" customWidth="1"/>
    <col min="7" max="7" width="15.21875" style="38" hidden="1" customWidth="1"/>
    <col min="8" max="13" width="15.21875" style="38" customWidth="1"/>
    <col min="14" max="26" width="8" style="38" customWidth="1"/>
    <col min="27" max="16384" width="14.44140625" style="38"/>
  </cols>
  <sheetData>
    <row r="1" spans="1:26" s="35" customFormat="1" ht="30.75" customHeight="1">
      <c r="A1" s="32"/>
      <c r="B1" s="32" t="s">
        <v>85</v>
      </c>
      <c r="C1" s="32" t="s">
        <v>90</v>
      </c>
      <c r="D1" s="32"/>
      <c r="E1" s="519"/>
      <c r="F1" s="519"/>
      <c r="G1" s="519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144</v>
      </c>
      <c r="C2" s="36" t="str">
        <f>'1. CUTTING DOCKET'!$D$7</f>
        <v>LYLTS142</v>
      </c>
      <c r="D2" s="36"/>
      <c r="E2" s="520" t="s">
        <v>154</v>
      </c>
      <c r="F2" s="520"/>
      <c r="G2" s="520"/>
      <c r="H2" s="520"/>
      <c r="I2" s="520"/>
      <c r="J2" s="521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522" t="s">
        <v>145</v>
      </c>
      <c r="I3" s="522"/>
      <c r="J3" s="522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86</v>
      </c>
      <c r="B4" s="50" t="s">
        <v>92</v>
      </c>
      <c r="C4" s="50" t="s">
        <v>93</v>
      </c>
      <c r="D4" s="50" t="s">
        <v>94</v>
      </c>
      <c r="E4" s="50" t="s">
        <v>95</v>
      </c>
      <c r="F4" s="50" t="s">
        <v>96</v>
      </c>
      <c r="G4" s="50" t="s">
        <v>143</v>
      </c>
      <c r="H4" s="50" t="s">
        <v>84</v>
      </c>
      <c r="I4" s="50" t="s">
        <v>76</v>
      </c>
      <c r="J4" s="50" t="s">
        <v>10</v>
      </c>
      <c r="K4" s="50" t="s">
        <v>73</v>
      </c>
      <c r="L4" s="50" t="s">
        <v>74</v>
      </c>
      <c r="M4" s="50" t="s">
        <v>75</v>
      </c>
    </row>
    <row r="5" spans="1:26" s="41" customFormat="1" ht="39.75" customHeight="1">
      <c r="A5" s="40">
        <v>1</v>
      </c>
      <c r="B5" s="45" t="s">
        <v>97</v>
      </c>
      <c r="C5" s="46" t="s">
        <v>98</v>
      </c>
      <c r="D5" s="44" t="b">
        <v>1</v>
      </c>
      <c r="E5" s="44" t="s">
        <v>99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3">
        <v>30</v>
      </c>
    </row>
    <row r="6" spans="1:26" s="41" customFormat="1" ht="39.75" customHeight="1">
      <c r="A6" s="40">
        <v>2</v>
      </c>
      <c r="B6" s="45" t="s">
        <v>112</v>
      </c>
      <c r="C6" s="46" t="s">
        <v>113</v>
      </c>
      <c r="D6" s="44" t="b">
        <v>1</v>
      </c>
      <c r="E6" s="44" t="s">
        <v>99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88</v>
      </c>
      <c r="C7" s="46" t="s">
        <v>114</v>
      </c>
      <c r="D7" s="44" t="b">
        <v>1</v>
      </c>
      <c r="E7" s="44" t="s">
        <v>99</v>
      </c>
      <c r="F7" s="42">
        <v>43832</v>
      </c>
      <c r="G7" s="43">
        <v>7.5</v>
      </c>
      <c r="H7" s="94" t="s">
        <v>115</v>
      </c>
      <c r="I7" s="44" t="s">
        <v>115</v>
      </c>
      <c r="J7" s="44" t="s">
        <v>115</v>
      </c>
      <c r="K7" s="44" t="s">
        <v>115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110</v>
      </c>
      <c r="C8" s="46" t="s">
        <v>116</v>
      </c>
      <c r="D8" s="44" t="b">
        <v>1</v>
      </c>
      <c r="E8" s="44" t="s">
        <v>99</v>
      </c>
      <c r="F8" s="42">
        <v>43834</v>
      </c>
      <c r="G8" s="43">
        <v>3.5</v>
      </c>
      <c r="H8" s="94" t="s">
        <v>117</v>
      </c>
      <c r="I8" s="44" t="s">
        <v>117</v>
      </c>
      <c r="J8" s="44" t="s">
        <v>117</v>
      </c>
      <c r="K8" s="44" t="s">
        <v>117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111</v>
      </c>
      <c r="C9" s="46" t="s">
        <v>118</v>
      </c>
      <c r="D9" s="44" t="b">
        <v>1</v>
      </c>
      <c r="E9" s="44" t="s">
        <v>99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103</v>
      </c>
      <c r="C10" s="46" t="s">
        <v>119</v>
      </c>
      <c r="D10" s="44" t="b">
        <v>1</v>
      </c>
      <c r="E10" s="44" t="s">
        <v>99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120</v>
      </c>
      <c r="M10" s="44" t="s">
        <v>121</v>
      </c>
    </row>
    <row r="11" spans="1:26" s="41" customFormat="1" ht="39.75" customHeight="1">
      <c r="A11" s="40">
        <v>7</v>
      </c>
      <c r="B11" s="45" t="s">
        <v>100</v>
      </c>
      <c r="C11" s="46" t="s">
        <v>122</v>
      </c>
      <c r="D11" s="44" t="b">
        <v>1</v>
      </c>
      <c r="E11" s="44" t="s">
        <v>99</v>
      </c>
      <c r="F11" s="42">
        <v>43832</v>
      </c>
      <c r="G11" s="43">
        <v>16.5</v>
      </c>
      <c r="H11" s="43">
        <v>18.5</v>
      </c>
      <c r="I11" s="44" t="s">
        <v>123</v>
      </c>
      <c r="J11" s="44" t="s">
        <v>124</v>
      </c>
      <c r="K11" s="44" t="s">
        <v>101</v>
      </c>
      <c r="L11" s="44" t="s">
        <v>125</v>
      </c>
      <c r="M11" s="44" t="s">
        <v>126</v>
      </c>
    </row>
    <row r="12" spans="1:26" s="41" customFormat="1" ht="39.75" customHeight="1">
      <c r="A12" s="40">
        <v>8</v>
      </c>
      <c r="B12" s="45" t="s">
        <v>102</v>
      </c>
      <c r="C12" s="46" t="s">
        <v>127</v>
      </c>
      <c r="D12" s="44" t="b">
        <v>1</v>
      </c>
      <c r="E12" s="44" t="s">
        <v>106</v>
      </c>
      <c r="F12" s="42">
        <v>43832</v>
      </c>
      <c r="G12" s="43">
        <v>16.5</v>
      </c>
      <c r="H12" s="43">
        <v>18.5</v>
      </c>
      <c r="I12" s="44" t="s">
        <v>123</v>
      </c>
      <c r="J12" s="44" t="s">
        <v>124</v>
      </c>
      <c r="K12" s="44" t="s">
        <v>101</v>
      </c>
      <c r="L12" s="44" t="s">
        <v>125</v>
      </c>
      <c r="M12" s="44" t="s">
        <v>126</v>
      </c>
    </row>
    <row r="13" spans="1:26" s="41" customFormat="1" ht="39.75" customHeight="1">
      <c r="A13" s="40">
        <v>9</v>
      </c>
      <c r="B13" s="45" t="s">
        <v>87</v>
      </c>
      <c r="C13" s="46" t="s">
        <v>128</v>
      </c>
      <c r="D13" s="44" t="b">
        <v>1</v>
      </c>
      <c r="E13" s="44" t="s">
        <v>106</v>
      </c>
      <c r="F13" s="42">
        <v>43834</v>
      </c>
      <c r="G13" s="43">
        <v>8.5</v>
      </c>
      <c r="H13" s="43">
        <v>9</v>
      </c>
      <c r="I13" s="44" t="s">
        <v>107</v>
      </c>
      <c r="J13" s="44">
        <v>10</v>
      </c>
      <c r="K13" s="44" t="s">
        <v>129</v>
      </c>
      <c r="L13" s="44">
        <v>11</v>
      </c>
      <c r="M13" s="44" t="s">
        <v>130</v>
      </c>
    </row>
    <row r="14" spans="1:26" s="41" customFormat="1" ht="39.75" customHeight="1">
      <c r="A14" s="40">
        <v>10</v>
      </c>
      <c r="B14" s="45" t="s">
        <v>131</v>
      </c>
      <c r="C14" s="46" t="s">
        <v>132</v>
      </c>
      <c r="D14" s="44" t="b">
        <v>1</v>
      </c>
      <c r="E14" s="44" t="s">
        <v>99</v>
      </c>
      <c r="F14" s="42">
        <v>43834</v>
      </c>
      <c r="G14" s="43">
        <v>6.875</v>
      </c>
      <c r="H14" s="43">
        <v>7.25</v>
      </c>
      <c r="I14" s="44" t="s">
        <v>133</v>
      </c>
      <c r="J14" s="44">
        <v>8</v>
      </c>
      <c r="K14" s="44" t="s">
        <v>134</v>
      </c>
      <c r="L14" s="44" t="s">
        <v>135</v>
      </c>
      <c r="M14" s="44" t="s">
        <v>135</v>
      </c>
    </row>
    <row r="15" spans="1:26" s="41" customFormat="1" ht="39.75" customHeight="1">
      <c r="A15" s="40">
        <v>11</v>
      </c>
      <c r="B15" s="45" t="s">
        <v>105</v>
      </c>
      <c r="C15" s="46" t="s">
        <v>136</v>
      </c>
      <c r="D15" s="44" t="b">
        <v>1</v>
      </c>
      <c r="E15" s="44" t="s">
        <v>106</v>
      </c>
      <c r="F15" s="42">
        <v>43834</v>
      </c>
      <c r="G15" s="43">
        <v>7.75</v>
      </c>
      <c r="H15" s="43">
        <v>8.25</v>
      </c>
      <c r="I15" s="44" t="s">
        <v>135</v>
      </c>
      <c r="J15" s="44" t="s">
        <v>137</v>
      </c>
      <c r="K15" s="44" t="s">
        <v>138</v>
      </c>
      <c r="L15" s="44" t="s">
        <v>104</v>
      </c>
      <c r="M15" s="44" t="s">
        <v>139</v>
      </c>
    </row>
    <row r="16" spans="1:26" s="41" customFormat="1" ht="39.75" customHeight="1">
      <c r="A16" s="40">
        <v>12</v>
      </c>
      <c r="B16" s="45" t="s">
        <v>108</v>
      </c>
      <c r="C16" s="46" t="s">
        <v>140</v>
      </c>
      <c r="D16" s="44" t="b">
        <v>1</v>
      </c>
      <c r="E16" s="44" t="s">
        <v>99</v>
      </c>
      <c r="F16" s="42">
        <v>43834</v>
      </c>
      <c r="G16" s="43">
        <v>7</v>
      </c>
      <c r="H16" s="43">
        <v>7.5</v>
      </c>
      <c r="I16" s="44">
        <v>8</v>
      </c>
      <c r="J16" s="44" t="s">
        <v>109</v>
      </c>
      <c r="K16" s="44">
        <v>9</v>
      </c>
      <c r="L16" s="44" t="s">
        <v>107</v>
      </c>
      <c r="M16" s="44">
        <v>10</v>
      </c>
    </row>
    <row r="17" spans="1:13" s="41" customFormat="1" ht="39.75" customHeight="1">
      <c r="A17" s="40">
        <v>13</v>
      </c>
      <c r="B17" s="45" t="s">
        <v>141</v>
      </c>
      <c r="C17" s="46" t="s">
        <v>142</v>
      </c>
      <c r="D17" s="44" t="b">
        <v>1</v>
      </c>
      <c r="E17" s="44" t="s">
        <v>99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2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"/>
  <cols>
    <col min="1" max="1" width="4.21875" style="4" customWidth="1"/>
    <col min="2" max="2" width="21.77734375" style="4" customWidth="1"/>
    <col min="3" max="3" width="17" style="4" customWidth="1"/>
    <col min="4" max="4" width="11.77734375" style="4" customWidth="1"/>
    <col min="5" max="5" width="24.5546875" style="4" customWidth="1"/>
    <col min="6" max="6" width="10.5546875" style="4" customWidth="1"/>
    <col min="7" max="7" width="16.21875" style="4" customWidth="1"/>
    <col min="8" max="8" width="14.44140625" style="4" customWidth="1"/>
    <col min="9" max="251" width="10" style="4"/>
    <col min="252" max="252" width="4.21875" style="4" customWidth="1"/>
    <col min="253" max="253" width="21.77734375" style="4" customWidth="1"/>
    <col min="254" max="254" width="17" style="4" customWidth="1"/>
    <col min="255" max="255" width="11.77734375" style="4" customWidth="1"/>
    <col min="256" max="256" width="24.5546875" style="4" customWidth="1"/>
    <col min="257" max="257" width="10.5546875" style="4" customWidth="1"/>
    <col min="258" max="258" width="16.21875" style="4" customWidth="1"/>
    <col min="259" max="259" width="14.44140625" style="4" customWidth="1"/>
    <col min="260" max="507" width="10" style="4"/>
    <col min="508" max="508" width="4.21875" style="4" customWidth="1"/>
    <col min="509" max="509" width="21.77734375" style="4" customWidth="1"/>
    <col min="510" max="510" width="17" style="4" customWidth="1"/>
    <col min="511" max="511" width="11.77734375" style="4" customWidth="1"/>
    <col min="512" max="512" width="24.5546875" style="4" customWidth="1"/>
    <col min="513" max="513" width="10.5546875" style="4" customWidth="1"/>
    <col min="514" max="514" width="16.21875" style="4" customWidth="1"/>
    <col min="515" max="515" width="14.44140625" style="4" customWidth="1"/>
    <col min="516" max="763" width="10" style="4"/>
    <col min="764" max="764" width="4.21875" style="4" customWidth="1"/>
    <col min="765" max="765" width="21.77734375" style="4" customWidth="1"/>
    <col min="766" max="766" width="17" style="4" customWidth="1"/>
    <col min="767" max="767" width="11.77734375" style="4" customWidth="1"/>
    <col min="768" max="768" width="24.5546875" style="4" customWidth="1"/>
    <col min="769" max="769" width="10.5546875" style="4" customWidth="1"/>
    <col min="770" max="770" width="16.21875" style="4" customWidth="1"/>
    <col min="771" max="771" width="14.44140625" style="4" customWidth="1"/>
    <col min="772" max="1019" width="10" style="4"/>
    <col min="1020" max="1020" width="4.21875" style="4" customWidth="1"/>
    <col min="1021" max="1021" width="21.77734375" style="4" customWidth="1"/>
    <col min="1022" max="1022" width="17" style="4" customWidth="1"/>
    <col min="1023" max="1023" width="11.77734375" style="4" customWidth="1"/>
    <col min="1024" max="1024" width="24.5546875" style="4" customWidth="1"/>
    <col min="1025" max="1025" width="10.5546875" style="4" customWidth="1"/>
    <col min="1026" max="1026" width="16.21875" style="4" customWidth="1"/>
    <col min="1027" max="1027" width="14.44140625" style="4" customWidth="1"/>
    <col min="1028" max="1275" width="10" style="4"/>
    <col min="1276" max="1276" width="4.21875" style="4" customWidth="1"/>
    <col min="1277" max="1277" width="21.77734375" style="4" customWidth="1"/>
    <col min="1278" max="1278" width="17" style="4" customWidth="1"/>
    <col min="1279" max="1279" width="11.77734375" style="4" customWidth="1"/>
    <col min="1280" max="1280" width="24.5546875" style="4" customWidth="1"/>
    <col min="1281" max="1281" width="10.5546875" style="4" customWidth="1"/>
    <col min="1282" max="1282" width="16.21875" style="4" customWidth="1"/>
    <col min="1283" max="1283" width="14.44140625" style="4" customWidth="1"/>
    <col min="1284" max="1531" width="10" style="4"/>
    <col min="1532" max="1532" width="4.21875" style="4" customWidth="1"/>
    <col min="1533" max="1533" width="21.77734375" style="4" customWidth="1"/>
    <col min="1534" max="1534" width="17" style="4" customWidth="1"/>
    <col min="1535" max="1535" width="11.77734375" style="4" customWidth="1"/>
    <col min="1536" max="1536" width="24.5546875" style="4" customWidth="1"/>
    <col min="1537" max="1537" width="10.5546875" style="4" customWidth="1"/>
    <col min="1538" max="1538" width="16.21875" style="4" customWidth="1"/>
    <col min="1539" max="1539" width="14.44140625" style="4" customWidth="1"/>
    <col min="1540" max="1787" width="10" style="4"/>
    <col min="1788" max="1788" width="4.21875" style="4" customWidth="1"/>
    <col min="1789" max="1789" width="21.77734375" style="4" customWidth="1"/>
    <col min="1790" max="1790" width="17" style="4" customWidth="1"/>
    <col min="1791" max="1791" width="11.77734375" style="4" customWidth="1"/>
    <col min="1792" max="1792" width="24.5546875" style="4" customWidth="1"/>
    <col min="1793" max="1793" width="10.5546875" style="4" customWidth="1"/>
    <col min="1794" max="1794" width="16.21875" style="4" customWidth="1"/>
    <col min="1795" max="1795" width="14.44140625" style="4" customWidth="1"/>
    <col min="1796" max="2043" width="10" style="4"/>
    <col min="2044" max="2044" width="4.21875" style="4" customWidth="1"/>
    <col min="2045" max="2045" width="21.77734375" style="4" customWidth="1"/>
    <col min="2046" max="2046" width="17" style="4" customWidth="1"/>
    <col min="2047" max="2047" width="11.77734375" style="4" customWidth="1"/>
    <col min="2048" max="2048" width="24.5546875" style="4" customWidth="1"/>
    <col min="2049" max="2049" width="10.5546875" style="4" customWidth="1"/>
    <col min="2050" max="2050" width="16.21875" style="4" customWidth="1"/>
    <col min="2051" max="2051" width="14.44140625" style="4" customWidth="1"/>
    <col min="2052" max="2299" width="10" style="4"/>
    <col min="2300" max="2300" width="4.21875" style="4" customWidth="1"/>
    <col min="2301" max="2301" width="21.77734375" style="4" customWidth="1"/>
    <col min="2302" max="2302" width="17" style="4" customWidth="1"/>
    <col min="2303" max="2303" width="11.77734375" style="4" customWidth="1"/>
    <col min="2304" max="2304" width="24.5546875" style="4" customWidth="1"/>
    <col min="2305" max="2305" width="10.5546875" style="4" customWidth="1"/>
    <col min="2306" max="2306" width="16.21875" style="4" customWidth="1"/>
    <col min="2307" max="2307" width="14.44140625" style="4" customWidth="1"/>
    <col min="2308" max="2555" width="10" style="4"/>
    <col min="2556" max="2556" width="4.21875" style="4" customWidth="1"/>
    <col min="2557" max="2557" width="21.77734375" style="4" customWidth="1"/>
    <col min="2558" max="2558" width="17" style="4" customWidth="1"/>
    <col min="2559" max="2559" width="11.77734375" style="4" customWidth="1"/>
    <col min="2560" max="2560" width="24.5546875" style="4" customWidth="1"/>
    <col min="2561" max="2561" width="10.5546875" style="4" customWidth="1"/>
    <col min="2562" max="2562" width="16.21875" style="4" customWidth="1"/>
    <col min="2563" max="2563" width="14.44140625" style="4" customWidth="1"/>
    <col min="2564" max="2811" width="10" style="4"/>
    <col min="2812" max="2812" width="4.21875" style="4" customWidth="1"/>
    <col min="2813" max="2813" width="21.77734375" style="4" customWidth="1"/>
    <col min="2814" max="2814" width="17" style="4" customWidth="1"/>
    <col min="2815" max="2815" width="11.77734375" style="4" customWidth="1"/>
    <col min="2816" max="2816" width="24.5546875" style="4" customWidth="1"/>
    <col min="2817" max="2817" width="10.5546875" style="4" customWidth="1"/>
    <col min="2818" max="2818" width="16.21875" style="4" customWidth="1"/>
    <col min="2819" max="2819" width="14.44140625" style="4" customWidth="1"/>
    <col min="2820" max="3067" width="10" style="4"/>
    <col min="3068" max="3068" width="4.21875" style="4" customWidth="1"/>
    <col min="3069" max="3069" width="21.77734375" style="4" customWidth="1"/>
    <col min="3070" max="3070" width="17" style="4" customWidth="1"/>
    <col min="3071" max="3071" width="11.77734375" style="4" customWidth="1"/>
    <col min="3072" max="3072" width="24.5546875" style="4" customWidth="1"/>
    <col min="3073" max="3073" width="10.5546875" style="4" customWidth="1"/>
    <col min="3074" max="3074" width="16.21875" style="4" customWidth="1"/>
    <col min="3075" max="3075" width="14.44140625" style="4" customWidth="1"/>
    <col min="3076" max="3323" width="10" style="4"/>
    <col min="3324" max="3324" width="4.21875" style="4" customWidth="1"/>
    <col min="3325" max="3325" width="21.77734375" style="4" customWidth="1"/>
    <col min="3326" max="3326" width="17" style="4" customWidth="1"/>
    <col min="3327" max="3327" width="11.77734375" style="4" customWidth="1"/>
    <col min="3328" max="3328" width="24.5546875" style="4" customWidth="1"/>
    <col min="3329" max="3329" width="10.5546875" style="4" customWidth="1"/>
    <col min="3330" max="3330" width="16.21875" style="4" customWidth="1"/>
    <col min="3331" max="3331" width="14.44140625" style="4" customWidth="1"/>
    <col min="3332" max="3579" width="10" style="4"/>
    <col min="3580" max="3580" width="4.21875" style="4" customWidth="1"/>
    <col min="3581" max="3581" width="21.77734375" style="4" customWidth="1"/>
    <col min="3582" max="3582" width="17" style="4" customWidth="1"/>
    <col min="3583" max="3583" width="11.77734375" style="4" customWidth="1"/>
    <col min="3584" max="3584" width="24.5546875" style="4" customWidth="1"/>
    <col min="3585" max="3585" width="10.5546875" style="4" customWidth="1"/>
    <col min="3586" max="3586" width="16.21875" style="4" customWidth="1"/>
    <col min="3587" max="3587" width="14.44140625" style="4" customWidth="1"/>
    <col min="3588" max="3835" width="10" style="4"/>
    <col min="3836" max="3836" width="4.21875" style="4" customWidth="1"/>
    <col min="3837" max="3837" width="21.77734375" style="4" customWidth="1"/>
    <col min="3838" max="3838" width="17" style="4" customWidth="1"/>
    <col min="3839" max="3839" width="11.77734375" style="4" customWidth="1"/>
    <col min="3840" max="3840" width="24.5546875" style="4" customWidth="1"/>
    <col min="3841" max="3841" width="10.5546875" style="4" customWidth="1"/>
    <col min="3842" max="3842" width="16.21875" style="4" customWidth="1"/>
    <col min="3843" max="3843" width="14.44140625" style="4" customWidth="1"/>
    <col min="3844" max="4091" width="10" style="4"/>
    <col min="4092" max="4092" width="4.21875" style="4" customWidth="1"/>
    <col min="4093" max="4093" width="21.77734375" style="4" customWidth="1"/>
    <col min="4094" max="4094" width="17" style="4" customWidth="1"/>
    <col min="4095" max="4095" width="11.77734375" style="4" customWidth="1"/>
    <col min="4096" max="4096" width="24.5546875" style="4" customWidth="1"/>
    <col min="4097" max="4097" width="10.5546875" style="4" customWidth="1"/>
    <col min="4098" max="4098" width="16.21875" style="4" customWidth="1"/>
    <col min="4099" max="4099" width="14.44140625" style="4" customWidth="1"/>
    <col min="4100" max="4347" width="10" style="4"/>
    <col min="4348" max="4348" width="4.21875" style="4" customWidth="1"/>
    <col min="4349" max="4349" width="21.77734375" style="4" customWidth="1"/>
    <col min="4350" max="4350" width="17" style="4" customWidth="1"/>
    <col min="4351" max="4351" width="11.77734375" style="4" customWidth="1"/>
    <col min="4352" max="4352" width="24.5546875" style="4" customWidth="1"/>
    <col min="4353" max="4353" width="10.5546875" style="4" customWidth="1"/>
    <col min="4354" max="4354" width="16.21875" style="4" customWidth="1"/>
    <col min="4355" max="4355" width="14.44140625" style="4" customWidth="1"/>
    <col min="4356" max="4603" width="10" style="4"/>
    <col min="4604" max="4604" width="4.21875" style="4" customWidth="1"/>
    <col min="4605" max="4605" width="21.77734375" style="4" customWidth="1"/>
    <col min="4606" max="4606" width="17" style="4" customWidth="1"/>
    <col min="4607" max="4607" width="11.77734375" style="4" customWidth="1"/>
    <col min="4608" max="4608" width="24.5546875" style="4" customWidth="1"/>
    <col min="4609" max="4609" width="10.5546875" style="4" customWidth="1"/>
    <col min="4610" max="4610" width="16.21875" style="4" customWidth="1"/>
    <col min="4611" max="4611" width="14.44140625" style="4" customWidth="1"/>
    <col min="4612" max="4859" width="10" style="4"/>
    <col min="4860" max="4860" width="4.21875" style="4" customWidth="1"/>
    <col min="4861" max="4861" width="21.77734375" style="4" customWidth="1"/>
    <col min="4862" max="4862" width="17" style="4" customWidth="1"/>
    <col min="4863" max="4863" width="11.77734375" style="4" customWidth="1"/>
    <col min="4864" max="4864" width="24.5546875" style="4" customWidth="1"/>
    <col min="4865" max="4865" width="10.5546875" style="4" customWidth="1"/>
    <col min="4866" max="4866" width="16.21875" style="4" customWidth="1"/>
    <col min="4867" max="4867" width="14.44140625" style="4" customWidth="1"/>
    <col min="4868" max="5115" width="10" style="4"/>
    <col min="5116" max="5116" width="4.21875" style="4" customWidth="1"/>
    <col min="5117" max="5117" width="21.77734375" style="4" customWidth="1"/>
    <col min="5118" max="5118" width="17" style="4" customWidth="1"/>
    <col min="5119" max="5119" width="11.77734375" style="4" customWidth="1"/>
    <col min="5120" max="5120" width="24.5546875" style="4" customWidth="1"/>
    <col min="5121" max="5121" width="10.5546875" style="4" customWidth="1"/>
    <col min="5122" max="5122" width="16.21875" style="4" customWidth="1"/>
    <col min="5123" max="5123" width="14.44140625" style="4" customWidth="1"/>
    <col min="5124" max="5371" width="10" style="4"/>
    <col min="5372" max="5372" width="4.21875" style="4" customWidth="1"/>
    <col min="5373" max="5373" width="21.77734375" style="4" customWidth="1"/>
    <col min="5374" max="5374" width="17" style="4" customWidth="1"/>
    <col min="5375" max="5375" width="11.77734375" style="4" customWidth="1"/>
    <col min="5376" max="5376" width="24.5546875" style="4" customWidth="1"/>
    <col min="5377" max="5377" width="10.5546875" style="4" customWidth="1"/>
    <col min="5378" max="5378" width="16.21875" style="4" customWidth="1"/>
    <col min="5379" max="5379" width="14.44140625" style="4" customWidth="1"/>
    <col min="5380" max="5627" width="10" style="4"/>
    <col min="5628" max="5628" width="4.21875" style="4" customWidth="1"/>
    <col min="5629" max="5629" width="21.77734375" style="4" customWidth="1"/>
    <col min="5630" max="5630" width="17" style="4" customWidth="1"/>
    <col min="5631" max="5631" width="11.77734375" style="4" customWidth="1"/>
    <col min="5632" max="5632" width="24.5546875" style="4" customWidth="1"/>
    <col min="5633" max="5633" width="10.5546875" style="4" customWidth="1"/>
    <col min="5634" max="5634" width="16.21875" style="4" customWidth="1"/>
    <col min="5635" max="5635" width="14.44140625" style="4" customWidth="1"/>
    <col min="5636" max="5883" width="10" style="4"/>
    <col min="5884" max="5884" width="4.21875" style="4" customWidth="1"/>
    <col min="5885" max="5885" width="21.77734375" style="4" customWidth="1"/>
    <col min="5886" max="5886" width="17" style="4" customWidth="1"/>
    <col min="5887" max="5887" width="11.77734375" style="4" customWidth="1"/>
    <col min="5888" max="5888" width="24.5546875" style="4" customWidth="1"/>
    <col min="5889" max="5889" width="10.5546875" style="4" customWidth="1"/>
    <col min="5890" max="5890" width="16.21875" style="4" customWidth="1"/>
    <col min="5891" max="5891" width="14.44140625" style="4" customWidth="1"/>
    <col min="5892" max="6139" width="10" style="4"/>
    <col min="6140" max="6140" width="4.21875" style="4" customWidth="1"/>
    <col min="6141" max="6141" width="21.77734375" style="4" customWidth="1"/>
    <col min="6142" max="6142" width="17" style="4" customWidth="1"/>
    <col min="6143" max="6143" width="11.77734375" style="4" customWidth="1"/>
    <col min="6144" max="6144" width="24.5546875" style="4" customWidth="1"/>
    <col min="6145" max="6145" width="10.5546875" style="4" customWidth="1"/>
    <col min="6146" max="6146" width="16.21875" style="4" customWidth="1"/>
    <col min="6147" max="6147" width="14.44140625" style="4" customWidth="1"/>
    <col min="6148" max="6395" width="10" style="4"/>
    <col min="6396" max="6396" width="4.21875" style="4" customWidth="1"/>
    <col min="6397" max="6397" width="21.77734375" style="4" customWidth="1"/>
    <col min="6398" max="6398" width="17" style="4" customWidth="1"/>
    <col min="6399" max="6399" width="11.77734375" style="4" customWidth="1"/>
    <col min="6400" max="6400" width="24.5546875" style="4" customWidth="1"/>
    <col min="6401" max="6401" width="10.5546875" style="4" customWidth="1"/>
    <col min="6402" max="6402" width="16.21875" style="4" customWidth="1"/>
    <col min="6403" max="6403" width="14.44140625" style="4" customWidth="1"/>
    <col min="6404" max="6651" width="10" style="4"/>
    <col min="6652" max="6652" width="4.21875" style="4" customWidth="1"/>
    <col min="6653" max="6653" width="21.77734375" style="4" customWidth="1"/>
    <col min="6654" max="6654" width="17" style="4" customWidth="1"/>
    <col min="6655" max="6655" width="11.77734375" style="4" customWidth="1"/>
    <col min="6656" max="6656" width="24.5546875" style="4" customWidth="1"/>
    <col min="6657" max="6657" width="10.5546875" style="4" customWidth="1"/>
    <col min="6658" max="6658" width="16.21875" style="4" customWidth="1"/>
    <col min="6659" max="6659" width="14.44140625" style="4" customWidth="1"/>
    <col min="6660" max="6907" width="10" style="4"/>
    <col min="6908" max="6908" width="4.21875" style="4" customWidth="1"/>
    <col min="6909" max="6909" width="21.77734375" style="4" customWidth="1"/>
    <col min="6910" max="6910" width="17" style="4" customWidth="1"/>
    <col min="6911" max="6911" width="11.77734375" style="4" customWidth="1"/>
    <col min="6912" max="6912" width="24.5546875" style="4" customWidth="1"/>
    <col min="6913" max="6913" width="10.5546875" style="4" customWidth="1"/>
    <col min="6914" max="6914" width="16.21875" style="4" customWidth="1"/>
    <col min="6915" max="6915" width="14.44140625" style="4" customWidth="1"/>
    <col min="6916" max="7163" width="10" style="4"/>
    <col min="7164" max="7164" width="4.21875" style="4" customWidth="1"/>
    <col min="7165" max="7165" width="21.77734375" style="4" customWidth="1"/>
    <col min="7166" max="7166" width="17" style="4" customWidth="1"/>
    <col min="7167" max="7167" width="11.77734375" style="4" customWidth="1"/>
    <col min="7168" max="7168" width="24.5546875" style="4" customWidth="1"/>
    <col min="7169" max="7169" width="10.5546875" style="4" customWidth="1"/>
    <col min="7170" max="7170" width="16.21875" style="4" customWidth="1"/>
    <col min="7171" max="7171" width="14.44140625" style="4" customWidth="1"/>
    <col min="7172" max="7419" width="10" style="4"/>
    <col min="7420" max="7420" width="4.21875" style="4" customWidth="1"/>
    <col min="7421" max="7421" width="21.77734375" style="4" customWidth="1"/>
    <col min="7422" max="7422" width="17" style="4" customWidth="1"/>
    <col min="7423" max="7423" width="11.77734375" style="4" customWidth="1"/>
    <col min="7424" max="7424" width="24.5546875" style="4" customWidth="1"/>
    <col min="7425" max="7425" width="10.5546875" style="4" customWidth="1"/>
    <col min="7426" max="7426" width="16.21875" style="4" customWidth="1"/>
    <col min="7427" max="7427" width="14.44140625" style="4" customWidth="1"/>
    <col min="7428" max="7675" width="10" style="4"/>
    <col min="7676" max="7676" width="4.21875" style="4" customWidth="1"/>
    <col min="7677" max="7677" width="21.77734375" style="4" customWidth="1"/>
    <col min="7678" max="7678" width="17" style="4" customWidth="1"/>
    <col min="7679" max="7679" width="11.77734375" style="4" customWidth="1"/>
    <col min="7680" max="7680" width="24.5546875" style="4" customWidth="1"/>
    <col min="7681" max="7681" width="10.5546875" style="4" customWidth="1"/>
    <col min="7682" max="7682" width="16.21875" style="4" customWidth="1"/>
    <col min="7683" max="7683" width="14.44140625" style="4" customWidth="1"/>
    <col min="7684" max="7931" width="10" style="4"/>
    <col min="7932" max="7932" width="4.21875" style="4" customWidth="1"/>
    <col min="7933" max="7933" width="21.77734375" style="4" customWidth="1"/>
    <col min="7934" max="7934" width="17" style="4" customWidth="1"/>
    <col min="7935" max="7935" width="11.77734375" style="4" customWidth="1"/>
    <col min="7936" max="7936" width="24.5546875" style="4" customWidth="1"/>
    <col min="7937" max="7937" width="10.5546875" style="4" customWidth="1"/>
    <col min="7938" max="7938" width="16.21875" style="4" customWidth="1"/>
    <col min="7939" max="7939" width="14.44140625" style="4" customWidth="1"/>
    <col min="7940" max="8187" width="10" style="4"/>
    <col min="8188" max="8188" width="4.21875" style="4" customWidth="1"/>
    <col min="8189" max="8189" width="21.77734375" style="4" customWidth="1"/>
    <col min="8190" max="8190" width="17" style="4" customWidth="1"/>
    <col min="8191" max="8191" width="11.77734375" style="4" customWidth="1"/>
    <col min="8192" max="8192" width="24.5546875" style="4" customWidth="1"/>
    <col min="8193" max="8193" width="10.5546875" style="4" customWidth="1"/>
    <col min="8194" max="8194" width="16.21875" style="4" customWidth="1"/>
    <col min="8195" max="8195" width="14.44140625" style="4" customWidth="1"/>
    <col min="8196" max="8443" width="10" style="4"/>
    <col min="8444" max="8444" width="4.21875" style="4" customWidth="1"/>
    <col min="8445" max="8445" width="21.77734375" style="4" customWidth="1"/>
    <col min="8446" max="8446" width="17" style="4" customWidth="1"/>
    <col min="8447" max="8447" width="11.77734375" style="4" customWidth="1"/>
    <col min="8448" max="8448" width="24.5546875" style="4" customWidth="1"/>
    <col min="8449" max="8449" width="10.5546875" style="4" customWidth="1"/>
    <col min="8450" max="8450" width="16.21875" style="4" customWidth="1"/>
    <col min="8451" max="8451" width="14.44140625" style="4" customWidth="1"/>
    <col min="8452" max="8699" width="10" style="4"/>
    <col min="8700" max="8700" width="4.21875" style="4" customWidth="1"/>
    <col min="8701" max="8701" width="21.77734375" style="4" customWidth="1"/>
    <col min="8702" max="8702" width="17" style="4" customWidth="1"/>
    <col min="8703" max="8703" width="11.77734375" style="4" customWidth="1"/>
    <col min="8704" max="8704" width="24.5546875" style="4" customWidth="1"/>
    <col min="8705" max="8705" width="10.5546875" style="4" customWidth="1"/>
    <col min="8706" max="8706" width="16.21875" style="4" customWidth="1"/>
    <col min="8707" max="8707" width="14.44140625" style="4" customWidth="1"/>
    <col min="8708" max="8955" width="10" style="4"/>
    <col min="8956" max="8956" width="4.21875" style="4" customWidth="1"/>
    <col min="8957" max="8957" width="21.77734375" style="4" customWidth="1"/>
    <col min="8958" max="8958" width="17" style="4" customWidth="1"/>
    <col min="8959" max="8959" width="11.77734375" style="4" customWidth="1"/>
    <col min="8960" max="8960" width="24.5546875" style="4" customWidth="1"/>
    <col min="8961" max="8961" width="10.5546875" style="4" customWidth="1"/>
    <col min="8962" max="8962" width="16.21875" style="4" customWidth="1"/>
    <col min="8963" max="8963" width="14.44140625" style="4" customWidth="1"/>
    <col min="8964" max="9211" width="10" style="4"/>
    <col min="9212" max="9212" width="4.21875" style="4" customWidth="1"/>
    <col min="9213" max="9213" width="21.77734375" style="4" customWidth="1"/>
    <col min="9214" max="9214" width="17" style="4" customWidth="1"/>
    <col min="9215" max="9215" width="11.77734375" style="4" customWidth="1"/>
    <col min="9216" max="9216" width="24.5546875" style="4" customWidth="1"/>
    <col min="9217" max="9217" width="10.5546875" style="4" customWidth="1"/>
    <col min="9218" max="9218" width="16.21875" style="4" customWidth="1"/>
    <col min="9219" max="9219" width="14.44140625" style="4" customWidth="1"/>
    <col min="9220" max="9467" width="10" style="4"/>
    <col min="9468" max="9468" width="4.21875" style="4" customWidth="1"/>
    <col min="9469" max="9469" width="21.77734375" style="4" customWidth="1"/>
    <col min="9470" max="9470" width="17" style="4" customWidth="1"/>
    <col min="9471" max="9471" width="11.77734375" style="4" customWidth="1"/>
    <col min="9472" max="9472" width="24.5546875" style="4" customWidth="1"/>
    <col min="9473" max="9473" width="10.5546875" style="4" customWidth="1"/>
    <col min="9474" max="9474" width="16.21875" style="4" customWidth="1"/>
    <col min="9475" max="9475" width="14.44140625" style="4" customWidth="1"/>
    <col min="9476" max="9723" width="10" style="4"/>
    <col min="9724" max="9724" width="4.21875" style="4" customWidth="1"/>
    <col min="9725" max="9725" width="21.77734375" style="4" customWidth="1"/>
    <col min="9726" max="9726" width="17" style="4" customWidth="1"/>
    <col min="9727" max="9727" width="11.77734375" style="4" customWidth="1"/>
    <col min="9728" max="9728" width="24.5546875" style="4" customWidth="1"/>
    <col min="9729" max="9729" width="10.5546875" style="4" customWidth="1"/>
    <col min="9730" max="9730" width="16.21875" style="4" customWidth="1"/>
    <col min="9731" max="9731" width="14.44140625" style="4" customWidth="1"/>
    <col min="9732" max="9979" width="10" style="4"/>
    <col min="9980" max="9980" width="4.21875" style="4" customWidth="1"/>
    <col min="9981" max="9981" width="21.77734375" style="4" customWidth="1"/>
    <col min="9982" max="9982" width="17" style="4" customWidth="1"/>
    <col min="9983" max="9983" width="11.77734375" style="4" customWidth="1"/>
    <col min="9984" max="9984" width="24.5546875" style="4" customWidth="1"/>
    <col min="9985" max="9985" width="10.5546875" style="4" customWidth="1"/>
    <col min="9986" max="9986" width="16.21875" style="4" customWidth="1"/>
    <col min="9987" max="9987" width="14.44140625" style="4" customWidth="1"/>
    <col min="9988" max="10235" width="10" style="4"/>
    <col min="10236" max="10236" width="4.21875" style="4" customWidth="1"/>
    <col min="10237" max="10237" width="21.77734375" style="4" customWidth="1"/>
    <col min="10238" max="10238" width="17" style="4" customWidth="1"/>
    <col min="10239" max="10239" width="11.77734375" style="4" customWidth="1"/>
    <col min="10240" max="10240" width="24.5546875" style="4" customWidth="1"/>
    <col min="10241" max="10241" width="10.5546875" style="4" customWidth="1"/>
    <col min="10242" max="10242" width="16.21875" style="4" customWidth="1"/>
    <col min="10243" max="10243" width="14.44140625" style="4" customWidth="1"/>
    <col min="10244" max="10491" width="10" style="4"/>
    <col min="10492" max="10492" width="4.21875" style="4" customWidth="1"/>
    <col min="10493" max="10493" width="21.77734375" style="4" customWidth="1"/>
    <col min="10494" max="10494" width="17" style="4" customWidth="1"/>
    <col min="10495" max="10495" width="11.77734375" style="4" customWidth="1"/>
    <col min="10496" max="10496" width="24.5546875" style="4" customWidth="1"/>
    <col min="10497" max="10497" width="10.5546875" style="4" customWidth="1"/>
    <col min="10498" max="10498" width="16.21875" style="4" customWidth="1"/>
    <col min="10499" max="10499" width="14.44140625" style="4" customWidth="1"/>
    <col min="10500" max="10747" width="10" style="4"/>
    <col min="10748" max="10748" width="4.21875" style="4" customWidth="1"/>
    <col min="10749" max="10749" width="21.77734375" style="4" customWidth="1"/>
    <col min="10750" max="10750" width="17" style="4" customWidth="1"/>
    <col min="10751" max="10751" width="11.77734375" style="4" customWidth="1"/>
    <col min="10752" max="10752" width="24.5546875" style="4" customWidth="1"/>
    <col min="10753" max="10753" width="10.5546875" style="4" customWidth="1"/>
    <col min="10754" max="10754" width="16.21875" style="4" customWidth="1"/>
    <col min="10755" max="10755" width="14.44140625" style="4" customWidth="1"/>
    <col min="10756" max="11003" width="10" style="4"/>
    <col min="11004" max="11004" width="4.21875" style="4" customWidth="1"/>
    <col min="11005" max="11005" width="21.77734375" style="4" customWidth="1"/>
    <col min="11006" max="11006" width="17" style="4" customWidth="1"/>
    <col min="11007" max="11007" width="11.77734375" style="4" customWidth="1"/>
    <col min="11008" max="11008" width="24.5546875" style="4" customWidth="1"/>
    <col min="11009" max="11009" width="10.5546875" style="4" customWidth="1"/>
    <col min="11010" max="11010" width="16.21875" style="4" customWidth="1"/>
    <col min="11011" max="11011" width="14.44140625" style="4" customWidth="1"/>
    <col min="11012" max="11259" width="10" style="4"/>
    <col min="11260" max="11260" width="4.21875" style="4" customWidth="1"/>
    <col min="11261" max="11261" width="21.77734375" style="4" customWidth="1"/>
    <col min="11262" max="11262" width="17" style="4" customWidth="1"/>
    <col min="11263" max="11263" width="11.77734375" style="4" customWidth="1"/>
    <col min="11264" max="11264" width="24.5546875" style="4" customWidth="1"/>
    <col min="11265" max="11265" width="10.5546875" style="4" customWidth="1"/>
    <col min="11266" max="11266" width="16.21875" style="4" customWidth="1"/>
    <col min="11267" max="11267" width="14.44140625" style="4" customWidth="1"/>
    <col min="11268" max="11515" width="10" style="4"/>
    <col min="11516" max="11516" width="4.21875" style="4" customWidth="1"/>
    <col min="11517" max="11517" width="21.77734375" style="4" customWidth="1"/>
    <col min="11518" max="11518" width="17" style="4" customWidth="1"/>
    <col min="11519" max="11519" width="11.77734375" style="4" customWidth="1"/>
    <col min="11520" max="11520" width="24.5546875" style="4" customWidth="1"/>
    <col min="11521" max="11521" width="10.5546875" style="4" customWidth="1"/>
    <col min="11522" max="11522" width="16.21875" style="4" customWidth="1"/>
    <col min="11523" max="11523" width="14.44140625" style="4" customWidth="1"/>
    <col min="11524" max="11771" width="10" style="4"/>
    <col min="11772" max="11772" width="4.21875" style="4" customWidth="1"/>
    <col min="11773" max="11773" width="21.77734375" style="4" customWidth="1"/>
    <col min="11774" max="11774" width="17" style="4" customWidth="1"/>
    <col min="11775" max="11775" width="11.77734375" style="4" customWidth="1"/>
    <col min="11776" max="11776" width="24.5546875" style="4" customWidth="1"/>
    <col min="11777" max="11777" width="10.5546875" style="4" customWidth="1"/>
    <col min="11778" max="11778" width="16.21875" style="4" customWidth="1"/>
    <col min="11779" max="11779" width="14.44140625" style="4" customWidth="1"/>
    <col min="11780" max="12027" width="10" style="4"/>
    <col min="12028" max="12028" width="4.21875" style="4" customWidth="1"/>
    <col min="12029" max="12029" width="21.77734375" style="4" customWidth="1"/>
    <col min="12030" max="12030" width="17" style="4" customWidth="1"/>
    <col min="12031" max="12031" width="11.77734375" style="4" customWidth="1"/>
    <col min="12032" max="12032" width="24.5546875" style="4" customWidth="1"/>
    <col min="12033" max="12033" width="10.5546875" style="4" customWidth="1"/>
    <col min="12034" max="12034" width="16.21875" style="4" customWidth="1"/>
    <col min="12035" max="12035" width="14.44140625" style="4" customWidth="1"/>
    <col min="12036" max="12283" width="10" style="4"/>
    <col min="12284" max="12284" width="4.21875" style="4" customWidth="1"/>
    <col min="12285" max="12285" width="21.77734375" style="4" customWidth="1"/>
    <col min="12286" max="12286" width="17" style="4" customWidth="1"/>
    <col min="12287" max="12287" width="11.77734375" style="4" customWidth="1"/>
    <col min="12288" max="12288" width="24.5546875" style="4" customWidth="1"/>
    <col min="12289" max="12289" width="10.5546875" style="4" customWidth="1"/>
    <col min="12290" max="12290" width="16.21875" style="4" customWidth="1"/>
    <col min="12291" max="12291" width="14.44140625" style="4" customWidth="1"/>
    <col min="12292" max="12539" width="10" style="4"/>
    <col min="12540" max="12540" width="4.21875" style="4" customWidth="1"/>
    <col min="12541" max="12541" width="21.77734375" style="4" customWidth="1"/>
    <col min="12542" max="12542" width="17" style="4" customWidth="1"/>
    <col min="12543" max="12543" width="11.77734375" style="4" customWidth="1"/>
    <col min="12544" max="12544" width="24.5546875" style="4" customWidth="1"/>
    <col min="12545" max="12545" width="10.5546875" style="4" customWidth="1"/>
    <col min="12546" max="12546" width="16.21875" style="4" customWidth="1"/>
    <col min="12547" max="12547" width="14.44140625" style="4" customWidth="1"/>
    <col min="12548" max="12795" width="10" style="4"/>
    <col min="12796" max="12796" width="4.21875" style="4" customWidth="1"/>
    <col min="12797" max="12797" width="21.77734375" style="4" customWidth="1"/>
    <col min="12798" max="12798" width="17" style="4" customWidth="1"/>
    <col min="12799" max="12799" width="11.77734375" style="4" customWidth="1"/>
    <col min="12800" max="12800" width="24.5546875" style="4" customWidth="1"/>
    <col min="12801" max="12801" width="10.5546875" style="4" customWidth="1"/>
    <col min="12802" max="12802" width="16.21875" style="4" customWidth="1"/>
    <col min="12803" max="12803" width="14.44140625" style="4" customWidth="1"/>
    <col min="12804" max="13051" width="10" style="4"/>
    <col min="13052" max="13052" width="4.21875" style="4" customWidth="1"/>
    <col min="13053" max="13053" width="21.77734375" style="4" customWidth="1"/>
    <col min="13054" max="13054" width="17" style="4" customWidth="1"/>
    <col min="13055" max="13055" width="11.77734375" style="4" customWidth="1"/>
    <col min="13056" max="13056" width="24.5546875" style="4" customWidth="1"/>
    <col min="13057" max="13057" width="10.5546875" style="4" customWidth="1"/>
    <col min="13058" max="13058" width="16.21875" style="4" customWidth="1"/>
    <col min="13059" max="13059" width="14.44140625" style="4" customWidth="1"/>
    <col min="13060" max="13307" width="10" style="4"/>
    <col min="13308" max="13308" width="4.21875" style="4" customWidth="1"/>
    <col min="13309" max="13309" width="21.77734375" style="4" customWidth="1"/>
    <col min="13310" max="13310" width="17" style="4" customWidth="1"/>
    <col min="13311" max="13311" width="11.77734375" style="4" customWidth="1"/>
    <col min="13312" max="13312" width="24.5546875" style="4" customWidth="1"/>
    <col min="13313" max="13313" width="10.5546875" style="4" customWidth="1"/>
    <col min="13314" max="13314" width="16.21875" style="4" customWidth="1"/>
    <col min="13315" max="13315" width="14.44140625" style="4" customWidth="1"/>
    <col min="13316" max="13563" width="10" style="4"/>
    <col min="13564" max="13564" width="4.21875" style="4" customWidth="1"/>
    <col min="13565" max="13565" width="21.77734375" style="4" customWidth="1"/>
    <col min="13566" max="13566" width="17" style="4" customWidth="1"/>
    <col min="13567" max="13567" width="11.77734375" style="4" customWidth="1"/>
    <col min="13568" max="13568" width="24.5546875" style="4" customWidth="1"/>
    <col min="13569" max="13569" width="10.5546875" style="4" customWidth="1"/>
    <col min="13570" max="13570" width="16.21875" style="4" customWidth="1"/>
    <col min="13571" max="13571" width="14.44140625" style="4" customWidth="1"/>
    <col min="13572" max="13819" width="10" style="4"/>
    <col min="13820" max="13820" width="4.21875" style="4" customWidth="1"/>
    <col min="13821" max="13821" width="21.77734375" style="4" customWidth="1"/>
    <col min="13822" max="13822" width="17" style="4" customWidth="1"/>
    <col min="13823" max="13823" width="11.77734375" style="4" customWidth="1"/>
    <col min="13824" max="13824" width="24.5546875" style="4" customWidth="1"/>
    <col min="13825" max="13825" width="10.5546875" style="4" customWidth="1"/>
    <col min="13826" max="13826" width="16.21875" style="4" customWidth="1"/>
    <col min="13827" max="13827" width="14.44140625" style="4" customWidth="1"/>
    <col min="13828" max="14075" width="10" style="4"/>
    <col min="14076" max="14076" width="4.21875" style="4" customWidth="1"/>
    <col min="14077" max="14077" width="21.77734375" style="4" customWidth="1"/>
    <col min="14078" max="14078" width="17" style="4" customWidth="1"/>
    <col min="14079" max="14079" width="11.77734375" style="4" customWidth="1"/>
    <col min="14080" max="14080" width="24.5546875" style="4" customWidth="1"/>
    <col min="14081" max="14081" width="10.5546875" style="4" customWidth="1"/>
    <col min="14082" max="14082" width="16.21875" style="4" customWidth="1"/>
    <col min="14083" max="14083" width="14.44140625" style="4" customWidth="1"/>
    <col min="14084" max="14331" width="10" style="4"/>
    <col min="14332" max="14332" width="4.21875" style="4" customWidth="1"/>
    <col min="14333" max="14333" width="21.77734375" style="4" customWidth="1"/>
    <col min="14334" max="14334" width="17" style="4" customWidth="1"/>
    <col min="14335" max="14335" width="11.77734375" style="4" customWidth="1"/>
    <col min="14336" max="14336" width="24.5546875" style="4" customWidth="1"/>
    <col min="14337" max="14337" width="10.5546875" style="4" customWidth="1"/>
    <col min="14338" max="14338" width="16.21875" style="4" customWidth="1"/>
    <col min="14339" max="14339" width="14.44140625" style="4" customWidth="1"/>
    <col min="14340" max="14587" width="10" style="4"/>
    <col min="14588" max="14588" width="4.21875" style="4" customWidth="1"/>
    <col min="14589" max="14589" width="21.77734375" style="4" customWidth="1"/>
    <col min="14590" max="14590" width="17" style="4" customWidth="1"/>
    <col min="14591" max="14591" width="11.77734375" style="4" customWidth="1"/>
    <col min="14592" max="14592" width="24.5546875" style="4" customWidth="1"/>
    <col min="14593" max="14593" width="10.5546875" style="4" customWidth="1"/>
    <col min="14594" max="14594" width="16.21875" style="4" customWidth="1"/>
    <col min="14595" max="14595" width="14.44140625" style="4" customWidth="1"/>
    <col min="14596" max="14843" width="10" style="4"/>
    <col min="14844" max="14844" width="4.21875" style="4" customWidth="1"/>
    <col min="14845" max="14845" width="21.77734375" style="4" customWidth="1"/>
    <col min="14846" max="14846" width="17" style="4" customWidth="1"/>
    <col min="14847" max="14847" width="11.77734375" style="4" customWidth="1"/>
    <col min="14848" max="14848" width="24.5546875" style="4" customWidth="1"/>
    <col min="14849" max="14849" width="10.5546875" style="4" customWidth="1"/>
    <col min="14850" max="14850" width="16.21875" style="4" customWidth="1"/>
    <col min="14851" max="14851" width="14.44140625" style="4" customWidth="1"/>
    <col min="14852" max="15099" width="10" style="4"/>
    <col min="15100" max="15100" width="4.21875" style="4" customWidth="1"/>
    <col min="15101" max="15101" width="21.77734375" style="4" customWidth="1"/>
    <col min="15102" max="15102" width="17" style="4" customWidth="1"/>
    <col min="15103" max="15103" width="11.77734375" style="4" customWidth="1"/>
    <col min="15104" max="15104" width="24.5546875" style="4" customWidth="1"/>
    <col min="15105" max="15105" width="10.5546875" style="4" customWidth="1"/>
    <col min="15106" max="15106" width="16.21875" style="4" customWidth="1"/>
    <col min="15107" max="15107" width="14.44140625" style="4" customWidth="1"/>
    <col min="15108" max="15355" width="10" style="4"/>
    <col min="15356" max="15356" width="4.21875" style="4" customWidth="1"/>
    <col min="15357" max="15357" width="21.77734375" style="4" customWidth="1"/>
    <col min="15358" max="15358" width="17" style="4" customWidth="1"/>
    <col min="15359" max="15359" width="11.77734375" style="4" customWidth="1"/>
    <col min="15360" max="15360" width="24.5546875" style="4" customWidth="1"/>
    <col min="15361" max="15361" width="10.5546875" style="4" customWidth="1"/>
    <col min="15362" max="15362" width="16.21875" style="4" customWidth="1"/>
    <col min="15363" max="15363" width="14.44140625" style="4" customWidth="1"/>
    <col min="15364" max="15611" width="10" style="4"/>
    <col min="15612" max="15612" width="4.21875" style="4" customWidth="1"/>
    <col min="15613" max="15613" width="21.77734375" style="4" customWidth="1"/>
    <col min="15614" max="15614" width="17" style="4" customWidth="1"/>
    <col min="15615" max="15615" width="11.77734375" style="4" customWidth="1"/>
    <col min="15616" max="15616" width="24.5546875" style="4" customWidth="1"/>
    <col min="15617" max="15617" width="10.5546875" style="4" customWidth="1"/>
    <col min="15618" max="15618" width="16.21875" style="4" customWidth="1"/>
    <col min="15619" max="15619" width="14.44140625" style="4" customWidth="1"/>
    <col min="15620" max="15867" width="10" style="4"/>
    <col min="15868" max="15868" width="4.21875" style="4" customWidth="1"/>
    <col min="15869" max="15869" width="21.77734375" style="4" customWidth="1"/>
    <col min="15870" max="15870" width="17" style="4" customWidth="1"/>
    <col min="15871" max="15871" width="11.77734375" style="4" customWidth="1"/>
    <col min="15872" max="15872" width="24.5546875" style="4" customWidth="1"/>
    <col min="15873" max="15873" width="10.5546875" style="4" customWidth="1"/>
    <col min="15874" max="15874" width="16.21875" style="4" customWidth="1"/>
    <col min="15875" max="15875" width="14.44140625" style="4" customWidth="1"/>
    <col min="15876" max="16123" width="10" style="4"/>
    <col min="16124" max="16124" width="4.21875" style="4" customWidth="1"/>
    <col min="16125" max="16125" width="21.77734375" style="4" customWidth="1"/>
    <col min="16126" max="16126" width="17" style="4" customWidth="1"/>
    <col min="16127" max="16127" width="11.77734375" style="4" customWidth="1"/>
    <col min="16128" max="16128" width="24.5546875" style="4" customWidth="1"/>
    <col min="16129" max="16129" width="10.5546875" style="4" customWidth="1"/>
    <col min="16130" max="16130" width="16.21875" style="4" customWidth="1"/>
    <col min="16131" max="16131" width="14.44140625" style="4" customWidth="1"/>
    <col min="16132" max="16384" width="10" style="4"/>
  </cols>
  <sheetData>
    <row r="1" spans="1:8" ht="18.600000000000001" thickBot="1">
      <c r="A1" s="3"/>
      <c r="B1" s="1" t="s">
        <v>49</v>
      </c>
      <c r="H1" s="2"/>
    </row>
    <row r="2" spans="1:8" ht="17.25" customHeight="1" thickBot="1">
      <c r="A2" s="3"/>
      <c r="E2" s="5" t="s">
        <v>50</v>
      </c>
      <c r="F2" s="536">
        <f ca="1">TODAY()</f>
        <v>45489</v>
      </c>
      <c r="G2" s="537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51</v>
      </c>
      <c r="C5" s="538" t="str">
        <f>'1. CUTTING DOCKET'!$L$14</f>
        <v>LOYALIST</v>
      </c>
      <c r="D5" s="537"/>
      <c r="E5" s="5" t="s">
        <v>52</v>
      </c>
      <c r="F5" s="539" t="str">
        <f>'1. CUTTING DOCKET'!$D$9</f>
        <v>SS24</v>
      </c>
      <c r="G5" s="537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53</v>
      </c>
      <c r="C7" s="540" t="str">
        <f>'1. CUTTING DOCKET'!$D$7</f>
        <v>LYLTS142</v>
      </c>
      <c r="D7" s="537"/>
      <c r="E7" s="5" t="s">
        <v>54</v>
      </c>
      <c r="F7" s="538" t="s">
        <v>55</v>
      </c>
      <c r="G7" s="537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56</v>
      </c>
      <c r="C9" s="526"/>
      <c r="D9" s="527"/>
      <c r="E9" s="527"/>
      <c r="F9" s="528"/>
      <c r="G9" s="31" t="s">
        <v>57</v>
      </c>
      <c r="H9" s="14" t="s">
        <v>58</v>
      </c>
    </row>
    <row r="10" spans="1:8" ht="75" customHeight="1">
      <c r="A10" s="15">
        <v>1</v>
      </c>
      <c r="B10" s="15" t="s">
        <v>59</v>
      </c>
      <c r="C10" s="529" t="s">
        <v>60</v>
      </c>
      <c r="D10" s="530"/>
      <c r="E10" s="530"/>
      <c r="F10" s="531"/>
      <c r="G10" s="16"/>
      <c r="H10" s="17"/>
    </row>
    <row r="11" spans="1:8" ht="75" customHeight="1">
      <c r="A11" s="18">
        <v>2</v>
      </c>
      <c r="B11" s="19" t="s">
        <v>61</v>
      </c>
      <c r="C11" s="532" t="s">
        <v>60</v>
      </c>
      <c r="D11" s="533"/>
      <c r="E11" s="533"/>
      <c r="F11" s="534"/>
      <c r="G11" s="20"/>
      <c r="H11" s="21"/>
    </row>
    <row r="12" spans="1:8" ht="75" customHeight="1">
      <c r="A12" s="18">
        <v>3</v>
      </c>
      <c r="B12" s="22" t="s">
        <v>62</v>
      </c>
      <c r="C12" s="532" t="s">
        <v>153</v>
      </c>
      <c r="D12" s="533"/>
      <c r="E12" s="533"/>
      <c r="F12" s="534"/>
      <c r="G12" s="20"/>
      <c r="H12" s="21"/>
    </row>
    <row r="13" spans="1:8" ht="75" customHeight="1">
      <c r="A13" s="18">
        <v>4</v>
      </c>
      <c r="B13" s="22" t="s">
        <v>63</v>
      </c>
      <c r="C13" s="532" t="s">
        <v>79</v>
      </c>
      <c r="D13" s="533"/>
      <c r="E13" s="533"/>
      <c r="F13" s="534"/>
      <c r="G13" s="20"/>
      <c r="H13" s="21"/>
    </row>
    <row r="14" spans="1:8" ht="80.25" customHeight="1">
      <c r="A14" s="23">
        <v>5</v>
      </c>
      <c r="B14" s="19" t="s">
        <v>64</v>
      </c>
      <c r="C14" s="532" t="s">
        <v>157</v>
      </c>
      <c r="D14" s="533"/>
      <c r="E14" s="533"/>
      <c r="F14" s="534"/>
      <c r="G14" s="20"/>
      <c r="H14" s="21"/>
    </row>
    <row r="15" spans="1:8" ht="112.5" customHeight="1">
      <c r="A15" s="23">
        <v>6</v>
      </c>
      <c r="B15" s="19" t="s">
        <v>65</v>
      </c>
      <c r="C15" s="532" t="s">
        <v>156</v>
      </c>
      <c r="D15" s="533"/>
      <c r="E15" s="533"/>
      <c r="F15" s="534"/>
      <c r="G15" s="20"/>
      <c r="H15" s="21"/>
    </row>
    <row r="16" spans="1:8" ht="75" customHeight="1">
      <c r="A16" s="18">
        <v>7</v>
      </c>
      <c r="B16" s="22" t="s">
        <v>66</v>
      </c>
      <c r="C16" s="535" t="str">
        <f>'1. CUTTING DOCKET'!$C$113</f>
        <v>IN LÊN TÚI THÂN TRƯỚC VÀ THÂN SAU ÁO SAU</v>
      </c>
      <c r="D16" s="533"/>
      <c r="E16" s="533"/>
      <c r="F16" s="534"/>
      <c r="G16" s="20"/>
      <c r="H16" s="21"/>
    </row>
    <row r="17" spans="1:8" ht="75" customHeight="1">
      <c r="A17" s="18">
        <v>8</v>
      </c>
      <c r="B17" s="22" t="s">
        <v>67</v>
      </c>
      <c r="C17" s="535" t="str">
        <f>'1. CUTTING DOCKET'!$C$121</f>
        <v>KHÔNG THÊU</v>
      </c>
      <c r="D17" s="533"/>
      <c r="E17" s="533"/>
      <c r="F17" s="534"/>
      <c r="G17" s="24"/>
      <c r="H17" s="25"/>
    </row>
    <row r="18" spans="1:8" ht="75" customHeight="1">
      <c r="A18" s="18">
        <v>9</v>
      </c>
      <c r="B18" s="22" t="s">
        <v>68</v>
      </c>
      <c r="C18" s="535" t="str">
        <f>'1. CUTTING DOCKET'!$C$130</f>
        <v>KHÔNG WASH</v>
      </c>
      <c r="D18" s="533"/>
      <c r="E18" s="533"/>
      <c r="F18" s="534"/>
      <c r="G18" s="20"/>
      <c r="H18" s="21"/>
    </row>
    <row r="19" spans="1:8" ht="75" customHeight="1" thickBot="1">
      <c r="A19" s="26">
        <v>10</v>
      </c>
      <c r="B19" s="27" t="s">
        <v>69</v>
      </c>
      <c r="C19" s="523"/>
      <c r="D19" s="524"/>
      <c r="E19" s="524"/>
      <c r="F19" s="525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F2:G2"/>
    <mergeCell ref="C5:D5"/>
    <mergeCell ref="F5:G5"/>
    <mergeCell ref="C7:D7"/>
    <mergeCell ref="F7:G7"/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</mergeCells>
  <printOptions horizontalCentered="1"/>
  <pageMargins left="0.25" right="0" top="0.25" bottom="0" header="0" footer="0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70193E-2F93-494D-8187-E527AC72E7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627F8A-307C-4588-B90D-FA1DEB34E6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1. CUTTING DOCKET</vt:lpstr>
      <vt:lpstr>2. TRIM CARD</vt:lpstr>
      <vt:lpstr>QUY CÁCH MAY</vt:lpstr>
      <vt:lpstr>SPEC</vt:lpstr>
      <vt:lpstr>LS TEE</vt:lpstr>
      <vt:lpstr>PP MEETING</vt:lpstr>
      <vt:lpstr>3. ĐỊNH VỊ HÌNH IN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'LS TEE'!Print_Area</vt:lpstr>
      <vt:lpstr>'QUY CÁCH MAY'!Print_Area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Lam Nguyen Thi Phuong</cp:lastModifiedBy>
  <cp:lastPrinted>2024-07-12T01:36:47Z</cp:lastPrinted>
  <dcterms:created xsi:type="dcterms:W3CDTF">2016-05-06T01:47:29Z</dcterms:created>
  <dcterms:modified xsi:type="dcterms:W3CDTF">2024-07-16T03:05:25Z</dcterms:modified>
</cp:coreProperties>
</file>