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580" documentId="13_ncr:1_{8517841B-54A3-42B6-B633-5C4495D7276B}" xr6:coauthVersionLast="47" xr6:coauthVersionMax="47" xr10:uidLastSave="{7771D11B-F08C-4659-96A6-F284E7ADF9FC}"/>
  <bookViews>
    <workbookView xWindow="670" yWindow="90" windowWidth="17240" windowHeight="10020" activeTab="2" xr2:uid="{00000000-000D-0000-FFFF-FFFF00000000}"/>
  </bookViews>
  <sheets>
    <sheet name="PO" sheetId="2" r:id="rId1"/>
    <sheet name="LAYOUT" sheetId="3" r:id="rId2"/>
    <sheet name="DETAIL" sheetId="5" r:id="rId3"/>
  </sheets>
  <definedNames>
    <definedName name="_xlnm.Print_Area" localSheetId="2">DETAIL!#REF!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K19" i="5"/>
  <c r="K18" i="5"/>
  <c r="K17" i="5"/>
  <c r="K16" i="5"/>
  <c r="K15" i="5"/>
  <c r="K14" i="5"/>
  <c r="K13" i="5"/>
  <c r="K12" i="5"/>
  <c r="K9" i="5"/>
  <c r="K8" i="5"/>
  <c r="K7" i="5"/>
  <c r="K6" i="5"/>
  <c r="K5" i="5"/>
  <c r="K4" i="5"/>
  <c r="K3" i="5"/>
  <c r="K2" i="5"/>
  <c r="K20" i="5" l="1"/>
  <c r="J20" i="5"/>
  <c r="J10" i="5"/>
  <c r="K10" i="5" l="1"/>
  <c r="M1" i="5" s="1"/>
  <c r="I13" i="2"/>
  <c r="K11" i="2"/>
  <c r="M11" i="2" s="1"/>
  <c r="M13" i="2" s="1"/>
  <c r="K13" i="2" l="1"/>
</calcChain>
</file>

<file path=xl/sharedStrings.xml><?xml version="1.0" encoding="utf-8"?>
<sst xmlns="http://schemas.openxmlformats.org/spreadsheetml/2006/main" count="176" uniqueCount="88">
  <si>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</si>
  <si>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</si>
  <si>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</si>
  <si>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</si>
  <si>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</si>
  <si>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</si>
  <si>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</si>
  <si>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</si>
  <si>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</si>
  <si>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</si>
  <si>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</si>
  <si>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</si>
  <si>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</si>
  <si>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</si>
  <si>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</si>
  <si>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</si>
  <si>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</si>
  <si>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</si>
  <si>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</si>
  <si>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</si>
  <si>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</si>
  <si>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</si>
  <si>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</si>
  <si>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</si>
  <si>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</si>
  <si>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</si>
  <si>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</si>
  <si>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</si>
  <si>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</si>
  <si>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</si>
  <si>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</si>
  <si>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</si>
  <si>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</si>
  <si>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</si>
  <si>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</si>
  <si>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</si>
  <si>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</si>
  <si>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</si>
  <si>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</si>
  <si>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</si>
  <si>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 xml:space="preserve">NOMINATED SUPPLIER </t>
  </si>
  <si>
    <t>PCS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</si>
  <si>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</si>
  <si>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</si>
  <si>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</si>
  <si>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</si>
  <si>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</si>
  <si>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</si>
  <si>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</si>
  <si>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</si>
  <si>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</si>
  <si>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</si>
  <si>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</si>
  <si>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</si>
  <si>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</si>
  <si>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</si>
  <si>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</si>
  <si>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 xml:space="preserve">POLYBAG UPC STICKER </t>
  </si>
  <si>
    <t>GIAO</t>
  </si>
  <si>
    <t>L18  SS26   G2955</t>
  </si>
  <si>
    <t>CHECKPOINT</t>
  </si>
  <si>
    <t>PO17809</t>
  </si>
  <si>
    <t>C0075-TNK012</t>
  </si>
  <si>
    <t>USST03666</t>
  </si>
  <si>
    <t>0074 / Black-CF X LSKD Sport</t>
  </si>
  <si>
    <t>2XS</t>
  </si>
  <si>
    <t>9359139834453</t>
  </si>
  <si>
    <t>$65.00 AUD</t>
  </si>
  <si>
    <t>$75.00 NZD</t>
  </si>
  <si>
    <t>9359139834460</t>
  </si>
  <si>
    <t>9359139834477</t>
  </si>
  <si>
    <t>9359139834484</t>
  </si>
  <si>
    <t>9359139834491</t>
  </si>
  <si>
    <t>9359139834507</t>
  </si>
  <si>
    <t>9359139834514</t>
  </si>
  <si>
    <t>9359139834521</t>
  </si>
  <si>
    <t>PO17810</t>
  </si>
  <si>
    <t>C0075-TNK016</t>
  </si>
  <si>
    <t>0076 / Clay</t>
  </si>
  <si>
    <t>9359139834538</t>
  </si>
  <si>
    <t>9359139834545</t>
  </si>
  <si>
    <t>9359139834552</t>
  </si>
  <si>
    <t>9359139834569</t>
  </si>
  <si>
    <t>9359139834576</t>
  </si>
  <si>
    <t>9359139834583</t>
  </si>
  <si>
    <t>9359139834590</t>
  </si>
  <si>
    <t>9359139834606</t>
  </si>
  <si>
    <t>SS26-CHLOE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</si>
</sst>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TF Euclid Circular 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49" fontId="18" fillId="10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49" fontId="18" fillId="10" borderId="4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/>
    </xf>
    <xf numFmtId="1" fontId="19" fillId="9" borderId="1" xfId="0" applyNumberFormat="1" applyFont="1" applyFill="1" applyBorder="1" applyAlignment="1">
      <alignment horizontal="left" vertical="center"/>
    </xf>
    <xf numFmtId="1" fontId="20" fillId="3" borderId="0" xfId="0" applyNumberFormat="1" applyFont="1" applyFill="1" applyAlignment="1">
      <alignment horizontal="left" vertical="center"/>
    </xf>
    <xf numFmtId="1" fontId="0" fillId="3" borderId="0" xfId="0" applyNumberFormat="1" applyFill="1" applyAlignment="1">
      <alignment horizontal="left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19050</xdr:rowOff>
    </xdr:from>
    <xdr:to>
      <xdr:col>8</xdr:col>
      <xdr:colOff>241300</xdr:colOff>
      <xdr:row>18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67B965-D0F4-C2F7-E56D-9F98B65D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387350"/>
          <a:ext cx="5105400" cy="297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0" sqref="P10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B5" s="17" t="s">
        <v>60</v>
      </c>
      <c r="C5" s="17"/>
      <c r="D5" s="18"/>
      <c r="E5" s="19"/>
      <c r="F5" s="113" t="s">
        <v>6</v>
      </c>
      <c r="G5" s="114"/>
      <c r="H5" s="115" t="s">
        <v>37</v>
      </c>
      <c r="I5" s="116"/>
      <c r="J5" s="20"/>
      <c r="K5" s="20"/>
      <c r="L5" s="21"/>
      <c r="M5" s="22" t="s">
        <v>7</v>
      </c>
      <c r="N5" s="23">
        <v>46031</v>
      </c>
    </row>
    <row r="6" spans="1:19" ht="30.75" customHeight="1">
      <c r="A6" s="93" t="s">
        <v>8</v>
      </c>
      <c r="B6" s="24"/>
      <c r="D6" s="25"/>
      <c r="E6" s="19"/>
      <c r="F6" s="113" t="s">
        <v>9</v>
      </c>
      <c r="G6" s="114"/>
      <c r="H6" s="117" t="s">
        <v>87</v>
      </c>
      <c r="I6" s="118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21"/>
      <c r="C7" s="121"/>
      <c r="D7" s="27"/>
      <c r="E7" s="19"/>
      <c r="F7" s="113" t="s">
        <v>12</v>
      </c>
      <c r="G7" s="114"/>
      <c r="H7" s="119">
        <v>46031</v>
      </c>
      <c r="I7" s="120"/>
      <c r="J7" s="20"/>
      <c r="K7" s="20"/>
      <c r="L7" s="21"/>
      <c r="M7" s="22" t="s">
        <v>13</v>
      </c>
      <c r="N7" s="28" t="s">
        <v>59</v>
      </c>
    </row>
    <row r="8" spans="1:19" ht="30.75" customHeight="1">
      <c r="A8" s="94" t="s">
        <v>14</v>
      </c>
      <c r="B8" s="125"/>
      <c r="C8" s="125"/>
      <c r="D8" s="29"/>
      <c r="E8" s="19"/>
      <c r="F8" s="113" t="s">
        <v>15</v>
      </c>
      <c r="G8" s="114"/>
      <c r="H8" s="119" t="s">
        <v>36</v>
      </c>
      <c r="I8" s="120"/>
      <c r="J8" s="30"/>
      <c r="K8" s="30"/>
      <c r="L8" s="21"/>
      <c r="M8" s="22" t="s">
        <v>16</v>
      </c>
      <c r="N8" s="31" t="s">
        <v>58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/>
      <c r="B11" s="42"/>
      <c r="C11" s="44" t="s">
        <v>57</v>
      </c>
      <c r="D11" s="45" t="s">
        <v>52</v>
      </c>
      <c r="E11" s="98" t="s">
        <v>40</v>
      </c>
      <c r="F11" s="45" t="s">
        <v>35</v>
      </c>
      <c r="G11" s="46" t="s">
        <v>56</v>
      </c>
      <c r="H11" s="47" t="s">
        <v>41</v>
      </c>
      <c r="I11" s="43">
        <f>DETAIL!M1</f>
        <v>1841.5</v>
      </c>
      <c r="J11" s="43">
        <v>0</v>
      </c>
      <c r="K11" s="43">
        <f t="shared" ref="K11" si="0">I11-J11</f>
        <v>1841.5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1841.5</v>
      </c>
      <c r="J13" s="63"/>
      <c r="K13" s="62">
        <f>SUM(K11:K12)</f>
        <v>1841.5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3" t="s">
        <v>31</v>
      </c>
      <c r="B15" s="123"/>
      <c r="C15" s="72"/>
      <c r="D15" s="73"/>
      <c r="E15" s="124" t="s">
        <v>32</v>
      </c>
      <c r="F15" s="124"/>
      <c r="G15" s="124"/>
      <c r="H15" s="74"/>
      <c r="I15" s="75"/>
      <c r="J15" s="75"/>
      <c r="K15" s="75"/>
      <c r="L15" s="122" t="s">
        <v>33</v>
      </c>
      <c r="M15" s="122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M10" sqref="M10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1D32-0952-4D3D-9D3D-49E2991F4EF6}">
  <sheetPr>
    <pageSetUpPr fitToPage="1"/>
  </sheetPr>
  <dimension ref="A1:M20"/>
  <sheetViews>
    <sheetView tabSelected="1" zoomScale="70" zoomScaleNormal="70" workbookViewId="0">
      <selection activeCell="F24" sqref="F24"/>
    </sheetView>
  </sheetViews>
  <sheetFormatPr defaultRowHeight="14.5"/>
  <cols>
    <col min="1" max="1" width="5.90625" style="131" customWidth="1"/>
    <col min="2" max="2" width="13.81640625" style="102" customWidth="1"/>
    <col min="3" max="3" width="15.453125" style="108" customWidth="1"/>
    <col min="4" max="4" width="25.90625" style="102" customWidth="1"/>
    <col min="5" max="5" width="8.7265625" style="105"/>
    <col min="6" max="7" width="8.7265625" style="102"/>
    <col min="8" max="9" width="17.1796875" style="102" customWidth="1"/>
    <col min="10" max="10" width="17.1796875" style="102" hidden="1" customWidth="1"/>
    <col min="11" max="11" width="11.36328125" style="102" customWidth="1"/>
    <col min="12" max="16384" width="8.7265625" style="102"/>
  </cols>
  <sheetData>
    <row r="1" spans="1:13" s="99" customFormat="1" ht="19.5" customHeight="1">
      <c r="A1" s="127"/>
      <c r="B1" s="128" t="s">
        <v>61</v>
      </c>
      <c r="C1" s="110" t="s">
        <v>53</v>
      </c>
      <c r="D1" s="109" t="s">
        <v>42</v>
      </c>
      <c r="E1" s="110" t="s">
        <v>43</v>
      </c>
      <c r="F1" s="129" t="s">
        <v>55</v>
      </c>
      <c r="G1" s="126"/>
      <c r="H1" s="109" t="s">
        <v>44</v>
      </c>
      <c r="I1" s="109" t="s">
        <v>45</v>
      </c>
      <c r="J1" s="109"/>
      <c r="K1" s="109" t="s">
        <v>54</v>
      </c>
      <c r="M1" s="135">
        <f>K10+K20</f>
        <v>1841.5</v>
      </c>
    </row>
    <row r="2" spans="1:13" s="99" customFormat="1">
      <c r="A2" s="127">
        <v>1</v>
      </c>
      <c r="B2" s="99" t="s">
        <v>62</v>
      </c>
      <c r="C2" s="106" t="s">
        <v>63</v>
      </c>
      <c r="D2" s="100" t="s">
        <v>64</v>
      </c>
      <c r="E2" s="103" t="s">
        <v>65</v>
      </c>
      <c r="F2" s="111" t="s">
        <v>66</v>
      </c>
      <c r="G2" s="101"/>
      <c r="H2" s="100" t="s">
        <v>67</v>
      </c>
      <c r="I2" s="100" t="s">
        <v>68</v>
      </c>
      <c r="J2" s="130">
        <v>69</v>
      </c>
      <c r="K2" s="133">
        <f>ROUNDUP(J2*1.1,0)+ROUNDUP(J2*1.1,0)/40*4+2</f>
        <v>85.6</v>
      </c>
    </row>
    <row r="3" spans="1:13" s="99" customFormat="1">
      <c r="A3" s="127"/>
      <c r="B3" s="99" t="s">
        <v>62</v>
      </c>
      <c r="C3" s="106" t="s">
        <v>63</v>
      </c>
      <c r="D3" s="100" t="s">
        <v>64</v>
      </c>
      <c r="E3" s="103" t="s">
        <v>46</v>
      </c>
      <c r="F3" s="112" t="s">
        <v>69</v>
      </c>
      <c r="G3" s="101"/>
      <c r="H3" s="100" t="s">
        <v>67</v>
      </c>
      <c r="I3" s="100" t="s">
        <v>68</v>
      </c>
      <c r="J3" s="130">
        <v>100</v>
      </c>
      <c r="K3" s="133">
        <f t="shared" ref="K3:K9" si="0">ROUNDUP(J3*1.1,0)+ROUNDUP(J3*1.1,0)/40*4+2</f>
        <v>123</v>
      </c>
    </row>
    <row r="4" spans="1:13" s="99" customFormat="1">
      <c r="A4" s="127"/>
      <c r="B4" s="99" t="s">
        <v>62</v>
      </c>
      <c r="C4" s="106" t="s">
        <v>63</v>
      </c>
      <c r="D4" s="100" t="s">
        <v>64</v>
      </c>
      <c r="E4" s="103" t="s">
        <v>47</v>
      </c>
      <c r="F4" s="112" t="s">
        <v>70</v>
      </c>
      <c r="G4" s="101"/>
      <c r="H4" s="100" t="s">
        <v>67</v>
      </c>
      <c r="I4" s="100" t="s">
        <v>68</v>
      </c>
      <c r="J4" s="130">
        <v>222</v>
      </c>
      <c r="K4" s="133">
        <f t="shared" si="0"/>
        <v>271.5</v>
      </c>
    </row>
    <row r="5" spans="1:13" s="99" customFormat="1">
      <c r="A5" s="127"/>
      <c r="B5" s="99" t="s">
        <v>62</v>
      </c>
      <c r="C5" s="106" t="s">
        <v>63</v>
      </c>
      <c r="D5" s="100" t="s">
        <v>64</v>
      </c>
      <c r="E5" s="103" t="s">
        <v>38</v>
      </c>
      <c r="F5" s="112" t="s">
        <v>71</v>
      </c>
      <c r="G5" s="101"/>
      <c r="H5" s="100" t="s">
        <v>67</v>
      </c>
      <c r="I5" s="100" t="s">
        <v>68</v>
      </c>
      <c r="J5" s="130">
        <v>240</v>
      </c>
      <c r="K5" s="133">
        <f t="shared" si="0"/>
        <v>292.39999999999998</v>
      </c>
    </row>
    <row r="6" spans="1:13" s="99" customFormat="1">
      <c r="A6" s="127"/>
      <c r="B6" s="99" t="s">
        <v>62</v>
      </c>
      <c r="C6" s="106" t="s">
        <v>63</v>
      </c>
      <c r="D6" s="100" t="s">
        <v>64</v>
      </c>
      <c r="E6" s="103" t="s">
        <v>48</v>
      </c>
      <c r="F6" s="112" t="s">
        <v>72</v>
      </c>
      <c r="G6" s="101"/>
      <c r="H6" s="100" t="s">
        <v>67</v>
      </c>
      <c r="I6" s="100" t="s">
        <v>68</v>
      </c>
      <c r="J6" s="130">
        <v>132</v>
      </c>
      <c r="K6" s="133">
        <f t="shared" si="0"/>
        <v>162.6</v>
      </c>
    </row>
    <row r="7" spans="1:13" s="99" customFormat="1">
      <c r="A7" s="127"/>
      <c r="B7" s="99" t="s">
        <v>62</v>
      </c>
      <c r="C7" s="106" t="s">
        <v>63</v>
      </c>
      <c r="D7" s="100" t="s">
        <v>64</v>
      </c>
      <c r="E7" s="103" t="s">
        <v>49</v>
      </c>
      <c r="F7" s="112" t="s">
        <v>73</v>
      </c>
      <c r="G7" s="101"/>
      <c r="H7" s="100" t="s">
        <v>67</v>
      </c>
      <c r="I7" s="100" t="s">
        <v>68</v>
      </c>
      <c r="J7" s="130">
        <v>70</v>
      </c>
      <c r="K7" s="133">
        <f t="shared" si="0"/>
        <v>86.7</v>
      </c>
    </row>
    <row r="8" spans="1:13" s="99" customFormat="1">
      <c r="A8" s="127"/>
      <c r="B8" s="99" t="s">
        <v>62</v>
      </c>
      <c r="C8" s="106" t="s">
        <v>63</v>
      </c>
      <c r="D8" s="100" t="s">
        <v>64</v>
      </c>
      <c r="E8" s="103" t="s">
        <v>50</v>
      </c>
      <c r="F8" s="112" t="s">
        <v>74</v>
      </c>
      <c r="G8" s="101"/>
      <c r="H8" s="100" t="s">
        <v>67</v>
      </c>
      <c r="I8" s="100" t="s">
        <v>68</v>
      </c>
      <c r="J8" s="130">
        <v>19</v>
      </c>
      <c r="K8" s="133">
        <f t="shared" si="0"/>
        <v>25.1</v>
      </c>
    </row>
    <row r="9" spans="1:13" s="99" customFormat="1">
      <c r="A9" s="127"/>
      <c r="B9" s="99" t="s">
        <v>62</v>
      </c>
      <c r="C9" s="106" t="s">
        <v>63</v>
      </c>
      <c r="D9" s="100" t="s">
        <v>64</v>
      </c>
      <c r="E9" s="103" t="s">
        <v>51</v>
      </c>
      <c r="F9" s="112" t="s">
        <v>75</v>
      </c>
      <c r="G9" s="101"/>
      <c r="H9" s="100" t="s">
        <v>67</v>
      </c>
      <c r="I9" s="100" t="s">
        <v>68</v>
      </c>
      <c r="J9" s="130">
        <v>35</v>
      </c>
      <c r="K9" s="133">
        <f t="shared" si="0"/>
        <v>44.9</v>
      </c>
    </row>
    <row r="10" spans="1:13" s="99" customFormat="1">
      <c r="A10" s="127"/>
      <c r="C10" s="107"/>
      <c r="E10" s="104"/>
      <c r="J10" s="99">
        <f>SUM(J2:J9)</f>
        <v>887</v>
      </c>
      <c r="K10" s="134">
        <f>SUM(K2:K9)</f>
        <v>1091.8000000000002</v>
      </c>
    </row>
    <row r="11" spans="1:13" s="99" customFormat="1" ht="19.5" customHeight="1">
      <c r="A11" s="127"/>
      <c r="B11" s="128" t="s">
        <v>76</v>
      </c>
      <c r="C11" s="110" t="s">
        <v>53</v>
      </c>
      <c r="D11" s="109" t="s">
        <v>42</v>
      </c>
      <c r="E11" s="110" t="s">
        <v>43</v>
      </c>
      <c r="F11" s="129" t="s">
        <v>55</v>
      </c>
      <c r="G11" s="126"/>
      <c r="H11" s="109" t="s">
        <v>44</v>
      </c>
      <c r="I11" s="109" t="s">
        <v>45</v>
      </c>
      <c r="J11" s="109"/>
      <c r="K11" s="109" t="s">
        <v>54</v>
      </c>
    </row>
    <row r="12" spans="1:13" s="99" customFormat="1">
      <c r="A12" s="127">
        <v>2</v>
      </c>
      <c r="B12" s="99" t="s">
        <v>77</v>
      </c>
      <c r="C12" s="106" t="s">
        <v>63</v>
      </c>
      <c r="D12" s="100" t="s">
        <v>78</v>
      </c>
      <c r="E12" s="103" t="s">
        <v>65</v>
      </c>
      <c r="F12" s="111" t="s">
        <v>79</v>
      </c>
      <c r="G12" s="101"/>
      <c r="H12" s="100" t="s">
        <v>67</v>
      </c>
      <c r="I12" s="100" t="s">
        <v>68</v>
      </c>
      <c r="J12" s="130">
        <v>46</v>
      </c>
      <c r="K12" s="133">
        <f t="shared" ref="K12:K19" si="1">ROUNDUP(J12*1.1,0)+ROUNDUP(J12*1.1,0)/40*4+2</f>
        <v>58.1</v>
      </c>
    </row>
    <row r="13" spans="1:13" s="99" customFormat="1">
      <c r="A13" s="127"/>
      <c r="B13" s="99" t="s">
        <v>77</v>
      </c>
      <c r="C13" s="106" t="s">
        <v>63</v>
      </c>
      <c r="D13" s="100" t="s">
        <v>78</v>
      </c>
      <c r="E13" s="103" t="s">
        <v>46</v>
      </c>
      <c r="F13" s="112" t="s">
        <v>80</v>
      </c>
      <c r="G13" s="101"/>
      <c r="H13" s="100" t="s">
        <v>67</v>
      </c>
      <c r="I13" s="100" t="s">
        <v>68</v>
      </c>
      <c r="J13" s="130">
        <v>68</v>
      </c>
      <c r="K13" s="133">
        <f t="shared" si="1"/>
        <v>84.5</v>
      </c>
    </row>
    <row r="14" spans="1:13" s="99" customFormat="1">
      <c r="A14" s="127"/>
      <c r="B14" s="99" t="s">
        <v>77</v>
      </c>
      <c r="C14" s="106" t="s">
        <v>63</v>
      </c>
      <c r="D14" s="100" t="s">
        <v>78</v>
      </c>
      <c r="E14" s="103" t="s">
        <v>47</v>
      </c>
      <c r="F14" s="112" t="s">
        <v>81</v>
      </c>
      <c r="G14" s="101"/>
      <c r="H14" s="100" t="s">
        <v>67</v>
      </c>
      <c r="I14" s="100" t="s">
        <v>68</v>
      </c>
      <c r="J14" s="130">
        <v>151</v>
      </c>
      <c r="K14" s="133">
        <f t="shared" si="1"/>
        <v>185.7</v>
      </c>
    </row>
    <row r="15" spans="1:13" s="99" customFormat="1">
      <c r="A15" s="127"/>
      <c r="B15" s="99" t="s">
        <v>77</v>
      </c>
      <c r="C15" s="106" t="s">
        <v>63</v>
      </c>
      <c r="D15" s="100" t="s">
        <v>78</v>
      </c>
      <c r="E15" s="103" t="s">
        <v>38</v>
      </c>
      <c r="F15" s="112" t="s">
        <v>82</v>
      </c>
      <c r="G15" s="101"/>
      <c r="H15" s="100" t="s">
        <v>67</v>
      </c>
      <c r="I15" s="100" t="s">
        <v>68</v>
      </c>
      <c r="J15" s="130">
        <v>163</v>
      </c>
      <c r="K15" s="133">
        <f t="shared" si="1"/>
        <v>200</v>
      </c>
    </row>
    <row r="16" spans="1:13" s="99" customFormat="1">
      <c r="A16" s="127"/>
      <c r="B16" s="99" t="s">
        <v>77</v>
      </c>
      <c r="C16" s="106" t="s">
        <v>63</v>
      </c>
      <c r="D16" s="100" t="s">
        <v>78</v>
      </c>
      <c r="E16" s="103" t="s">
        <v>48</v>
      </c>
      <c r="F16" s="112" t="s">
        <v>83</v>
      </c>
      <c r="G16" s="101"/>
      <c r="H16" s="100" t="s">
        <v>67</v>
      </c>
      <c r="I16" s="100" t="s">
        <v>68</v>
      </c>
      <c r="J16" s="130">
        <v>89</v>
      </c>
      <c r="K16" s="133">
        <f t="shared" si="1"/>
        <v>109.8</v>
      </c>
    </row>
    <row r="17" spans="1:11" s="99" customFormat="1">
      <c r="A17" s="127"/>
      <c r="B17" s="99" t="s">
        <v>77</v>
      </c>
      <c r="C17" s="106" t="s">
        <v>63</v>
      </c>
      <c r="D17" s="100" t="s">
        <v>78</v>
      </c>
      <c r="E17" s="103" t="s">
        <v>49</v>
      </c>
      <c r="F17" s="112" t="s">
        <v>84</v>
      </c>
      <c r="G17" s="101"/>
      <c r="H17" s="100" t="s">
        <v>67</v>
      </c>
      <c r="I17" s="100" t="s">
        <v>68</v>
      </c>
      <c r="J17" s="130">
        <v>48</v>
      </c>
      <c r="K17" s="133">
        <f t="shared" si="1"/>
        <v>60.3</v>
      </c>
    </row>
    <row r="18" spans="1:11" s="99" customFormat="1">
      <c r="A18" s="127"/>
      <c r="B18" s="99" t="s">
        <v>77</v>
      </c>
      <c r="C18" s="106" t="s">
        <v>63</v>
      </c>
      <c r="D18" s="100" t="s">
        <v>78</v>
      </c>
      <c r="E18" s="103" t="s">
        <v>50</v>
      </c>
      <c r="F18" s="112" t="s">
        <v>85</v>
      </c>
      <c r="G18" s="101"/>
      <c r="H18" s="100" t="s">
        <v>67</v>
      </c>
      <c r="I18" s="100" t="s">
        <v>68</v>
      </c>
      <c r="J18" s="130">
        <v>14</v>
      </c>
      <c r="K18" s="133">
        <f t="shared" si="1"/>
        <v>19.600000000000001</v>
      </c>
    </row>
    <row r="19" spans="1:11" s="99" customFormat="1">
      <c r="A19" s="127"/>
      <c r="B19" s="99" t="s">
        <v>77</v>
      </c>
      <c r="C19" s="106" t="s">
        <v>63</v>
      </c>
      <c r="D19" s="100" t="s">
        <v>78</v>
      </c>
      <c r="E19" s="103" t="s">
        <v>51</v>
      </c>
      <c r="F19" s="112" t="s">
        <v>86</v>
      </c>
      <c r="G19" s="101"/>
      <c r="H19" s="100" t="s">
        <v>67</v>
      </c>
      <c r="I19" s="100" t="s">
        <v>68</v>
      </c>
      <c r="J19" s="130">
        <v>24</v>
      </c>
      <c r="K19" s="133">
        <f t="shared" si="1"/>
        <v>31.7</v>
      </c>
    </row>
    <row r="20" spans="1:11">
      <c r="J20" s="132">
        <f>SUM(J12:J19)</f>
        <v>603</v>
      </c>
      <c r="K20" s="134">
        <f>SUM(K12:K19)</f>
        <v>749.69999999999993</v>
      </c>
    </row>
  </sheetData>
  <mergeCells count="2">
    <mergeCell ref="F1:G1"/>
    <mergeCell ref="F11:G11"/>
  </mergeCells>
  <pageMargins left="0" right="0" top="1" bottom="0" header="0.3" footer="0.3"/>
  <pageSetup paperSize="9" scale="99" fitToHeight="0" orientation="landscape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20F63-A711-4EAE-AFB3-2F2340417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2025-07-01T07:19:45Z</cp:lastPrinted>
  <dcterms:created xsi:type="dcterms:W3CDTF">2020-11-11T02:21:38Z</dcterms:created>
  <dcterms:modified xsi:type="dcterms:W3CDTF">2026-01-09T04:12:51Z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