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1012" documentId="13_ncr:1_{8517841B-54A3-42B6-B633-5C4495D7276B}" xr6:coauthVersionLast="47" xr6:coauthVersionMax="47" xr10:uidLastSave="{62AE74E1-D088-40C8-9F6C-7E23D62903FF}"/>
  <bookViews>
    <workbookView xWindow="920" yWindow="90" windowWidth="18190" windowHeight="10020" activeTab="2" xr2:uid="{00000000-000D-0000-FFFF-FFFF00000000}"/>
  </bookViews>
  <sheets>
    <sheet name="PO" sheetId="2" r:id="rId1"/>
    <sheet name="LAYOUT" sheetId="3" r:id="rId2"/>
    <sheet name="DETAIL" sheetId="4" r:id="rId3"/>
    <sheet name="Sheet3" sheetId="5" state="hidden" r:id="rId4"/>
  </sheets>
  <definedNames>
    <definedName name="_xlnm._FilterDatabase" localSheetId="3" hidden="1">Sheet3!$A$2:$R$93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K166" i="4"/>
  <c r="K195" i="4" l="1"/>
  <c r="K194" i="4"/>
  <c r="K193" i="4"/>
  <c r="K192" i="4"/>
  <c r="K191" i="4"/>
  <c r="K190" i="4"/>
  <c r="K189" i="4"/>
  <c r="K188" i="4"/>
  <c r="K187" i="4"/>
  <c r="K185" i="4"/>
  <c r="K184" i="4"/>
  <c r="K183" i="4"/>
  <c r="K182" i="4"/>
  <c r="K181" i="4"/>
  <c r="K180" i="4"/>
  <c r="K179" i="4"/>
  <c r="K178" i="4"/>
  <c r="K177" i="4"/>
  <c r="K174" i="4"/>
  <c r="K173" i="4"/>
  <c r="K172" i="4"/>
  <c r="K171" i="4"/>
  <c r="K170" i="4"/>
  <c r="K169" i="4"/>
  <c r="K168" i="4"/>
  <c r="K156" i="4"/>
  <c r="K155" i="4"/>
  <c r="K154" i="4"/>
  <c r="K153" i="4"/>
  <c r="K152" i="4"/>
  <c r="K151" i="4"/>
  <c r="K150" i="4"/>
  <c r="K147" i="4"/>
  <c r="K146" i="4"/>
  <c r="K145" i="4"/>
  <c r="K144" i="4"/>
  <c r="K143" i="4"/>
  <c r="K142" i="4"/>
  <c r="K141" i="4"/>
  <c r="K138" i="4"/>
  <c r="K137" i="4"/>
  <c r="K136" i="4"/>
  <c r="K135" i="4"/>
  <c r="K134" i="4"/>
  <c r="K133" i="4"/>
  <c r="K132" i="4"/>
  <c r="K131" i="4"/>
  <c r="K128" i="4"/>
  <c r="K127" i="4"/>
  <c r="K126" i="4"/>
  <c r="K125" i="4"/>
  <c r="K124" i="4"/>
  <c r="K123" i="4"/>
  <c r="K122" i="4"/>
  <c r="K121" i="4"/>
  <c r="K118" i="4"/>
  <c r="K117" i="4"/>
  <c r="K116" i="4"/>
  <c r="K115" i="4"/>
  <c r="K114" i="4"/>
  <c r="K113" i="4"/>
  <c r="K112" i="4"/>
  <c r="K111" i="4"/>
  <c r="K108" i="4"/>
  <c r="K107" i="4"/>
  <c r="K106" i="4"/>
  <c r="K105" i="4"/>
  <c r="K104" i="4"/>
  <c r="K103" i="4"/>
  <c r="K102" i="4"/>
  <c r="K101" i="4"/>
  <c r="K98" i="4"/>
  <c r="K97" i="4"/>
  <c r="K96" i="4"/>
  <c r="K95" i="4"/>
  <c r="K94" i="4"/>
  <c r="K93" i="4"/>
  <c r="K92" i="4"/>
  <c r="K91" i="4"/>
  <c r="K88" i="4"/>
  <c r="K87" i="4"/>
  <c r="K86" i="4"/>
  <c r="K85" i="4"/>
  <c r="K84" i="4"/>
  <c r="K83" i="4"/>
  <c r="K82" i="4"/>
  <c r="K81" i="4"/>
  <c r="K78" i="4"/>
  <c r="K77" i="4"/>
  <c r="K76" i="4"/>
  <c r="K75" i="4"/>
  <c r="K74" i="4"/>
  <c r="K73" i="4"/>
  <c r="K72" i="4"/>
  <c r="K71" i="4"/>
  <c r="K68" i="4"/>
  <c r="K67" i="4"/>
  <c r="K66" i="4"/>
  <c r="K65" i="4"/>
  <c r="K64" i="4"/>
  <c r="K63" i="4"/>
  <c r="K62" i="4"/>
  <c r="K61" i="4"/>
  <c r="K57" i="4"/>
  <c r="K56" i="4"/>
  <c r="K55" i="4"/>
  <c r="K54" i="4"/>
  <c r="K53" i="4"/>
  <c r="K52" i="4"/>
  <c r="K51" i="4"/>
  <c r="K47" i="4"/>
  <c r="K46" i="4"/>
  <c r="K45" i="4"/>
  <c r="K44" i="4"/>
  <c r="K43" i="4"/>
  <c r="K42" i="4"/>
  <c r="K41" i="4"/>
  <c r="K40" i="4"/>
  <c r="K36" i="4"/>
  <c r="K35" i="4"/>
  <c r="K34" i="4"/>
  <c r="K33" i="4"/>
  <c r="K32" i="4"/>
  <c r="K31" i="4"/>
  <c r="K30" i="4"/>
  <c r="K29" i="4"/>
  <c r="K25" i="4"/>
  <c r="K24" i="4"/>
  <c r="K23" i="4"/>
  <c r="K22" i="4"/>
  <c r="K21" i="4"/>
  <c r="K20" i="4"/>
  <c r="K19" i="4"/>
  <c r="K18" i="4"/>
  <c r="K15" i="4"/>
  <c r="K14" i="4"/>
  <c r="K13" i="4"/>
  <c r="K12" i="4"/>
  <c r="K11" i="4"/>
  <c r="K10" i="4"/>
  <c r="K7" i="4"/>
  <c r="K6" i="4"/>
  <c r="K5" i="4"/>
  <c r="K4" i="4"/>
  <c r="K3" i="4"/>
  <c r="K2" i="4"/>
  <c r="K165" i="4"/>
  <c r="K159" i="4"/>
  <c r="K175" i="4" l="1"/>
  <c r="K164" i="4"/>
  <c r="K163" i="4"/>
  <c r="K162" i="4"/>
  <c r="K161" i="4"/>
  <c r="K160" i="4"/>
  <c r="K157" i="4"/>
  <c r="K148" i="4" l="1"/>
  <c r="K119" i="4"/>
  <c r="K139" i="4"/>
  <c r="K79" i="4"/>
  <c r="K109" i="4"/>
  <c r="K129" i="4"/>
  <c r="K99" i="4"/>
  <c r="K89" i="4"/>
  <c r="K69" i="4" l="1"/>
  <c r="K58" i="4" l="1"/>
  <c r="E92" i="5"/>
  <c r="E87" i="5"/>
  <c r="E83" i="5"/>
  <c r="E78" i="5"/>
  <c r="E75" i="5"/>
  <c r="E71" i="5"/>
  <c r="E67" i="5"/>
  <c r="E62" i="5"/>
  <c r="E57" i="5"/>
  <c r="E52" i="5"/>
  <c r="E47" i="5"/>
  <c r="E44" i="5"/>
  <c r="E39" i="5"/>
  <c r="E34" i="5"/>
  <c r="E31" i="5"/>
  <c r="E28" i="5"/>
  <c r="E25" i="5"/>
  <c r="E20" i="5"/>
  <c r="E15" i="5"/>
  <c r="E10" i="5"/>
  <c r="L1" i="5"/>
  <c r="E6" i="5"/>
  <c r="R1" i="5"/>
  <c r="Q1" i="5"/>
  <c r="P1" i="5"/>
  <c r="O1" i="5"/>
  <c r="N1" i="5"/>
  <c r="M1" i="5"/>
  <c r="K1" i="5"/>
  <c r="J1" i="5"/>
  <c r="K8" i="4" l="1"/>
  <c r="K16" i="4"/>
  <c r="K37" i="4"/>
  <c r="K26" i="4"/>
  <c r="K48" i="4"/>
  <c r="M1" i="4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<sst xmlns="http://schemas.openxmlformats.org/spreadsheetml/2006/main" count="1596" uniqueCount="389">
  <si>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</si>
  <si>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</si>
  <si>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</si>
  <si>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</si>
  <si>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</si>
  <si>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</si>
  <si>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</si>
  <si>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</si>
  <si>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</si>
  <si>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</si>
  <si>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</si>
  <si>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</si>
  <si>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</si>
  <si>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</si>
  <si>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</si>
  <si>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</si>
  <si>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</si>
  <si>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</si>
  <si>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</si>
  <si>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</si>
  <si>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</si>
  <si>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</si>
  <si>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</si>
  <si>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</si>
  <si>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</si>
  <si>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</si>
  <si>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</si>
  <si>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</si>
  <si>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</si>
  <si>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</si>
  <si>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</si>
  <si>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</si>
  <si>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</si>
  <si>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</si>
  <si>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</si>
  <si>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</si>
  <si>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</si>
  <si>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</si>
  <si>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</si>
  <si>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</si>
  <si>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>RFID STICKER</t>
  </si>
  <si>
    <t xml:space="preserve">NOMINATED SUPPLIER </t>
  </si>
  <si>
    <t>PCS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</si>
  <si>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</si>
  <si>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</si>
  <si>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</si>
  <si>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</si>
  <si>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</si>
  <si>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</si>
  <si>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</si>
  <si>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</si>
  <si>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</si>
  <si>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</si>
  <si>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</si>
  <si>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</si>
  <si>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</si>
  <si>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</si>
  <si>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</si>
  <si>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>CHECKPOINT</t>
  </si>
  <si>
    <t>MSST03201</t>
  </si>
  <si>
    <t>ALL</t>
  </si>
  <si>
    <t>SS26-DROP 1</t>
  </si>
  <si>
    <t>L18  SS26   G2955</t>
  </si>
  <si>
    <t>GIAO</t>
  </si>
  <si>
    <t>9359139762435</t>
  </si>
  <si>
    <t>9359139762442</t>
  </si>
  <si>
    <t>9359139762459</t>
  </si>
  <si>
    <t>9359139762466</t>
  </si>
  <si>
    <t>9359139762473</t>
  </si>
  <si>
    <t>9359139762480</t>
  </si>
  <si>
    <t>0164 / Duskstone Washed</t>
  </si>
  <si>
    <t>$180.00 AUD</t>
  </si>
  <si>
    <t>$200.00 NZD</t>
  </si>
  <si>
    <t>No.</t>
  </si>
  <si>
    <t>Photo</t>
  </si>
  <si>
    <t>UA Style</t>
  </si>
  <si>
    <t>Style</t>
  </si>
  <si>
    <t>Syle name</t>
  </si>
  <si>
    <t>Color</t>
  </si>
  <si>
    <t>TYPE</t>
  </si>
  <si>
    <t>PO</t>
  </si>
  <si>
    <t>ADDRESS</t>
  </si>
  <si>
    <t>2XS</t>
  </si>
  <si>
    <t>Grand Total</t>
  </si>
  <si>
    <t>C0075-HOD045</t>
  </si>
  <si>
    <t>WHOD03284</t>
  </si>
  <si>
    <t xml:space="preserve">Distort Oversized Hoodie </t>
  </si>
  <si>
    <t>Duskstone Washed</t>
  </si>
  <si>
    <t>HOODIE</t>
  </si>
  <si>
    <t>Mpo16189</t>
  </si>
  <si>
    <t>Marketing</t>
  </si>
  <si>
    <t>Po16189</t>
  </si>
  <si>
    <t>LSKD DC</t>
  </si>
  <si>
    <t>Uspo16189</t>
  </si>
  <si>
    <t>Placeholder 3PL</t>
  </si>
  <si>
    <t>TOTAL</t>
  </si>
  <si>
    <t>C0075-JOG001</t>
  </si>
  <si>
    <t>WPNT03285</t>
  </si>
  <si>
    <t>Distort Oversized Slouchy Fit Track Pant</t>
  </si>
  <si>
    <t>JOGGERS</t>
  </si>
  <si>
    <t>Mpo16250</t>
  </si>
  <si>
    <t>Po16250</t>
  </si>
  <si>
    <t>Uspo16250</t>
  </si>
  <si>
    <t>C0075-SST176</t>
  </si>
  <si>
    <t>USST03160</t>
  </si>
  <si>
    <t>Hype Heavyweight Unisex Oversized Tee</t>
  </si>
  <si>
    <t>Black-White</t>
  </si>
  <si>
    <t>SS TEE</t>
  </si>
  <si>
    <t>Gpo16386</t>
  </si>
  <si>
    <t>Mpo16386</t>
  </si>
  <si>
    <t>Po16386</t>
  </si>
  <si>
    <t>Uspo16386</t>
  </si>
  <si>
    <t>Off White-Black</t>
  </si>
  <si>
    <t>Gpo16387</t>
  </si>
  <si>
    <t>Mpo16387</t>
  </si>
  <si>
    <t>Po16387</t>
  </si>
  <si>
    <t>Uspo16387</t>
  </si>
  <si>
    <t>C0075-SST152</t>
  </si>
  <si>
    <t>USST02868</t>
  </si>
  <si>
    <t>Memory in Motion Heavyweight Boxed Tee</t>
  </si>
  <si>
    <t>Marshmallow Washed</t>
  </si>
  <si>
    <t>Gpo16378</t>
  </si>
  <si>
    <t>Mpo16378</t>
  </si>
  <si>
    <t>Po16378</t>
  </si>
  <si>
    <t>Uspo16378</t>
  </si>
  <si>
    <t>C0075-SHR001</t>
  </si>
  <si>
    <t>MSHT02891</t>
  </si>
  <si>
    <t>Memory In Motion Heavyweight Fleece Shorts</t>
  </si>
  <si>
    <t>Black Washed</t>
  </si>
  <si>
    <t>SHORT</t>
  </si>
  <si>
    <t>Mpo16534</t>
  </si>
  <si>
    <t>Po16534</t>
  </si>
  <si>
    <t>C0075-SST157</t>
  </si>
  <si>
    <t>USST03079</t>
  </si>
  <si>
    <t>Memory in Motion Heavyweight Oversized Tee</t>
  </si>
  <si>
    <t>Mpo16369</t>
  </si>
  <si>
    <t>Po16369</t>
  </si>
  <si>
    <t>Dark Storm Washed</t>
  </si>
  <si>
    <t>Mpo16379</t>
  </si>
  <si>
    <t>Po16379</t>
  </si>
  <si>
    <t>C0075-HOD024</t>
  </si>
  <si>
    <t>UHOD02583</t>
  </si>
  <si>
    <t>Memory In Motion Ultra Heavyweight Washed Hoodie</t>
  </si>
  <si>
    <t>Gpo16368</t>
  </si>
  <si>
    <t>Mpo16368</t>
  </si>
  <si>
    <t>Po16368</t>
  </si>
  <si>
    <t>Uspo16368</t>
  </si>
  <si>
    <t>Electric Indigo Washed</t>
  </si>
  <si>
    <t>Gpo16366</t>
  </si>
  <si>
    <t>Mpo16366</t>
  </si>
  <si>
    <t>Po16366</t>
  </si>
  <si>
    <t>Uspo16366</t>
  </si>
  <si>
    <t>Mpo16377</t>
  </si>
  <si>
    <t>Po16377</t>
  </si>
  <si>
    <t>C0075-HOD036</t>
  </si>
  <si>
    <t>UHOD02761</t>
  </si>
  <si>
    <t>Memory in Motion Ultra Heavyweight Zip Thru Hoodie</t>
  </si>
  <si>
    <t>Gpo16367</t>
  </si>
  <si>
    <t>Mpo16367</t>
  </si>
  <si>
    <t>Po16367</t>
  </si>
  <si>
    <t>Uspo16367</t>
  </si>
  <si>
    <t>C0075-SST023</t>
  </si>
  <si>
    <t>USST02628</t>
  </si>
  <si>
    <t>Offset Heavyweight Unisex Oversized Tee</t>
  </si>
  <si>
    <t>Black Washed-Castlerock</t>
  </si>
  <si>
    <t>Gpo16344</t>
  </si>
  <si>
    <t>Mpo16344</t>
  </si>
  <si>
    <t>Po16344</t>
  </si>
  <si>
    <t>Uspo16344</t>
  </si>
  <si>
    <t>Cocoa Powder-Cocoa Powder</t>
  </si>
  <si>
    <t>Gpo16345</t>
  </si>
  <si>
    <t>Mpo16345</t>
  </si>
  <si>
    <t>Po16345</t>
  </si>
  <si>
    <t>Uspo16345</t>
  </si>
  <si>
    <t>C0075-TNK001</t>
  </si>
  <si>
    <t>MTNK03014</t>
  </si>
  <si>
    <t>Run Fast Heavyweight Boxed Tank</t>
  </si>
  <si>
    <t>TANK TOP</t>
  </si>
  <si>
    <t>Gpo16519</t>
  </si>
  <si>
    <t>Mpo16519</t>
  </si>
  <si>
    <t>Po16519</t>
  </si>
  <si>
    <t>Uspo16519</t>
  </si>
  <si>
    <t>Mpo16526</t>
  </si>
  <si>
    <t>Po16526</t>
  </si>
  <si>
    <t>Uspo16526</t>
  </si>
  <si>
    <t>C0075-LST001</t>
  </si>
  <si>
    <t>MLST03093</t>
  </si>
  <si>
    <t>Run Fast Heavyweight Oversized LS Tee</t>
  </si>
  <si>
    <t>LS TEE</t>
  </si>
  <si>
    <t>Mpo16521</t>
  </si>
  <si>
    <t>Po16521</t>
  </si>
  <si>
    <t>Uspo16521</t>
  </si>
  <si>
    <t>Mpo16520</t>
  </si>
  <si>
    <t>Po16520</t>
  </si>
  <si>
    <t>C0075-SST155</t>
  </si>
  <si>
    <t>USST03073</t>
  </si>
  <si>
    <t>Run Fast Heavyweight Oversized Tee</t>
  </si>
  <si>
    <t>Gpo16350</t>
  </si>
  <si>
    <t>Mpo16350</t>
  </si>
  <si>
    <t>Po16350</t>
  </si>
  <si>
    <t>Uspo16350</t>
  </si>
  <si>
    <t>Mpo16351</t>
  </si>
  <si>
    <t>Po16351</t>
  </si>
  <si>
    <t>Uspo16351</t>
  </si>
  <si>
    <t>C0075-SST174</t>
  </si>
  <si>
    <t>V Neck Oversized Mens Tee- (UN-AV)</t>
  </si>
  <si>
    <t>Black-Black</t>
  </si>
  <si>
    <t>Gpo16456</t>
  </si>
  <si>
    <t>Mpo16456</t>
  </si>
  <si>
    <t>Po16456</t>
  </si>
  <si>
    <t>Uspo16456</t>
  </si>
  <si>
    <t>9359139763838</t>
  </si>
  <si>
    <t>9359139763845</t>
  </si>
  <si>
    <t>9359139763852</t>
  </si>
  <si>
    <t>9359139763869</t>
  </si>
  <si>
    <t>9359139763876</t>
  </si>
  <si>
    <t>9359139763883</t>
  </si>
  <si>
    <t>$140.00 AUD</t>
  </si>
  <si>
    <t>$155.00 NZD</t>
  </si>
  <si>
    <t>BLK / Black-White</t>
  </si>
  <si>
    <t>9359139779150</t>
  </si>
  <si>
    <t>9359139779167</t>
  </si>
  <si>
    <t>9359139779174</t>
  </si>
  <si>
    <t>9359139779181</t>
  </si>
  <si>
    <t>9359139779198</t>
  </si>
  <si>
    <t>9359139779204</t>
  </si>
  <si>
    <t>9359139779211</t>
  </si>
  <si>
    <t>9359139779228</t>
  </si>
  <si>
    <t>$80.00 AUD</t>
  </si>
  <si>
    <t>$90.00 NZD</t>
  </si>
  <si>
    <t>0072 / Off White-Black</t>
  </si>
  <si>
    <t>9359139779235</t>
  </si>
  <si>
    <t>9359139779242</t>
  </si>
  <si>
    <t>9359139779259</t>
  </si>
  <si>
    <t>9359139779266</t>
  </si>
  <si>
    <t>9359139779273</t>
  </si>
  <si>
    <t>9359139779280</t>
  </si>
  <si>
    <t>9359139779297</t>
  </si>
  <si>
    <t>9359139779303</t>
  </si>
  <si>
    <t>0094 / Marshmallow Washed</t>
  </si>
  <si>
    <t>9359139755376</t>
  </si>
  <si>
    <t>9359139755383</t>
  </si>
  <si>
    <t>9359139755390</t>
  </si>
  <si>
    <t>9359139755406</t>
  </si>
  <si>
    <t>9359139755413</t>
  </si>
  <si>
    <t>9359139755420</t>
  </si>
  <si>
    <t>9359139755437</t>
  </si>
  <si>
    <t>9359139755444</t>
  </si>
  <si>
    <t>0074 / Black Washed</t>
  </si>
  <si>
    <t>9359139754676</t>
  </si>
  <si>
    <t>9359139754683</t>
  </si>
  <si>
    <t>9359139754690</t>
  </si>
  <si>
    <t>9359139754706</t>
  </si>
  <si>
    <t>9359139754713</t>
  </si>
  <si>
    <t>9359139754720</t>
  </si>
  <si>
    <t>9359139754737</t>
  </si>
  <si>
    <t>PO16369</t>
  </si>
  <si>
    <t>PO16379</t>
  </si>
  <si>
    <t>0009 / Dark Storm Washed</t>
  </si>
  <si>
    <t>9359139778016</t>
  </si>
  <si>
    <t>9359139748934</t>
  </si>
  <si>
    <t>9359139748941</t>
  </si>
  <si>
    <t>9359139748958</t>
  </si>
  <si>
    <t>9359139748965</t>
  </si>
  <si>
    <t>9359139748972</t>
  </si>
  <si>
    <t>9359139748989</t>
  </si>
  <si>
    <t>9359139748996</t>
  </si>
  <si>
    <t>PO16366</t>
  </si>
  <si>
    <t>0150 / Electric Indigo Washed</t>
  </si>
  <si>
    <t>9359139777910</t>
  </si>
  <si>
    <t>9359139777927</t>
  </si>
  <si>
    <t>9359139777934</t>
  </si>
  <si>
    <t>9359139777941</t>
  </si>
  <si>
    <t>9359139777958</t>
  </si>
  <si>
    <t>9359139777965</t>
  </si>
  <si>
    <t>9359139777972</t>
  </si>
  <si>
    <t>9359139777989</t>
  </si>
  <si>
    <t>PO16377</t>
  </si>
  <si>
    <t>9359139775701</t>
  </si>
  <si>
    <t>9359139775725</t>
  </si>
  <si>
    <t>9359139775749</t>
  </si>
  <si>
    <t>9359139775763</t>
  </si>
  <si>
    <t>9359139775787</t>
  </si>
  <si>
    <t>9359139775800</t>
  </si>
  <si>
    <t>9359139775824</t>
  </si>
  <si>
    <t>9359139775848</t>
  </si>
  <si>
    <t>9359139775695</t>
  </si>
  <si>
    <t>9359139775718</t>
  </si>
  <si>
    <t>9359139775732</t>
  </si>
  <si>
    <t>9359139775756</t>
  </si>
  <si>
    <t>9359139775770</t>
  </si>
  <si>
    <t>9359139775794</t>
  </si>
  <si>
    <t>9359139775817</t>
  </si>
  <si>
    <t>9359139775831</t>
  </si>
  <si>
    <t>PO16368</t>
  </si>
  <si>
    <t>PO16367</t>
  </si>
  <si>
    <t>9359139748705</t>
  </si>
  <si>
    <t>9359139748712</t>
  </si>
  <si>
    <t>9359139748729</t>
  </si>
  <si>
    <t>9359139748736</t>
  </si>
  <si>
    <t>9359139748743</t>
  </si>
  <si>
    <t>9359139748750</t>
  </si>
  <si>
    <t>9359139748767</t>
  </si>
  <si>
    <t>9359139748774</t>
  </si>
  <si>
    <t>PO16344</t>
  </si>
  <si>
    <t>BLK / Black Washed-Castlerock</t>
  </si>
  <si>
    <t>9359139754515</t>
  </si>
  <si>
    <t>9359139754522</t>
  </si>
  <si>
    <t>9359139754539</t>
  </si>
  <si>
    <t>9359139754546</t>
  </si>
  <si>
    <t>9359139754553</t>
  </si>
  <si>
    <t>9359139754560</t>
  </si>
  <si>
    <t>9359139754577</t>
  </si>
  <si>
    <t>9359139754584</t>
  </si>
  <si>
    <t>$75.00 AUD</t>
  </si>
  <si>
    <t>$85.00 NZD</t>
  </si>
  <si>
    <t>PO16345</t>
  </si>
  <si>
    <t>0165 / Cocoa Powder-Cocoa Powder</t>
  </si>
  <si>
    <t>9359139754591</t>
  </si>
  <si>
    <t>9359139754607</t>
  </si>
  <si>
    <t>9359139754614</t>
  </si>
  <si>
    <t>9359139754621</t>
  </si>
  <si>
    <t>9359139754638</t>
  </si>
  <si>
    <t>9359139754645</t>
  </si>
  <si>
    <t>9359139754652</t>
  </si>
  <si>
    <t>9359139754669</t>
  </si>
  <si>
    <t>PO16526</t>
  </si>
  <si>
    <t>9359139756069</t>
  </si>
  <si>
    <t>9359139756076</t>
  </si>
  <si>
    <t>9359139756083</t>
  </si>
  <si>
    <t>9359139756090</t>
  </si>
  <si>
    <t>9359139756106</t>
  </si>
  <si>
    <t>9359139756113</t>
  </si>
  <si>
    <t>9359139756120</t>
  </si>
  <si>
    <t>$60.00 AUD</t>
  </si>
  <si>
    <t>$70.00 NZD</t>
  </si>
  <si>
    <t>PO16519</t>
  </si>
  <si>
    <t>BLK / Black Washed</t>
  </si>
  <si>
    <t>9359139755994</t>
  </si>
  <si>
    <t>9359139756007</t>
  </si>
  <si>
    <t>9359139756014</t>
  </si>
  <si>
    <t>9359139756021</t>
  </si>
  <si>
    <t>9359139756038</t>
  </si>
  <si>
    <t>9359139756045</t>
  </si>
  <si>
    <t>9359139756052</t>
  </si>
  <si>
    <t>PO16520</t>
  </si>
  <si>
    <t>9359139755925</t>
  </si>
  <si>
    <t>9359139755932</t>
  </si>
  <si>
    <t>9359139755949</t>
  </si>
  <si>
    <t>9359139755956</t>
  </si>
  <si>
    <t>9359139755963</t>
  </si>
  <si>
    <t>9359139755970</t>
  </si>
  <si>
    <t>9359139755987</t>
  </si>
  <si>
    <t>PO16521</t>
  </si>
  <si>
    <t>9359139755840</t>
  </si>
  <si>
    <t>9359139755857</t>
  </si>
  <si>
    <t>9359139755864</t>
  </si>
  <si>
    <t>9359139755871</t>
  </si>
  <si>
    <t>9359139755888</t>
  </si>
  <si>
    <t>9359139755895</t>
  </si>
  <si>
    <t>9359139755901</t>
  </si>
  <si>
    <t>PO16350</t>
  </si>
  <si>
    <t>9359139755673</t>
  </si>
  <si>
    <t>9359139755680</t>
  </si>
  <si>
    <t>9359139755697</t>
  </si>
  <si>
    <t>9359139755703</t>
  </si>
  <si>
    <t>9359139755710</t>
  </si>
  <si>
    <t>9359139755727</t>
  </si>
  <si>
    <t>9359139755734</t>
  </si>
  <si>
    <t>9359139755741</t>
  </si>
  <si>
    <t>PO16351</t>
  </si>
  <si>
    <t>9359139755758</t>
  </si>
  <si>
    <t>9359139755765</t>
  </si>
  <si>
    <t>9359139755772</t>
  </si>
  <si>
    <t>9359139755789</t>
  </si>
  <si>
    <t>9359139755796</t>
  </si>
  <si>
    <t>9359139755802</t>
  </si>
  <si>
    <t>9359139755819</t>
  </si>
  <si>
    <t>9359139755826</t>
  </si>
  <si>
    <t>9359139797710</t>
  </si>
  <si>
    <t>9359139797727</t>
  </si>
  <si>
    <t>9359139797734</t>
  </si>
  <si>
    <t>9359139797758</t>
  </si>
  <si>
    <t>9359139797741</t>
  </si>
  <si>
    <t>9359139797765</t>
  </si>
  <si>
    <t>9359139797789</t>
  </si>
  <si>
    <t>9359139797772</t>
  </si>
  <si>
    <t>$200.00 AUD</t>
  </si>
  <si>
    <t>$220.00 NZD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</si>
</sst>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_(* #,##0.0_);_(* \(#,##0.0\);_(* &quot;-&quot;??_);_(@_)"/>
  </numFmts>
  <fonts count="2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F Euclid Circular A"/>
      <family val="2"/>
    </font>
    <font>
      <b/>
      <sz val="11"/>
      <color rgb="FFC00000"/>
      <name val="TF Euclid Circular A"/>
      <family val="2"/>
    </font>
    <font>
      <b/>
      <sz val="11"/>
      <color theme="1"/>
      <name val="TF Euclid Circular A"/>
      <family val="2"/>
    </font>
    <font>
      <sz val="10"/>
      <color rgb="FF000000"/>
      <name val="Arial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  <xf numFmtId="0" fontId="23" fillId="13" borderId="1" xfId="0" applyFont="1" applyFill="1" applyBorder="1" applyAlignment="1">
      <alignment horizontal="center" vertical="center"/>
    </xf>
    <xf numFmtId="166" fontId="24" fillId="0" borderId="1" xfId="11" applyNumberFormat="1" applyFont="1" applyBorder="1"/>
    <xf numFmtId="166" fontId="24" fillId="0" borderId="1" xfId="11" applyNumberFormat="1" applyFont="1" applyBorder="1" applyAlignment="1">
      <alignment horizontal="center"/>
    </xf>
    <xf numFmtId="166" fontId="24" fillId="0" borderId="1" xfId="11" applyNumberFormat="1" applyFont="1" applyBorder="1" applyAlignment="1"/>
    <xf numFmtId="169" fontId="24" fillId="0" borderId="0" xfId="11" applyNumberFormat="1" applyFont="1"/>
    <xf numFmtId="166" fontId="24" fillId="0" borderId="0" xfId="11" applyNumberFormat="1" applyFont="1"/>
    <xf numFmtId="0" fontId="25" fillId="14" borderId="1" xfId="0" applyFont="1" applyFill="1" applyBorder="1" applyAlignment="1">
      <alignment horizontal="center"/>
    </xf>
    <xf numFmtId="0" fontId="25" fillId="15" borderId="1" xfId="0" applyFont="1" applyFill="1" applyBorder="1" applyAlignment="1">
      <alignment horizontal="center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169" fontId="23" fillId="0" borderId="0" xfId="0" applyNumberFormat="1" applyFont="1"/>
    <xf numFmtId="0" fontId="23" fillId="0" borderId="0" xfId="0" applyFont="1"/>
    <xf numFmtId="0" fontId="23" fillId="13" borderId="1" xfId="0" applyFont="1" applyFill="1" applyBorder="1"/>
    <xf numFmtId="0" fontId="23" fillId="13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left"/>
    </xf>
    <xf numFmtId="0" fontId="23" fillId="16" borderId="1" xfId="0" applyFont="1" applyFill="1" applyBorder="1"/>
    <xf numFmtId="49" fontId="22" fillId="11" borderId="1" xfId="0" applyNumberFormat="1" applyFont="1" applyFill="1" applyBorder="1" applyAlignment="1">
      <alignment horizontal="left" vertical="center"/>
    </xf>
    <xf numFmtId="49" fontId="22" fillId="12" borderId="1" xfId="0" applyNumberFormat="1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49" fontId="19" fillId="11" borderId="5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49" fontId="26" fillId="11" borderId="13" xfId="0" applyNumberFormat="1" applyFont="1" applyFill="1" applyBorder="1" applyAlignment="1">
      <alignment horizontal="left" vertical="center"/>
    </xf>
    <xf numFmtId="49" fontId="26" fillId="12" borderId="13" xfId="0" applyNumberFormat="1" applyFont="1" applyFill="1" applyBorder="1" applyAlignment="1">
      <alignment horizontal="left" vertical="center"/>
    </xf>
    <xf numFmtId="0" fontId="19" fillId="17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3" fontId="9" fillId="0" borderId="0" xfId="0" applyNumberFormat="1" applyFont="1" applyAlignment="1">
      <alignment horizontal="left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  <xf numFmtId="49" fontId="19" fillId="11" borderId="4" xfId="0" applyNumberFormat="1" applyFont="1" applyFill="1" applyBorder="1" applyAlignment="1">
      <alignment horizontal="center" vertical="center"/>
    </xf>
    <xf numFmtId="49" fontId="19" fillId="11" borderId="5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1" fontId="19" fillId="9" borderId="1" xfId="0" applyNumberFormat="1" applyFont="1" applyFill="1" applyBorder="1" applyAlignment="1">
      <alignment horizontal="left" vertical="center"/>
    </xf>
    <xf numFmtId="1" fontId="27" fillId="3" borderId="0" xfId="0" applyNumberFormat="1" applyFont="1" applyFill="1"/>
    <xf numFmtId="0" fontId="27" fillId="3" borderId="0" xfId="0" applyFont="1" applyFill="1"/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8</xdr:col>
      <xdr:colOff>366806</xdr:colOff>
      <xdr:row>16</xdr:row>
      <xdr:rowOff>130736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68AE7-FDF3-43D3-9748-AA56DB2B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5129306" cy="301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F11" sqref="F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7" width="11.26953125" style="7" bestFit="1" customWidth="1"/>
    <col min="18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58</v>
      </c>
      <c r="D5" s="18"/>
      <c r="E5" s="19"/>
      <c r="F5" s="147" t="s">
        <v>6</v>
      </c>
      <c r="G5" s="148"/>
      <c r="H5" s="155" t="s">
        <v>37</v>
      </c>
      <c r="I5" s="156"/>
      <c r="J5" s="20"/>
      <c r="K5" s="20"/>
      <c r="L5" s="21"/>
      <c r="M5" s="22" t="s">
        <v>7</v>
      </c>
      <c r="N5" s="23">
        <v>45981</v>
      </c>
    </row>
    <row r="6" spans="1:19" ht="30.75" customHeight="1">
      <c r="A6" s="93" t="s">
        <v>8</v>
      </c>
      <c r="B6" s="24"/>
      <c r="D6" s="25"/>
      <c r="E6" s="19"/>
      <c r="F6" s="147" t="s">
        <v>9</v>
      </c>
      <c r="G6" s="148"/>
      <c r="H6" s="157" t="s">
        <v>61</v>
      </c>
      <c r="I6" s="158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46"/>
      <c r="C7" s="146"/>
      <c r="D7" s="27"/>
      <c r="E7" s="19"/>
      <c r="F7" s="147" t="s">
        <v>12</v>
      </c>
      <c r="G7" s="148"/>
      <c r="H7" s="149">
        <v>45981</v>
      </c>
      <c r="I7" s="150"/>
      <c r="J7" s="20"/>
      <c r="K7" s="20"/>
      <c r="L7" s="21"/>
      <c r="M7" s="22" t="s">
        <v>13</v>
      </c>
      <c r="N7" s="28" t="s">
        <v>62</v>
      </c>
    </row>
    <row r="8" spans="1:19" ht="30.75" customHeight="1">
      <c r="A8" s="94" t="s">
        <v>14</v>
      </c>
      <c r="B8" s="154"/>
      <c r="C8" s="154"/>
      <c r="D8" s="29"/>
      <c r="E8" s="19"/>
      <c r="F8" s="147" t="s">
        <v>15</v>
      </c>
      <c r="G8" s="148"/>
      <c r="H8" s="149" t="s">
        <v>36</v>
      </c>
      <c r="I8" s="150"/>
      <c r="J8" s="30"/>
      <c r="K8" s="30"/>
      <c r="L8" s="21"/>
      <c r="M8" s="22" t="s">
        <v>16</v>
      </c>
      <c r="N8" s="31" t="s">
        <v>63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60</v>
      </c>
      <c r="B11" s="42"/>
      <c r="C11" s="44" t="s">
        <v>40</v>
      </c>
      <c r="D11" s="45" t="s">
        <v>53</v>
      </c>
      <c r="E11" s="98" t="s">
        <v>41</v>
      </c>
      <c r="F11" s="45" t="s">
        <v>35</v>
      </c>
      <c r="G11" s="46" t="s">
        <v>57</v>
      </c>
      <c r="H11" s="47" t="s">
        <v>42</v>
      </c>
      <c r="I11" s="43">
        <f>DETAIL!M1</f>
        <v>29774</v>
      </c>
      <c r="J11" s="43">
        <v>0</v>
      </c>
      <c r="K11" s="43">
        <f t="shared" ref="K11" si="0">I11-J11</f>
        <v>29774</v>
      </c>
      <c r="L11" s="48"/>
      <c r="M11" s="49">
        <f t="shared" ref="M11" si="1">K11*L11</f>
        <v>0</v>
      </c>
      <c r="N11" s="97"/>
      <c r="Q11" s="145">
        <f>K11-1144*2</f>
        <v>27486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29774</v>
      </c>
      <c r="J13" s="63"/>
      <c r="K13" s="62">
        <f>SUM(K11:K12)</f>
        <v>29774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52" t="s">
        <v>31</v>
      </c>
      <c r="B15" s="152"/>
      <c r="C15" s="72"/>
      <c r="D15" s="73"/>
      <c r="E15" s="153" t="s">
        <v>32</v>
      </c>
      <c r="F15" s="153"/>
      <c r="G15" s="153"/>
      <c r="H15" s="74"/>
      <c r="I15" s="75"/>
      <c r="J15" s="75"/>
      <c r="K15" s="75"/>
      <c r="L15" s="151" t="s">
        <v>33</v>
      </c>
      <c r="M15" s="151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workbookViewId="0">
      <selection activeCell="M10" sqref="M10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sheetPr>
    <pageSetUpPr fitToPage="1"/>
  </sheetPr>
  <dimension ref="A1:M195"/>
  <sheetViews>
    <sheetView tabSelected="1" topLeftCell="A3" zoomScale="85" zoomScaleNormal="85" workbookViewId="0">
      <selection activeCell="O14" sqref="O14"/>
    </sheetView>
  </sheetViews>
  <sheetFormatPr defaultRowHeight="14.5"/>
  <cols>
    <col min="1" max="1" width="5.90625" style="144" customWidth="1"/>
    <col min="2" max="2" width="13.81640625" style="102" customWidth="1"/>
    <col min="3" max="3" width="15.453125" style="108" customWidth="1"/>
    <col min="4" max="4" width="22.6328125" style="102" customWidth="1"/>
    <col min="5" max="5" width="8.7265625" style="105"/>
    <col min="6" max="7" width="8.7265625" style="102"/>
    <col min="8" max="9" width="17.1796875" style="102" customWidth="1"/>
    <col min="10" max="10" width="17.1796875" style="102" hidden="1" customWidth="1"/>
    <col min="11" max="16384" width="8.7265625" style="102"/>
  </cols>
  <sheetData>
    <row r="1" spans="1:13" s="99" customFormat="1" ht="19.5" customHeight="1">
      <c r="A1" s="143"/>
      <c r="C1" s="110" t="s">
        <v>54</v>
      </c>
      <c r="D1" s="109" t="s">
        <v>43</v>
      </c>
      <c r="E1" s="110" t="s">
        <v>44</v>
      </c>
      <c r="F1" s="159" t="s">
        <v>56</v>
      </c>
      <c r="G1" s="160"/>
      <c r="H1" s="109" t="s">
        <v>45</v>
      </c>
      <c r="I1" s="109" t="s">
        <v>46</v>
      </c>
      <c r="J1" s="109" t="s">
        <v>91</v>
      </c>
      <c r="K1" s="109" t="s">
        <v>55</v>
      </c>
      <c r="M1" s="99">
        <f>K8+K16+K26+K37+K48+K58+K69+K79+K89+K99+K109+K119+K129+K139+K148+K157+K166+K175+K185+K195</f>
        <v>29774</v>
      </c>
    </row>
    <row r="2" spans="1:13" s="99" customFormat="1">
      <c r="A2" s="143">
        <v>1</v>
      </c>
      <c r="B2" s="99" t="s">
        <v>84</v>
      </c>
      <c r="C2" s="106" t="s">
        <v>85</v>
      </c>
      <c r="D2" s="100" t="s">
        <v>70</v>
      </c>
      <c r="E2" s="103" t="s">
        <v>47</v>
      </c>
      <c r="F2" s="112" t="s">
        <v>64</v>
      </c>
      <c r="G2" s="101"/>
      <c r="H2" s="100" t="s">
        <v>71</v>
      </c>
      <c r="I2" s="100" t="s">
        <v>72</v>
      </c>
      <c r="J2" s="114">
        <v>121</v>
      </c>
      <c r="K2" s="165">
        <f>ROUNDUP(J2*1.1,0)+(J2/8)*4+8</f>
        <v>202.5</v>
      </c>
    </row>
    <row r="3" spans="1:13" s="99" customFormat="1">
      <c r="A3" s="143"/>
      <c r="B3" s="99" t="s">
        <v>84</v>
      </c>
      <c r="C3" s="106" t="s">
        <v>85</v>
      </c>
      <c r="D3" s="100" t="s">
        <v>70</v>
      </c>
      <c r="E3" s="103" t="s">
        <v>48</v>
      </c>
      <c r="F3" s="113" t="s">
        <v>65</v>
      </c>
      <c r="G3" s="101"/>
      <c r="H3" s="100" t="s">
        <v>71</v>
      </c>
      <c r="I3" s="100" t="s">
        <v>72</v>
      </c>
      <c r="J3" s="114">
        <v>196</v>
      </c>
      <c r="K3" s="165">
        <f t="shared" ref="K3:K7" si="0">ROUNDUP(J3*1.1,0)+(J3/8)*4+8</f>
        <v>322</v>
      </c>
    </row>
    <row r="4" spans="1:13" s="99" customFormat="1">
      <c r="A4" s="143"/>
      <c r="B4" s="99" t="s">
        <v>84</v>
      </c>
      <c r="C4" s="106" t="s">
        <v>85</v>
      </c>
      <c r="D4" s="100" t="s">
        <v>70</v>
      </c>
      <c r="E4" s="103" t="s">
        <v>38</v>
      </c>
      <c r="F4" s="113" t="s">
        <v>66</v>
      </c>
      <c r="G4" s="101"/>
      <c r="H4" s="100" t="s">
        <v>71</v>
      </c>
      <c r="I4" s="100" t="s">
        <v>72</v>
      </c>
      <c r="J4" s="114">
        <v>204</v>
      </c>
      <c r="K4" s="165">
        <f t="shared" si="0"/>
        <v>335</v>
      </c>
    </row>
    <row r="5" spans="1:13" s="99" customFormat="1">
      <c r="A5" s="143"/>
      <c r="B5" s="99" t="s">
        <v>84</v>
      </c>
      <c r="C5" s="106" t="s">
        <v>85</v>
      </c>
      <c r="D5" s="100" t="s">
        <v>70</v>
      </c>
      <c r="E5" s="103" t="s">
        <v>49</v>
      </c>
      <c r="F5" s="113" t="s">
        <v>67</v>
      </c>
      <c r="G5" s="101"/>
      <c r="H5" s="100" t="s">
        <v>71</v>
      </c>
      <c r="I5" s="100" t="s">
        <v>72</v>
      </c>
      <c r="J5" s="114">
        <v>121</v>
      </c>
      <c r="K5" s="165">
        <f t="shared" si="0"/>
        <v>202.5</v>
      </c>
    </row>
    <row r="6" spans="1:13" s="99" customFormat="1">
      <c r="A6" s="143"/>
      <c r="B6" s="99" t="s">
        <v>84</v>
      </c>
      <c r="C6" s="106" t="s">
        <v>85</v>
      </c>
      <c r="D6" s="100" t="s">
        <v>70</v>
      </c>
      <c r="E6" s="103" t="s">
        <v>50</v>
      </c>
      <c r="F6" s="113" t="s">
        <v>68</v>
      </c>
      <c r="G6" s="101"/>
      <c r="H6" s="100" t="s">
        <v>71</v>
      </c>
      <c r="I6" s="100" t="s">
        <v>72</v>
      </c>
      <c r="J6" s="114">
        <v>69</v>
      </c>
      <c r="K6" s="165">
        <f t="shared" si="0"/>
        <v>118.5</v>
      </c>
    </row>
    <row r="7" spans="1:13" s="99" customFormat="1">
      <c r="A7" s="143"/>
      <c r="B7" s="99" t="s">
        <v>84</v>
      </c>
      <c r="C7" s="106" t="s">
        <v>85</v>
      </c>
      <c r="D7" s="100" t="s">
        <v>70</v>
      </c>
      <c r="E7" s="103" t="s">
        <v>51</v>
      </c>
      <c r="F7" s="113" t="s">
        <v>69</v>
      </c>
      <c r="G7" s="101"/>
      <c r="H7" s="100" t="s">
        <v>71</v>
      </c>
      <c r="I7" s="100" t="s">
        <v>72</v>
      </c>
      <c r="J7" s="114">
        <v>45</v>
      </c>
      <c r="K7" s="165">
        <f t="shared" si="0"/>
        <v>80.5</v>
      </c>
    </row>
    <row r="8" spans="1:13" s="99" customFormat="1">
      <c r="A8" s="143"/>
      <c r="C8" s="107"/>
      <c r="E8" s="104"/>
      <c r="K8" s="111">
        <f>SUM(K2:K7)</f>
        <v>1261</v>
      </c>
    </row>
    <row r="9" spans="1:13" s="99" customFormat="1" ht="19.5" customHeight="1">
      <c r="A9" s="143"/>
      <c r="C9" s="110" t="s">
        <v>54</v>
      </c>
      <c r="D9" s="109" t="s">
        <v>43</v>
      </c>
      <c r="E9" s="110" t="s">
        <v>44</v>
      </c>
      <c r="F9" s="159" t="s">
        <v>56</v>
      </c>
      <c r="G9" s="160"/>
      <c r="H9" s="109" t="s">
        <v>45</v>
      </c>
      <c r="I9" s="109" t="s">
        <v>46</v>
      </c>
      <c r="J9" s="109" t="s">
        <v>101</v>
      </c>
      <c r="K9" s="109" t="s">
        <v>55</v>
      </c>
    </row>
    <row r="10" spans="1:13" s="99" customFormat="1">
      <c r="A10" s="143">
        <v>2</v>
      </c>
      <c r="B10" s="99" t="s">
        <v>96</v>
      </c>
      <c r="C10" s="106" t="s">
        <v>97</v>
      </c>
      <c r="D10" s="100" t="s">
        <v>70</v>
      </c>
      <c r="E10" s="103" t="s">
        <v>47</v>
      </c>
      <c r="F10" s="134" t="s">
        <v>211</v>
      </c>
      <c r="G10" s="101"/>
      <c r="H10" s="100" t="s">
        <v>217</v>
      </c>
      <c r="I10" s="100" t="s">
        <v>218</v>
      </c>
      <c r="J10" s="114">
        <v>78</v>
      </c>
      <c r="K10" s="165">
        <f t="shared" ref="K10:K15" si="1">ROUNDUP(J10*1.1,0)+(J10/8)*4+8</f>
        <v>133</v>
      </c>
    </row>
    <row r="11" spans="1:13" s="99" customFormat="1">
      <c r="A11" s="143"/>
      <c r="B11" s="99" t="s">
        <v>96</v>
      </c>
      <c r="C11" s="106" t="s">
        <v>97</v>
      </c>
      <c r="D11" s="100" t="s">
        <v>70</v>
      </c>
      <c r="E11" s="103" t="s">
        <v>48</v>
      </c>
      <c r="F11" s="135" t="s">
        <v>212</v>
      </c>
      <c r="G11" s="101"/>
      <c r="H11" s="100" t="s">
        <v>217</v>
      </c>
      <c r="I11" s="100" t="s">
        <v>218</v>
      </c>
      <c r="J11" s="114">
        <v>183</v>
      </c>
      <c r="K11" s="165">
        <f t="shared" si="1"/>
        <v>301.5</v>
      </c>
    </row>
    <row r="12" spans="1:13" s="99" customFormat="1">
      <c r="A12" s="143"/>
      <c r="B12" s="99" t="s">
        <v>96</v>
      </c>
      <c r="C12" s="106" t="s">
        <v>97</v>
      </c>
      <c r="D12" s="100" t="s">
        <v>70</v>
      </c>
      <c r="E12" s="103" t="s">
        <v>38</v>
      </c>
      <c r="F12" s="135" t="s">
        <v>213</v>
      </c>
      <c r="G12" s="101"/>
      <c r="H12" s="100" t="s">
        <v>217</v>
      </c>
      <c r="I12" s="100" t="s">
        <v>218</v>
      </c>
      <c r="J12" s="114">
        <v>204</v>
      </c>
      <c r="K12" s="165">
        <f t="shared" si="1"/>
        <v>335</v>
      </c>
    </row>
    <row r="13" spans="1:13" s="99" customFormat="1">
      <c r="A13" s="143"/>
      <c r="B13" s="99" t="s">
        <v>96</v>
      </c>
      <c r="C13" s="106" t="s">
        <v>97</v>
      </c>
      <c r="D13" s="100" t="s">
        <v>70</v>
      </c>
      <c r="E13" s="103" t="s">
        <v>49</v>
      </c>
      <c r="F13" s="135" t="s">
        <v>214</v>
      </c>
      <c r="G13" s="101"/>
      <c r="H13" s="100" t="s">
        <v>217</v>
      </c>
      <c r="I13" s="100" t="s">
        <v>218</v>
      </c>
      <c r="J13" s="114">
        <v>120</v>
      </c>
      <c r="K13" s="165">
        <f t="shared" si="1"/>
        <v>200</v>
      </c>
    </row>
    <row r="14" spans="1:13" s="99" customFormat="1">
      <c r="A14" s="143"/>
      <c r="B14" s="99" t="s">
        <v>96</v>
      </c>
      <c r="C14" s="106" t="s">
        <v>97</v>
      </c>
      <c r="D14" s="100" t="s">
        <v>70</v>
      </c>
      <c r="E14" s="103" t="s">
        <v>50</v>
      </c>
      <c r="F14" s="135" t="s">
        <v>215</v>
      </c>
      <c r="G14" s="101"/>
      <c r="H14" s="100" t="s">
        <v>217</v>
      </c>
      <c r="I14" s="100" t="s">
        <v>218</v>
      </c>
      <c r="J14" s="114">
        <v>64</v>
      </c>
      <c r="K14" s="165">
        <f t="shared" si="1"/>
        <v>111</v>
      </c>
    </row>
    <row r="15" spans="1:13" s="99" customFormat="1">
      <c r="A15" s="143"/>
      <c r="B15" s="99" t="s">
        <v>96</v>
      </c>
      <c r="C15" s="106" t="s">
        <v>97</v>
      </c>
      <c r="D15" s="100" t="s">
        <v>70</v>
      </c>
      <c r="E15" s="103" t="s">
        <v>51</v>
      </c>
      <c r="F15" s="135" t="s">
        <v>216</v>
      </c>
      <c r="G15" s="101"/>
      <c r="H15" s="100" t="s">
        <v>217</v>
      </c>
      <c r="I15" s="100" t="s">
        <v>218</v>
      </c>
      <c r="J15" s="114">
        <v>42</v>
      </c>
      <c r="K15" s="165">
        <f t="shared" si="1"/>
        <v>76</v>
      </c>
    </row>
    <row r="16" spans="1:13">
      <c r="K16" s="166">
        <f>SUM(K10:K15)</f>
        <v>1156.5</v>
      </c>
    </row>
    <row r="17" spans="1:11" s="99" customFormat="1" ht="19.5" customHeight="1">
      <c r="A17" s="143"/>
      <c r="C17" s="110" t="s">
        <v>54</v>
      </c>
      <c r="D17" s="109" t="s">
        <v>43</v>
      </c>
      <c r="E17" s="110" t="s">
        <v>44</v>
      </c>
      <c r="F17" s="159" t="s">
        <v>56</v>
      </c>
      <c r="G17" s="160"/>
      <c r="H17" s="109" t="s">
        <v>45</v>
      </c>
      <c r="I17" s="109" t="s">
        <v>46</v>
      </c>
      <c r="J17" s="109" t="s">
        <v>110</v>
      </c>
      <c r="K17" s="109" t="s">
        <v>55</v>
      </c>
    </row>
    <row r="18" spans="1:11" s="99" customFormat="1">
      <c r="A18" s="143">
        <v>3</v>
      </c>
      <c r="B18" s="99" t="s">
        <v>103</v>
      </c>
      <c r="C18" s="106" t="s">
        <v>104</v>
      </c>
      <c r="D18" s="100" t="s">
        <v>219</v>
      </c>
      <c r="E18" s="103" t="s">
        <v>82</v>
      </c>
      <c r="F18" s="134" t="s">
        <v>220</v>
      </c>
      <c r="G18" s="101"/>
      <c r="H18" s="100" t="s">
        <v>228</v>
      </c>
      <c r="I18" s="100" t="s">
        <v>229</v>
      </c>
      <c r="J18" s="114">
        <v>115</v>
      </c>
      <c r="K18" s="165">
        <f>ROUNDUP(J18*1.1,0)+(J18/40)*4+8</f>
        <v>146.5</v>
      </c>
    </row>
    <row r="19" spans="1:11" s="99" customFormat="1">
      <c r="A19" s="143"/>
      <c r="B19" s="99" t="s">
        <v>103</v>
      </c>
      <c r="C19" s="106" t="s">
        <v>104</v>
      </c>
      <c r="D19" s="100" t="s">
        <v>219</v>
      </c>
      <c r="E19" s="103" t="s">
        <v>47</v>
      </c>
      <c r="F19" s="135" t="s">
        <v>221</v>
      </c>
      <c r="G19" s="101"/>
      <c r="H19" s="100" t="s">
        <v>228</v>
      </c>
      <c r="I19" s="100" t="s">
        <v>229</v>
      </c>
      <c r="J19" s="114">
        <v>193</v>
      </c>
      <c r="K19" s="165">
        <f t="shared" ref="K19:K25" si="2">ROUNDUP(J19*1.1,0)+(J19/40)*4+8</f>
        <v>240.3</v>
      </c>
    </row>
    <row r="20" spans="1:11" s="99" customFormat="1">
      <c r="A20" s="143"/>
      <c r="B20" s="99" t="s">
        <v>103</v>
      </c>
      <c r="C20" s="106" t="s">
        <v>104</v>
      </c>
      <c r="D20" s="100" t="s">
        <v>219</v>
      </c>
      <c r="E20" s="103" t="s">
        <v>48</v>
      </c>
      <c r="F20" s="135" t="s">
        <v>222</v>
      </c>
      <c r="G20" s="101"/>
      <c r="H20" s="100" t="s">
        <v>228</v>
      </c>
      <c r="I20" s="100" t="s">
        <v>229</v>
      </c>
      <c r="J20" s="114">
        <v>347</v>
      </c>
      <c r="K20" s="165">
        <f t="shared" si="2"/>
        <v>424.7</v>
      </c>
    </row>
    <row r="21" spans="1:11" s="99" customFormat="1">
      <c r="A21" s="143"/>
      <c r="B21" s="99" t="s">
        <v>103</v>
      </c>
      <c r="C21" s="106" t="s">
        <v>104</v>
      </c>
      <c r="D21" s="100" t="s">
        <v>219</v>
      </c>
      <c r="E21" s="103" t="s">
        <v>38</v>
      </c>
      <c r="F21" s="135" t="s">
        <v>223</v>
      </c>
      <c r="G21" s="101"/>
      <c r="H21" s="100" t="s">
        <v>228</v>
      </c>
      <c r="I21" s="100" t="s">
        <v>229</v>
      </c>
      <c r="J21" s="114">
        <v>443</v>
      </c>
      <c r="K21" s="165">
        <f t="shared" si="2"/>
        <v>540.29999999999995</v>
      </c>
    </row>
    <row r="22" spans="1:11" s="99" customFormat="1">
      <c r="A22" s="143"/>
      <c r="B22" s="99" t="s">
        <v>103</v>
      </c>
      <c r="C22" s="106" t="s">
        <v>104</v>
      </c>
      <c r="D22" s="100" t="s">
        <v>219</v>
      </c>
      <c r="E22" s="103" t="s">
        <v>49</v>
      </c>
      <c r="F22" s="135" t="s">
        <v>224</v>
      </c>
      <c r="G22" s="101"/>
      <c r="H22" s="100" t="s">
        <v>228</v>
      </c>
      <c r="I22" s="100" t="s">
        <v>229</v>
      </c>
      <c r="J22" s="114">
        <v>423</v>
      </c>
      <c r="K22" s="165">
        <f t="shared" si="2"/>
        <v>516.29999999999995</v>
      </c>
    </row>
    <row r="23" spans="1:11" s="99" customFormat="1">
      <c r="A23" s="143"/>
      <c r="B23" s="99" t="s">
        <v>103</v>
      </c>
      <c r="C23" s="106" t="s">
        <v>104</v>
      </c>
      <c r="D23" s="100" t="s">
        <v>219</v>
      </c>
      <c r="E23" s="103" t="s">
        <v>50</v>
      </c>
      <c r="F23" s="135" t="s">
        <v>225</v>
      </c>
      <c r="G23" s="101"/>
      <c r="H23" s="100" t="s">
        <v>228</v>
      </c>
      <c r="I23" s="100" t="s">
        <v>229</v>
      </c>
      <c r="J23" s="114">
        <v>230</v>
      </c>
      <c r="K23" s="165">
        <f t="shared" si="2"/>
        <v>284</v>
      </c>
    </row>
    <row r="24" spans="1:11" s="99" customFormat="1">
      <c r="A24" s="143"/>
      <c r="B24" s="99" t="s">
        <v>103</v>
      </c>
      <c r="C24" s="106" t="s">
        <v>104</v>
      </c>
      <c r="D24" s="100" t="s">
        <v>219</v>
      </c>
      <c r="E24" s="103" t="s">
        <v>51</v>
      </c>
      <c r="F24" s="135" t="s">
        <v>226</v>
      </c>
      <c r="G24" s="101"/>
      <c r="H24" s="100" t="s">
        <v>228</v>
      </c>
      <c r="I24" s="100" t="s">
        <v>229</v>
      </c>
      <c r="J24" s="114">
        <v>115</v>
      </c>
      <c r="K24" s="165">
        <f t="shared" si="2"/>
        <v>146.5</v>
      </c>
    </row>
    <row r="25" spans="1:11" s="99" customFormat="1">
      <c r="A25" s="143"/>
      <c r="B25" s="99" t="s">
        <v>103</v>
      </c>
      <c r="C25" s="106" t="s">
        <v>104</v>
      </c>
      <c r="D25" s="100" t="s">
        <v>219</v>
      </c>
      <c r="E25" s="103" t="s">
        <v>52</v>
      </c>
      <c r="F25" s="135" t="s">
        <v>227</v>
      </c>
      <c r="G25" s="101"/>
      <c r="H25" s="100" t="s">
        <v>228</v>
      </c>
      <c r="I25" s="100" t="s">
        <v>229</v>
      </c>
      <c r="J25" s="114">
        <v>58</v>
      </c>
      <c r="K25" s="165">
        <f t="shared" si="2"/>
        <v>77.8</v>
      </c>
    </row>
    <row r="26" spans="1:11">
      <c r="K26" s="166">
        <f>SUM(K18:K25)</f>
        <v>2376.4</v>
      </c>
    </row>
    <row r="28" spans="1:11" s="99" customFormat="1" ht="19.5" customHeight="1">
      <c r="A28" s="143"/>
      <c r="C28" s="110" t="s">
        <v>54</v>
      </c>
      <c r="D28" s="109" t="s">
        <v>43</v>
      </c>
      <c r="E28" s="110" t="s">
        <v>44</v>
      </c>
      <c r="F28" s="159" t="s">
        <v>56</v>
      </c>
      <c r="G28" s="160"/>
      <c r="H28" s="109" t="s">
        <v>45</v>
      </c>
      <c r="I28" s="109" t="s">
        <v>46</v>
      </c>
      <c r="J28" s="109" t="s">
        <v>115</v>
      </c>
      <c r="K28" s="109" t="s">
        <v>55</v>
      </c>
    </row>
    <row r="29" spans="1:11" s="99" customFormat="1">
      <c r="A29" s="143">
        <v>4</v>
      </c>
      <c r="B29" s="99" t="s">
        <v>103</v>
      </c>
      <c r="C29" s="106" t="s">
        <v>104</v>
      </c>
      <c r="D29" s="100" t="s">
        <v>230</v>
      </c>
      <c r="E29" s="103" t="s">
        <v>82</v>
      </c>
      <c r="F29" s="134" t="s">
        <v>231</v>
      </c>
      <c r="G29" s="101"/>
      <c r="H29" s="100" t="s">
        <v>228</v>
      </c>
      <c r="I29" s="100" t="s">
        <v>229</v>
      </c>
      <c r="J29" s="114">
        <v>45</v>
      </c>
      <c r="K29" s="165">
        <f t="shared" ref="K29:K36" si="3">ROUNDUP(J29*1.1,0)+(J29/40)*4+8</f>
        <v>62.5</v>
      </c>
    </row>
    <row r="30" spans="1:11" s="99" customFormat="1">
      <c r="A30" s="143"/>
      <c r="B30" s="99" t="s">
        <v>103</v>
      </c>
      <c r="C30" s="106" t="s">
        <v>104</v>
      </c>
      <c r="D30" s="100" t="s">
        <v>230</v>
      </c>
      <c r="E30" s="103" t="s">
        <v>47</v>
      </c>
      <c r="F30" s="135" t="s">
        <v>232</v>
      </c>
      <c r="G30" s="101"/>
      <c r="H30" s="100" t="s">
        <v>228</v>
      </c>
      <c r="I30" s="100" t="s">
        <v>229</v>
      </c>
      <c r="J30" s="114">
        <v>91</v>
      </c>
      <c r="K30" s="165">
        <f t="shared" si="3"/>
        <v>118.1</v>
      </c>
    </row>
    <row r="31" spans="1:11" s="99" customFormat="1">
      <c r="A31" s="143"/>
      <c r="B31" s="99" t="s">
        <v>103</v>
      </c>
      <c r="C31" s="106" t="s">
        <v>104</v>
      </c>
      <c r="D31" s="100" t="s">
        <v>230</v>
      </c>
      <c r="E31" s="103" t="s">
        <v>48</v>
      </c>
      <c r="F31" s="135" t="s">
        <v>233</v>
      </c>
      <c r="G31" s="101"/>
      <c r="H31" s="100" t="s">
        <v>228</v>
      </c>
      <c r="I31" s="100" t="s">
        <v>229</v>
      </c>
      <c r="J31" s="114">
        <v>236</v>
      </c>
      <c r="K31" s="165">
        <f t="shared" si="3"/>
        <v>291.60000000000002</v>
      </c>
    </row>
    <row r="32" spans="1:11" s="99" customFormat="1">
      <c r="A32" s="143"/>
      <c r="B32" s="99" t="s">
        <v>103</v>
      </c>
      <c r="C32" s="106" t="s">
        <v>104</v>
      </c>
      <c r="D32" s="100" t="s">
        <v>230</v>
      </c>
      <c r="E32" s="103" t="s">
        <v>38</v>
      </c>
      <c r="F32" s="135" t="s">
        <v>234</v>
      </c>
      <c r="G32" s="101"/>
      <c r="H32" s="100" t="s">
        <v>228</v>
      </c>
      <c r="I32" s="100" t="s">
        <v>229</v>
      </c>
      <c r="J32" s="114">
        <v>247</v>
      </c>
      <c r="K32" s="165">
        <f t="shared" si="3"/>
        <v>304.7</v>
      </c>
    </row>
    <row r="33" spans="1:11" s="99" customFormat="1">
      <c r="A33" s="143"/>
      <c r="B33" s="99" t="s">
        <v>103</v>
      </c>
      <c r="C33" s="106" t="s">
        <v>104</v>
      </c>
      <c r="D33" s="100" t="s">
        <v>230</v>
      </c>
      <c r="E33" s="103" t="s">
        <v>49</v>
      </c>
      <c r="F33" s="135" t="s">
        <v>235</v>
      </c>
      <c r="G33" s="101"/>
      <c r="H33" s="100" t="s">
        <v>228</v>
      </c>
      <c r="I33" s="100" t="s">
        <v>229</v>
      </c>
      <c r="J33" s="114">
        <v>225</v>
      </c>
      <c r="K33" s="165">
        <f t="shared" si="3"/>
        <v>278.5</v>
      </c>
    </row>
    <row r="34" spans="1:11" s="99" customFormat="1">
      <c r="A34" s="143"/>
      <c r="B34" s="99" t="s">
        <v>103</v>
      </c>
      <c r="C34" s="106" t="s">
        <v>104</v>
      </c>
      <c r="D34" s="100" t="s">
        <v>230</v>
      </c>
      <c r="E34" s="103" t="s">
        <v>50</v>
      </c>
      <c r="F34" s="135" t="s">
        <v>236</v>
      </c>
      <c r="G34" s="101"/>
      <c r="H34" s="100" t="s">
        <v>228</v>
      </c>
      <c r="I34" s="100" t="s">
        <v>229</v>
      </c>
      <c r="J34" s="114">
        <v>157</v>
      </c>
      <c r="K34" s="165">
        <f t="shared" si="3"/>
        <v>196.7</v>
      </c>
    </row>
    <row r="35" spans="1:11" s="99" customFormat="1">
      <c r="A35" s="143"/>
      <c r="B35" s="99" t="s">
        <v>103</v>
      </c>
      <c r="C35" s="106" t="s">
        <v>104</v>
      </c>
      <c r="D35" s="100" t="s">
        <v>230</v>
      </c>
      <c r="E35" s="103" t="s">
        <v>51</v>
      </c>
      <c r="F35" s="135" t="s">
        <v>237</v>
      </c>
      <c r="G35" s="101"/>
      <c r="H35" s="100" t="s">
        <v>228</v>
      </c>
      <c r="I35" s="100" t="s">
        <v>229</v>
      </c>
      <c r="J35" s="114">
        <v>67</v>
      </c>
      <c r="K35" s="165">
        <f t="shared" si="3"/>
        <v>88.7</v>
      </c>
    </row>
    <row r="36" spans="1:11" s="99" customFormat="1">
      <c r="A36" s="143"/>
      <c r="B36" s="99" t="s">
        <v>103</v>
      </c>
      <c r="C36" s="106" t="s">
        <v>104</v>
      </c>
      <c r="D36" s="100" t="s">
        <v>230</v>
      </c>
      <c r="E36" s="103" t="s">
        <v>52</v>
      </c>
      <c r="F36" s="135" t="s">
        <v>238</v>
      </c>
      <c r="G36" s="101"/>
      <c r="H36" s="100" t="s">
        <v>228</v>
      </c>
      <c r="I36" s="100" t="s">
        <v>229</v>
      </c>
      <c r="J36" s="114">
        <v>56</v>
      </c>
      <c r="K36" s="165">
        <f t="shared" si="3"/>
        <v>75.599999999999994</v>
      </c>
    </row>
    <row r="37" spans="1:11">
      <c r="K37" s="166">
        <f>SUM(K29:K36)</f>
        <v>1416.4</v>
      </c>
    </row>
    <row r="39" spans="1:11" s="99" customFormat="1" ht="19.5" customHeight="1">
      <c r="A39" s="143"/>
      <c r="C39" s="110" t="s">
        <v>54</v>
      </c>
      <c r="D39" s="109" t="s">
        <v>43</v>
      </c>
      <c r="E39" s="110" t="s">
        <v>44</v>
      </c>
      <c r="F39" s="159" t="s">
        <v>56</v>
      </c>
      <c r="G39" s="160"/>
      <c r="H39" s="109" t="s">
        <v>45</v>
      </c>
      <c r="I39" s="109" t="s">
        <v>46</v>
      </c>
      <c r="J39" s="109" t="s">
        <v>123</v>
      </c>
      <c r="K39" s="109" t="s">
        <v>55</v>
      </c>
    </row>
    <row r="40" spans="1:11" s="99" customFormat="1">
      <c r="A40" s="143">
        <v>5</v>
      </c>
      <c r="B40" s="99" t="s">
        <v>117</v>
      </c>
      <c r="C40" s="106" t="s">
        <v>118</v>
      </c>
      <c r="D40" s="100" t="s">
        <v>239</v>
      </c>
      <c r="E40" s="103" t="s">
        <v>82</v>
      </c>
      <c r="F40" s="134" t="s">
        <v>240</v>
      </c>
      <c r="G40" s="101"/>
      <c r="H40" s="100" t="s">
        <v>228</v>
      </c>
      <c r="I40" s="100" t="s">
        <v>229</v>
      </c>
      <c r="J40" s="114">
        <v>69</v>
      </c>
      <c r="K40" s="165">
        <f t="shared" ref="K40:K47" si="4">ROUNDUP(J40*1.1,0)+(J40/40)*4+8</f>
        <v>90.9</v>
      </c>
    </row>
    <row r="41" spans="1:11" s="99" customFormat="1">
      <c r="A41" s="143"/>
      <c r="B41" s="99" t="s">
        <v>117</v>
      </c>
      <c r="C41" s="106" t="s">
        <v>118</v>
      </c>
      <c r="D41" s="100" t="s">
        <v>239</v>
      </c>
      <c r="E41" s="103" t="s">
        <v>47</v>
      </c>
      <c r="F41" s="135" t="s">
        <v>241</v>
      </c>
      <c r="G41" s="101"/>
      <c r="H41" s="100" t="s">
        <v>228</v>
      </c>
      <c r="I41" s="100" t="s">
        <v>229</v>
      </c>
      <c r="J41" s="114">
        <v>139</v>
      </c>
      <c r="K41" s="165">
        <f t="shared" si="4"/>
        <v>174.9</v>
      </c>
    </row>
    <row r="42" spans="1:11" s="99" customFormat="1">
      <c r="A42" s="143"/>
      <c r="B42" s="99" t="s">
        <v>117</v>
      </c>
      <c r="C42" s="106" t="s">
        <v>118</v>
      </c>
      <c r="D42" s="100" t="s">
        <v>239</v>
      </c>
      <c r="E42" s="103" t="s">
        <v>48</v>
      </c>
      <c r="F42" s="135" t="s">
        <v>242</v>
      </c>
      <c r="G42" s="101"/>
      <c r="H42" s="100" t="s">
        <v>228</v>
      </c>
      <c r="I42" s="100" t="s">
        <v>229</v>
      </c>
      <c r="J42" s="114">
        <v>363</v>
      </c>
      <c r="K42" s="165">
        <f t="shared" si="4"/>
        <v>444.3</v>
      </c>
    </row>
    <row r="43" spans="1:11" s="99" customFormat="1">
      <c r="A43" s="143"/>
      <c r="B43" s="99" t="s">
        <v>117</v>
      </c>
      <c r="C43" s="106" t="s">
        <v>118</v>
      </c>
      <c r="D43" s="100" t="s">
        <v>239</v>
      </c>
      <c r="E43" s="103" t="s">
        <v>38</v>
      </c>
      <c r="F43" s="135" t="s">
        <v>243</v>
      </c>
      <c r="G43" s="101"/>
      <c r="H43" s="100" t="s">
        <v>228</v>
      </c>
      <c r="I43" s="100" t="s">
        <v>229</v>
      </c>
      <c r="J43" s="114">
        <v>380</v>
      </c>
      <c r="K43" s="165">
        <f t="shared" si="4"/>
        <v>464</v>
      </c>
    </row>
    <row r="44" spans="1:11" s="99" customFormat="1">
      <c r="A44" s="143"/>
      <c r="B44" s="99" t="s">
        <v>117</v>
      </c>
      <c r="C44" s="106" t="s">
        <v>118</v>
      </c>
      <c r="D44" s="100" t="s">
        <v>239</v>
      </c>
      <c r="E44" s="103" t="s">
        <v>49</v>
      </c>
      <c r="F44" s="135" t="s">
        <v>244</v>
      </c>
      <c r="G44" s="101"/>
      <c r="H44" s="100" t="s">
        <v>228</v>
      </c>
      <c r="I44" s="100" t="s">
        <v>229</v>
      </c>
      <c r="J44" s="114">
        <v>346</v>
      </c>
      <c r="K44" s="165">
        <f t="shared" si="4"/>
        <v>423.6</v>
      </c>
    </row>
    <row r="45" spans="1:11" s="99" customFormat="1">
      <c r="A45" s="143"/>
      <c r="B45" s="99" t="s">
        <v>117</v>
      </c>
      <c r="C45" s="106" t="s">
        <v>118</v>
      </c>
      <c r="D45" s="100" t="s">
        <v>239</v>
      </c>
      <c r="E45" s="103" t="s">
        <v>50</v>
      </c>
      <c r="F45" s="135" t="s">
        <v>245</v>
      </c>
      <c r="G45" s="101"/>
      <c r="H45" s="100" t="s">
        <v>228</v>
      </c>
      <c r="I45" s="100" t="s">
        <v>229</v>
      </c>
      <c r="J45" s="114">
        <v>242</v>
      </c>
      <c r="K45" s="165">
        <f t="shared" si="4"/>
        <v>299.2</v>
      </c>
    </row>
    <row r="46" spans="1:11" s="99" customFormat="1">
      <c r="A46" s="143"/>
      <c r="B46" s="99" t="s">
        <v>117</v>
      </c>
      <c r="C46" s="106" t="s">
        <v>118</v>
      </c>
      <c r="D46" s="100" t="s">
        <v>239</v>
      </c>
      <c r="E46" s="103" t="s">
        <v>51</v>
      </c>
      <c r="F46" s="135" t="s">
        <v>246</v>
      </c>
      <c r="G46" s="101"/>
      <c r="H46" s="100" t="s">
        <v>228</v>
      </c>
      <c r="I46" s="100" t="s">
        <v>229</v>
      </c>
      <c r="J46" s="114">
        <v>103</v>
      </c>
      <c r="K46" s="165">
        <f t="shared" si="4"/>
        <v>132.30000000000001</v>
      </c>
    </row>
    <row r="47" spans="1:11" s="99" customFormat="1">
      <c r="A47" s="143"/>
      <c r="B47" s="99" t="s">
        <v>117</v>
      </c>
      <c r="C47" s="106" t="s">
        <v>118</v>
      </c>
      <c r="D47" s="100" t="s">
        <v>239</v>
      </c>
      <c r="E47" s="103" t="s">
        <v>52</v>
      </c>
      <c r="F47" s="135" t="s">
        <v>247</v>
      </c>
      <c r="G47" s="101"/>
      <c r="H47" s="100" t="s">
        <v>228</v>
      </c>
      <c r="I47" s="100" t="s">
        <v>229</v>
      </c>
      <c r="J47" s="114">
        <v>86</v>
      </c>
      <c r="K47" s="165">
        <f t="shared" si="4"/>
        <v>111.6</v>
      </c>
    </row>
    <row r="48" spans="1:11">
      <c r="K48" s="166">
        <f>SUM(K40:K47)</f>
        <v>2140.7999999999997</v>
      </c>
    </row>
    <row r="50" spans="1:11" s="99" customFormat="1" ht="19.5" customHeight="1">
      <c r="A50" s="143"/>
      <c r="C50" s="110" t="s">
        <v>54</v>
      </c>
      <c r="D50" s="109" t="s">
        <v>43</v>
      </c>
      <c r="E50" s="110" t="s">
        <v>44</v>
      </c>
      <c r="F50" s="159" t="s">
        <v>56</v>
      </c>
      <c r="G50" s="160"/>
      <c r="H50" s="109" t="s">
        <v>45</v>
      </c>
      <c r="I50" s="109" t="s">
        <v>46</v>
      </c>
      <c r="J50" s="109" t="s">
        <v>131</v>
      </c>
      <c r="K50" s="109" t="s">
        <v>55</v>
      </c>
    </row>
    <row r="51" spans="1:11" s="99" customFormat="1">
      <c r="A51" s="143">
        <v>6</v>
      </c>
      <c r="B51" s="99" t="s">
        <v>125</v>
      </c>
      <c r="C51" s="106" t="s">
        <v>126</v>
      </c>
      <c r="D51" s="100" t="s">
        <v>248</v>
      </c>
      <c r="E51" s="103" t="s">
        <v>47</v>
      </c>
      <c r="F51" s="163" t="s">
        <v>249</v>
      </c>
      <c r="G51" s="164"/>
      <c r="H51" s="100" t="s">
        <v>228</v>
      </c>
      <c r="I51" s="100" t="s">
        <v>229</v>
      </c>
      <c r="J51" s="114">
        <v>10</v>
      </c>
      <c r="K51" s="165">
        <f>ROUNDUP(J51*1.1,0)+(J51/8)*4+8</f>
        <v>24</v>
      </c>
    </row>
    <row r="52" spans="1:11" s="99" customFormat="1">
      <c r="A52" s="143"/>
      <c r="B52" s="99" t="s">
        <v>125</v>
      </c>
      <c r="C52" s="106" t="s">
        <v>126</v>
      </c>
      <c r="D52" s="100" t="s">
        <v>248</v>
      </c>
      <c r="E52" s="103" t="s">
        <v>48</v>
      </c>
      <c r="F52" s="163" t="s">
        <v>250</v>
      </c>
      <c r="G52" s="164"/>
      <c r="H52" s="100" t="s">
        <v>228</v>
      </c>
      <c r="I52" s="100" t="s">
        <v>229</v>
      </c>
      <c r="J52" s="114">
        <v>37</v>
      </c>
      <c r="K52" s="165">
        <f t="shared" ref="K52:K57" si="5">ROUNDUP(J52*1.1,0)+(J52/8)*4+8</f>
        <v>67.5</v>
      </c>
    </row>
    <row r="53" spans="1:11" s="99" customFormat="1">
      <c r="A53" s="143"/>
      <c r="B53" s="99" t="s">
        <v>125</v>
      </c>
      <c r="C53" s="106" t="s">
        <v>126</v>
      </c>
      <c r="D53" s="100" t="s">
        <v>248</v>
      </c>
      <c r="E53" s="103" t="s">
        <v>38</v>
      </c>
      <c r="F53" s="163" t="s">
        <v>251</v>
      </c>
      <c r="G53" s="164"/>
      <c r="H53" s="100" t="s">
        <v>228</v>
      </c>
      <c r="I53" s="100" t="s">
        <v>229</v>
      </c>
      <c r="J53" s="114">
        <v>111</v>
      </c>
      <c r="K53" s="165">
        <f t="shared" si="5"/>
        <v>186.5</v>
      </c>
    </row>
    <row r="54" spans="1:11" s="99" customFormat="1">
      <c r="A54" s="143"/>
      <c r="B54" s="99" t="s">
        <v>125</v>
      </c>
      <c r="C54" s="106" t="s">
        <v>126</v>
      </c>
      <c r="D54" s="100" t="s">
        <v>248</v>
      </c>
      <c r="E54" s="103" t="s">
        <v>49</v>
      </c>
      <c r="F54" s="163" t="s">
        <v>252</v>
      </c>
      <c r="G54" s="164"/>
      <c r="H54" s="100" t="s">
        <v>228</v>
      </c>
      <c r="I54" s="100" t="s">
        <v>229</v>
      </c>
      <c r="J54" s="114">
        <v>98</v>
      </c>
      <c r="K54" s="165">
        <f t="shared" si="5"/>
        <v>165</v>
      </c>
    </row>
    <row r="55" spans="1:11" s="99" customFormat="1">
      <c r="A55" s="143"/>
      <c r="B55" s="99" t="s">
        <v>125</v>
      </c>
      <c r="C55" s="106" t="s">
        <v>126</v>
      </c>
      <c r="D55" s="100" t="s">
        <v>248</v>
      </c>
      <c r="E55" s="103" t="s">
        <v>50</v>
      </c>
      <c r="F55" s="163" t="s">
        <v>253</v>
      </c>
      <c r="G55" s="164"/>
      <c r="H55" s="100" t="s">
        <v>228</v>
      </c>
      <c r="I55" s="100" t="s">
        <v>229</v>
      </c>
      <c r="J55" s="114">
        <v>50</v>
      </c>
      <c r="K55" s="165">
        <f t="shared" si="5"/>
        <v>88</v>
      </c>
    </row>
    <row r="56" spans="1:11" s="99" customFormat="1">
      <c r="A56" s="143"/>
      <c r="B56" s="99" t="s">
        <v>125</v>
      </c>
      <c r="C56" s="106" t="s">
        <v>126</v>
      </c>
      <c r="D56" s="100" t="s">
        <v>248</v>
      </c>
      <c r="E56" s="103" t="s">
        <v>51</v>
      </c>
      <c r="F56" s="163" t="s">
        <v>254</v>
      </c>
      <c r="G56" s="164"/>
      <c r="H56" s="100" t="s">
        <v>228</v>
      </c>
      <c r="I56" s="100" t="s">
        <v>229</v>
      </c>
      <c r="J56" s="114">
        <v>16</v>
      </c>
      <c r="K56" s="165">
        <f t="shared" si="5"/>
        <v>34</v>
      </c>
    </row>
    <row r="57" spans="1:11" s="99" customFormat="1">
      <c r="A57" s="143"/>
      <c r="B57" s="99" t="s">
        <v>125</v>
      </c>
      <c r="C57" s="106" t="s">
        <v>126</v>
      </c>
      <c r="D57" s="100" t="s">
        <v>248</v>
      </c>
      <c r="E57" s="103" t="s">
        <v>52</v>
      </c>
      <c r="F57" s="163" t="s">
        <v>255</v>
      </c>
      <c r="G57" s="164"/>
      <c r="H57" s="100" t="s">
        <v>228</v>
      </c>
      <c r="I57" s="100" t="s">
        <v>229</v>
      </c>
      <c r="J57" s="114">
        <v>6</v>
      </c>
      <c r="K57" s="165">
        <f t="shared" si="5"/>
        <v>18</v>
      </c>
    </row>
    <row r="58" spans="1:11">
      <c r="K58" s="167">
        <f>SUM(K51:K57)</f>
        <v>583</v>
      </c>
    </row>
    <row r="60" spans="1:11" s="99" customFormat="1" ht="19.5" customHeight="1">
      <c r="A60" s="143"/>
      <c r="C60" s="110" t="s">
        <v>54</v>
      </c>
      <c r="D60" s="109" t="s">
        <v>43</v>
      </c>
      <c r="E60" s="110" t="s">
        <v>44</v>
      </c>
      <c r="F60" s="159" t="s">
        <v>56</v>
      </c>
      <c r="G60" s="160"/>
      <c r="H60" s="109" t="s">
        <v>45</v>
      </c>
      <c r="I60" s="109" t="s">
        <v>46</v>
      </c>
      <c r="J60" s="136" t="s">
        <v>256</v>
      </c>
      <c r="K60" s="109" t="s">
        <v>55</v>
      </c>
    </row>
    <row r="61" spans="1:11" s="99" customFormat="1">
      <c r="A61" s="143">
        <v>7</v>
      </c>
      <c r="B61" s="99" t="s">
        <v>132</v>
      </c>
      <c r="C61" s="106" t="s">
        <v>133</v>
      </c>
      <c r="D61" s="100" t="s">
        <v>337</v>
      </c>
      <c r="E61" s="103" t="s">
        <v>82</v>
      </c>
      <c r="F61" s="139" t="s">
        <v>379</v>
      </c>
      <c r="G61" s="101"/>
      <c r="H61" s="100" t="s">
        <v>228</v>
      </c>
      <c r="I61" s="100" t="s">
        <v>229</v>
      </c>
      <c r="J61" s="114">
        <v>111</v>
      </c>
      <c r="K61" s="165">
        <f t="shared" ref="K61:K68" si="6">ROUNDUP(J61*1.1,0)+(J61/40)*4+8</f>
        <v>142.1</v>
      </c>
    </row>
    <row r="62" spans="1:11" s="99" customFormat="1">
      <c r="A62" s="143"/>
      <c r="B62" s="99" t="s">
        <v>132</v>
      </c>
      <c r="C62" s="106" t="s">
        <v>133</v>
      </c>
      <c r="D62" s="100" t="s">
        <v>337</v>
      </c>
      <c r="E62" s="103" t="s">
        <v>47</v>
      </c>
      <c r="F62" s="140" t="s">
        <v>380</v>
      </c>
      <c r="G62" s="101"/>
      <c r="H62" s="100" t="s">
        <v>228</v>
      </c>
      <c r="I62" s="100" t="s">
        <v>229</v>
      </c>
      <c r="J62" s="114">
        <v>186</v>
      </c>
      <c r="K62" s="165">
        <f t="shared" si="6"/>
        <v>231.6</v>
      </c>
    </row>
    <row r="63" spans="1:11" s="99" customFormat="1">
      <c r="A63" s="143"/>
      <c r="B63" s="99" t="s">
        <v>132</v>
      </c>
      <c r="C63" s="106" t="s">
        <v>133</v>
      </c>
      <c r="D63" s="100" t="s">
        <v>337</v>
      </c>
      <c r="E63" s="103" t="s">
        <v>48</v>
      </c>
      <c r="F63" s="140" t="s">
        <v>381</v>
      </c>
      <c r="G63" s="101"/>
      <c r="H63" s="100" t="s">
        <v>228</v>
      </c>
      <c r="I63" s="100" t="s">
        <v>229</v>
      </c>
      <c r="J63" s="114">
        <v>334</v>
      </c>
      <c r="K63" s="165">
        <f t="shared" si="6"/>
        <v>409.4</v>
      </c>
    </row>
    <row r="64" spans="1:11" s="99" customFormat="1">
      <c r="A64" s="143"/>
      <c r="B64" s="99" t="s">
        <v>132</v>
      </c>
      <c r="C64" s="106" t="s">
        <v>133</v>
      </c>
      <c r="D64" s="100" t="s">
        <v>337</v>
      </c>
      <c r="E64" s="103" t="s">
        <v>38</v>
      </c>
      <c r="F64" s="140" t="s">
        <v>382</v>
      </c>
      <c r="G64" s="101"/>
      <c r="H64" s="100" t="s">
        <v>228</v>
      </c>
      <c r="I64" s="100" t="s">
        <v>229</v>
      </c>
      <c r="J64" s="114">
        <v>426</v>
      </c>
      <c r="K64" s="165">
        <f t="shared" si="6"/>
        <v>519.6</v>
      </c>
    </row>
    <row r="65" spans="1:11" s="99" customFormat="1">
      <c r="A65" s="143"/>
      <c r="B65" s="99" t="s">
        <v>132</v>
      </c>
      <c r="C65" s="106" t="s">
        <v>133</v>
      </c>
      <c r="D65" s="100" t="s">
        <v>337</v>
      </c>
      <c r="E65" s="103" t="s">
        <v>49</v>
      </c>
      <c r="F65" s="140" t="s">
        <v>383</v>
      </c>
      <c r="G65" s="101"/>
      <c r="H65" s="100" t="s">
        <v>228</v>
      </c>
      <c r="I65" s="100" t="s">
        <v>229</v>
      </c>
      <c r="J65" s="114">
        <v>408</v>
      </c>
      <c r="K65" s="165">
        <f t="shared" si="6"/>
        <v>497.8</v>
      </c>
    </row>
    <row r="66" spans="1:11" s="99" customFormat="1">
      <c r="A66" s="143"/>
      <c r="B66" s="99" t="s">
        <v>132</v>
      </c>
      <c r="C66" s="106" t="s">
        <v>133</v>
      </c>
      <c r="D66" s="100" t="s">
        <v>337</v>
      </c>
      <c r="E66" s="103" t="s">
        <v>50</v>
      </c>
      <c r="F66" s="140" t="s">
        <v>384</v>
      </c>
      <c r="G66" s="101"/>
      <c r="H66" s="100" t="s">
        <v>228</v>
      </c>
      <c r="I66" s="100" t="s">
        <v>229</v>
      </c>
      <c r="J66" s="114">
        <v>222</v>
      </c>
      <c r="K66" s="165">
        <f t="shared" si="6"/>
        <v>275.2</v>
      </c>
    </row>
    <row r="67" spans="1:11" s="99" customFormat="1">
      <c r="A67" s="143"/>
      <c r="B67" s="99" t="s">
        <v>132</v>
      </c>
      <c r="C67" s="106" t="s">
        <v>133</v>
      </c>
      <c r="D67" s="100" t="s">
        <v>337</v>
      </c>
      <c r="E67" s="103" t="s">
        <v>51</v>
      </c>
      <c r="F67" s="140" t="s">
        <v>385</v>
      </c>
      <c r="G67" s="101"/>
      <c r="H67" s="100" t="s">
        <v>228</v>
      </c>
      <c r="I67" s="100" t="s">
        <v>229</v>
      </c>
      <c r="J67" s="114">
        <v>111</v>
      </c>
      <c r="K67" s="165">
        <f t="shared" si="6"/>
        <v>142.1</v>
      </c>
    </row>
    <row r="68" spans="1:11" s="99" customFormat="1">
      <c r="A68" s="143"/>
      <c r="B68" s="99" t="s">
        <v>132</v>
      </c>
      <c r="C68" s="106" t="s">
        <v>133</v>
      </c>
      <c r="D68" s="100" t="s">
        <v>337</v>
      </c>
      <c r="E68" s="103" t="s">
        <v>52</v>
      </c>
      <c r="F68" s="140" t="s">
        <v>386</v>
      </c>
      <c r="G68" s="101"/>
      <c r="H68" s="100" t="s">
        <v>228</v>
      </c>
      <c r="I68" s="100" t="s">
        <v>229</v>
      </c>
      <c r="J68" s="114">
        <v>55</v>
      </c>
      <c r="K68" s="165">
        <f t="shared" si="6"/>
        <v>74.5</v>
      </c>
    </row>
    <row r="69" spans="1:11">
      <c r="K69" s="166">
        <f>SUM(K61:K68)</f>
        <v>2292.2999999999997</v>
      </c>
    </row>
    <row r="70" spans="1:11">
      <c r="B70" s="99"/>
      <c r="C70" s="110" t="s">
        <v>54</v>
      </c>
      <c r="D70" s="109" t="s">
        <v>43</v>
      </c>
      <c r="E70" s="110" t="s">
        <v>44</v>
      </c>
      <c r="F70" s="159" t="s">
        <v>56</v>
      </c>
      <c r="G70" s="160"/>
      <c r="H70" s="109" t="s">
        <v>45</v>
      </c>
      <c r="I70" s="109" t="s">
        <v>46</v>
      </c>
      <c r="J70" s="136" t="s">
        <v>257</v>
      </c>
      <c r="K70" s="109" t="s">
        <v>55</v>
      </c>
    </row>
    <row r="71" spans="1:11">
      <c r="A71" s="144">
        <v>8</v>
      </c>
      <c r="B71" s="99" t="s">
        <v>132</v>
      </c>
      <c r="C71" s="106" t="s">
        <v>133</v>
      </c>
      <c r="D71" s="100" t="s">
        <v>258</v>
      </c>
      <c r="E71" s="103" t="s">
        <v>82</v>
      </c>
      <c r="F71" s="112" t="s">
        <v>259</v>
      </c>
      <c r="G71" s="101"/>
      <c r="H71" s="100" t="s">
        <v>228</v>
      </c>
      <c r="I71" s="100" t="s">
        <v>229</v>
      </c>
      <c r="J71" s="114">
        <v>62</v>
      </c>
      <c r="K71" s="165">
        <f t="shared" ref="K71:K78" si="7">ROUNDUP(J71*1.1,0)+(J71/40)*4+8</f>
        <v>83.2</v>
      </c>
    </row>
    <row r="72" spans="1:11">
      <c r="B72" s="99" t="s">
        <v>132</v>
      </c>
      <c r="C72" s="106" t="s">
        <v>133</v>
      </c>
      <c r="D72" s="100" t="s">
        <v>258</v>
      </c>
      <c r="E72" s="103" t="s">
        <v>47</v>
      </c>
      <c r="F72" s="113" t="s">
        <v>260</v>
      </c>
      <c r="G72" s="101"/>
      <c r="H72" s="100" t="s">
        <v>228</v>
      </c>
      <c r="I72" s="100" t="s">
        <v>229</v>
      </c>
      <c r="J72" s="114">
        <v>104</v>
      </c>
      <c r="K72" s="165">
        <f t="shared" si="7"/>
        <v>133.4</v>
      </c>
    </row>
    <row r="73" spans="1:11">
      <c r="B73" s="99" t="s">
        <v>132</v>
      </c>
      <c r="C73" s="106" t="s">
        <v>133</v>
      </c>
      <c r="D73" s="100" t="s">
        <v>258</v>
      </c>
      <c r="E73" s="103" t="s">
        <v>48</v>
      </c>
      <c r="F73" s="113" t="s">
        <v>261</v>
      </c>
      <c r="G73" s="101"/>
      <c r="H73" s="100" t="s">
        <v>228</v>
      </c>
      <c r="I73" s="100" t="s">
        <v>229</v>
      </c>
      <c r="J73" s="114">
        <v>187</v>
      </c>
      <c r="K73" s="165">
        <f t="shared" si="7"/>
        <v>232.7</v>
      </c>
    </row>
    <row r="74" spans="1:11">
      <c r="B74" s="99" t="s">
        <v>132</v>
      </c>
      <c r="C74" s="106" t="s">
        <v>133</v>
      </c>
      <c r="D74" s="100" t="s">
        <v>258</v>
      </c>
      <c r="E74" s="103" t="s">
        <v>38</v>
      </c>
      <c r="F74" s="113" t="s">
        <v>262</v>
      </c>
      <c r="G74" s="101"/>
      <c r="H74" s="100" t="s">
        <v>228</v>
      </c>
      <c r="I74" s="100" t="s">
        <v>229</v>
      </c>
      <c r="J74" s="114">
        <v>239</v>
      </c>
      <c r="K74" s="165">
        <f t="shared" si="7"/>
        <v>294.89999999999998</v>
      </c>
    </row>
    <row r="75" spans="1:11">
      <c r="B75" s="99" t="s">
        <v>132</v>
      </c>
      <c r="C75" s="106" t="s">
        <v>133</v>
      </c>
      <c r="D75" s="100" t="s">
        <v>258</v>
      </c>
      <c r="E75" s="103" t="s">
        <v>49</v>
      </c>
      <c r="F75" s="113" t="s">
        <v>263</v>
      </c>
      <c r="G75" s="101"/>
      <c r="H75" s="100" t="s">
        <v>228</v>
      </c>
      <c r="I75" s="100" t="s">
        <v>229</v>
      </c>
      <c r="J75" s="114">
        <v>228</v>
      </c>
      <c r="K75" s="165">
        <f t="shared" si="7"/>
        <v>281.8</v>
      </c>
    </row>
    <row r="76" spans="1:11">
      <c r="B76" s="99" t="s">
        <v>132</v>
      </c>
      <c r="C76" s="106" t="s">
        <v>133</v>
      </c>
      <c r="D76" s="100" t="s">
        <v>258</v>
      </c>
      <c r="E76" s="103" t="s">
        <v>50</v>
      </c>
      <c r="F76" s="113" t="s">
        <v>264</v>
      </c>
      <c r="G76" s="101"/>
      <c r="H76" s="100" t="s">
        <v>228</v>
      </c>
      <c r="I76" s="100" t="s">
        <v>229</v>
      </c>
      <c r="J76" s="114">
        <v>124</v>
      </c>
      <c r="K76" s="165">
        <f t="shared" si="7"/>
        <v>157.4</v>
      </c>
    </row>
    <row r="77" spans="1:11">
      <c r="B77" s="99" t="s">
        <v>132</v>
      </c>
      <c r="C77" s="106" t="s">
        <v>133</v>
      </c>
      <c r="D77" s="100" t="s">
        <v>258</v>
      </c>
      <c r="E77" s="103" t="s">
        <v>51</v>
      </c>
      <c r="F77" s="113" t="s">
        <v>265</v>
      </c>
      <c r="G77" s="101"/>
      <c r="H77" s="100" t="s">
        <v>228</v>
      </c>
      <c r="I77" s="100" t="s">
        <v>229</v>
      </c>
      <c r="J77" s="114">
        <v>62</v>
      </c>
      <c r="K77" s="165">
        <f t="shared" si="7"/>
        <v>83.2</v>
      </c>
    </row>
    <row r="78" spans="1:11">
      <c r="B78" s="99" t="s">
        <v>132</v>
      </c>
      <c r="C78" s="106" t="s">
        <v>133</v>
      </c>
      <c r="D78" s="100" t="s">
        <v>258</v>
      </c>
      <c r="E78" s="103" t="s">
        <v>52</v>
      </c>
      <c r="F78" s="113" t="s">
        <v>266</v>
      </c>
      <c r="G78" s="101"/>
      <c r="H78" s="100" t="s">
        <v>228</v>
      </c>
      <c r="I78" s="100" t="s">
        <v>229</v>
      </c>
      <c r="J78" s="114">
        <v>31</v>
      </c>
      <c r="K78" s="165">
        <f t="shared" si="7"/>
        <v>46.1</v>
      </c>
    </row>
    <row r="79" spans="1:11" ht="27.5" customHeight="1">
      <c r="K79" s="166">
        <f>SUM(K71:K78)</f>
        <v>1312.7</v>
      </c>
    </row>
    <row r="80" spans="1:11">
      <c r="B80" s="99"/>
      <c r="C80" s="110" t="s">
        <v>54</v>
      </c>
      <c r="D80" s="109" t="s">
        <v>43</v>
      </c>
      <c r="E80" s="110" t="s">
        <v>44</v>
      </c>
      <c r="F80" s="159" t="s">
        <v>56</v>
      </c>
      <c r="G80" s="160"/>
      <c r="H80" s="109" t="s">
        <v>45</v>
      </c>
      <c r="I80" s="109" t="s">
        <v>46</v>
      </c>
      <c r="J80" s="136" t="s">
        <v>267</v>
      </c>
      <c r="K80" s="109" t="s">
        <v>55</v>
      </c>
    </row>
    <row r="81" spans="1:11">
      <c r="A81" s="144">
        <v>9</v>
      </c>
      <c r="B81" s="99" t="s">
        <v>140</v>
      </c>
      <c r="C81" s="106" t="s">
        <v>141</v>
      </c>
      <c r="D81" s="100" t="s">
        <v>268</v>
      </c>
      <c r="E81" s="103" t="s">
        <v>82</v>
      </c>
      <c r="F81" s="161" t="s">
        <v>269</v>
      </c>
      <c r="G81" s="162"/>
      <c r="H81" s="141" t="s">
        <v>387</v>
      </c>
      <c r="I81" s="141" t="s">
        <v>388</v>
      </c>
      <c r="J81" s="114">
        <v>46</v>
      </c>
      <c r="K81" s="165">
        <f t="shared" ref="K81:K88" si="8">ROUNDUP(J81*1.1,0)+(J81/8)*4+8</f>
        <v>82</v>
      </c>
    </row>
    <row r="82" spans="1:11">
      <c r="B82" s="99" t="s">
        <v>140</v>
      </c>
      <c r="C82" s="106" t="s">
        <v>141</v>
      </c>
      <c r="D82" s="100" t="s">
        <v>268</v>
      </c>
      <c r="E82" s="103" t="s">
        <v>47</v>
      </c>
      <c r="F82" s="161" t="s">
        <v>270</v>
      </c>
      <c r="G82" s="162"/>
      <c r="H82" s="141" t="s">
        <v>387</v>
      </c>
      <c r="I82" s="141" t="s">
        <v>388</v>
      </c>
      <c r="J82" s="114">
        <v>83</v>
      </c>
      <c r="K82" s="165">
        <f t="shared" si="8"/>
        <v>141.5</v>
      </c>
    </row>
    <row r="83" spans="1:11">
      <c r="B83" s="99" t="s">
        <v>140</v>
      </c>
      <c r="C83" s="106" t="s">
        <v>141</v>
      </c>
      <c r="D83" s="100" t="s">
        <v>268</v>
      </c>
      <c r="E83" s="103" t="s">
        <v>48</v>
      </c>
      <c r="F83" s="161" t="s">
        <v>271</v>
      </c>
      <c r="G83" s="162"/>
      <c r="H83" s="141" t="s">
        <v>387</v>
      </c>
      <c r="I83" s="141" t="s">
        <v>388</v>
      </c>
      <c r="J83" s="114">
        <v>145</v>
      </c>
      <c r="K83" s="165">
        <f t="shared" si="8"/>
        <v>240.5</v>
      </c>
    </row>
    <row r="84" spans="1:11">
      <c r="B84" s="99" t="s">
        <v>140</v>
      </c>
      <c r="C84" s="106" t="s">
        <v>141</v>
      </c>
      <c r="D84" s="100" t="s">
        <v>268</v>
      </c>
      <c r="E84" s="103" t="s">
        <v>38</v>
      </c>
      <c r="F84" s="161" t="s">
        <v>272</v>
      </c>
      <c r="G84" s="162"/>
      <c r="H84" s="141" t="s">
        <v>387</v>
      </c>
      <c r="I84" s="141" t="s">
        <v>388</v>
      </c>
      <c r="J84" s="114">
        <v>199</v>
      </c>
      <c r="K84" s="165">
        <f t="shared" si="8"/>
        <v>326.5</v>
      </c>
    </row>
    <row r="85" spans="1:11">
      <c r="B85" s="99" t="s">
        <v>140</v>
      </c>
      <c r="C85" s="106" t="s">
        <v>141</v>
      </c>
      <c r="D85" s="100" t="s">
        <v>268</v>
      </c>
      <c r="E85" s="103" t="s">
        <v>49</v>
      </c>
      <c r="F85" s="161" t="s">
        <v>273</v>
      </c>
      <c r="G85" s="162"/>
      <c r="H85" s="141" t="s">
        <v>387</v>
      </c>
      <c r="I85" s="141" t="s">
        <v>388</v>
      </c>
      <c r="J85" s="114">
        <v>191</v>
      </c>
      <c r="K85" s="165">
        <f t="shared" si="8"/>
        <v>314.5</v>
      </c>
    </row>
    <row r="86" spans="1:11">
      <c r="B86" s="99" t="s">
        <v>140</v>
      </c>
      <c r="C86" s="106" t="s">
        <v>141</v>
      </c>
      <c r="D86" s="100" t="s">
        <v>268</v>
      </c>
      <c r="E86" s="103" t="s">
        <v>50</v>
      </c>
      <c r="F86" s="161" t="s">
        <v>274</v>
      </c>
      <c r="G86" s="162"/>
      <c r="H86" s="141" t="s">
        <v>387</v>
      </c>
      <c r="I86" s="141" t="s">
        <v>388</v>
      </c>
      <c r="J86" s="114">
        <v>118</v>
      </c>
      <c r="K86" s="165">
        <f t="shared" si="8"/>
        <v>197</v>
      </c>
    </row>
    <row r="87" spans="1:11">
      <c r="B87" s="99" t="s">
        <v>140</v>
      </c>
      <c r="C87" s="106" t="s">
        <v>141</v>
      </c>
      <c r="D87" s="100" t="s">
        <v>268</v>
      </c>
      <c r="E87" s="103" t="s">
        <v>51</v>
      </c>
      <c r="F87" s="161" t="s">
        <v>275</v>
      </c>
      <c r="G87" s="162"/>
      <c r="H87" s="141" t="s">
        <v>387</v>
      </c>
      <c r="I87" s="141" t="s">
        <v>388</v>
      </c>
      <c r="J87" s="114">
        <v>72</v>
      </c>
      <c r="K87" s="165">
        <f t="shared" si="8"/>
        <v>124</v>
      </c>
    </row>
    <row r="88" spans="1:11">
      <c r="B88" s="99" t="s">
        <v>140</v>
      </c>
      <c r="C88" s="106" t="s">
        <v>141</v>
      </c>
      <c r="D88" s="100" t="s">
        <v>268</v>
      </c>
      <c r="E88" s="103" t="s">
        <v>52</v>
      </c>
      <c r="F88" s="161" t="s">
        <v>276</v>
      </c>
      <c r="G88" s="162"/>
      <c r="H88" s="141" t="s">
        <v>387</v>
      </c>
      <c r="I88" s="141" t="s">
        <v>388</v>
      </c>
      <c r="J88" s="114">
        <v>54</v>
      </c>
      <c r="K88" s="165">
        <f t="shared" si="8"/>
        <v>95</v>
      </c>
    </row>
    <row r="89" spans="1:11">
      <c r="K89" s="167">
        <f>SUM(K81:K88)</f>
        <v>1521</v>
      </c>
    </row>
    <row r="90" spans="1:11">
      <c r="B90" s="99"/>
      <c r="C90" s="110" t="s">
        <v>54</v>
      </c>
      <c r="D90" s="109" t="s">
        <v>43</v>
      </c>
      <c r="E90" s="110" t="s">
        <v>44</v>
      </c>
      <c r="F90" s="159" t="s">
        <v>56</v>
      </c>
      <c r="G90" s="160"/>
      <c r="H90" s="109" t="s">
        <v>45</v>
      </c>
      <c r="I90" s="109" t="s">
        <v>46</v>
      </c>
      <c r="J90" s="136" t="s">
        <v>277</v>
      </c>
      <c r="K90" s="109" t="s">
        <v>55</v>
      </c>
    </row>
    <row r="91" spans="1:11">
      <c r="A91" s="144">
        <v>10</v>
      </c>
      <c r="B91" s="99" t="s">
        <v>140</v>
      </c>
      <c r="C91" s="106" t="s">
        <v>141</v>
      </c>
      <c r="D91" s="100" t="s">
        <v>239</v>
      </c>
      <c r="E91" s="103" t="s">
        <v>82</v>
      </c>
      <c r="F91" s="112" t="s">
        <v>278</v>
      </c>
      <c r="G91" s="137"/>
      <c r="H91" s="141" t="s">
        <v>387</v>
      </c>
      <c r="I91" s="141" t="s">
        <v>388</v>
      </c>
      <c r="J91" s="114">
        <v>86</v>
      </c>
      <c r="K91" s="165">
        <f t="shared" ref="K91:K98" si="9">ROUNDUP(J91*1.1,0)+(J91/8)*4+8</f>
        <v>146</v>
      </c>
    </row>
    <row r="92" spans="1:11">
      <c r="B92" s="99" t="s">
        <v>140</v>
      </c>
      <c r="C92" s="106" t="s">
        <v>141</v>
      </c>
      <c r="D92" s="100" t="s">
        <v>239</v>
      </c>
      <c r="E92" s="103" t="s">
        <v>47</v>
      </c>
      <c r="F92" s="113" t="s">
        <v>279</v>
      </c>
      <c r="G92" s="137"/>
      <c r="H92" s="141" t="s">
        <v>387</v>
      </c>
      <c r="I92" s="141" t="s">
        <v>388</v>
      </c>
      <c r="J92" s="114">
        <v>217</v>
      </c>
      <c r="K92" s="165">
        <f t="shared" si="9"/>
        <v>355.5</v>
      </c>
    </row>
    <row r="93" spans="1:11">
      <c r="B93" s="99" t="s">
        <v>140</v>
      </c>
      <c r="C93" s="106" t="s">
        <v>141</v>
      </c>
      <c r="D93" s="100" t="s">
        <v>239</v>
      </c>
      <c r="E93" s="103" t="s">
        <v>48</v>
      </c>
      <c r="F93" s="113" t="s">
        <v>280</v>
      </c>
      <c r="G93" s="137"/>
      <c r="H93" s="141" t="s">
        <v>387</v>
      </c>
      <c r="I93" s="141" t="s">
        <v>388</v>
      </c>
      <c r="J93" s="114">
        <v>375</v>
      </c>
      <c r="K93" s="165">
        <f t="shared" si="9"/>
        <v>608.5</v>
      </c>
    </row>
    <row r="94" spans="1:11">
      <c r="B94" s="99" t="s">
        <v>140</v>
      </c>
      <c r="C94" s="106" t="s">
        <v>141</v>
      </c>
      <c r="D94" s="100" t="s">
        <v>239</v>
      </c>
      <c r="E94" s="103" t="s">
        <v>38</v>
      </c>
      <c r="F94" s="113" t="s">
        <v>281</v>
      </c>
      <c r="G94" s="137"/>
      <c r="H94" s="141" t="s">
        <v>387</v>
      </c>
      <c r="I94" s="141" t="s">
        <v>388</v>
      </c>
      <c r="J94" s="114">
        <v>375</v>
      </c>
      <c r="K94" s="165">
        <f t="shared" si="9"/>
        <v>608.5</v>
      </c>
    </row>
    <row r="95" spans="1:11">
      <c r="B95" s="99" t="s">
        <v>140</v>
      </c>
      <c r="C95" s="106" t="s">
        <v>141</v>
      </c>
      <c r="D95" s="100" t="s">
        <v>239</v>
      </c>
      <c r="E95" s="103" t="s">
        <v>49</v>
      </c>
      <c r="F95" s="113" t="s">
        <v>282</v>
      </c>
      <c r="G95" s="137"/>
      <c r="H95" s="141" t="s">
        <v>387</v>
      </c>
      <c r="I95" s="141" t="s">
        <v>388</v>
      </c>
      <c r="J95" s="114">
        <v>188</v>
      </c>
      <c r="K95" s="165">
        <f t="shared" si="9"/>
        <v>309</v>
      </c>
    </row>
    <row r="96" spans="1:11">
      <c r="B96" s="99" t="s">
        <v>140</v>
      </c>
      <c r="C96" s="106" t="s">
        <v>141</v>
      </c>
      <c r="D96" s="100" t="s">
        <v>239</v>
      </c>
      <c r="E96" s="103" t="s">
        <v>50</v>
      </c>
      <c r="F96" s="113" t="s">
        <v>283</v>
      </c>
      <c r="G96" s="137"/>
      <c r="H96" s="141" t="s">
        <v>387</v>
      </c>
      <c r="I96" s="141" t="s">
        <v>388</v>
      </c>
      <c r="J96" s="114">
        <v>101</v>
      </c>
      <c r="K96" s="165">
        <f t="shared" si="9"/>
        <v>170.5</v>
      </c>
    </row>
    <row r="97" spans="1:11">
      <c r="B97" s="99" t="s">
        <v>140</v>
      </c>
      <c r="C97" s="106" t="s">
        <v>141</v>
      </c>
      <c r="D97" s="100" t="s">
        <v>239</v>
      </c>
      <c r="E97" s="103" t="s">
        <v>51</v>
      </c>
      <c r="F97" s="113" t="s">
        <v>284</v>
      </c>
      <c r="G97" s="137"/>
      <c r="H97" s="141" t="s">
        <v>387</v>
      </c>
      <c r="I97" s="141" t="s">
        <v>388</v>
      </c>
      <c r="J97" s="114">
        <v>72</v>
      </c>
      <c r="K97" s="165">
        <f t="shared" si="9"/>
        <v>124</v>
      </c>
    </row>
    <row r="98" spans="1:11">
      <c r="B98" s="99" t="s">
        <v>140</v>
      </c>
      <c r="C98" s="106" t="s">
        <v>141</v>
      </c>
      <c r="D98" s="100" t="s">
        <v>239</v>
      </c>
      <c r="E98" s="103" t="s">
        <v>52</v>
      </c>
      <c r="F98" s="113" t="s">
        <v>285</v>
      </c>
      <c r="G98" s="137"/>
      <c r="H98" s="141" t="s">
        <v>387</v>
      </c>
      <c r="I98" s="141" t="s">
        <v>388</v>
      </c>
      <c r="J98" s="114">
        <v>29</v>
      </c>
      <c r="K98" s="165">
        <f t="shared" si="9"/>
        <v>54.5</v>
      </c>
    </row>
    <row r="99" spans="1:11">
      <c r="K99" s="166">
        <f>SUM(K91:K98)</f>
        <v>2376.5</v>
      </c>
    </row>
    <row r="100" spans="1:11">
      <c r="B100" s="99"/>
      <c r="C100" s="110" t="s">
        <v>54</v>
      </c>
      <c r="D100" s="109" t="s">
        <v>43</v>
      </c>
      <c r="E100" s="110" t="s">
        <v>44</v>
      </c>
      <c r="F100" s="159" t="s">
        <v>56</v>
      </c>
      <c r="G100" s="160"/>
      <c r="H100" s="109" t="s">
        <v>45</v>
      </c>
      <c r="I100" s="109" t="s">
        <v>46</v>
      </c>
      <c r="J100" s="136" t="s">
        <v>294</v>
      </c>
      <c r="K100" s="109" t="s">
        <v>55</v>
      </c>
    </row>
    <row r="101" spans="1:11">
      <c r="A101" s="144">
        <v>11</v>
      </c>
      <c r="B101" s="99" t="s">
        <v>140</v>
      </c>
      <c r="C101" s="106" t="s">
        <v>141</v>
      </c>
      <c r="D101" s="100" t="s">
        <v>258</v>
      </c>
      <c r="E101" s="103" t="s">
        <v>82</v>
      </c>
      <c r="F101" s="112" t="s">
        <v>286</v>
      </c>
      <c r="G101" s="137"/>
      <c r="H101" s="142" t="s">
        <v>387</v>
      </c>
      <c r="I101" s="142" t="s">
        <v>388</v>
      </c>
      <c r="J101" s="114">
        <v>28</v>
      </c>
      <c r="K101" s="165">
        <f t="shared" ref="K101:K108" si="10">ROUNDUP(J101*1.1,0)+(J101/8)*4+8</f>
        <v>53</v>
      </c>
    </row>
    <row r="102" spans="1:11">
      <c r="B102" s="99" t="s">
        <v>140</v>
      </c>
      <c r="C102" s="106" t="s">
        <v>141</v>
      </c>
      <c r="D102" s="100" t="s">
        <v>258</v>
      </c>
      <c r="E102" s="103" t="s">
        <v>47</v>
      </c>
      <c r="F102" s="113" t="s">
        <v>287</v>
      </c>
      <c r="G102" s="137"/>
      <c r="H102" s="142" t="s">
        <v>387</v>
      </c>
      <c r="I102" s="142" t="s">
        <v>388</v>
      </c>
      <c r="J102" s="114">
        <v>51</v>
      </c>
      <c r="K102" s="165">
        <f t="shared" si="10"/>
        <v>90.5</v>
      </c>
    </row>
    <row r="103" spans="1:11">
      <c r="B103" s="99" t="s">
        <v>140</v>
      </c>
      <c r="C103" s="106" t="s">
        <v>141</v>
      </c>
      <c r="D103" s="100" t="s">
        <v>258</v>
      </c>
      <c r="E103" s="103" t="s">
        <v>48</v>
      </c>
      <c r="F103" s="113" t="s">
        <v>288</v>
      </c>
      <c r="G103" s="137"/>
      <c r="H103" s="142" t="s">
        <v>387</v>
      </c>
      <c r="I103" s="142" t="s">
        <v>388</v>
      </c>
      <c r="J103" s="114">
        <v>89</v>
      </c>
      <c r="K103" s="165">
        <f t="shared" si="10"/>
        <v>150.5</v>
      </c>
    </row>
    <row r="104" spans="1:11">
      <c r="B104" s="99" t="s">
        <v>140</v>
      </c>
      <c r="C104" s="106" t="s">
        <v>141</v>
      </c>
      <c r="D104" s="100" t="s">
        <v>258</v>
      </c>
      <c r="E104" s="103" t="s">
        <v>38</v>
      </c>
      <c r="F104" s="113" t="s">
        <v>289</v>
      </c>
      <c r="G104" s="137"/>
      <c r="H104" s="142" t="s">
        <v>387</v>
      </c>
      <c r="I104" s="142" t="s">
        <v>388</v>
      </c>
      <c r="J104" s="114">
        <v>122</v>
      </c>
      <c r="K104" s="165">
        <f t="shared" si="10"/>
        <v>204</v>
      </c>
    </row>
    <row r="105" spans="1:11">
      <c r="B105" s="99" t="s">
        <v>140</v>
      </c>
      <c r="C105" s="106" t="s">
        <v>141</v>
      </c>
      <c r="D105" s="100" t="s">
        <v>258</v>
      </c>
      <c r="E105" s="103" t="s">
        <v>49</v>
      </c>
      <c r="F105" s="113" t="s">
        <v>290</v>
      </c>
      <c r="G105" s="137"/>
      <c r="H105" s="142" t="s">
        <v>387</v>
      </c>
      <c r="I105" s="142" t="s">
        <v>388</v>
      </c>
      <c r="J105" s="114">
        <v>116</v>
      </c>
      <c r="K105" s="165">
        <f t="shared" si="10"/>
        <v>194</v>
      </c>
    </row>
    <row r="106" spans="1:11">
      <c r="B106" s="99" t="s">
        <v>140</v>
      </c>
      <c r="C106" s="106" t="s">
        <v>141</v>
      </c>
      <c r="D106" s="100" t="s">
        <v>258</v>
      </c>
      <c r="E106" s="103" t="s">
        <v>50</v>
      </c>
      <c r="F106" s="113" t="s">
        <v>291</v>
      </c>
      <c r="G106" s="137"/>
      <c r="H106" s="142" t="s">
        <v>387</v>
      </c>
      <c r="I106" s="142" t="s">
        <v>388</v>
      </c>
      <c r="J106" s="114">
        <v>72</v>
      </c>
      <c r="K106" s="165">
        <f t="shared" si="10"/>
        <v>124</v>
      </c>
    </row>
    <row r="107" spans="1:11">
      <c r="B107" s="99" t="s">
        <v>140</v>
      </c>
      <c r="C107" s="106" t="s">
        <v>141</v>
      </c>
      <c r="D107" s="100" t="s">
        <v>258</v>
      </c>
      <c r="E107" s="103" t="s">
        <v>51</v>
      </c>
      <c r="F107" s="113" t="s">
        <v>292</v>
      </c>
      <c r="G107" s="137"/>
      <c r="H107" s="142" t="s">
        <v>387</v>
      </c>
      <c r="I107" s="142" t="s">
        <v>388</v>
      </c>
      <c r="J107" s="114">
        <v>44</v>
      </c>
      <c r="K107" s="165">
        <f t="shared" si="10"/>
        <v>79</v>
      </c>
    </row>
    <row r="108" spans="1:11">
      <c r="B108" s="99" t="s">
        <v>140</v>
      </c>
      <c r="C108" s="106" t="s">
        <v>141</v>
      </c>
      <c r="D108" s="100" t="s">
        <v>258</v>
      </c>
      <c r="E108" s="103" t="s">
        <v>52</v>
      </c>
      <c r="F108" s="113" t="s">
        <v>293</v>
      </c>
      <c r="G108" s="137"/>
      <c r="H108" s="142" t="s">
        <v>387</v>
      </c>
      <c r="I108" s="142" t="s">
        <v>388</v>
      </c>
      <c r="J108" s="114">
        <v>33</v>
      </c>
      <c r="K108" s="165">
        <f t="shared" si="10"/>
        <v>61.5</v>
      </c>
    </row>
    <row r="109" spans="1:11">
      <c r="K109" s="166">
        <f>SUM(K101:K108)</f>
        <v>956.5</v>
      </c>
    </row>
    <row r="110" spans="1:11">
      <c r="B110" s="99"/>
      <c r="C110" s="110" t="s">
        <v>54</v>
      </c>
      <c r="D110" s="109" t="s">
        <v>43</v>
      </c>
      <c r="E110" s="110" t="s">
        <v>44</v>
      </c>
      <c r="F110" s="159" t="s">
        <v>56</v>
      </c>
      <c r="G110" s="160"/>
      <c r="H110" s="109" t="s">
        <v>45</v>
      </c>
      <c r="I110" s="109" t="s">
        <v>46</v>
      </c>
      <c r="J110" s="136" t="s">
        <v>295</v>
      </c>
      <c r="K110" s="109" t="s">
        <v>55</v>
      </c>
    </row>
    <row r="111" spans="1:11">
      <c r="A111" s="144">
        <v>12</v>
      </c>
      <c r="B111" s="99" t="s">
        <v>154</v>
      </c>
      <c r="C111" s="106" t="s">
        <v>155</v>
      </c>
      <c r="D111" s="100" t="s">
        <v>248</v>
      </c>
      <c r="E111" s="103" t="s">
        <v>82</v>
      </c>
      <c r="F111" s="112" t="s">
        <v>296</v>
      </c>
      <c r="G111" s="137"/>
      <c r="H111" s="142" t="s">
        <v>387</v>
      </c>
      <c r="I111" s="142" t="s">
        <v>388</v>
      </c>
      <c r="J111" s="114">
        <v>71</v>
      </c>
      <c r="K111" s="165">
        <f>ROUNDUP(J111*1.1,0)+(J111/40)*4+8</f>
        <v>94.1</v>
      </c>
    </row>
    <row r="112" spans="1:11">
      <c r="B112" s="99" t="s">
        <v>154</v>
      </c>
      <c r="C112" s="106" t="s">
        <v>155</v>
      </c>
      <c r="D112" s="100" t="s">
        <v>248</v>
      </c>
      <c r="E112" s="103" t="s">
        <v>47</v>
      </c>
      <c r="F112" s="113" t="s">
        <v>297</v>
      </c>
      <c r="G112" s="137"/>
      <c r="H112" s="142" t="s">
        <v>387</v>
      </c>
      <c r="I112" s="142" t="s">
        <v>388</v>
      </c>
      <c r="J112" s="114">
        <v>128</v>
      </c>
      <c r="K112" s="165">
        <f t="shared" ref="K112:K118" si="11">ROUNDUP(J112*1.1,0)+(J112/40)*4+8</f>
        <v>161.80000000000001</v>
      </c>
    </row>
    <row r="113" spans="1:11">
      <c r="B113" s="99" t="s">
        <v>154</v>
      </c>
      <c r="C113" s="106" t="s">
        <v>155</v>
      </c>
      <c r="D113" s="100" t="s">
        <v>248</v>
      </c>
      <c r="E113" s="103" t="s">
        <v>48</v>
      </c>
      <c r="F113" s="113" t="s">
        <v>298</v>
      </c>
      <c r="G113" s="137"/>
      <c r="H113" s="142" t="s">
        <v>387</v>
      </c>
      <c r="I113" s="142" t="s">
        <v>388</v>
      </c>
      <c r="J113" s="114">
        <v>226</v>
      </c>
      <c r="K113" s="165">
        <f t="shared" si="11"/>
        <v>279.60000000000002</v>
      </c>
    </row>
    <row r="114" spans="1:11">
      <c r="B114" s="99" t="s">
        <v>154</v>
      </c>
      <c r="C114" s="106" t="s">
        <v>155</v>
      </c>
      <c r="D114" s="100" t="s">
        <v>248</v>
      </c>
      <c r="E114" s="103" t="s">
        <v>38</v>
      </c>
      <c r="F114" s="113" t="s">
        <v>299</v>
      </c>
      <c r="G114" s="137"/>
      <c r="H114" s="142" t="s">
        <v>387</v>
      </c>
      <c r="I114" s="142" t="s">
        <v>388</v>
      </c>
      <c r="J114" s="114">
        <v>310</v>
      </c>
      <c r="K114" s="165">
        <f t="shared" si="11"/>
        <v>380</v>
      </c>
    </row>
    <row r="115" spans="1:11">
      <c r="B115" s="99" t="s">
        <v>154</v>
      </c>
      <c r="C115" s="106" t="s">
        <v>155</v>
      </c>
      <c r="D115" s="100" t="s">
        <v>248</v>
      </c>
      <c r="E115" s="103" t="s">
        <v>49</v>
      </c>
      <c r="F115" s="113" t="s">
        <v>300</v>
      </c>
      <c r="G115" s="137"/>
      <c r="H115" s="142" t="s">
        <v>387</v>
      </c>
      <c r="I115" s="142" t="s">
        <v>388</v>
      </c>
      <c r="J115" s="114">
        <v>297</v>
      </c>
      <c r="K115" s="165">
        <f t="shared" si="11"/>
        <v>364.7</v>
      </c>
    </row>
    <row r="116" spans="1:11">
      <c r="B116" s="99" t="s">
        <v>154</v>
      </c>
      <c r="C116" s="106" t="s">
        <v>155</v>
      </c>
      <c r="D116" s="100" t="s">
        <v>248</v>
      </c>
      <c r="E116" s="103" t="s">
        <v>50</v>
      </c>
      <c r="F116" s="113" t="s">
        <v>301</v>
      </c>
      <c r="G116" s="137"/>
      <c r="H116" s="142" t="s">
        <v>387</v>
      </c>
      <c r="I116" s="142" t="s">
        <v>388</v>
      </c>
      <c r="J116" s="114">
        <v>184</v>
      </c>
      <c r="K116" s="165">
        <f t="shared" si="11"/>
        <v>229.4</v>
      </c>
    </row>
    <row r="117" spans="1:11">
      <c r="B117" s="99" t="s">
        <v>154</v>
      </c>
      <c r="C117" s="106" t="s">
        <v>155</v>
      </c>
      <c r="D117" s="100" t="s">
        <v>248</v>
      </c>
      <c r="E117" s="103" t="s">
        <v>51</v>
      </c>
      <c r="F117" s="113" t="s">
        <v>302</v>
      </c>
      <c r="G117" s="137"/>
      <c r="H117" s="142" t="s">
        <v>387</v>
      </c>
      <c r="I117" s="142" t="s">
        <v>388</v>
      </c>
      <c r="J117" s="114">
        <v>114</v>
      </c>
      <c r="K117" s="165">
        <f t="shared" si="11"/>
        <v>145.4</v>
      </c>
    </row>
    <row r="118" spans="1:11">
      <c r="B118" s="99" t="s">
        <v>154</v>
      </c>
      <c r="C118" s="106" t="s">
        <v>155</v>
      </c>
      <c r="D118" s="100" t="s">
        <v>248</v>
      </c>
      <c r="E118" s="103" t="s">
        <v>52</v>
      </c>
      <c r="F118" s="113" t="s">
        <v>303</v>
      </c>
      <c r="G118" s="137"/>
      <c r="H118" s="142" t="s">
        <v>387</v>
      </c>
      <c r="I118" s="142" t="s">
        <v>388</v>
      </c>
      <c r="J118" s="114">
        <v>84</v>
      </c>
      <c r="K118" s="165">
        <f t="shared" si="11"/>
        <v>109.4</v>
      </c>
    </row>
    <row r="119" spans="1:11">
      <c r="K119" s="166">
        <f>SUM(K111:K118)</f>
        <v>1764.4000000000003</v>
      </c>
    </row>
    <row r="120" spans="1:11">
      <c r="B120" s="99"/>
      <c r="C120" s="110" t="s">
        <v>54</v>
      </c>
      <c r="D120" s="109" t="s">
        <v>43</v>
      </c>
      <c r="E120" s="110" t="s">
        <v>44</v>
      </c>
      <c r="F120" s="159" t="s">
        <v>56</v>
      </c>
      <c r="G120" s="160"/>
      <c r="H120" s="109" t="s">
        <v>45</v>
      </c>
      <c r="I120" s="109" t="s">
        <v>46</v>
      </c>
      <c r="J120" s="136" t="s">
        <v>304</v>
      </c>
      <c r="K120" s="109" t="s">
        <v>55</v>
      </c>
    </row>
    <row r="121" spans="1:11">
      <c r="A121" s="144">
        <v>13</v>
      </c>
      <c r="B121" s="99" t="s">
        <v>161</v>
      </c>
      <c r="C121" s="106" t="s">
        <v>162</v>
      </c>
      <c r="D121" s="100" t="s">
        <v>305</v>
      </c>
      <c r="E121" s="103" t="s">
        <v>82</v>
      </c>
      <c r="F121" s="112" t="s">
        <v>306</v>
      </c>
      <c r="G121" s="137"/>
      <c r="H121" s="138" t="s">
        <v>314</v>
      </c>
      <c r="I121" s="138" t="s">
        <v>315</v>
      </c>
      <c r="J121" s="114">
        <v>76</v>
      </c>
      <c r="K121" s="165">
        <f t="shared" ref="K121:K128" si="12">ROUNDUP(J121*1.1,0)+(J121/40)*4+8</f>
        <v>99.6</v>
      </c>
    </row>
    <row r="122" spans="1:11">
      <c r="B122" s="99" t="s">
        <v>161</v>
      </c>
      <c r="C122" s="106" t="s">
        <v>162</v>
      </c>
      <c r="D122" s="100" t="s">
        <v>305</v>
      </c>
      <c r="E122" s="103" t="s">
        <v>47</v>
      </c>
      <c r="F122" s="113" t="s">
        <v>307</v>
      </c>
      <c r="G122" s="137"/>
      <c r="H122" s="138" t="s">
        <v>314</v>
      </c>
      <c r="I122" s="138" t="s">
        <v>315</v>
      </c>
      <c r="J122" s="114">
        <v>127</v>
      </c>
      <c r="K122" s="165">
        <f t="shared" si="12"/>
        <v>160.69999999999999</v>
      </c>
    </row>
    <row r="123" spans="1:11">
      <c r="B123" s="99" t="s">
        <v>161</v>
      </c>
      <c r="C123" s="106" t="s">
        <v>162</v>
      </c>
      <c r="D123" s="100" t="s">
        <v>305</v>
      </c>
      <c r="E123" s="103" t="s">
        <v>48</v>
      </c>
      <c r="F123" s="113" t="s">
        <v>308</v>
      </c>
      <c r="G123" s="137"/>
      <c r="H123" s="138" t="s">
        <v>314</v>
      </c>
      <c r="I123" s="138" t="s">
        <v>315</v>
      </c>
      <c r="J123" s="114">
        <v>228</v>
      </c>
      <c r="K123" s="165">
        <f t="shared" si="12"/>
        <v>281.8</v>
      </c>
    </row>
    <row r="124" spans="1:11">
      <c r="B124" s="99" t="s">
        <v>161</v>
      </c>
      <c r="C124" s="106" t="s">
        <v>162</v>
      </c>
      <c r="D124" s="100" t="s">
        <v>305</v>
      </c>
      <c r="E124" s="103" t="s">
        <v>38</v>
      </c>
      <c r="F124" s="113" t="s">
        <v>309</v>
      </c>
      <c r="G124" s="137"/>
      <c r="H124" s="138" t="s">
        <v>314</v>
      </c>
      <c r="I124" s="138" t="s">
        <v>315</v>
      </c>
      <c r="J124" s="114">
        <v>291</v>
      </c>
      <c r="K124" s="165">
        <f t="shared" si="12"/>
        <v>358.1</v>
      </c>
    </row>
    <row r="125" spans="1:11">
      <c r="B125" s="99" t="s">
        <v>161</v>
      </c>
      <c r="C125" s="106" t="s">
        <v>162</v>
      </c>
      <c r="D125" s="100" t="s">
        <v>305</v>
      </c>
      <c r="E125" s="103" t="s">
        <v>49</v>
      </c>
      <c r="F125" s="113" t="s">
        <v>310</v>
      </c>
      <c r="G125" s="137"/>
      <c r="H125" s="138" t="s">
        <v>314</v>
      </c>
      <c r="I125" s="138" t="s">
        <v>315</v>
      </c>
      <c r="J125" s="114">
        <v>278</v>
      </c>
      <c r="K125" s="165">
        <f t="shared" si="12"/>
        <v>341.8</v>
      </c>
    </row>
    <row r="126" spans="1:11">
      <c r="B126" s="99" t="s">
        <v>161</v>
      </c>
      <c r="C126" s="106" t="s">
        <v>162</v>
      </c>
      <c r="D126" s="100" t="s">
        <v>305</v>
      </c>
      <c r="E126" s="103" t="s">
        <v>50</v>
      </c>
      <c r="F126" s="113" t="s">
        <v>311</v>
      </c>
      <c r="G126" s="137"/>
      <c r="H126" s="138" t="s">
        <v>314</v>
      </c>
      <c r="I126" s="138" t="s">
        <v>315</v>
      </c>
      <c r="J126" s="114">
        <v>151</v>
      </c>
      <c r="K126" s="165">
        <f t="shared" si="12"/>
        <v>190.1</v>
      </c>
    </row>
    <row r="127" spans="1:11">
      <c r="B127" s="99" t="s">
        <v>161</v>
      </c>
      <c r="C127" s="106" t="s">
        <v>162</v>
      </c>
      <c r="D127" s="100" t="s">
        <v>305</v>
      </c>
      <c r="E127" s="103" t="s">
        <v>51</v>
      </c>
      <c r="F127" s="113" t="s">
        <v>312</v>
      </c>
      <c r="G127" s="137"/>
      <c r="H127" s="138" t="s">
        <v>314</v>
      </c>
      <c r="I127" s="138" t="s">
        <v>315</v>
      </c>
      <c r="J127" s="114">
        <v>76</v>
      </c>
      <c r="K127" s="165">
        <f t="shared" si="12"/>
        <v>99.6</v>
      </c>
    </row>
    <row r="128" spans="1:11">
      <c r="B128" s="99" t="s">
        <v>161</v>
      </c>
      <c r="C128" s="106" t="s">
        <v>162</v>
      </c>
      <c r="D128" s="100" t="s">
        <v>305</v>
      </c>
      <c r="E128" s="103" t="s">
        <v>52</v>
      </c>
      <c r="F128" s="113" t="s">
        <v>313</v>
      </c>
      <c r="G128" s="137"/>
      <c r="H128" s="138" t="s">
        <v>314</v>
      </c>
      <c r="I128" s="138" t="s">
        <v>315</v>
      </c>
      <c r="J128" s="114">
        <v>38</v>
      </c>
      <c r="K128" s="165">
        <f t="shared" si="12"/>
        <v>53.8</v>
      </c>
    </row>
    <row r="129" spans="1:11">
      <c r="K129" s="166">
        <f>SUM(K121:K128)</f>
        <v>1585.4999999999998</v>
      </c>
    </row>
    <row r="130" spans="1:11">
      <c r="B130" s="99"/>
      <c r="C130" s="110" t="s">
        <v>54</v>
      </c>
      <c r="D130" s="109" t="s">
        <v>43</v>
      </c>
      <c r="E130" s="110" t="s">
        <v>44</v>
      </c>
      <c r="F130" s="159" t="s">
        <v>56</v>
      </c>
      <c r="G130" s="160"/>
      <c r="H130" s="109" t="s">
        <v>45</v>
      </c>
      <c r="I130" s="109" t="s">
        <v>46</v>
      </c>
      <c r="J130" s="136" t="s">
        <v>316</v>
      </c>
      <c r="K130" s="109" t="s">
        <v>55</v>
      </c>
    </row>
    <row r="131" spans="1:11">
      <c r="A131" s="144">
        <v>14</v>
      </c>
      <c r="B131" s="99" t="s">
        <v>161</v>
      </c>
      <c r="C131" s="106" t="s">
        <v>162</v>
      </c>
      <c r="D131" s="100" t="s">
        <v>317</v>
      </c>
      <c r="E131" s="103" t="s">
        <v>82</v>
      </c>
      <c r="F131" s="112" t="s">
        <v>318</v>
      </c>
      <c r="G131" s="137"/>
      <c r="H131" s="138" t="s">
        <v>314</v>
      </c>
      <c r="I131" s="138" t="s">
        <v>315</v>
      </c>
      <c r="J131" s="114">
        <v>33</v>
      </c>
      <c r="K131" s="165">
        <f t="shared" ref="K131:K138" si="13">ROUNDUP(J131*1.1,0)+(J131/40)*4+8</f>
        <v>48.3</v>
      </c>
    </row>
    <row r="132" spans="1:11">
      <c r="B132" s="99" t="s">
        <v>161</v>
      </c>
      <c r="C132" s="106" t="s">
        <v>162</v>
      </c>
      <c r="D132" s="100" t="s">
        <v>317</v>
      </c>
      <c r="E132" s="103" t="s">
        <v>47</v>
      </c>
      <c r="F132" s="113" t="s">
        <v>319</v>
      </c>
      <c r="G132" s="137"/>
      <c r="H132" s="138" t="s">
        <v>314</v>
      </c>
      <c r="I132" s="138" t="s">
        <v>315</v>
      </c>
      <c r="J132" s="114">
        <v>99</v>
      </c>
      <c r="K132" s="165">
        <f t="shared" si="13"/>
        <v>126.9</v>
      </c>
    </row>
    <row r="133" spans="1:11">
      <c r="B133" s="99" t="s">
        <v>161</v>
      </c>
      <c r="C133" s="106" t="s">
        <v>162</v>
      </c>
      <c r="D133" s="100" t="s">
        <v>317</v>
      </c>
      <c r="E133" s="103" t="s">
        <v>48</v>
      </c>
      <c r="F133" s="113" t="s">
        <v>320</v>
      </c>
      <c r="G133" s="137"/>
      <c r="H133" s="138" t="s">
        <v>314</v>
      </c>
      <c r="I133" s="138" t="s">
        <v>315</v>
      </c>
      <c r="J133" s="114">
        <v>173</v>
      </c>
      <c r="K133" s="165">
        <f t="shared" si="13"/>
        <v>216.3</v>
      </c>
    </row>
    <row r="134" spans="1:11">
      <c r="B134" s="99" t="s">
        <v>161</v>
      </c>
      <c r="C134" s="106" t="s">
        <v>162</v>
      </c>
      <c r="D134" s="100" t="s">
        <v>317</v>
      </c>
      <c r="E134" s="103" t="s">
        <v>38</v>
      </c>
      <c r="F134" s="113" t="s">
        <v>321</v>
      </c>
      <c r="G134" s="137"/>
      <c r="H134" s="138" t="s">
        <v>314</v>
      </c>
      <c r="I134" s="138" t="s">
        <v>315</v>
      </c>
      <c r="J134" s="114">
        <v>181</v>
      </c>
      <c r="K134" s="165">
        <f t="shared" si="13"/>
        <v>226.1</v>
      </c>
    </row>
    <row r="135" spans="1:11">
      <c r="B135" s="99" t="s">
        <v>161</v>
      </c>
      <c r="C135" s="106" t="s">
        <v>162</v>
      </c>
      <c r="D135" s="100" t="s">
        <v>317</v>
      </c>
      <c r="E135" s="103" t="s">
        <v>49</v>
      </c>
      <c r="F135" s="113" t="s">
        <v>322</v>
      </c>
      <c r="G135" s="137"/>
      <c r="H135" s="138" t="s">
        <v>314</v>
      </c>
      <c r="I135" s="138" t="s">
        <v>315</v>
      </c>
      <c r="J135" s="114">
        <v>165</v>
      </c>
      <c r="K135" s="165">
        <f t="shared" si="13"/>
        <v>206.5</v>
      </c>
    </row>
    <row r="136" spans="1:11">
      <c r="B136" s="99" t="s">
        <v>161</v>
      </c>
      <c r="C136" s="106" t="s">
        <v>162</v>
      </c>
      <c r="D136" s="100" t="s">
        <v>317</v>
      </c>
      <c r="E136" s="103" t="s">
        <v>50</v>
      </c>
      <c r="F136" s="113" t="s">
        <v>323</v>
      </c>
      <c r="G136" s="137"/>
      <c r="H136" s="138" t="s">
        <v>314</v>
      </c>
      <c r="I136" s="138" t="s">
        <v>315</v>
      </c>
      <c r="J136" s="114">
        <v>98</v>
      </c>
      <c r="K136" s="165">
        <f t="shared" si="13"/>
        <v>125.8</v>
      </c>
    </row>
    <row r="137" spans="1:11">
      <c r="B137" s="99" t="s">
        <v>161</v>
      </c>
      <c r="C137" s="106" t="s">
        <v>162</v>
      </c>
      <c r="D137" s="100" t="s">
        <v>317</v>
      </c>
      <c r="E137" s="103" t="s">
        <v>51</v>
      </c>
      <c r="F137" s="113" t="s">
        <v>324</v>
      </c>
      <c r="G137" s="137"/>
      <c r="H137" s="138" t="s">
        <v>314</v>
      </c>
      <c r="I137" s="138" t="s">
        <v>315</v>
      </c>
      <c r="J137" s="114">
        <v>41</v>
      </c>
      <c r="K137" s="165">
        <f t="shared" si="13"/>
        <v>58.1</v>
      </c>
    </row>
    <row r="138" spans="1:11">
      <c r="B138" s="99" t="s">
        <v>161</v>
      </c>
      <c r="C138" s="106" t="s">
        <v>162</v>
      </c>
      <c r="D138" s="100" t="s">
        <v>317</v>
      </c>
      <c r="E138" s="103" t="s">
        <v>52</v>
      </c>
      <c r="F138" s="113" t="s">
        <v>325</v>
      </c>
      <c r="G138" s="137"/>
      <c r="H138" s="138" t="s">
        <v>314</v>
      </c>
      <c r="I138" s="138" t="s">
        <v>315</v>
      </c>
      <c r="J138" s="114">
        <v>33</v>
      </c>
      <c r="K138" s="165">
        <f t="shared" si="13"/>
        <v>48.3</v>
      </c>
    </row>
    <row r="139" spans="1:11">
      <c r="K139" s="166">
        <f>SUM(K131:K138)</f>
        <v>1056.3</v>
      </c>
    </row>
    <row r="140" spans="1:11">
      <c r="B140" s="99"/>
      <c r="C140" s="110" t="s">
        <v>54</v>
      </c>
      <c r="D140" s="109" t="s">
        <v>43</v>
      </c>
      <c r="E140" s="110" t="s">
        <v>44</v>
      </c>
      <c r="F140" s="159" t="s">
        <v>56</v>
      </c>
      <c r="G140" s="160"/>
      <c r="H140" s="109" t="s">
        <v>45</v>
      </c>
      <c r="I140" s="109" t="s">
        <v>46</v>
      </c>
      <c r="J140" s="136" t="s">
        <v>326</v>
      </c>
      <c r="K140" s="109" t="s">
        <v>55</v>
      </c>
    </row>
    <row r="141" spans="1:11">
      <c r="A141" s="144">
        <v>15</v>
      </c>
      <c r="B141" s="99" t="s">
        <v>174</v>
      </c>
      <c r="C141" s="106" t="s">
        <v>175</v>
      </c>
      <c r="D141" s="100" t="s">
        <v>258</v>
      </c>
      <c r="E141" s="103" t="s">
        <v>47</v>
      </c>
      <c r="F141" s="112" t="s">
        <v>327</v>
      </c>
      <c r="G141" s="137"/>
      <c r="H141" s="138" t="s">
        <v>334</v>
      </c>
      <c r="I141" s="138" t="s">
        <v>335</v>
      </c>
      <c r="J141" s="114">
        <v>22</v>
      </c>
      <c r="K141" s="165">
        <f t="shared" ref="K141:K147" si="14">ROUNDUP(J141*1.1,0)+(J141/40)*4+8</f>
        <v>35.200000000000003</v>
      </c>
    </row>
    <row r="142" spans="1:11">
      <c r="B142" s="99" t="s">
        <v>174</v>
      </c>
      <c r="C142" s="106" t="s">
        <v>175</v>
      </c>
      <c r="D142" s="100" t="s">
        <v>258</v>
      </c>
      <c r="E142" s="103" t="s">
        <v>48</v>
      </c>
      <c r="F142" s="113" t="s">
        <v>328</v>
      </c>
      <c r="G142" s="137"/>
      <c r="H142" s="138" t="s">
        <v>334</v>
      </c>
      <c r="I142" s="138" t="s">
        <v>335</v>
      </c>
      <c r="J142" s="114">
        <v>111</v>
      </c>
      <c r="K142" s="165">
        <f t="shared" si="14"/>
        <v>142.1</v>
      </c>
    </row>
    <row r="143" spans="1:11">
      <c r="B143" s="99" t="s">
        <v>174</v>
      </c>
      <c r="C143" s="106" t="s">
        <v>175</v>
      </c>
      <c r="D143" s="100" t="s">
        <v>258</v>
      </c>
      <c r="E143" s="103" t="s">
        <v>38</v>
      </c>
      <c r="F143" s="113" t="s">
        <v>329</v>
      </c>
      <c r="G143" s="137"/>
      <c r="H143" s="138" t="s">
        <v>334</v>
      </c>
      <c r="I143" s="138" t="s">
        <v>335</v>
      </c>
      <c r="J143" s="114">
        <v>205</v>
      </c>
      <c r="K143" s="165">
        <f t="shared" si="14"/>
        <v>254.5</v>
      </c>
    </row>
    <row r="144" spans="1:11">
      <c r="B144" s="99" t="s">
        <v>174</v>
      </c>
      <c r="C144" s="106" t="s">
        <v>175</v>
      </c>
      <c r="D144" s="100" t="s">
        <v>258</v>
      </c>
      <c r="E144" s="103" t="s">
        <v>49</v>
      </c>
      <c r="F144" s="113" t="s">
        <v>330</v>
      </c>
      <c r="G144" s="137"/>
      <c r="H144" s="138" t="s">
        <v>334</v>
      </c>
      <c r="I144" s="138" t="s">
        <v>335</v>
      </c>
      <c r="J144" s="114">
        <v>191</v>
      </c>
      <c r="K144" s="165">
        <f t="shared" si="14"/>
        <v>238.1</v>
      </c>
    </row>
    <row r="145" spans="1:11">
      <c r="B145" s="99" t="s">
        <v>174</v>
      </c>
      <c r="C145" s="106" t="s">
        <v>175</v>
      </c>
      <c r="D145" s="100" t="s">
        <v>258</v>
      </c>
      <c r="E145" s="103" t="s">
        <v>50</v>
      </c>
      <c r="F145" s="113" t="s">
        <v>331</v>
      </c>
      <c r="G145" s="137"/>
      <c r="H145" s="138" t="s">
        <v>334</v>
      </c>
      <c r="I145" s="138" t="s">
        <v>335</v>
      </c>
      <c r="J145" s="114">
        <v>125</v>
      </c>
      <c r="K145" s="165">
        <f t="shared" si="14"/>
        <v>158.5</v>
      </c>
    </row>
    <row r="146" spans="1:11">
      <c r="B146" s="99" t="s">
        <v>174</v>
      </c>
      <c r="C146" s="106" t="s">
        <v>175</v>
      </c>
      <c r="D146" s="100" t="s">
        <v>258</v>
      </c>
      <c r="E146" s="103" t="s">
        <v>51</v>
      </c>
      <c r="F146" s="113" t="s">
        <v>332</v>
      </c>
      <c r="G146" s="137"/>
      <c r="H146" s="138" t="s">
        <v>334</v>
      </c>
      <c r="I146" s="138" t="s">
        <v>335</v>
      </c>
      <c r="J146" s="114">
        <v>66</v>
      </c>
      <c r="K146" s="165">
        <f t="shared" si="14"/>
        <v>87.6</v>
      </c>
    </row>
    <row r="147" spans="1:11">
      <c r="B147" s="99" t="s">
        <v>174</v>
      </c>
      <c r="C147" s="106" t="s">
        <v>175</v>
      </c>
      <c r="D147" s="100" t="s">
        <v>258</v>
      </c>
      <c r="E147" s="103" t="s">
        <v>52</v>
      </c>
      <c r="F147" s="113" t="s">
        <v>333</v>
      </c>
      <c r="G147" s="137"/>
      <c r="H147" s="138" t="s">
        <v>334</v>
      </c>
      <c r="I147" s="138" t="s">
        <v>335</v>
      </c>
      <c r="J147" s="114">
        <v>15</v>
      </c>
      <c r="K147" s="165">
        <f t="shared" si="14"/>
        <v>26.5</v>
      </c>
    </row>
    <row r="148" spans="1:11">
      <c r="K148" s="166">
        <f>SUM(K141:K147)</f>
        <v>942.5</v>
      </c>
    </row>
    <row r="149" spans="1:11">
      <c r="B149" s="99"/>
      <c r="C149" s="110" t="s">
        <v>54</v>
      </c>
      <c r="D149" s="109" t="s">
        <v>43</v>
      </c>
      <c r="E149" s="110" t="s">
        <v>44</v>
      </c>
      <c r="F149" s="159" t="s">
        <v>56</v>
      </c>
      <c r="G149" s="160"/>
      <c r="H149" s="109" t="s">
        <v>45</v>
      </c>
      <c r="I149" s="109" t="s">
        <v>46</v>
      </c>
      <c r="J149" s="136" t="s">
        <v>336</v>
      </c>
      <c r="K149" s="109" t="s">
        <v>55</v>
      </c>
    </row>
    <row r="150" spans="1:11">
      <c r="A150" s="144">
        <v>16</v>
      </c>
      <c r="B150" s="99" t="s">
        <v>174</v>
      </c>
      <c r="C150" s="106" t="s">
        <v>175</v>
      </c>
      <c r="D150" s="100" t="s">
        <v>337</v>
      </c>
      <c r="E150" s="103" t="s">
        <v>47</v>
      </c>
      <c r="F150" s="112" t="s">
        <v>338</v>
      </c>
      <c r="G150" s="137"/>
      <c r="H150" s="138" t="s">
        <v>334</v>
      </c>
      <c r="I150" s="138" t="s">
        <v>335</v>
      </c>
      <c r="J150" s="114">
        <v>15</v>
      </c>
      <c r="K150" s="165">
        <f t="shared" ref="K150:K156" si="15">ROUNDUP(J150*1.1,0)+(J150/40)*4+8</f>
        <v>26.5</v>
      </c>
    </row>
    <row r="151" spans="1:11">
      <c r="B151" s="99" t="s">
        <v>174</v>
      </c>
      <c r="C151" s="106" t="s">
        <v>175</v>
      </c>
      <c r="D151" s="100" t="s">
        <v>337</v>
      </c>
      <c r="E151" s="103" t="s">
        <v>48</v>
      </c>
      <c r="F151" s="113" t="s">
        <v>339</v>
      </c>
      <c r="G151" s="137"/>
      <c r="H151" s="138" t="s">
        <v>334</v>
      </c>
      <c r="I151" s="138" t="s">
        <v>335</v>
      </c>
      <c r="J151" s="114">
        <v>76</v>
      </c>
      <c r="K151" s="165">
        <f t="shared" si="15"/>
        <v>99.6</v>
      </c>
    </row>
    <row r="152" spans="1:11">
      <c r="B152" s="99" t="s">
        <v>174</v>
      </c>
      <c r="C152" s="106" t="s">
        <v>175</v>
      </c>
      <c r="D152" s="100" t="s">
        <v>337</v>
      </c>
      <c r="E152" s="103" t="s">
        <v>38</v>
      </c>
      <c r="F152" s="113" t="s">
        <v>340</v>
      </c>
      <c r="G152" s="137"/>
      <c r="H152" s="138" t="s">
        <v>334</v>
      </c>
      <c r="I152" s="138" t="s">
        <v>335</v>
      </c>
      <c r="J152" s="114">
        <v>142</v>
      </c>
      <c r="K152" s="165">
        <f t="shared" si="15"/>
        <v>179.2</v>
      </c>
    </row>
    <row r="153" spans="1:11">
      <c r="B153" s="99" t="s">
        <v>174</v>
      </c>
      <c r="C153" s="106" t="s">
        <v>175</v>
      </c>
      <c r="D153" s="100" t="s">
        <v>337</v>
      </c>
      <c r="E153" s="103" t="s">
        <v>49</v>
      </c>
      <c r="F153" s="113" t="s">
        <v>341</v>
      </c>
      <c r="G153" s="137"/>
      <c r="H153" s="138" t="s">
        <v>334</v>
      </c>
      <c r="I153" s="138" t="s">
        <v>335</v>
      </c>
      <c r="J153" s="114">
        <v>135</v>
      </c>
      <c r="K153" s="165">
        <f t="shared" si="15"/>
        <v>170.5</v>
      </c>
    </row>
    <row r="154" spans="1:11">
      <c r="B154" s="99" t="s">
        <v>174</v>
      </c>
      <c r="C154" s="106" t="s">
        <v>175</v>
      </c>
      <c r="D154" s="100" t="s">
        <v>337</v>
      </c>
      <c r="E154" s="103" t="s">
        <v>50</v>
      </c>
      <c r="F154" s="113" t="s">
        <v>342</v>
      </c>
      <c r="G154" s="137"/>
      <c r="H154" s="138" t="s">
        <v>334</v>
      </c>
      <c r="I154" s="138" t="s">
        <v>335</v>
      </c>
      <c r="J154" s="114">
        <v>88</v>
      </c>
      <c r="K154" s="165">
        <f t="shared" si="15"/>
        <v>113.8</v>
      </c>
    </row>
    <row r="155" spans="1:11">
      <c r="B155" s="99" t="s">
        <v>174</v>
      </c>
      <c r="C155" s="106" t="s">
        <v>175</v>
      </c>
      <c r="D155" s="100" t="s">
        <v>337</v>
      </c>
      <c r="E155" s="103" t="s">
        <v>51</v>
      </c>
      <c r="F155" s="113" t="s">
        <v>343</v>
      </c>
      <c r="G155" s="137"/>
      <c r="H155" s="138" t="s">
        <v>334</v>
      </c>
      <c r="I155" s="138" t="s">
        <v>335</v>
      </c>
      <c r="J155" s="114">
        <v>46</v>
      </c>
      <c r="K155" s="165">
        <f t="shared" si="15"/>
        <v>63.6</v>
      </c>
    </row>
    <row r="156" spans="1:11">
      <c r="B156" s="99" t="s">
        <v>174</v>
      </c>
      <c r="C156" s="106" t="s">
        <v>175</v>
      </c>
      <c r="D156" s="100" t="s">
        <v>337</v>
      </c>
      <c r="E156" s="103" t="s">
        <v>52</v>
      </c>
      <c r="F156" s="113" t="s">
        <v>344</v>
      </c>
      <c r="G156" s="137"/>
      <c r="H156" s="138" t="s">
        <v>334</v>
      </c>
      <c r="I156" s="138" t="s">
        <v>335</v>
      </c>
      <c r="J156" s="114">
        <v>10</v>
      </c>
      <c r="K156" s="165">
        <f t="shared" si="15"/>
        <v>20</v>
      </c>
    </row>
    <row r="157" spans="1:11">
      <c r="K157" s="166">
        <f>SUM(K150:K156)</f>
        <v>673.19999999999993</v>
      </c>
    </row>
    <row r="158" spans="1:11">
      <c r="B158" s="99"/>
      <c r="C158" s="110" t="s">
        <v>54</v>
      </c>
      <c r="D158" s="109" t="s">
        <v>43</v>
      </c>
      <c r="E158" s="110" t="s">
        <v>44</v>
      </c>
      <c r="F158" s="159" t="s">
        <v>56</v>
      </c>
      <c r="G158" s="160"/>
      <c r="H158" s="109" t="s">
        <v>45</v>
      </c>
      <c r="I158" s="109" t="s">
        <v>46</v>
      </c>
      <c r="J158" s="136" t="s">
        <v>345</v>
      </c>
      <c r="K158" s="109" t="s">
        <v>55</v>
      </c>
    </row>
    <row r="159" spans="1:11">
      <c r="A159" s="144">
        <v>17</v>
      </c>
      <c r="B159" s="99" t="s">
        <v>185</v>
      </c>
      <c r="C159" s="106" t="s">
        <v>186</v>
      </c>
      <c r="D159" s="100" t="s">
        <v>258</v>
      </c>
      <c r="E159" s="103" t="s">
        <v>47</v>
      </c>
      <c r="F159" s="112" t="s">
        <v>346</v>
      </c>
      <c r="G159" s="137"/>
      <c r="H159" s="138" t="s">
        <v>314</v>
      </c>
      <c r="I159" s="138" t="s">
        <v>315</v>
      </c>
      <c r="J159" s="114">
        <v>6</v>
      </c>
      <c r="K159" s="100">
        <f>ROUNDUP(J159*1.1,0)+2</f>
        <v>9</v>
      </c>
    </row>
    <row r="160" spans="1:11">
      <c r="B160" s="99" t="s">
        <v>185</v>
      </c>
      <c r="C160" s="106" t="s">
        <v>186</v>
      </c>
      <c r="D160" s="100" t="s">
        <v>258</v>
      </c>
      <c r="E160" s="103" t="s">
        <v>48</v>
      </c>
      <c r="F160" s="113" t="s">
        <v>347</v>
      </c>
      <c r="G160" s="137"/>
      <c r="H160" s="138" t="s">
        <v>314</v>
      </c>
      <c r="I160" s="138" t="s">
        <v>315</v>
      </c>
      <c r="J160" s="114">
        <v>37</v>
      </c>
      <c r="K160" s="100">
        <f t="shared" ref="K160:K164" si="16">ROUNDUP(J160*1.1,0)</f>
        <v>41</v>
      </c>
    </row>
    <row r="161" spans="1:11">
      <c r="B161" s="99" t="s">
        <v>185</v>
      </c>
      <c r="C161" s="106" t="s">
        <v>186</v>
      </c>
      <c r="D161" s="100" t="s">
        <v>258</v>
      </c>
      <c r="E161" s="103" t="s">
        <v>38</v>
      </c>
      <c r="F161" s="113" t="s">
        <v>348</v>
      </c>
      <c r="G161" s="137"/>
      <c r="H161" s="138" t="s">
        <v>314</v>
      </c>
      <c r="I161" s="138" t="s">
        <v>315</v>
      </c>
      <c r="J161" s="114">
        <v>157</v>
      </c>
      <c r="K161" s="100">
        <f t="shared" si="16"/>
        <v>173</v>
      </c>
    </row>
    <row r="162" spans="1:11">
      <c r="B162" s="99" t="s">
        <v>185</v>
      </c>
      <c r="C162" s="106" t="s">
        <v>186</v>
      </c>
      <c r="D162" s="100" t="s">
        <v>258</v>
      </c>
      <c r="E162" s="103" t="s">
        <v>49</v>
      </c>
      <c r="F162" s="113" t="s">
        <v>349</v>
      </c>
      <c r="G162" s="137"/>
      <c r="H162" s="138" t="s">
        <v>314</v>
      </c>
      <c r="I162" s="138" t="s">
        <v>315</v>
      </c>
      <c r="J162" s="114">
        <v>175</v>
      </c>
      <c r="K162" s="100">
        <f t="shared" si="16"/>
        <v>193</v>
      </c>
    </row>
    <row r="163" spans="1:11">
      <c r="B163" s="99" t="s">
        <v>185</v>
      </c>
      <c r="C163" s="106" t="s">
        <v>186</v>
      </c>
      <c r="D163" s="100" t="s">
        <v>258</v>
      </c>
      <c r="E163" s="103" t="s">
        <v>50</v>
      </c>
      <c r="F163" s="113" t="s">
        <v>350</v>
      </c>
      <c r="G163" s="137"/>
      <c r="H163" s="138" t="s">
        <v>314</v>
      </c>
      <c r="I163" s="138" t="s">
        <v>315</v>
      </c>
      <c r="J163" s="114">
        <v>145</v>
      </c>
      <c r="K163" s="100">
        <f t="shared" si="16"/>
        <v>160</v>
      </c>
    </row>
    <row r="164" spans="1:11">
      <c r="B164" s="99" t="s">
        <v>185</v>
      </c>
      <c r="C164" s="106" t="s">
        <v>186</v>
      </c>
      <c r="D164" s="100" t="s">
        <v>258</v>
      </c>
      <c r="E164" s="103" t="s">
        <v>51</v>
      </c>
      <c r="F164" s="113" t="s">
        <v>351</v>
      </c>
      <c r="G164" s="137"/>
      <c r="H164" s="138" t="s">
        <v>314</v>
      </c>
      <c r="I164" s="138" t="s">
        <v>315</v>
      </c>
      <c r="J164" s="114">
        <v>54</v>
      </c>
      <c r="K164" s="100">
        <f t="shared" si="16"/>
        <v>60</v>
      </c>
    </row>
    <row r="165" spans="1:11">
      <c r="B165" s="99" t="s">
        <v>185</v>
      </c>
      <c r="C165" s="106" t="s">
        <v>186</v>
      </c>
      <c r="D165" s="100" t="s">
        <v>258</v>
      </c>
      <c r="E165" s="103" t="s">
        <v>52</v>
      </c>
      <c r="F165" s="113" t="s">
        <v>352</v>
      </c>
      <c r="G165" s="137"/>
      <c r="H165" s="138" t="s">
        <v>314</v>
      </c>
      <c r="I165" s="138" t="s">
        <v>315</v>
      </c>
      <c r="J165" s="114">
        <v>30</v>
      </c>
      <c r="K165" s="100">
        <f>ROUNDUP(J165*1.1,0)+3</f>
        <v>36</v>
      </c>
    </row>
    <row r="166" spans="1:11">
      <c r="K166" s="167">
        <f>SUM(K159:K165)</f>
        <v>672</v>
      </c>
    </row>
    <row r="167" spans="1:11">
      <c r="B167" s="99"/>
      <c r="C167" s="110" t="s">
        <v>54</v>
      </c>
      <c r="D167" s="109" t="s">
        <v>43</v>
      </c>
      <c r="E167" s="110" t="s">
        <v>44</v>
      </c>
      <c r="F167" s="159" t="s">
        <v>56</v>
      </c>
      <c r="G167" s="160"/>
      <c r="H167" s="109" t="s">
        <v>45</v>
      </c>
      <c r="I167" s="109" t="s">
        <v>46</v>
      </c>
      <c r="J167" s="136" t="s">
        <v>353</v>
      </c>
      <c r="K167" s="109" t="s">
        <v>55</v>
      </c>
    </row>
    <row r="168" spans="1:11">
      <c r="A168" s="144">
        <v>18</v>
      </c>
      <c r="B168" s="99" t="s">
        <v>185</v>
      </c>
      <c r="C168" s="106" t="s">
        <v>186</v>
      </c>
      <c r="D168" s="100" t="s">
        <v>248</v>
      </c>
      <c r="E168" s="103" t="s">
        <v>47</v>
      </c>
      <c r="F168" s="112" t="s">
        <v>354</v>
      </c>
      <c r="G168" s="137"/>
      <c r="H168" s="138" t="s">
        <v>314</v>
      </c>
      <c r="I168" s="138" t="s">
        <v>315</v>
      </c>
      <c r="J168" s="114">
        <v>10</v>
      </c>
      <c r="K168" s="100">
        <f t="shared" ref="K168:K174" si="17">ROUNDUP(J168*1.1,0)+3</f>
        <v>14</v>
      </c>
    </row>
    <row r="169" spans="1:11">
      <c r="B169" s="99" t="s">
        <v>185</v>
      </c>
      <c r="C169" s="106" t="s">
        <v>186</v>
      </c>
      <c r="D169" s="100" t="s">
        <v>248</v>
      </c>
      <c r="E169" s="103" t="s">
        <v>48</v>
      </c>
      <c r="F169" s="113" t="s">
        <v>355</v>
      </c>
      <c r="G169" s="137"/>
      <c r="H169" s="138" t="s">
        <v>314</v>
      </c>
      <c r="I169" s="138" t="s">
        <v>315</v>
      </c>
      <c r="J169" s="114">
        <v>63</v>
      </c>
      <c r="K169" s="100">
        <f t="shared" si="17"/>
        <v>73</v>
      </c>
    </row>
    <row r="170" spans="1:11">
      <c r="B170" s="99" t="s">
        <v>185</v>
      </c>
      <c r="C170" s="106" t="s">
        <v>186</v>
      </c>
      <c r="D170" s="100" t="s">
        <v>248</v>
      </c>
      <c r="E170" s="103" t="s">
        <v>38</v>
      </c>
      <c r="F170" s="113" t="s">
        <v>356</v>
      </c>
      <c r="G170" s="137"/>
      <c r="H170" s="138" t="s">
        <v>314</v>
      </c>
      <c r="I170" s="138" t="s">
        <v>315</v>
      </c>
      <c r="J170" s="114">
        <v>271</v>
      </c>
      <c r="K170" s="100">
        <f t="shared" si="17"/>
        <v>302</v>
      </c>
    </row>
    <row r="171" spans="1:11">
      <c r="B171" s="99" t="s">
        <v>185</v>
      </c>
      <c r="C171" s="106" t="s">
        <v>186</v>
      </c>
      <c r="D171" s="100" t="s">
        <v>248</v>
      </c>
      <c r="E171" s="103" t="s">
        <v>49</v>
      </c>
      <c r="F171" s="113" t="s">
        <v>357</v>
      </c>
      <c r="G171" s="137"/>
      <c r="H171" s="138" t="s">
        <v>314</v>
      </c>
      <c r="I171" s="138" t="s">
        <v>315</v>
      </c>
      <c r="J171" s="114">
        <v>302</v>
      </c>
      <c r="K171" s="100">
        <f t="shared" si="17"/>
        <v>336</v>
      </c>
    </row>
    <row r="172" spans="1:11">
      <c r="B172" s="99" t="s">
        <v>185</v>
      </c>
      <c r="C172" s="106" t="s">
        <v>186</v>
      </c>
      <c r="D172" s="100" t="s">
        <v>248</v>
      </c>
      <c r="E172" s="103" t="s">
        <v>50</v>
      </c>
      <c r="F172" s="113" t="s">
        <v>358</v>
      </c>
      <c r="G172" s="137"/>
      <c r="H172" s="138" t="s">
        <v>314</v>
      </c>
      <c r="I172" s="138" t="s">
        <v>315</v>
      </c>
      <c r="J172" s="114">
        <v>249</v>
      </c>
      <c r="K172" s="100">
        <f t="shared" si="17"/>
        <v>277</v>
      </c>
    </row>
    <row r="173" spans="1:11">
      <c r="B173" s="99" t="s">
        <v>185</v>
      </c>
      <c r="C173" s="106" t="s">
        <v>186</v>
      </c>
      <c r="D173" s="100" t="s">
        <v>248</v>
      </c>
      <c r="E173" s="103" t="s">
        <v>51</v>
      </c>
      <c r="F173" s="113" t="s">
        <v>359</v>
      </c>
      <c r="G173" s="137"/>
      <c r="H173" s="138" t="s">
        <v>314</v>
      </c>
      <c r="I173" s="138" t="s">
        <v>315</v>
      </c>
      <c r="J173" s="114">
        <v>94</v>
      </c>
      <c r="K173" s="100">
        <f t="shared" si="17"/>
        <v>107</v>
      </c>
    </row>
    <row r="174" spans="1:11">
      <c r="B174" s="99" t="s">
        <v>185</v>
      </c>
      <c r="C174" s="106" t="s">
        <v>186</v>
      </c>
      <c r="D174" s="100" t="s">
        <v>248</v>
      </c>
      <c r="E174" s="103" t="s">
        <v>52</v>
      </c>
      <c r="F174" s="113" t="s">
        <v>360</v>
      </c>
      <c r="G174" s="137"/>
      <c r="H174" s="138" t="s">
        <v>314</v>
      </c>
      <c r="I174" s="138" t="s">
        <v>315</v>
      </c>
      <c r="J174" s="114">
        <v>52</v>
      </c>
      <c r="K174" s="100">
        <f t="shared" si="17"/>
        <v>61</v>
      </c>
    </row>
    <row r="175" spans="1:11">
      <c r="K175" s="167">
        <f>SUM(K168:K174)</f>
        <v>1170</v>
      </c>
    </row>
    <row r="176" spans="1:11">
      <c r="B176" s="99"/>
      <c r="C176" s="110" t="s">
        <v>54</v>
      </c>
      <c r="D176" s="109" t="s">
        <v>43</v>
      </c>
      <c r="E176" s="110" t="s">
        <v>44</v>
      </c>
      <c r="F176" s="159" t="s">
        <v>56</v>
      </c>
      <c r="G176" s="160"/>
      <c r="H176" s="109" t="s">
        <v>45</v>
      </c>
      <c r="I176" s="109" t="s">
        <v>46</v>
      </c>
      <c r="J176" s="136" t="s">
        <v>361</v>
      </c>
      <c r="K176" s="109" t="s">
        <v>55</v>
      </c>
    </row>
    <row r="177" spans="1:11">
      <c r="A177" s="144">
        <v>19</v>
      </c>
      <c r="B177" s="99" t="s">
        <v>194</v>
      </c>
      <c r="C177" s="106" t="s">
        <v>195</v>
      </c>
      <c r="D177" s="100" t="s">
        <v>337</v>
      </c>
      <c r="E177" s="103" t="s">
        <v>82</v>
      </c>
      <c r="F177" s="112" t="s">
        <v>362</v>
      </c>
      <c r="G177" s="137"/>
      <c r="H177" s="138" t="s">
        <v>228</v>
      </c>
      <c r="I177" s="138" t="s">
        <v>229</v>
      </c>
      <c r="J177" s="114">
        <v>146</v>
      </c>
      <c r="K177" s="100">
        <f t="shared" ref="K177:K184" si="18">ROUNDUP(J177*1.1,0)+3</f>
        <v>164</v>
      </c>
    </row>
    <row r="178" spans="1:11">
      <c r="B178" s="99" t="s">
        <v>194</v>
      </c>
      <c r="C178" s="106" t="s">
        <v>195</v>
      </c>
      <c r="D178" s="100" t="s">
        <v>337</v>
      </c>
      <c r="E178" s="103" t="s">
        <v>47</v>
      </c>
      <c r="F178" s="113" t="s">
        <v>363</v>
      </c>
      <c r="G178" s="137"/>
      <c r="H178" s="138" t="s">
        <v>228</v>
      </c>
      <c r="I178" s="138" t="s">
        <v>229</v>
      </c>
      <c r="J178" s="114">
        <v>245</v>
      </c>
      <c r="K178" s="100">
        <f t="shared" si="18"/>
        <v>273</v>
      </c>
    </row>
    <row r="179" spans="1:11">
      <c r="B179" s="99" t="s">
        <v>194</v>
      </c>
      <c r="C179" s="106" t="s">
        <v>195</v>
      </c>
      <c r="D179" s="100" t="s">
        <v>337</v>
      </c>
      <c r="E179" s="103" t="s">
        <v>48</v>
      </c>
      <c r="F179" s="113" t="s">
        <v>364</v>
      </c>
      <c r="G179" s="137"/>
      <c r="H179" s="138" t="s">
        <v>228</v>
      </c>
      <c r="I179" s="138" t="s">
        <v>229</v>
      </c>
      <c r="J179" s="114">
        <v>441</v>
      </c>
      <c r="K179" s="100">
        <f t="shared" si="18"/>
        <v>489</v>
      </c>
    </row>
    <row r="180" spans="1:11">
      <c r="B180" s="99" t="s">
        <v>194</v>
      </c>
      <c r="C180" s="106" t="s">
        <v>195</v>
      </c>
      <c r="D180" s="100" t="s">
        <v>337</v>
      </c>
      <c r="E180" s="103" t="s">
        <v>38</v>
      </c>
      <c r="F180" s="113" t="s">
        <v>365</v>
      </c>
      <c r="G180" s="137"/>
      <c r="H180" s="138" t="s">
        <v>228</v>
      </c>
      <c r="I180" s="138" t="s">
        <v>229</v>
      </c>
      <c r="J180" s="114">
        <v>563</v>
      </c>
      <c r="K180" s="100">
        <f t="shared" si="18"/>
        <v>623</v>
      </c>
    </row>
    <row r="181" spans="1:11">
      <c r="B181" s="99" t="s">
        <v>194</v>
      </c>
      <c r="C181" s="106" t="s">
        <v>195</v>
      </c>
      <c r="D181" s="100" t="s">
        <v>337</v>
      </c>
      <c r="E181" s="103" t="s">
        <v>49</v>
      </c>
      <c r="F181" s="113" t="s">
        <v>366</v>
      </c>
      <c r="G181" s="137"/>
      <c r="H181" s="138" t="s">
        <v>228</v>
      </c>
      <c r="I181" s="138" t="s">
        <v>229</v>
      </c>
      <c r="J181" s="114">
        <v>537</v>
      </c>
      <c r="K181" s="100">
        <f t="shared" si="18"/>
        <v>594</v>
      </c>
    </row>
    <row r="182" spans="1:11">
      <c r="B182" s="99" t="s">
        <v>194</v>
      </c>
      <c r="C182" s="106" t="s">
        <v>195</v>
      </c>
      <c r="D182" s="100" t="s">
        <v>337</v>
      </c>
      <c r="E182" s="103" t="s">
        <v>50</v>
      </c>
      <c r="F182" s="113" t="s">
        <v>367</v>
      </c>
      <c r="G182" s="137"/>
      <c r="H182" s="138" t="s">
        <v>228</v>
      </c>
      <c r="I182" s="138" t="s">
        <v>229</v>
      </c>
      <c r="J182" s="114">
        <v>292</v>
      </c>
      <c r="K182" s="100">
        <f t="shared" si="18"/>
        <v>325</v>
      </c>
    </row>
    <row r="183" spans="1:11">
      <c r="B183" s="99" t="s">
        <v>194</v>
      </c>
      <c r="C183" s="106" t="s">
        <v>195</v>
      </c>
      <c r="D183" s="100" t="s">
        <v>337</v>
      </c>
      <c r="E183" s="103" t="s">
        <v>51</v>
      </c>
      <c r="F183" s="113" t="s">
        <v>368</v>
      </c>
      <c r="G183" s="137"/>
      <c r="H183" s="138" t="s">
        <v>228</v>
      </c>
      <c r="I183" s="138" t="s">
        <v>229</v>
      </c>
      <c r="J183" s="114">
        <v>146</v>
      </c>
      <c r="K183" s="100">
        <f t="shared" si="18"/>
        <v>164</v>
      </c>
    </row>
    <row r="184" spans="1:11">
      <c r="B184" s="99" t="s">
        <v>194</v>
      </c>
      <c r="C184" s="106" t="s">
        <v>195</v>
      </c>
      <c r="D184" s="100" t="s">
        <v>337</v>
      </c>
      <c r="E184" s="103" t="s">
        <v>52</v>
      </c>
      <c r="F184" s="113" t="s">
        <v>369</v>
      </c>
      <c r="G184" s="137"/>
      <c r="H184" s="138" t="s">
        <v>228</v>
      </c>
      <c r="I184" s="138" t="s">
        <v>229</v>
      </c>
      <c r="J184" s="114">
        <v>74</v>
      </c>
      <c r="K184" s="100">
        <f t="shared" si="18"/>
        <v>85</v>
      </c>
    </row>
    <row r="185" spans="1:11">
      <c r="K185" s="167">
        <f>SUM(K177:K184)</f>
        <v>2717</v>
      </c>
    </row>
    <row r="186" spans="1:11">
      <c r="B186" s="99"/>
      <c r="C186" s="110" t="s">
        <v>54</v>
      </c>
      <c r="D186" s="109" t="s">
        <v>43</v>
      </c>
      <c r="E186" s="110" t="s">
        <v>44</v>
      </c>
      <c r="F186" s="159" t="s">
        <v>56</v>
      </c>
      <c r="G186" s="160"/>
      <c r="H186" s="109" t="s">
        <v>45</v>
      </c>
      <c r="I186" s="109" t="s">
        <v>46</v>
      </c>
      <c r="J186" s="136" t="s">
        <v>370</v>
      </c>
      <c r="K186" s="109" t="s">
        <v>55</v>
      </c>
    </row>
    <row r="187" spans="1:11">
      <c r="A187" s="144">
        <v>20</v>
      </c>
      <c r="B187" s="99" t="s">
        <v>194</v>
      </c>
      <c r="C187" s="106" t="s">
        <v>195</v>
      </c>
      <c r="D187" s="100" t="s">
        <v>258</v>
      </c>
      <c r="E187" s="103" t="s">
        <v>82</v>
      </c>
      <c r="F187" s="112" t="s">
        <v>371</v>
      </c>
      <c r="G187" s="137"/>
      <c r="H187" s="138" t="s">
        <v>228</v>
      </c>
      <c r="I187" s="138" t="s">
        <v>229</v>
      </c>
      <c r="J187" s="114">
        <v>96</v>
      </c>
      <c r="K187" s="100">
        <f t="shared" ref="K187:K194" si="19">ROUNDUP(J187*1.1,0)+3</f>
        <v>109</v>
      </c>
    </row>
    <row r="188" spans="1:11">
      <c r="B188" s="99" t="s">
        <v>194</v>
      </c>
      <c r="C188" s="106" t="s">
        <v>195</v>
      </c>
      <c r="D188" s="100" t="s">
        <v>258</v>
      </c>
      <c r="E188" s="103" t="s">
        <v>47</v>
      </c>
      <c r="F188" s="113" t="s">
        <v>372</v>
      </c>
      <c r="G188" s="137"/>
      <c r="H188" s="138" t="s">
        <v>228</v>
      </c>
      <c r="I188" s="138" t="s">
        <v>229</v>
      </c>
      <c r="J188" s="114">
        <v>162</v>
      </c>
      <c r="K188" s="100">
        <f t="shared" si="19"/>
        <v>182</v>
      </c>
    </row>
    <row r="189" spans="1:11">
      <c r="B189" s="99" t="s">
        <v>194</v>
      </c>
      <c r="C189" s="106" t="s">
        <v>195</v>
      </c>
      <c r="D189" s="100" t="s">
        <v>258</v>
      </c>
      <c r="E189" s="103" t="s">
        <v>48</v>
      </c>
      <c r="F189" s="113" t="s">
        <v>373</v>
      </c>
      <c r="G189" s="137"/>
      <c r="H189" s="138" t="s">
        <v>228</v>
      </c>
      <c r="I189" s="138" t="s">
        <v>229</v>
      </c>
      <c r="J189" s="114">
        <v>290</v>
      </c>
      <c r="K189" s="100">
        <f t="shared" si="19"/>
        <v>322</v>
      </c>
    </row>
    <row r="190" spans="1:11">
      <c r="B190" s="99" t="s">
        <v>194</v>
      </c>
      <c r="C190" s="106" t="s">
        <v>195</v>
      </c>
      <c r="D190" s="100" t="s">
        <v>258</v>
      </c>
      <c r="E190" s="103" t="s">
        <v>38</v>
      </c>
      <c r="F190" s="113" t="s">
        <v>374</v>
      </c>
      <c r="G190" s="137"/>
      <c r="H190" s="138" t="s">
        <v>228</v>
      </c>
      <c r="I190" s="138" t="s">
        <v>229</v>
      </c>
      <c r="J190" s="114">
        <v>371</v>
      </c>
      <c r="K190" s="100">
        <f t="shared" si="19"/>
        <v>412</v>
      </c>
    </row>
    <row r="191" spans="1:11">
      <c r="B191" s="99" t="s">
        <v>194</v>
      </c>
      <c r="C191" s="106" t="s">
        <v>195</v>
      </c>
      <c r="D191" s="100" t="s">
        <v>258</v>
      </c>
      <c r="E191" s="103" t="s">
        <v>49</v>
      </c>
      <c r="F191" s="113" t="s">
        <v>375</v>
      </c>
      <c r="G191" s="137"/>
      <c r="H191" s="138" t="s">
        <v>228</v>
      </c>
      <c r="I191" s="138" t="s">
        <v>229</v>
      </c>
      <c r="J191" s="114">
        <v>354</v>
      </c>
      <c r="K191" s="100">
        <f t="shared" si="19"/>
        <v>393</v>
      </c>
    </row>
    <row r="192" spans="1:11">
      <c r="B192" s="99" t="s">
        <v>194</v>
      </c>
      <c r="C192" s="106" t="s">
        <v>195</v>
      </c>
      <c r="D192" s="100" t="s">
        <v>258</v>
      </c>
      <c r="E192" s="103" t="s">
        <v>50</v>
      </c>
      <c r="F192" s="113" t="s">
        <v>376</v>
      </c>
      <c r="G192" s="137"/>
      <c r="H192" s="138" t="s">
        <v>228</v>
      </c>
      <c r="I192" s="138" t="s">
        <v>229</v>
      </c>
      <c r="J192" s="114">
        <v>193</v>
      </c>
      <c r="K192" s="100">
        <f t="shared" si="19"/>
        <v>216</v>
      </c>
    </row>
    <row r="193" spans="2:11">
      <c r="B193" s="99" t="s">
        <v>194</v>
      </c>
      <c r="C193" s="106" t="s">
        <v>195</v>
      </c>
      <c r="D193" s="100" t="s">
        <v>258</v>
      </c>
      <c r="E193" s="103" t="s">
        <v>51</v>
      </c>
      <c r="F193" s="113" t="s">
        <v>377</v>
      </c>
      <c r="G193" s="137"/>
      <c r="H193" s="138" t="s">
        <v>228</v>
      </c>
      <c r="I193" s="138" t="s">
        <v>229</v>
      </c>
      <c r="J193" s="114">
        <v>96</v>
      </c>
      <c r="K193" s="100">
        <f t="shared" si="19"/>
        <v>109</v>
      </c>
    </row>
    <row r="194" spans="2:11">
      <c r="B194" s="99" t="s">
        <v>194</v>
      </c>
      <c r="C194" s="106" t="s">
        <v>195</v>
      </c>
      <c r="D194" s="100" t="s">
        <v>258</v>
      </c>
      <c r="E194" s="103" t="s">
        <v>52</v>
      </c>
      <c r="F194" s="113" t="s">
        <v>378</v>
      </c>
      <c r="G194" s="137"/>
      <c r="H194" s="138" t="s">
        <v>228</v>
      </c>
      <c r="I194" s="138" t="s">
        <v>229</v>
      </c>
      <c r="J194" s="114">
        <v>49</v>
      </c>
      <c r="K194" s="100">
        <f t="shared" si="19"/>
        <v>57</v>
      </c>
    </row>
    <row r="195" spans="2:11">
      <c r="K195" s="167">
        <f>SUM(K187:K194)</f>
        <v>1800</v>
      </c>
    </row>
  </sheetData>
  <mergeCells count="35">
    <mergeCell ref="F100:G100"/>
    <mergeCell ref="F87:G87"/>
    <mergeCell ref="F88:G88"/>
    <mergeCell ref="F90:G90"/>
    <mergeCell ref="F83:G83"/>
    <mergeCell ref="F84:G84"/>
    <mergeCell ref="F85:G85"/>
    <mergeCell ref="F86:G86"/>
    <mergeCell ref="F70:G70"/>
    <mergeCell ref="F80:G80"/>
    <mergeCell ref="F81:G81"/>
    <mergeCell ref="F82:G82"/>
    <mergeCell ref="F50:G50"/>
    <mergeCell ref="F60:G60"/>
    <mergeCell ref="F51:G51"/>
    <mergeCell ref="F52:G52"/>
    <mergeCell ref="F53:G53"/>
    <mergeCell ref="F54:G54"/>
    <mergeCell ref="F55:G55"/>
    <mergeCell ref="F56:G56"/>
    <mergeCell ref="F57:G57"/>
    <mergeCell ref="F1:G1"/>
    <mergeCell ref="F9:G9"/>
    <mergeCell ref="F17:G17"/>
    <mergeCell ref="F28:G28"/>
    <mergeCell ref="F39:G39"/>
    <mergeCell ref="F158:G158"/>
    <mergeCell ref="F167:G167"/>
    <mergeCell ref="F176:G176"/>
    <mergeCell ref="F186:G186"/>
    <mergeCell ref="F110:G110"/>
    <mergeCell ref="F120:G120"/>
    <mergeCell ref="F130:G130"/>
    <mergeCell ref="F140:G140"/>
    <mergeCell ref="F149:G149"/>
  </mergeCells>
  <phoneticPr fontId="5" type="noConversion"/>
  <pageMargins left="0" right="0" top="0" bottom="0" header="0.3" footer="0.3"/>
  <pageSetup paperSize="9" scale="88" fitToHeight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142-C451-4DF8-B809-4B135E9F0AE1}">
  <sheetPr>
    <pageSetUpPr fitToPage="1"/>
  </sheetPr>
  <dimension ref="A1:S92"/>
  <sheetViews>
    <sheetView zoomScale="70" zoomScaleNormal="70" workbookViewId="0">
      <pane xSplit="6" ySplit="2" topLeftCell="H12" activePane="bottomRight" state="frozen"/>
      <selection pane="topRight" activeCell="D1" sqref="D1"/>
      <selection pane="bottomLeft" activeCell="A3" sqref="A3"/>
      <selection pane="bottomRight" activeCell="H27" sqref="H27"/>
    </sheetView>
  </sheetViews>
  <sheetFormatPr defaultRowHeight="14"/>
  <cols>
    <col min="1" max="1" width="3.6328125" style="129" bestFit="1" customWidth="1"/>
    <col min="2" max="2" width="10.1796875" style="123" hidden="1" customWidth="1"/>
    <col min="3" max="3" width="16.36328125" style="129" customWidth="1"/>
    <col min="4" max="4" width="12.90625" style="129" bestFit="1" customWidth="1"/>
    <col min="5" max="5" width="61.6328125" style="129" customWidth="1"/>
    <col min="6" max="6" width="23" style="129" customWidth="1"/>
    <col min="7" max="7" width="13.81640625" style="129" customWidth="1"/>
    <col min="8" max="9" width="14.54296875" style="129" customWidth="1"/>
    <col min="10" max="17" width="6.81640625" style="129" customWidth="1"/>
    <col min="18" max="18" width="15.36328125" style="129" bestFit="1" customWidth="1"/>
    <col min="19" max="19" width="8.7265625" style="128"/>
    <col min="20" max="16384" width="8.7265625" style="129"/>
  </cols>
  <sheetData>
    <row r="1" spans="1:19" s="119" customFormat="1">
      <c r="A1" s="115"/>
      <c r="B1" s="116"/>
      <c r="C1" s="115"/>
      <c r="D1" s="117"/>
      <c r="E1" s="115"/>
      <c r="F1" s="117"/>
      <c r="G1" s="117"/>
      <c r="H1" s="117"/>
      <c r="I1" s="117"/>
      <c r="J1" s="115">
        <f t="shared" ref="J1:R1" si="0">SUBTOTAL(9,J4:J92)</f>
        <v>1968</v>
      </c>
      <c r="K1" s="115">
        <f t="shared" si="0"/>
        <v>4201</v>
      </c>
      <c r="L1" s="115">
        <f t="shared" si="0"/>
        <v>8421</v>
      </c>
      <c r="M1" s="115">
        <f t="shared" si="0"/>
        <v>11123</v>
      </c>
      <c r="N1" s="115">
        <f t="shared" si="0"/>
        <v>10049</v>
      </c>
      <c r="O1" s="115">
        <f t="shared" si="0"/>
        <v>6125</v>
      </c>
      <c r="P1" s="115">
        <f t="shared" si="0"/>
        <v>3020</v>
      </c>
      <c r="Q1" s="115">
        <f t="shared" si="0"/>
        <v>1614</v>
      </c>
      <c r="R1" s="115">
        <f t="shared" si="0"/>
        <v>46521</v>
      </c>
      <c r="S1" s="118"/>
    </row>
    <row r="2" spans="1:19" s="123" customFormat="1">
      <c r="A2" s="120" t="s">
        <v>73</v>
      </c>
      <c r="B2" s="120" t="s">
        <v>74</v>
      </c>
      <c r="C2" s="120" t="s">
        <v>75</v>
      </c>
      <c r="D2" s="120" t="s">
        <v>76</v>
      </c>
      <c r="E2" s="120" t="s">
        <v>77</v>
      </c>
      <c r="F2" s="121" t="s">
        <v>78</v>
      </c>
      <c r="G2" s="121" t="s">
        <v>79</v>
      </c>
      <c r="H2" s="121" t="s">
        <v>80</v>
      </c>
      <c r="I2" s="121" t="s">
        <v>81</v>
      </c>
      <c r="J2" s="121" t="s">
        <v>82</v>
      </c>
      <c r="K2" s="121" t="s">
        <v>47</v>
      </c>
      <c r="L2" s="121" t="s">
        <v>48</v>
      </c>
      <c r="M2" s="121" t="s">
        <v>38</v>
      </c>
      <c r="N2" s="121" t="s">
        <v>49</v>
      </c>
      <c r="O2" s="121" t="s">
        <v>50</v>
      </c>
      <c r="P2" s="121" t="s">
        <v>51</v>
      </c>
      <c r="Q2" s="121" t="s">
        <v>52</v>
      </c>
      <c r="R2" s="121" t="s">
        <v>83</v>
      </c>
      <c r="S2" s="122"/>
    </row>
    <row r="3" spans="1:19" ht="18.5" customHeight="1">
      <c r="A3" s="124">
        <v>1</v>
      </c>
      <c r="B3" s="125"/>
      <c r="C3" s="133" t="s">
        <v>84</v>
      </c>
      <c r="D3" s="124" t="s">
        <v>85</v>
      </c>
      <c r="E3" s="126" t="s">
        <v>86</v>
      </c>
      <c r="F3" s="124" t="s">
        <v>87</v>
      </c>
      <c r="G3" s="124" t="s">
        <v>88</v>
      </c>
      <c r="H3" s="124" t="s">
        <v>89</v>
      </c>
      <c r="I3" s="124" t="s">
        <v>90</v>
      </c>
      <c r="J3" s="127"/>
      <c r="K3" s="127">
        <v>1</v>
      </c>
      <c r="L3" s="127">
        <v>1</v>
      </c>
      <c r="M3" s="127">
        <v>1</v>
      </c>
      <c r="N3" s="127">
        <v>1</v>
      </c>
      <c r="O3" s="127">
        <v>1</v>
      </c>
      <c r="P3" s="127"/>
      <c r="Q3" s="127"/>
      <c r="R3" s="127">
        <v>5</v>
      </c>
    </row>
    <row r="4" spans="1:19" ht="18.5" customHeight="1">
      <c r="A4" s="124"/>
      <c r="B4" s="125"/>
      <c r="C4" s="124"/>
      <c r="D4" s="124"/>
      <c r="E4" s="126"/>
      <c r="F4" s="124"/>
      <c r="G4" s="124" t="s">
        <v>88</v>
      </c>
      <c r="H4" s="124" t="s">
        <v>91</v>
      </c>
      <c r="I4" s="124" t="s">
        <v>92</v>
      </c>
      <c r="J4" s="127"/>
      <c r="K4" s="127">
        <v>96</v>
      </c>
      <c r="L4" s="127">
        <v>156</v>
      </c>
      <c r="M4" s="127">
        <v>162</v>
      </c>
      <c r="N4" s="127">
        <v>96</v>
      </c>
      <c r="O4" s="127">
        <v>54</v>
      </c>
      <c r="P4" s="127">
        <v>36</v>
      </c>
      <c r="Q4" s="127"/>
      <c r="R4" s="127">
        <v>600</v>
      </c>
    </row>
    <row r="5" spans="1:19" ht="18.5" customHeight="1">
      <c r="A5" s="124"/>
      <c r="B5" s="125"/>
      <c r="C5" s="124"/>
      <c r="D5" s="124"/>
      <c r="E5" s="126"/>
      <c r="F5" s="124"/>
      <c r="G5" s="124" t="s">
        <v>88</v>
      </c>
      <c r="H5" s="124" t="s">
        <v>93</v>
      </c>
      <c r="I5" s="124" t="s">
        <v>94</v>
      </c>
      <c r="J5" s="127"/>
      <c r="K5" s="127">
        <v>24</v>
      </c>
      <c r="L5" s="127">
        <v>39</v>
      </c>
      <c r="M5" s="127">
        <v>41</v>
      </c>
      <c r="N5" s="127">
        <v>24</v>
      </c>
      <c r="O5" s="127">
        <v>14</v>
      </c>
      <c r="P5" s="127">
        <v>9</v>
      </c>
      <c r="Q5" s="127"/>
      <c r="R5" s="127">
        <v>151</v>
      </c>
    </row>
    <row r="6" spans="1:19" ht="18.5" customHeight="1">
      <c r="A6" s="130"/>
      <c r="B6" s="131"/>
      <c r="C6" s="130"/>
      <c r="D6" s="130"/>
      <c r="E6" s="132" t="str">
        <f>C3&amp;E3</f>
        <v xml:space="preserve">C0075-HOD045Distort Oversized Hoodie </v>
      </c>
      <c r="F6" s="130"/>
      <c r="G6" s="130"/>
      <c r="H6" s="130" t="s">
        <v>95</v>
      </c>
      <c r="I6" s="130"/>
      <c r="J6" s="114"/>
      <c r="K6" s="114">
        <v>121</v>
      </c>
      <c r="L6" s="114">
        <v>196</v>
      </c>
      <c r="M6" s="114">
        <v>204</v>
      </c>
      <c r="N6" s="114">
        <v>121</v>
      </c>
      <c r="O6" s="114">
        <v>69</v>
      </c>
      <c r="P6" s="114">
        <v>45</v>
      </c>
      <c r="Q6" s="114"/>
      <c r="R6" s="114">
        <v>756</v>
      </c>
    </row>
    <row r="7" spans="1:19" ht="18.5" customHeight="1">
      <c r="A7" s="124">
        <v>2</v>
      </c>
      <c r="B7" s="125"/>
      <c r="C7" s="133" t="s">
        <v>96</v>
      </c>
      <c r="D7" s="124" t="s">
        <v>97</v>
      </c>
      <c r="E7" s="126" t="s">
        <v>98</v>
      </c>
      <c r="F7" s="124" t="s">
        <v>87</v>
      </c>
      <c r="G7" s="124" t="s">
        <v>99</v>
      </c>
      <c r="H7" s="124" t="s">
        <v>100</v>
      </c>
      <c r="I7" s="124" t="s">
        <v>90</v>
      </c>
      <c r="J7" s="127"/>
      <c r="K7" s="127">
        <v>1</v>
      </c>
      <c r="L7" s="127">
        <v>1</v>
      </c>
      <c r="M7" s="127">
        <v>1</v>
      </c>
      <c r="N7" s="127">
        <v>1</v>
      </c>
      <c r="O7" s="127">
        <v>1</v>
      </c>
      <c r="P7" s="127"/>
      <c r="Q7" s="127"/>
      <c r="R7" s="127">
        <v>5</v>
      </c>
    </row>
    <row r="8" spans="1:19" ht="18.5" customHeight="1">
      <c r="A8" s="124"/>
      <c r="B8" s="125"/>
      <c r="C8" s="124"/>
      <c r="D8" s="124"/>
      <c r="E8" s="126"/>
      <c r="F8" s="124"/>
      <c r="G8" s="124" t="s">
        <v>99</v>
      </c>
      <c r="H8" s="124" t="s">
        <v>101</v>
      </c>
      <c r="I8" s="124" t="s">
        <v>92</v>
      </c>
      <c r="J8" s="127"/>
      <c r="K8" s="127">
        <v>66</v>
      </c>
      <c r="L8" s="127">
        <v>156</v>
      </c>
      <c r="M8" s="127">
        <v>174</v>
      </c>
      <c r="N8" s="127">
        <v>102</v>
      </c>
      <c r="O8" s="127">
        <v>54</v>
      </c>
      <c r="P8" s="127">
        <v>36</v>
      </c>
      <c r="Q8" s="127"/>
      <c r="R8" s="127">
        <v>588</v>
      </c>
    </row>
    <row r="9" spans="1:19" ht="18.5" customHeight="1">
      <c r="A9" s="124"/>
      <c r="B9" s="125"/>
      <c r="C9" s="124"/>
      <c r="D9" s="124"/>
      <c r="E9" s="126"/>
      <c r="F9" s="124"/>
      <c r="G9" s="124" t="s">
        <v>99</v>
      </c>
      <c r="H9" s="124" t="s">
        <v>102</v>
      </c>
      <c r="I9" s="124" t="s">
        <v>94</v>
      </c>
      <c r="J9" s="127"/>
      <c r="K9" s="127">
        <v>11</v>
      </c>
      <c r="L9" s="127">
        <v>26</v>
      </c>
      <c r="M9" s="127">
        <v>29</v>
      </c>
      <c r="N9" s="127">
        <v>17</v>
      </c>
      <c r="O9" s="127">
        <v>9</v>
      </c>
      <c r="P9" s="127">
        <v>6</v>
      </c>
      <c r="Q9" s="127"/>
      <c r="R9" s="127">
        <v>98</v>
      </c>
    </row>
    <row r="10" spans="1:19" ht="18.5" customHeight="1">
      <c r="A10" s="130"/>
      <c r="B10" s="131"/>
      <c r="C10" s="130"/>
      <c r="D10" s="130"/>
      <c r="E10" s="132" t="str">
        <f>C7&amp;E7</f>
        <v>C0075-JOG001Distort Oversized Slouchy Fit Track Pant</v>
      </c>
      <c r="F10" s="130"/>
      <c r="G10" s="130"/>
      <c r="H10" s="130" t="s">
        <v>95</v>
      </c>
      <c r="I10" s="130"/>
      <c r="J10" s="114"/>
      <c r="K10" s="114">
        <v>78</v>
      </c>
      <c r="L10" s="114">
        <v>183</v>
      </c>
      <c r="M10" s="114">
        <v>204</v>
      </c>
      <c r="N10" s="114">
        <v>120</v>
      </c>
      <c r="O10" s="114">
        <v>64</v>
      </c>
      <c r="P10" s="114">
        <v>42</v>
      </c>
      <c r="Q10" s="114"/>
      <c r="R10" s="114">
        <v>691</v>
      </c>
    </row>
    <row r="11" spans="1:19" ht="18.5" customHeight="1">
      <c r="A11" s="124">
        <v>3</v>
      </c>
      <c r="B11" s="125"/>
      <c r="C11" s="133" t="s">
        <v>103</v>
      </c>
      <c r="D11" s="124" t="s">
        <v>104</v>
      </c>
      <c r="E11" s="126" t="s">
        <v>105</v>
      </c>
      <c r="F11" s="124" t="s">
        <v>106</v>
      </c>
      <c r="G11" s="124" t="s">
        <v>107</v>
      </c>
      <c r="H11" s="124" t="s">
        <v>108</v>
      </c>
      <c r="I11" s="124" t="s">
        <v>92</v>
      </c>
      <c r="J11" s="127">
        <v>1</v>
      </c>
      <c r="K11" s="127">
        <v>2</v>
      </c>
      <c r="L11" s="127">
        <v>4</v>
      </c>
      <c r="M11" s="127">
        <v>5</v>
      </c>
      <c r="N11" s="127">
        <v>4</v>
      </c>
      <c r="O11" s="127">
        <v>2</v>
      </c>
      <c r="P11" s="127">
        <v>1</v>
      </c>
      <c r="Q11" s="127">
        <v>1</v>
      </c>
      <c r="R11" s="127">
        <v>20</v>
      </c>
    </row>
    <row r="12" spans="1:19" ht="18.5" customHeight="1">
      <c r="A12" s="124"/>
      <c r="B12" s="125"/>
      <c r="C12" s="124"/>
      <c r="D12" s="124"/>
      <c r="E12" s="126"/>
      <c r="F12" s="124"/>
      <c r="G12" s="124" t="s">
        <v>107</v>
      </c>
      <c r="H12" s="124" t="s">
        <v>109</v>
      </c>
      <c r="I12" s="124" t="s">
        <v>90</v>
      </c>
      <c r="J12" s="127"/>
      <c r="K12" s="127">
        <v>1</v>
      </c>
      <c r="L12" s="127">
        <v>1</v>
      </c>
      <c r="M12" s="127">
        <v>1</v>
      </c>
      <c r="N12" s="127">
        <v>1</v>
      </c>
      <c r="O12" s="127"/>
      <c r="P12" s="127"/>
      <c r="Q12" s="127"/>
      <c r="R12" s="127">
        <v>4</v>
      </c>
    </row>
    <row r="13" spans="1:19" ht="18.5" customHeight="1">
      <c r="A13" s="124"/>
      <c r="B13" s="125"/>
      <c r="C13" s="124"/>
      <c r="D13" s="124"/>
      <c r="E13" s="126"/>
      <c r="F13" s="124"/>
      <c r="G13" s="124" t="s">
        <v>107</v>
      </c>
      <c r="H13" s="124" t="s">
        <v>110</v>
      </c>
      <c r="I13" s="124" t="s">
        <v>92</v>
      </c>
      <c r="J13" s="127">
        <v>96</v>
      </c>
      <c r="K13" s="127">
        <v>160</v>
      </c>
      <c r="L13" s="127">
        <v>288</v>
      </c>
      <c r="M13" s="127">
        <v>368</v>
      </c>
      <c r="N13" s="127">
        <v>352</v>
      </c>
      <c r="O13" s="127">
        <v>192</v>
      </c>
      <c r="P13" s="127">
        <v>96</v>
      </c>
      <c r="Q13" s="127">
        <v>48</v>
      </c>
      <c r="R13" s="127">
        <v>1600</v>
      </c>
    </row>
    <row r="14" spans="1:19" ht="18.5" customHeight="1">
      <c r="A14" s="124"/>
      <c r="B14" s="125"/>
      <c r="C14" s="124"/>
      <c r="D14" s="124"/>
      <c r="E14" s="126"/>
      <c r="F14" s="124"/>
      <c r="G14" s="124" t="s">
        <v>107</v>
      </c>
      <c r="H14" s="124" t="s">
        <v>111</v>
      </c>
      <c r="I14" s="124" t="s">
        <v>94</v>
      </c>
      <c r="J14" s="127">
        <v>18</v>
      </c>
      <c r="K14" s="127">
        <v>30</v>
      </c>
      <c r="L14" s="127">
        <v>54</v>
      </c>
      <c r="M14" s="127">
        <v>69</v>
      </c>
      <c r="N14" s="127">
        <v>66</v>
      </c>
      <c r="O14" s="127">
        <v>36</v>
      </c>
      <c r="P14" s="127">
        <v>18</v>
      </c>
      <c r="Q14" s="127">
        <v>9</v>
      </c>
      <c r="R14" s="127">
        <v>300</v>
      </c>
    </row>
    <row r="15" spans="1:19" ht="18.5" customHeight="1">
      <c r="A15" s="130"/>
      <c r="B15" s="131"/>
      <c r="C15" s="130"/>
      <c r="D15" s="130"/>
      <c r="E15" s="132" t="str">
        <f>C11&amp;E11</f>
        <v>C0075-SST176Hype Heavyweight Unisex Oversized Tee</v>
      </c>
      <c r="F15" s="130"/>
      <c r="G15" s="130"/>
      <c r="H15" s="130" t="s">
        <v>95</v>
      </c>
      <c r="I15" s="130"/>
      <c r="J15" s="114">
        <v>115</v>
      </c>
      <c r="K15" s="114">
        <v>193</v>
      </c>
      <c r="L15" s="114">
        <v>347</v>
      </c>
      <c r="M15" s="114">
        <v>443</v>
      </c>
      <c r="N15" s="114">
        <v>423</v>
      </c>
      <c r="O15" s="114">
        <v>230</v>
      </c>
      <c r="P15" s="114">
        <v>115</v>
      </c>
      <c r="Q15" s="114">
        <v>58</v>
      </c>
      <c r="R15" s="114">
        <v>1924</v>
      </c>
    </row>
    <row r="16" spans="1:19" ht="18.5" customHeight="1">
      <c r="A16" s="124">
        <v>4</v>
      </c>
      <c r="B16" s="125"/>
      <c r="C16" s="133" t="s">
        <v>103</v>
      </c>
      <c r="D16" s="124" t="s">
        <v>104</v>
      </c>
      <c r="E16" s="126" t="s">
        <v>105</v>
      </c>
      <c r="F16" s="124" t="s">
        <v>112</v>
      </c>
      <c r="G16" s="124" t="s">
        <v>107</v>
      </c>
      <c r="H16" s="124" t="s">
        <v>113</v>
      </c>
      <c r="I16" s="124" t="s">
        <v>92</v>
      </c>
      <c r="J16" s="127">
        <v>1</v>
      </c>
      <c r="K16" s="127">
        <v>2</v>
      </c>
      <c r="L16" s="127">
        <v>4</v>
      </c>
      <c r="M16" s="127">
        <v>4</v>
      </c>
      <c r="N16" s="127">
        <v>4</v>
      </c>
      <c r="O16" s="127">
        <v>3</v>
      </c>
      <c r="P16" s="127">
        <v>1</v>
      </c>
      <c r="Q16" s="127">
        <v>1</v>
      </c>
      <c r="R16" s="127">
        <v>20</v>
      </c>
    </row>
    <row r="17" spans="1:18" ht="18.5" customHeight="1">
      <c r="A17" s="124"/>
      <c r="B17" s="125"/>
      <c r="C17" s="124"/>
      <c r="D17" s="124"/>
      <c r="E17" s="126"/>
      <c r="F17" s="124"/>
      <c r="G17" s="124" t="s">
        <v>107</v>
      </c>
      <c r="H17" s="124" t="s">
        <v>114</v>
      </c>
      <c r="I17" s="124" t="s">
        <v>90</v>
      </c>
      <c r="J17" s="127"/>
      <c r="K17" s="127">
        <v>1</v>
      </c>
      <c r="L17" s="127">
        <v>1</v>
      </c>
      <c r="M17" s="127">
        <v>1</v>
      </c>
      <c r="N17" s="127">
        <v>1</v>
      </c>
      <c r="O17" s="127"/>
      <c r="P17" s="127"/>
      <c r="Q17" s="127"/>
      <c r="R17" s="127">
        <v>4</v>
      </c>
    </row>
    <row r="18" spans="1:18" ht="18.5" customHeight="1">
      <c r="A18" s="124"/>
      <c r="B18" s="125"/>
      <c r="C18" s="124"/>
      <c r="D18" s="124"/>
      <c r="E18" s="126"/>
      <c r="F18" s="124"/>
      <c r="G18" s="124" t="s">
        <v>107</v>
      </c>
      <c r="H18" s="124" t="s">
        <v>115</v>
      </c>
      <c r="I18" s="124" t="s">
        <v>92</v>
      </c>
      <c r="J18" s="127">
        <v>36</v>
      </c>
      <c r="K18" s="127">
        <v>72</v>
      </c>
      <c r="L18" s="127">
        <v>189</v>
      </c>
      <c r="M18" s="127">
        <v>198</v>
      </c>
      <c r="N18" s="127">
        <v>180</v>
      </c>
      <c r="O18" s="127">
        <v>126</v>
      </c>
      <c r="P18" s="127">
        <v>54</v>
      </c>
      <c r="Q18" s="127">
        <v>45</v>
      </c>
      <c r="R18" s="127">
        <v>900</v>
      </c>
    </row>
    <row r="19" spans="1:18" ht="18.5" customHeight="1">
      <c r="A19" s="124"/>
      <c r="B19" s="125"/>
      <c r="C19" s="124"/>
      <c r="D19" s="124"/>
      <c r="E19" s="126"/>
      <c r="F19" s="124"/>
      <c r="G19" s="124" t="s">
        <v>107</v>
      </c>
      <c r="H19" s="124" t="s">
        <v>116</v>
      </c>
      <c r="I19" s="124" t="s">
        <v>94</v>
      </c>
      <c r="J19" s="127">
        <v>8</v>
      </c>
      <c r="K19" s="127">
        <v>16</v>
      </c>
      <c r="L19" s="127">
        <v>42</v>
      </c>
      <c r="M19" s="127">
        <v>44</v>
      </c>
      <c r="N19" s="127">
        <v>40</v>
      </c>
      <c r="O19" s="127">
        <v>28</v>
      </c>
      <c r="P19" s="127">
        <v>12</v>
      </c>
      <c r="Q19" s="127">
        <v>10</v>
      </c>
      <c r="R19" s="127">
        <v>200</v>
      </c>
    </row>
    <row r="20" spans="1:18" ht="18.5" customHeight="1">
      <c r="A20" s="130"/>
      <c r="B20" s="131"/>
      <c r="C20" s="130"/>
      <c r="D20" s="130"/>
      <c r="E20" s="132" t="str">
        <f>C16&amp;E16</f>
        <v>C0075-SST176Hype Heavyweight Unisex Oversized Tee</v>
      </c>
      <c r="F20" s="130"/>
      <c r="G20" s="130"/>
      <c r="H20" s="130" t="s">
        <v>95</v>
      </c>
      <c r="I20" s="130"/>
      <c r="J20" s="114">
        <v>45</v>
      </c>
      <c r="K20" s="114">
        <v>91</v>
      </c>
      <c r="L20" s="114">
        <v>236</v>
      </c>
      <c r="M20" s="114">
        <v>247</v>
      </c>
      <c r="N20" s="114">
        <v>225</v>
      </c>
      <c r="O20" s="114">
        <v>157</v>
      </c>
      <c r="P20" s="114">
        <v>67</v>
      </c>
      <c r="Q20" s="114">
        <v>56</v>
      </c>
      <c r="R20" s="114">
        <v>1124</v>
      </c>
    </row>
    <row r="21" spans="1:18" ht="18.5" customHeight="1">
      <c r="A21" s="124">
        <v>5</v>
      </c>
      <c r="B21" s="125"/>
      <c r="C21" s="133" t="s">
        <v>117</v>
      </c>
      <c r="D21" s="124" t="s">
        <v>118</v>
      </c>
      <c r="E21" s="126" t="s">
        <v>119</v>
      </c>
      <c r="F21" s="124" t="s">
        <v>120</v>
      </c>
      <c r="G21" s="124" t="s">
        <v>107</v>
      </c>
      <c r="H21" s="124" t="s">
        <v>121</v>
      </c>
      <c r="I21" s="124" t="s">
        <v>92</v>
      </c>
      <c r="J21" s="127">
        <v>1</v>
      </c>
      <c r="K21" s="127">
        <v>2</v>
      </c>
      <c r="L21" s="127">
        <v>4</v>
      </c>
      <c r="M21" s="127">
        <v>4</v>
      </c>
      <c r="N21" s="127">
        <v>4</v>
      </c>
      <c r="O21" s="127">
        <v>3</v>
      </c>
      <c r="P21" s="127">
        <v>1</v>
      </c>
      <c r="Q21" s="127">
        <v>1</v>
      </c>
      <c r="R21" s="127">
        <v>20</v>
      </c>
    </row>
    <row r="22" spans="1:18" ht="18.5" customHeight="1">
      <c r="A22" s="124"/>
      <c r="B22" s="125"/>
      <c r="C22" s="124"/>
      <c r="D22" s="124"/>
      <c r="E22" s="126"/>
      <c r="F22" s="124"/>
      <c r="G22" s="124" t="s">
        <v>107</v>
      </c>
      <c r="H22" s="124" t="s">
        <v>122</v>
      </c>
      <c r="I22" s="124" t="s">
        <v>90</v>
      </c>
      <c r="J22" s="127"/>
      <c r="K22" s="127">
        <v>1</v>
      </c>
      <c r="L22" s="127">
        <v>1</v>
      </c>
      <c r="M22" s="127">
        <v>1</v>
      </c>
      <c r="N22" s="127">
        <v>1</v>
      </c>
      <c r="O22" s="127"/>
      <c r="P22" s="127"/>
      <c r="Q22" s="127"/>
      <c r="R22" s="127">
        <v>4</v>
      </c>
    </row>
    <row r="23" spans="1:18" ht="18.5" customHeight="1">
      <c r="A23" s="124"/>
      <c r="B23" s="125"/>
      <c r="C23" s="124"/>
      <c r="D23" s="124"/>
      <c r="E23" s="126"/>
      <c r="F23" s="124"/>
      <c r="G23" s="124" t="s">
        <v>107</v>
      </c>
      <c r="H23" s="124" t="s">
        <v>123</v>
      </c>
      <c r="I23" s="124" t="s">
        <v>92</v>
      </c>
      <c r="J23" s="127">
        <v>64</v>
      </c>
      <c r="K23" s="127">
        <v>128</v>
      </c>
      <c r="L23" s="127">
        <v>337</v>
      </c>
      <c r="M23" s="127">
        <v>353</v>
      </c>
      <c r="N23" s="127">
        <v>321</v>
      </c>
      <c r="O23" s="127">
        <v>225</v>
      </c>
      <c r="P23" s="127">
        <v>96</v>
      </c>
      <c r="Q23" s="127">
        <v>80</v>
      </c>
      <c r="R23" s="127">
        <v>1604</v>
      </c>
    </row>
    <row r="24" spans="1:18" ht="18.5" customHeight="1">
      <c r="A24" s="124"/>
      <c r="B24" s="125"/>
      <c r="C24" s="124"/>
      <c r="D24" s="124"/>
      <c r="E24" s="126"/>
      <c r="F24" s="124"/>
      <c r="G24" s="124" t="s">
        <v>107</v>
      </c>
      <c r="H24" s="124" t="s">
        <v>124</v>
      </c>
      <c r="I24" s="124" t="s">
        <v>94</v>
      </c>
      <c r="J24" s="127">
        <v>4</v>
      </c>
      <c r="K24" s="127">
        <v>8</v>
      </c>
      <c r="L24" s="127">
        <v>21</v>
      </c>
      <c r="M24" s="127">
        <v>22</v>
      </c>
      <c r="N24" s="127">
        <v>20</v>
      </c>
      <c r="O24" s="127">
        <v>14</v>
      </c>
      <c r="P24" s="127">
        <v>6</v>
      </c>
      <c r="Q24" s="127">
        <v>5</v>
      </c>
      <c r="R24" s="127">
        <v>100</v>
      </c>
    </row>
    <row r="25" spans="1:18" ht="18.5" customHeight="1">
      <c r="A25" s="130"/>
      <c r="B25" s="131"/>
      <c r="C25" s="130"/>
      <c r="D25" s="130"/>
      <c r="E25" s="132" t="str">
        <f>C21&amp;E21</f>
        <v>C0075-SST152Memory in Motion Heavyweight Boxed Tee</v>
      </c>
      <c r="F25" s="130"/>
      <c r="G25" s="130"/>
      <c r="H25" s="130" t="s">
        <v>95</v>
      </c>
      <c r="I25" s="130"/>
      <c r="J25" s="114">
        <v>69</v>
      </c>
      <c r="K25" s="114">
        <v>139</v>
      </c>
      <c r="L25" s="114">
        <v>363</v>
      </c>
      <c r="M25" s="114">
        <v>380</v>
      </c>
      <c r="N25" s="114">
        <v>346</v>
      </c>
      <c r="O25" s="114">
        <v>242</v>
      </c>
      <c r="P25" s="114">
        <v>103</v>
      </c>
      <c r="Q25" s="114">
        <v>86</v>
      </c>
      <c r="R25" s="114">
        <v>1728</v>
      </c>
    </row>
    <row r="26" spans="1:18" ht="18.5" customHeight="1">
      <c r="A26" s="124">
        <v>6</v>
      </c>
      <c r="B26" s="125"/>
      <c r="C26" s="124" t="s">
        <v>125</v>
      </c>
      <c r="D26" s="124" t="s">
        <v>126</v>
      </c>
      <c r="E26" s="126" t="s">
        <v>127</v>
      </c>
      <c r="F26" s="124" t="s">
        <v>128</v>
      </c>
      <c r="G26" s="124" t="s">
        <v>129</v>
      </c>
      <c r="H26" s="124" t="s">
        <v>130</v>
      </c>
      <c r="I26" s="124" t="s">
        <v>90</v>
      </c>
      <c r="J26" s="127"/>
      <c r="K26" s="127"/>
      <c r="L26" s="127">
        <v>1</v>
      </c>
      <c r="M26" s="127">
        <v>1</v>
      </c>
      <c r="N26" s="127">
        <v>1</v>
      </c>
      <c r="O26" s="127">
        <v>1</v>
      </c>
      <c r="P26" s="127"/>
      <c r="Q26" s="127"/>
      <c r="R26" s="127">
        <v>4</v>
      </c>
    </row>
    <row r="27" spans="1:18" ht="18.5" customHeight="1">
      <c r="A27" s="124"/>
      <c r="B27" s="125"/>
      <c r="C27" s="124"/>
      <c r="D27" s="124"/>
      <c r="E27" s="126"/>
      <c r="F27" s="124"/>
      <c r="G27" s="124" t="s">
        <v>129</v>
      </c>
      <c r="H27" s="124" t="s">
        <v>131</v>
      </c>
      <c r="I27" s="124" t="s">
        <v>92</v>
      </c>
      <c r="J27" s="127"/>
      <c r="K27" s="127">
        <v>10</v>
      </c>
      <c r="L27" s="127">
        <v>36</v>
      </c>
      <c r="M27" s="127">
        <v>110</v>
      </c>
      <c r="N27" s="127">
        <v>97</v>
      </c>
      <c r="O27" s="127">
        <v>49</v>
      </c>
      <c r="P27" s="127">
        <v>16</v>
      </c>
      <c r="Q27" s="127">
        <v>6</v>
      </c>
      <c r="R27" s="127">
        <v>324</v>
      </c>
    </row>
    <row r="28" spans="1:18" ht="18.5" customHeight="1">
      <c r="A28" s="130"/>
      <c r="B28" s="131"/>
      <c r="C28" s="130"/>
      <c r="D28" s="130"/>
      <c r="E28" s="132" t="str">
        <f>C26&amp;E26</f>
        <v>C0075-SHR001Memory In Motion Heavyweight Fleece Shorts</v>
      </c>
      <c r="F28" s="130"/>
      <c r="G28" s="130"/>
      <c r="H28" s="130" t="s">
        <v>95</v>
      </c>
      <c r="I28" s="130"/>
      <c r="J28" s="114"/>
      <c r="K28" s="114">
        <v>10</v>
      </c>
      <c r="L28" s="114">
        <v>37</v>
      </c>
      <c r="M28" s="114">
        <v>111</v>
      </c>
      <c r="N28" s="114">
        <v>98</v>
      </c>
      <c r="O28" s="114">
        <v>50</v>
      </c>
      <c r="P28" s="114">
        <v>16</v>
      </c>
      <c r="Q28" s="114">
        <v>6</v>
      </c>
      <c r="R28" s="114">
        <v>328</v>
      </c>
    </row>
    <row r="29" spans="1:18" ht="18.5" customHeight="1">
      <c r="A29" s="124">
        <v>7</v>
      </c>
      <c r="B29" s="125" t="e" vm="1">
        <v>#VALUE!</v>
      </c>
      <c r="C29" s="124" t="s">
        <v>132</v>
      </c>
      <c r="D29" s="124" t="s">
        <v>133</v>
      </c>
      <c r="E29" s="126" t="s">
        <v>134</v>
      </c>
      <c r="F29" s="124" t="s">
        <v>128</v>
      </c>
      <c r="G29" s="124" t="s">
        <v>107</v>
      </c>
      <c r="H29" s="124" t="s">
        <v>135</v>
      </c>
      <c r="I29" s="124" t="s">
        <v>90</v>
      </c>
      <c r="J29" s="127"/>
      <c r="K29" s="127">
        <v>1</v>
      </c>
      <c r="L29" s="127">
        <v>1</v>
      </c>
      <c r="M29" s="127">
        <v>1</v>
      </c>
      <c r="N29" s="127">
        <v>1</v>
      </c>
      <c r="O29" s="127"/>
      <c r="P29" s="127"/>
      <c r="Q29" s="127"/>
      <c r="R29" s="127">
        <v>4</v>
      </c>
    </row>
    <row r="30" spans="1:18" ht="18.5" customHeight="1">
      <c r="A30" s="124"/>
      <c r="B30" s="125"/>
      <c r="C30" s="124"/>
      <c r="D30" s="124"/>
      <c r="E30" s="126"/>
      <c r="F30" s="124"/>
      <c r="G30" s="124" t="s">
        <v>107</v>
      </c>
      <c r="H30" s="124" t="s">
        <v>136</v>
      </c>
      <c r="I30" s="124" t="s">
        <v>92</v>
      </c>
      <c r="J30" s="127">
        <v>111</v>
      </c>
      <c r="K30" s="127">
        <v>185</v>
      </c>
      <c r="L30" s="127">
        <v>333</v>
      </c>
      <c r="M30" s="127">
        <v>425</v>
      </c>
      <c r="N30" s="127">
        <v>407</v>
      </c>
      <c r="O30" s="127">
        <v>222</v>
      </c>
      <c r="P30" s="127">
        <v>111</v>
      </c>
      <c r="Q30" s="127">
        <v>55</v>
      </c>
      <c r="R30" s="127">
        <v>1849</v>
      </c>
    </row>
    <row r="31" spans="1:18" ht="18.5" customHeight="1">
      <c r="A31" s="130"/>
      <c r="B31" s="131"/>
      <c r="C31" s="130"/>
      <c r="D31" s="130"/>
      <c r="E31" s="132" t="str">
        <f>C29&amp;E29</f>
        <v>C0075-SST157Memory in Motion Heavyweight Oversized Tee</v>
      </c>
      <c r="F31" s="130"/>
      <c r="G31" s="130"/>
      <c r="H31" s="130" t="s">
        <v>95</v>
      </c>
      <c r="I31" s="130"/>
      <c r="J31" s="114">
        <v>111</v>
      </c>
      <c r="K31" s="114">
        <v>186</v>
      </c>
      <c r="L31" s="114">
        <v>334</v>
      </c>
      <c r="M31" s="114">
        <v>426</v>
      </c>
      <c r="N31" s="114">
        <v>408</v>
      </c>
      <c r="O31" s="114">
        <v>222</v>
      </c>
      <c r="P31" s="114">
        <v>111</v>
      </c>
      <c r="Q31" s="114">
        <v>55</v>
      </c>
      <c r="R31" s="114">
        <v>1853</v>
      </c>
    </row>
    <row r="32" spans="1:18" ht="18.5" customHeight="1">
      <c r="A32" s="124">
        <v>8</v>
      </c>
      <c r="B32" s="125" t="e" vm="1">
        <v>#VALUE!</v>
      </c>
      <c r="C32" s="124" t="s">
        <v>132</v>
      </c>
      <c r="D32" s="124" t="s">
        <v>133</v>
      </c>
      <c r="E32" s="126" t="s">
        <v>134</v>
      </c>
      <c r="F32" s="124" t="s">
        <v>137</v>
      </c>
      <c r="G32" s="124" t="s">
        <v>107</v>
      </c>
      <c r="H32" s="124" t="s">
        <v>138</v>
      </c>
      <c r="I32" s="124" t="s">
        <v>90</v>
      </c>
      <c r="J32" s="127"/>
      <c r="K32" s="127">
        <v>1</v>
      </c>
      <c r="L32" s="127">
        <v>1</v>
      </c>
      <c r="M32" s="127">
        <v>1</v>
      </c>
      <c r="N32" s="127">
        <v>1</v>
      </c>
      <c r="O32" s="127"/>
      <c r="P32" s="127"/>
      <c r="Q32" s="127"/>
      <c r="R32" s="127">
        <v>4</v>
      </c>
    </row>
    <row r="33" spans="1:18" ht="18.5" customHeight="1">
      <c r="A33" s="124"/>
      <c r="B33" s="125"/>
      <c r="C33" s="124"/>
      <c r="D33" s="124"/>
      <c r="E33" s="126"/>
      <c r="F33" s="124"/>
      <c r="G33" s="124" t="s">
        <v>107</v>
      </c>
      <c r="H33" s="124" t="s">
        <v>139</v>
      </c>
      <c r="I33" s="124" t="s">
        <v>92</v>
      </c>
      <c r="J33" s="127">
        <v>62</v>
      </c>
      <c r="K33" s="127">
        <v>103</v>
      </c>
      <c r="L33" s="127">
        <v>186</v>
      </c>
      <c r="M33" s="127">
        <v>238</v>
      </c>
      <c r="N33" s="127">
        <v>227</v>
      </c>
      <c r="O33" s="127">
        <v>124</v>
      </c>
      <c r="P33" s="127">
        <v>62</v>
      </c>
      <c r="Q33" s="127">
        <v>31</v>
      </c>
      <c r="R33" s="127">
        <v>1033</v>
      </c>
    </row>
    <row r="34" spans="1:18" ht="18.5" customHeight="1">
      <c r="A34" s="130"/>
      <c r="B34" s="131"/>
      <c r="C34" s="130"/>
      <c r="D34" s="130"/>
      <c r="E34" s="132" t="str">
        <f>C32&amp;E32</f>
        <v>C0075-SST157Memory in Motion Heavyweight Oversized Tee</v>
      </c>
      <c r="F34" s="130"/>
      <c r="G34" s="130"/>
      <c r="H34" s="130" t="s">
        <v>95</v>
      </c>
      <c r="I34" s="130"/>
      <c r="J34" s="114">
        <v>62</v>
      </c>
      <c r="K34" s="114">
        <v>104</v>
      </c>
      <c r="L34" s="114">
        <v>187</v>
      </c>
      <c r="M34" s="114">
        <v>239</v>
      </c>
      <c r="N34" s="114">
        <v>228</v>
      </c>
      <c r="O34" s="114">
        <v>124</v>
      </c>
      <c r="P34" s="114">
        <v>62</v>
      </c>
      <c r="Q34" s="114">
        <v>31</v>
      </c>
      <c r="R34" s="114">
        <v>1037</v>
      </c>
    </row>
    <row r="35" spans="1:18" ht="18.5" customHeight="1">
      <c r="A35" s="124">
        <v>9</v>
      </c>
      <c r="B35" s="125"/>
      <c r="C35" s="124" t="s">
        <v>140</v>
      </c>
      <c r="D35" s="124" t="s">
        <v>141</v>
      </c>
      <c r="E35" s="126" t="s">
        <v>142</v>
      </c>
      <c r="F35" s="124" t="s">
        <v>137</v>
      </c>
      <c r="G35" s="124" t="s">
        <v>88</v>
      </c>
      <c r="H35" s="124" t="s">
        <v>143</v>
      </c>
      <c r="I35" s="124" t="s">
        <v>92</v>
      </c>
      <c r="J35" s="127">
        <v>1</v>
      </c>
      <c r="K35" s="127">
        <v>2</v>
      </c>
      <c r="L35" s="127">
        <v>3</v>
      </c>
      <c r="M35" s="127">
        <v>4</v>
      </c>
      <c r="N35" s="127">
        <v>4</v>
      </c>
      <c r="O35" s="127">
        <v>3</v>
      </c>
      <c r="P35" s="127">
        <v>2</v>
      </c>
      <c r="Q35" s="127">
        <v>1</v>
      </c>
      <c r="R35" s="127">
        <v>20</v>
      </c>
    </row>
    <row r="36" spans="1:18" ht="18.5" customHeight="1">
      <c r="A36" s="124"/>
      <c r="B36" s="125"/>
      <c r="C36" s="124"/>
      <c r="D36" s="124"/>
      <c r="E36" s="126"/>
      <c r="F36" s="124"/>
      <c r="G36" s="124" t="s">
        <v>88</v>
      </c>
      <c r="H36" s="124" t="s">
        <v>144</v>
      </c>
      <c r="I36" s="124" t="s">
        <v>90</v>
      </c>
      <c r="J36" s="127"/>
      <c r="K36" s="127">
        <v>1</v>
      </c>
      <c r="L36" s="127">
        <v>1</v>
      </c>
      <c r="M36" s="127">
        <v>1</v>
      </c>
      <c r="N36" s="127">
        <v>1</v>
      </c>
      <c r="O36" s="127"/>
      <c r="P36" s="127"/>
      <c r="Q36" s="127"/>
      <c r="R36" s="127">
        <v>4</v>
      </c>
    </row>
    <row r="37" spans="1:18" ht="18.5" customHeight="1">
      <c r="A37" s="124"/>
      <c r="B37" s="125"/>
      <c r="C37" s="124"/>
      <c r="D37" s="124"/>
      <c r="E37" s="126"/>
      <c r="F37" s="124"/>
      <c r="G37" s="124" t="s">
        <v>88</v>
      </c>
      <c r="H37" s="124" t="s">
        <v>145</v>
      </c>
      <c r="I37" s="124" t="s">
        <v>92</v>
      </c>
      <c r="J37" s="127">
        <v>25</v>
      </c>
      <c r="K37" s="127">
        <v>45</v>
      </c>
      <c r="L37" s="127">
        <v>80</v>
      </c>
      <c r="M37" s="127">
        <v>110</v>
      </c>
      <c r="N37" s="127">
        <v>105</v>
      </c>
      <c r="O37" s="127">
        <v>65</v>
      </c>
      <c r="P37" s="127">
        <v>40</v>
      </c>
      <c r="Q37" s="127">
        <v>30</v>
      </c>
      <c r="R37" s="127">
        <v>500</v>
      </c>
    </row>
    <row r="38" spans="1:18" ht="18.5" customHeight="1">
      <c r="A38" s="124"/>
      <c r="B38" s="125"/>
      <c r="C38" s="124"/>
      <c r="D38" s="124"/>
      <c r="E38" s="126"/>
      <c r="F38" s="124"/>
      <c r="G38" s="124" t="s">
        <v>88</v>
      </c>
      <c r="H38" s="124" t="s">
        <v>146</v>
      </c>
      <c r="I38" s="124" t="s">
        <v>94</v>
      </c>
      <c r="J38" s="127">
        <v>2</v>
      </c>
      <c r="K38" s="127">
        <v>3</v>
      </c>
      <c r="L38" s="127">
        <v>5</v>
      </c>
      <c r="M38" s="127">
        <v>7</v>
      </c>
      <c r="N38" s="127">
        <v>6</v>
      </c>
      <c r="O38" s="127">
        <v>4</v>
      </c>
      <c r="P38" s="127">
        <v>2</v>
      </c>
      <c r="Q38" s="127">
        <v>2</v>
      </c>
      <c r="R38" s="127">
        <v>31</v>
      </c>
    </row>
    <row r="39" spans="1:18" ht="18.5" customHeight="1">
      <c r="A39" s="130"/>
      <c r="B39" s="131"/>
      <c r="C39" s="130"/>
      <c r="D39" s="130"/>
      <c r="E39" s="132" t="str">
        <f>C35&amp;E35</f>
        <v>C0075-HOD024Memory In Motion Ultra Heavyweight Washed Hoodie</v>
      </c>
      <c r="F39" s="130"/>
      <c r="G39" s="130"/>
      <c r="H39" s="130" t="s">
        <v>95</v>
      </c>
      <c r="I39" s="130"/>
      <c r="J39" s="114">
        <v>28</v>
      </c>
      <c r="K39" s="114">
        <v>51</v>
      </c>
      <c r="L39" s="114">
        <v>89</v>
      </c>
      <c r="M39" s="114">
        <v>122</v>
      </c>
      <c r="N39" s="114">
        <v>116</v>
      </c>
      <c r="O39" s="114">
        <v>72</v>
      </c>
      <c r="P39" s="114">
        <v>44</v>
      </c>
      <c r="Q39" s="114">
        <v>33</v>
      </c>
      <c r="R39" s="114">
        <v>555</v>
      </c>
    </row>
    <row r="40" spans="1:18" ht="18.5" customHeight="1">
      <c r="A40" s="124">
        <v>10</v>
      </c>
      <c r="B40" s="125"/>
      <c r="C40" s="124" t="s">
        <v>140</v>
      </c>
      <c r="D40" s="124" t="s">
        <v>141</v>
      </c>
      <c r="E40" s="126" t="s">
        <v>142</v>
      </c>
      <c r="F40" s="124" t="s">
        <v>147</v>
      </c>
      <c r="G40" s="124" t="s">
        <v>88</v>
      </c>
      <c r="H40" s="124" t="s">
        <v>148</v>
      </c>
      <c r="I40" s="124" t="s">
        <v>92</v>
      </c>
      <c r="J40" s="127">
        <v>3</v>
      </c>
      <c r="K40" s="127">
        <v>5</v>
      </c>
      <c r="L40" s="127">
        <v>8</v>
      </c>
      <c r="M40" s="127">
        <v>11</v>
      </c>
      <c r="N40" s="127">
        <v>11</v>
      </c>
      <c r="O40" s="127">
        <v>7</v>
      </c>
      <c r="P40" s="127">
        <v>4</v>
      </c>
      <c r="Q40" s="127">
        <v>3</v>
      </c>
      <c r="R40" s="127">
        <v>52</v>
      </c>
    </row>
    <row r="41" spans="1:18" ht="18.5" customHeight="1">
      <c r="A41" s="124"/>
      <c r="B41" s="125"/>
      <c r="C41" s="124"/>
      <c r="D41" s="124"/>
      <c r="E41" s="126"/>
      <c r="F41" s="124"/>
      <c r="G41" s="124" t="s">
        <v>88</v>
      </c>
      <c r="H41" s="124" t="s">
        <v>149</v>
      </c>
      <c r="I41" s="124" t="s">
        <v>90</v>
      </c>
      <c r="J41" s="127"/>
      <c r="K41" s="127">
        <v>1</v>
      </c>
      <c r="L41" s="127">
        <v>1</v>
      </c>
      <c r="M41" s="127">
        <v>1</v>
      </c>
      <c r="N41" s="127">
        <v>1</v>
      </c>
      <c r="O41" s="127"/>
      <c r="P41" s="127"/>
      <c r="Q41" s="127"/>
      <c r="R41" s="127">
        <v>4</v>
      </c>
    </row>
    <row r="42" spans="1:18" ht="18.5" customHeight="1">
      <c r="A42" s="124"/>
      <c r="B42" s="125"/>
      <c r="C42" s="124"/>
      <c r="D42" s="124"/>
      <c r="E42" s="126"/>
      <c r="F42" s="124"/>
      <c r="G42" s="124" t="s">
        <v>88</v>
      </c>
      <c r="H42" s="124" t="s">
        <v>150</v>
      </c>
      <c r="I42" s="124" t="s">
        <v>92</v>
      </c>
      <c r="J42" s="127">
        <v>40</v>
      </c>
      <c r="K42" s="127">
        <v>72</v>
      </c>
      <c r="L42" s="127">
        <v>128</v>
      </c>
      <c r="M42" s="127">
        <v>176</v>
      </c>
      <c r="N42" s="127">
        <v>168</v>
      </c>
      <c r="O42" s="127">
        <v>104</v>
      </c>
      <c r="P42" s="127">
        <v>64</v>
      </c>
      <c r="Q42" s="127">
        <v>48</v>
      </c>
      <c r="R42" s="127">
        <v>800</v>
      </c>
    </row>
    <row r="43" spans="1:18" ht="18.5" customHeight="1">
      <c r="A43" s="124"/>
      <c r="B43" s="125"/>
      <c r="C43" s="124"/>
      <c r="D43" s="124"/>
      <c r="E43" s="126"/>
      <c r="F43" s="124"/>
      <c r="G43" s="124" t="s">
        <v>88</v>
      </c>
      <c r="H43" s="124" t="s">
        <v>151</v>
      </c>
      <c r="I43" s="124" t="s">
        <v>94</v>
      </c>
      <c r="J43" s="127">
        <v>3</v>
      </c>
      <c r="K43" s="127">
        <v>5</v>
      </c>
      <c r="L43" s="127">
        <v>8</v>
      </c>
      <c r="M43" s="127">
        <v>11</v>
      </c>
      <c r="N43" s="127">
        <v>11</v>
      </c>
      <c r="O43" s="127">
        <v>7</v>
      </c>
      <c r="P43" s="127">
        <v>4</v>
      </c>
      <c r="Q43" s="127">
        <v>3</v>
      </c>
      <c r="R43" s="127">
        <v>52</v>
      </c>
    </row>
    <row r="44" spans="1:18" ht="18.5" customHeight="1">
      <c r="A44" s="130"/>
      <c r="B44" s="131"/>
      <c r="C44" s="130"/>
      <c r="D44" s="130"/>
      <c r="E44" s="132" t="str">
        <f>C40&amp;E40</f>
        <v>C0075-HOD024Memory In Motion Ultra Heavyweight Washed Hoodie</v>
      </c>
      <c r="F44" s="130"/>
      <c r="G44" s="130"/>
      <c r="H44" s="130" t="s">
        <v>95</v>
      </c>
      <c r="I44" s="130"/>
      <c r="J44" s="114">
        <v>46</v>
      </c>
      <c r="K44" s="114">
        <v>83</v>
      </c>
      <c r="L44" s="114">
        <v>145</v>
      </c>
      <c r="M44" s="114">
        <v>199</v>
      </c>
      <c r="N44" s="114">
        <v>191</v>
      </c>
      <c r="O44" s="114">
        <v>118</v>
      </c>
      <c r="P44" s="114">
        <v>72</v>
      </c>
      <c r="Q44" s="114">
        <v>54</v>
      </c>
      <c r="R44" s="114">
        <v>908</v>
      </c>
    </row>
    <row r="45" spans="1:18" ht="18.5" customHeight="1">
      <c r="A45" s="124">
        <v>11</v>
      </c>
      <c r="B45" s="125"/>
      <c r="C45" s="124" t="s">
        <v>140</v>
      </c>
      <c r="D45" s="124" t="s">
        <v>141</v>
      </c>
      <c r="E45" s="126" t="s">
        <v>142</v>
      </c>
      <c r="F45" s="124" t="s">
        <v>120</v>
      </c>
      <c r="G45" s="124" t="s">
        <v>88</v>
      </c>
      <c r="H45" s="124" t="s">
        <v>152</v>
      </c>
      <c r="I45" s="124" t="s">
        <v>90</v>
      </c>
      <c r="J45" s="127"/>
      <c r="K45" s="127">
        <v>1</v>
      </c>
      <c r="L45" s="127">
        <v>1</v>
      </c>
      <c r="M45" s="127">
        <v>1</v>
      </c>
      <c r="N45" s="127">
        <v>1</v>
      </c>
      <c r="O45" s="127"/>
      <c r="P45" s="127"/>
      <c r="Q45" s="127"/>
      <c r="R45" s="127">
        <v>4</v>
      </c>
    </row>
    <row r="46" spans="1:18" ht="18.5" customHeight="1">
      <c r="A46" s="124"/>
      <c r="B46" s="125"/>
      <c r="C46" s="124"/>
      <c r="D46" s="124"/>
      <c r="E46" s="126"/>
      <c r="F46" s="124"/>
      <c r="G46" s="124" t="s">
        <v>88</v>
      </c>
      <c r="H46" s="124" t="s">
        <v>153</v>
      </c>
      <c r="I46" s="124" t="s">
        <v>92</v>
      </c>
      <c r="J46" s="127">
        <v>86</v>
      </c>
      <c r="K46" s="127">
        <v>216</v>
      </c>
      <c r="L46" s="127">
        <v>374</v>
      </c>
      <c r="M46" s="127">
        <v>374</v>
      </c>
      <c r="N46" s="127">
        <v>187</v>
      </c>
      <c r="O46" s="127">
        <v>101</v>
      </c>
      <c r="P46" s="127">
        <v>72</v>
      </c>
      <c r="Q46" s="127">
        <v>29</v>
      </c>
      <c r="R46" s="127">
        <v>1439</v>
      </c>
    </row>
    <row r="47" spans="1:18" ht="18.5" customHeight="1">
      <c r="A47" s="130"/>
      <c r="B47" s="131"/>
      <c r="C47" s="130"/>
      <c r="D47" s="130"/>
      <c r="E47" s="132" t="str">
        <f>C45&amp;E45</f>
        <v>C0075-HOD024Memory In Motion Ultra Heavyweight Washed Hoodie</v>
      </c>
      <c r="F47" s="130"/>
      <c r="G47" s="130"/>
      <c r="H47" s="130" t="s">
        <v>95</v>
      </c>
      <c r="I47" s="130"/>
      <c r="J47" s="114">
        <v>86</v>
      </c>
      <c r="K47" s="114">
        <v>217</v>
      </c>
      <c r="L47" s="114">
        <v>375</v>
      </c>
      <c r="M47" s="114">
        <v>375</v>
      </c>
      <c r="N47" s="114">
        <v>188</v>
      </c>
      <c r="O47" s="114">
        <v>101</v>
      </c>
      <c r="P47" s="114">
        <v>72</v>
      </c>
      <c r="Q47" s="114">
        <v>29</v>
      </c>
      <c r="R47" s="114">
        <v>1443</v>
      </c>
    </row>
    <row r="48" spans="1:18" ht="18.5" customHeight="1">
      <c r="A48" s="124">
        <v>12</v>
      </c>
      <c r="B48" s="125"/>
      <c r="C48" s="124" t="s">
        <v>154</v>
      </c>
      <c r="D48" s="124" t="s">
        <v>155</v>
      </c>
      <c r="E48" s="126" t="s">
        <v>156</v>
      </c>
      <c r="F48" s="124" t="s">
        <v>128</v>
      </c>
      <c r="G48" s="124" t="s">
        <v>88</v>
      </c>
      <c r="H48" s="124" t="s">
        <v>157</v>
      </c>
      <c r="I48" s="124" t="s">
        <v>92</v>
      </c>
      <c r="J48" s="127">
        <v>1</v>
      </c>
      <c r="K48" s="127">
        <v>2</v>
      </c>
      <c r="L48" s="127">
        <v>3</v>
      </c>
      <c r="M48" s="127">
        <v>4</v>
      </c>
      <c r="N48" s="127">
        <v>4</v>
      </c>
      <c r="O48" s="127">
        <v>3</v>
      </c>
      <c r="P48" s="127">
        <v>2</v>
      </c>
      <c r="Q48" s="127">
        <v>1</v>
      </c>
      <c r="R48" s="127">
        <v>20</v>
      </c>
    </row>
    <row r="49" spans="1:18" ht="18.5" customHeight="1">
      <c r="A49" s="124"/>
      <c r="B49" s="125"/>
      <c r="C49" s="124"/>
      <c r="D49" s="124"/>
      <c r="E49" s="126"/>
      <c r="F49" s="124"/>
      <c r="G49" s="124" t="s">
        <v>88</v>
      </c>
      <c r="H49" s="124" t="s">
        <v>158</v>
      </c>
      <c r="I49" s="124" t="s">
        <v>90</v>
      </c>
      <c r="J49" s="127"/>
      <c r="K49" s="127">
        <v>1</v>
      </c>
      <c r="L49" s="127">
        <v>1</v>
      </c>
      <c r="M49" s="127">
        <v>1</v>
      </c>
      <c r="N49" s="127">
        <v>1</v>
      </c>
      <c r="O49" s="127"/>
      <c r="P49" s="127"/>
      <c r="Q49" s="127"/>
      <c r="R49" s="127">
        <v>4</v>
      </c>
    </row>
    <row r="50" spans="1:18" ht="18.5" customHeight="1">
      <c r="A50" s="124"/>
      <c r="B50" s="125"/>
      <c r="C50" s="124"/>
      <c r="D50" s="124"/>
      <c r="E50" s="126"/>
      <c r="F50" s="124"/>
      <c r="G50" s="124" t="s">
        <v>88</v>
      </c>
      <c r="H50" s="124" t="s">
        <v>159</v>
      </c>
      <c r="I50" s="124" t="s">
        <v>92</v>
      </c>
      <c r="J50" s="127">
        <v>66</v>
      </c>
      <c r="K50" s="127">
        <v>119</v>
      </c>
      <c r="L50" s="127">
        <v>211</v>
      </c>
      <c r="M50" s="127">
        <v>290</v>
      </c>
      <c r="N50" s="127">
        <v>277</v>
      </c>
      <c r="O50" s="127">
        <v>172</v>
      </c>
      <c r="P50" s="127">
        <v>106</v>
      </c>
      <c r="Q50" s="127">
        <v>79</v>
      </c>
      <c r="R50" s="127">
        <v>1320</v>
      </c>
    </row>
    <row r="51" spans="1:18" ht="18.5" customHeight="1">
      <c r="A51" s="124"/>
      <c r="B51" s="125"/>
      <c r="C51" s="124"/>
      <c r="D51" s="124"/>
      <c r="E51" s="126"/>
      <c r="F51" s="124"/>
      <c r="G51" s="124" t="s">
        <v>88</v>
      </c>
      <c r="H51" s="124" t="s">
        <v>160</v>
      </c>
      <c r="I51" s="124" t="s">
        <v>94</v>
      </c>
      <c r="J51" s="127">
        <v>4</v>
      </c>
      <c r="K51" s="127">
        <v>6</v>
      </c>
      <c r="L51" s="127">
        <v>11</v>
      </c>
      <c r="M51" s="127">
        <v>15</v>
      </c>
      <c r="N51" s="127">
        <v>15</v>
      </c>
      <c r="O51" s="127">
        <v>9</v>
      </c>
      <c r="P51" s="127">
        <v>6</v>
      </c>
      <c r="Q51" s="127">
        <v>4</v>
      </c>
      <c r="R51" s="127">
        <v>70</v>
      </c>
    </row>
    <row r="52" spans="1:18" ht="18.5" customHeight="1">
      <c r="A52" s="130"/>
      <c r="B52" s="130"/>
      <c r="C52" s="130"/>
      <c r="D52" s="130"/>
      <c r="E52" s="130" t="str">
        <f>C48&amp;E48</f>
        <v>C0075-HOD036Memory in Motion Ultra Heavyweight Zip Thru Hoodie</v>
      </c>
      <c r="F52" s="130"/>
      <c r="G52" s="130"/>
      <c r="H52" s="130" t="s">
        <v>95</v>
      </c>
      <c r="I52" s="130"/>
      <c r="J52" s="114">
        <v>71</v>
      </c>
      <c r="K52" s="114">
        <v>128</v>
      </c>
      <c r="L52" s="114">
        <v>226</v>
      </c>
      <c r="M52" s="114">
        <v>310</v>
      </c>
      <c r="N52" s="114">
        <v>297</v>
      </c>
      <c r="O52" s="114">
        <v>184</v>
      </c>
      <c r="P52" s="114">
        <v>114</v>
      </c>
      <c r="Q52" s="114">
        <v>84</v>
      </c>
      <c r="R52" s="114">
        <v>1414</v>
      </c>
    </row>
    <row r="53" spans="1:18" ht="18.5" customHeight="1">
      <c r="A53" s="124">
        <v>13</v>
      </c>
      <c r="B53" s="125" t="e" vm="2">
        <v>#VALUE!</v>
      </c>
      <c r="C53" s="124" t="s">
        <v>161</v>
      </c>
      <c r="D53" s="124" t="s">
        <v>162</v>
      </c>
      <c r="E53" s="126" t="s">
        <v>163</v>
      </c>
      <c r="F53" s="124" t="s">
        <v>164</v>
      </c>
      <c r="G53" s="124" t="s">
        <v>107</v>
      </c>
      <c r="H53" s="124" t="s">
        <v>165</v>
      </c>
      <c r="I53" s="124" t="s">
        <v>92</v>
      </c>
      <c r="J53" s="127">
        <v>1</v>
      </c>
      <c r="K53" s="127">
        <v>1</v>
      </c>
      <c r="L53" s="127">
        <v>2</v>
      </c>
      <c r="M53" s="127">
        <v>2</v>
      </c>
      <c r="N53" s="127">
        <v>2</v>
      </c>
      <c r="O53" s="127">
        <v>1</v>
      </c>
      <c r="P53" s="127">
        <v>1</v>
      </c>
      <c r="Q53" s="127"/>
      <c r="R53" s="127">
        <v>10</v>
      </c>
    </row>
    <row r="54" spans="1:18" ht="18.5" customHeight="1">
      <c r="A54" s="124"/>
      <c r="B54" s="125"/>
      <c r="C54" s="124"/>
      <c r="D54" s="124"/>
      <c r="E54" s="126"/>
      <c r="F54" s="124"/>
      <c r="G54" s="124" t="s">
        <v>107</v>
      </c>
      <c r="H54" s="124" t="s">
        <v>166</v>
      </c>
      <c r="I54" s="124" t="s">
        <v>90</v>
      </c>
      <c r="J54" s="127"/>
      <c r="K54" s="127">
        <v>1</v>
      </c>
      <c r="L54" s="127">
        <v>1</v>
      </c>
      <c r="M54" s="127">
        <v>1</v>
      </c>
      <c r="N54" s="127">
        <v>1</v>
      </c>
      <c r="O54" s="127"/>
      <c r="P54" s="127"/>
      <c r="Q54" s="127"/>
      <c r="R54" s="127">
        <v>4</v>
      </c>
    </row>
    <row r="55" spans="1:18" ht="18.5" customHeight="1">
      <c r="A55" s="124"/>
      <c r="B55" s="125"/>
      <c r="C55" s="124"/>
      <c r="D55" s="124"/>
      <c r="E55" s="126"/>
      <c r="F55" s="124"/>
      <c r="G55" s="124" t="s">
        <v>107</v>
      </c>
      <c r="H55" s="124" t="s">
        <v>167</v>
      </c>
      <c r="I55" s="124" t="s">
        <v>92</v>
      </c>
      <c r="J55" s="127">
        <v>72</v>
      </c>
      <c r="K55" s="127">
        <v>120</v>
      </c>
      <c r="L55" s="127">
        <v>216</v>
      </c>
      <c r="M55" s="127">
        <v>276</v>
      </c>
      <c r="N55" s="127">
        <v>264</v>
      </c>
      <c r="O55" s="127">
        <v>144</v>
      </c>
      <c r="P55" s="127">
        <v>72</v>
      </c>
      <c r="Q55" s="127">
        <v>36</v>
      </c>
      <c r="R55" s="127">
        <v>1200</v>
      </c>
    </row>
    <row r="56" spans="1:18" ht="18.5" customHeight="1">
      <c r="A56" s="124"/>
      <c r="B56" s="125"/>
      <c r="C56" s="124"/>
      <c r="D56" s="124"/>
      <c r="E56" s="126"/>
      <c r="F56" s="124"/>
      <c r="G56" s="124" t="s">
        <v>107</v>
      </c>
      <c r="H56" s="124" t="s">
        <v>168</v>
      </c>
      <c r="I56" s="124" t="s">
        <v>94</v>
      </c>
      <c r="J56" s="127">
        <v>3</v>
      </c>
      <c r="K56" s="127">
        <v>5</v>
      </c>
      <c r="L56" s="127">
        <v>9</v>
      </c>
      <c r="M56" s="127">
        <v>12</v>
      </c>
      <c r="N56" s="127">
        <v>11</v>
      </c>
      <c r="O56" s="127">
        <v>6</v>
      </c>
      <c r="P56" s="127">
        <v>3</v>
      </c>
      <c r="Q56" s="127">
        <v>2</v>
      </c>
      <c r="R56" s="127">
        <v>51</v>
      </c>
    </row>
    <row r="57" spans="1:18" ht="18.5" customHeight="1">
      <c r="A57" s="130"/>
      <c r="B57" s="130"/>
      <c r="C57" s="130"/>
      <c r="D57" s="130"/>
      <c r="E57" s="130" t="str">
        <f>C53&amp;E53</f>
        <v>C0075-SST023Offset Heavyweight Unisex Oversized Tee</v>
      </c>
      <c r="F57" s="130"/>
      <c r="G57" s="130"/>
      <c r="H57" s="130" t="s">
        <v>95</v>
      </c>
      <c r="I57" s="130"/>
      <c r="J57" s="114">
        <v>76</v>
      </c>
      <c r="K57" s="114">
        <v>127</v>
      </c>
      <c r="L57" s="114">
        <v>228</v>
      </c>
      <c r="M57" s="114">
        <v>291</v>
      </c>
      <c r="N57" s="114">
        <v>278</v>
      </c>
      <c r="O57" s="114">
        <v>151</v>
      </c>
      <c r="P57" s="114">
        <v>76</v>
      </c>
      <c r="Q57" s="114">
        <v>38</v>
      </c>
      <c r="R57" s="114">
        <v>1265</v>
      </c>
    </row>
    <row r="58" spans="1:18" ht="18.5" customHeight="1">
      <c r="A58" s="124">
        <v>14</v>
      </c>
      <c r="B58" s="125" t="e" vm="3">
        <v>#VALUE!</v>
      </c>
      <c r="C58" s="124" t="s">
        <v>161</v>
      </c>
      <c r="D58" s="124" t="s">
        <v>162</v>
      </c>
      <c r="E58" s="126" t="s">
        <v>163</v>
      </c>
      <c r="F58" s="124" t="s">
        <v>169</v>
      </c>
      <c r="G58" s="124" t="s">
        <v>107</v>
      </c>
      <c r="H58" s="124" t="s">
        <v>170</v>
      </c>
      <c r="I58" s="124" t="s">
        <v>92</v>
      </c>
      <c r="J58" s="127">
        <v>1</v>
      </c>
      <c r="K58" s="127">
        <v>2</v>
      </c>
      <c r="L58" s="127">
        <v>4</v>
      </c>
      <c r="M58" s="127">
        <v>4</v>
      </c>
      <c r="N58" s="127">
        <v>4</v>
      </c>
      <c r="O58" s="127">
        <v>2</v>
      </c>
      <c r="P58" s="127">
        <v>1</v>
      </c>
      <c r="Q58" s="127">
        <v>1</v>
      </c>
      <c r="R58" s="127">
        <v>19</v>
      </c>
    </row>
    <row r="59" spans="1:18" ht="18.5" customHeight="1">
      <c r="A59" s="124"/>
      <c r="B59" s="125"/>
      <c r="C59" s="124"/>
      <c r="D59" s="124"/>
      <c r="E59" s="126"/>
      <c r="F59" s="124"/>
      <c r="G59" s="124" t="s">
        <v>107</v>
      </c>
      <c r="H59" s="124" t="s">
        <v>171</v>
      </c>
      <c r="I59" s="124" t="s">
        <v>90</v>
      </c>
      <c r="J59" s="127"/>
      <c r="K59" s="127">
        <v>1</v>
      </c>
      <c r="L59" s="127">
        <v>1</v>
      </c>
      <c r="M59" s="127">
        <v>1</v>
      </c>
      <c r="N59" s="127">
        <v>1</v>
      </c>
      <c r="O59" s="127"/>
      <c r="P59" s="127"/>
      <c r="Q59" s="127"/>
      <c r="R59" s="127">
        <v>4</v>
      </c>
    </row>
    <row r="60" spans="1:18" ht="18.5" customHeight="1">
      <c r="A60" s="124"/>
      <c r="B60" s="125"/>
      <c r="C60" s="124"/>
      <c r="D60" s="124"/>
      <c r="E60" s="126"/>
      <c r="F60" s="124"/>
      <c r="G60" s="124" t="s">
        <v>107</v>
      </c>
      <c r="H60" s="124" t="s">
        <v>172</v>
      </c>
      <c r="I60" s="124" t="s">
        <v>92</v>
      </c>
      <c r="J60" s="127">
        <v>28</v>
      </c>
      <c r="K60" s="127">
        <v>84</v>
      </c>
      <c r="L60" s="127">
        <v>147</v>
      </c>
      <c r="M60" s="127">
        <v>154</v>
      </c>
      <c r="N60" s="127">
        <v>140</v>
      </c>
      <c r="O60" s="127">
        <v>84</v>
      </c>
      <c r="P60" s="127">
        <v>35</v>
      </c>
      <c r="Q60" s="127">
        <v>28</v>
      </c>
      <c r="R60" s="127">
        <v>700</v>
      </c>
    </row>
    <row r="61" spans="1:18" ht="18.5" customHeight="1">
      <c r="A61" s="124"/>
      <c r="B61" s="125"/>
      <c r="C61" s="124"/>
      <c r="D61" s="124"/>
      <c r="E61" s="126"/>
      <c r="F61" s="124"/>
      <c r="G61" s="124" t="s">
        <v>107</v>
      </c>
      <c r="H61" s="124" t="s">
        <v>173</v>
      </c>
      <c r="I61" s="124" t="s">
        <v>94</v>
      </c>
      <c r="J61" s="127">
        <v>4</v>
      </c>
      <c r="K61" s="127">
        <v>12</v>
      </c>
      <c r="L61" s="127">
        <v>21</v>
      </c>
      <c r="M61" s="127">
        <v>22</v>
      </c>
      <c r="N61" s="127">
        <v>20</v>
      </c>
      <c r="O61" s="127">
        <v>12</v>
      </c>
      <c r="P61" s="127">
        <v>5</v>
      </c>
      <c r="Q61" s="127">
        <v>4</v>
      </c>
      <c r="R61" s="127">
        <v>100</v>
      </c>
    </row>
    <row r="62" spans="1:18" ht="18.5" customHeight="1">
      <c r="A62" s="130"/>
      <c r="B62" s="130"/>
      <c r="C62" s="130"/>
      <c r="D62" s="130"/>
      <c r="E62" s="130" t="str">
        <f>C58&amp;E58</f>
        <v>C0075-SST023Offset Heavyweight Unisex Oversized Tee</v>
      </c>
      <c r="F62" s="130"/>
      <c r="G62" s="130"/>
      <c r="H62" s="130" t="s">
        <v>95</v>
      </c>
      <c r="I62" s="130"/>
      <c r="J62" s="114">
        <v>33</v>
      </c>
      <c r="K62" s="114">
        <v>99</v>
      </c>
      <c r="L62" s="114">
        <v>173</v>
      </c>
      <c r="M62" s="114">
        <v>181</v>
      </c>
      <c r="N62" s="114">
        <v>165</v>
      </c>
      <c r="O62" s="114">
        <v>98</v>
      </c>
      <c r="P62" s="114">
        <v>41</v>
      </c>
      <c r="Q62" s="114">
        <v>33</v>
      </c>
      <c r="R62" s="114">
        <v>823</v>
      </c>
    </row>
    <row r="63" spans="1:18" ht="18.5" customHeight="1">
      <c r="A63" s="124">
        <v>15</v>
      </c>
      <c r="B63" s="125"/>
      <c r="C63" s="124" t="s">
        <v>174</v>
      </c>
      <c r="D63" s="124" t="s">
        <v>175</v>
      </c>
      <c r="E63" s="126" t="s">
        <v>176</v>
      </c>
      <c r="F63" s="124" t="s">
        <v>128</v>
      </c>
      <c r="G63" s="124" t="s">
        <v>177</v>
      </c>
      <c r="H63" s="124" t="s">
        <v>178</v>
      </c>
      <c r="I63" s="124" t="s">
        <v>92</v>
      </c>
      <c r="J63" s="127"/>
      <c r="K63" s="127"/>
      <c r="L63" s="127">
        <v>2</v>
      </c>
      <c r="M63" s="127">
        <v>5</v>
      </c>
      <c r="N63" s="127">
        <v>7</v>
      </c>
      <c r="O63" s="127">
        <v>4</v>
      </c>
      <c r="P63" s="127">
        <v>2</v>
      </c>
      <c r="Q63" s="127"/>
      <c r="R63" s="127">
        <v>20</v>
      </c>
    </row>
    <row r="64" spans="1:18" ht="18.5" customHeight="1">
      <c r="A64" s="124"/>
      <c r="B64" s="125"/>
      <c r="C64" s="124"/>
      <c r="D64" s="124"/>
      <c r="E64" s="126"/>
      <c r="F64" s="124"/>
      <c r="G64" s="124" t="s">
        <v>177</v>
      </c>
      <c r="H64" s="124" t="s">
        <v>179</v>
      </c>
      <c r="I64" s="124" t="s">
        <v>90</v>
      </c>
      <c r="J64" s="127"/>
      <c r="K64" s="127"/>
      <c r="L64" s="127">
        <v>1</v>
      </c>
      <c r="M64" s="127">
        <v>1</v>
      </c>
      <c r="N64" s="127">
        <v>1</v>
      </c>
      <c r="O64" s="127">
        <v>1</v>
      </c>
      <c r="P64" s="127"/>
      <c r="Q64" s="127"/>
      <c r="R64" s="127">
        <v>4</v>
      </c>
    </row>
    <row r="65" spans="1:18" ht="18.5" customHeight="1">
      <c r="A65" s="124"/>
      <c r="B65" s="125"/>
      <c r="C65" s="124"/>
      <c r="D65" s="124"/>
      <c r="E65" s="126"/>
      <c r="F65" s="124"/>
      <c r="G65" s="124" t="s">
        <v>177</v>
      </c>
      <c r="H65" s="124" t="s">
        <v>180</v>
      </c>
      <c r="I65" s="124" t="s">
        <v>92</v>
      </c>
      <c r="J65" s="127"/>
      <c r="K65" s="127">
        <v>14</v>
      </c>
      <c r="L65" s="127">
        <v>68</v>
      </c>
      <c r="M65" s="127">
        <v>128</v>
      </c>
      <c r="N65" s="127">
        <v>119</v>
      </c>
      <c r="O65" s="127">
        <v>78</v>
      </c>
      <c r="P65" s="127">
        <v>41</v>
      </c>
      <c r="Q65" s="127">
        <v>9</v>
      </c>
      <c r="R65" s="127">
        <v>457</v>
      </c>
    </row>
    <row r="66" spans="1:18" ht="18.5" customHeight="1">
      <c r="A66" s="124"/>
      <c r="B66" s="125"/>
      <c r="C66" s="124"/>
      <c r="D66" s="124"/>
      <c r="E66" s="126"/>
      <c r="F66" s="124"/>
      <c r="G66" s="124" t="s">
        <v>177</v>
      </c>
      <c r="H66" s="124" t="s">
        <v>181</v>
      </c>
      <c r="I66" s="124" t="s">
        <v>94</v>
      </c>
      <c r="J66" s="127"/>
      <c r="K66" s="127">
        <v>1</v>
      </c>
      <c r="L66" s="127">
        <v>5</v>
      </c>
      <c r="M66" s="127">
        <v>8</v>
      </c>
      <c r="N66" s="127">
        <v>8</v>
      </c>
      <c r="O66" s="127">
        <v>5</v>
      </c>
      <c r="P66" s="127">
        <v>3</v>
      </c>
      <c r="Q66" s="127">
        <v>1</v>
      </c>
      <c r="R66" s="127">
        <v>31</v>
      </c>
    </row>
    <row r="67" spans="1:18" ht="18.5" customHeight="1">
      <c r="A67" s="130"/>
      <c r="B67" s="130"/>
      <c r="C67" s="130"/>
      <c r="D67" s="130"/>
      <c r="E67" s="130" t="str">
        <f>C63&amp;E63</f>
        <v>C0075-TNK001Run Fast Heavyweight Boxed Tank</v>
      </c>
      <c r="F67" s="130"/>
      <c r="G67" s="130"/>
      <c r="H67" s="130" t="s">
        <v>95</v>
      </c>
      <c r="I67" s="130"/>
      <c r="J67" s="114"/>
      <c r="K67" s="114">
        <v>15</v>
      </c>
      <c r="L67" s="114">
        <v>76</v>
      </c>
      <c r="M67" s="114">
        <v>142</v>
      </c>
      <c r="N67" s="114">
        <v>135</v>
      </c>
      <c r="O67" s="114">
        <v>88</v>
      </c>
      <c r="P67" s="114">
        <v>46</v>
      </c>
      <c r="Q67" s="114">
        <v>10</v>
      </c>
      <c r="R67" s="114">
        <v>512</v>
      </c>
    </row>
    <row r="68" spans="1:18" ht="18.5" customHeight="1">
      <c r="A68" s="124">
        <v>16</v>
      </c>
      <c r="B68" s="125"/>
      <c r="C68" s="124" t="s">
        <v>174</v>
      </c>
      <c r="D68" s="124" t="s">
        <v>175</v>
      </c>
      <c r="E68" s="126" t="s">
        <v>176</v>
      </c>
      <c r="F68" s="124" t="s">
        <v>137</v>
      </c>
      <c r="G68" s="124" t="s">
        <v>177</v>
      </c>
      <c r="H68" s="124" t="s">
        <v>182</v>
      </c>
      <c r="I68" s="124" t="s">
        <v>90</v>
      </c>
      <c r="J68" s="127"/>
      <c r="K68" s="127"/>
      <c r="L68" s="127">
        <v>1</v>
      </c>
      <c r="M68" s="127">
        <v>1</v>
      </c>
      <c r="N68" s="127">
        <v>1</v>
      </c>
      <c r="O68" s="127">
        <v>1</v>
      </c>
      <c r="P68" s="127"/>
      <c r="Q68" s="127"/>
      <c r="R68" s="127">
        <v>4</v>
      </c>
    </row>
    <row r="69" spans="1:18" ht="18.5" customHeight="1">
      <c r="A69" s="124"/>
      <c r="B69" s="125"/>
      <c r="C69" s="124"/>
      <c r="D69" s="124"/>
      <c r="E69" s="126"/>
      <c r="F69" s="124"/>
      <c r="G69" s="124" t="s">
        <v>177</v>
      </c>
      <c r="H69" s="124" t="s">
        <v>183</v>
      </c>
      <c r="I69" s="124" t="s">
        <v>92</v>
      </c>
      <c r="J69" s="127"/>
      <c r="K69" s="127">
        <v>21</v>
      </c>
      <c r="L69" s="127">
        <v>105</v>
      </c>
      <c r="M69" s="127">
        <v>196</v>
      </c>
      <c r="N69" s="127">
        <v>182</v>
      </c>
      <c r="O69" s="127">
        <v>119</v>
      </c>
      <c r="P69" s="127">
        <v>63</v>
      </c>
      <c r="Q69" s="127">
        <v>14</v>
      </c>
      <c r="R69" s="127">
        <v>700</v>
      </c>
    </row>
    <row r="70" spans="1:18" ht="18.5" customHeight="1">
      <c r="A70" s="124"/>
      <c r="B70" s="125"/>
      <c r="C70" s="124"/>
      <c r="D70" s="124"/>
      <c r="E70" s="126"/>
      <c r="F70" s="124"/>
      <c r="G70" s="124" t="s">
        <v>177</v>
      </c>
      <c r="H70" s="124" t="s">
        <v>184</v>
      </c>
      <c r="I70" s="124" t="s">
        <v>94</v>
      </c>
      <c r="J70" s="127"/>
      <c r="K70" s="127">
        <v>1</v>
      </c>
      <c r="L70" s="127">
        <v>5</v>
      </c>
      <c r="M70" s="127">
        <v>8</v>
      </c>
      <c r="N70" s="127">
        <v>8</v>
      </c>
      <c r="O70" s="127">
        <v>5</v>
      </c>
      <c r="P70" s="127">
        <v>3</v>
      </c>
      <c r="Q70" s="127">
        <v>1</v>
      </c>
      <c r="R70" s="127">
        <v>31</v>
      </c>
    </row>
    <row r="71" spans="1:18" ht="18.5" customHeight="1">
      <c r="A71" s="130"/>
      <c r="B71" s="130"/>
      <c r="C71" s="130"/>
      <c r="D71" s="130"/>
      <c r="E71" s="130" t="str">
        <f>C68&amp;E68</f>
        <v>C0075-TNK001Run Fast Heavyweight Boxed Tank</v>
      </c>
      <c r="F71" s="130"/>
      <c r="G71" s="130"/>
      <c r="H71" s="130" t="s">
        <v>95</v>
      </c>
      <c r="I71" s="130"/>
      <c r="J71" s="114"/>
      <c r="K71" s="114">
        <v>22</v>
      </c>
      <c r="L71" s="114">
        <v>111</v>
      </c>
      <c r="M71" s="114">
        <v>205</v>
      </c>
      <c r="N71" s="114">
        <v>191</v>
      </c>
      <c r="O71" s="114">
        <v>125</v>
      </c>
      <c r="P71" s="114">
        <v>66</v>
      </c>
      <c r="Q71" s="114">
        <v>15</v>
      </c>
      <c r="R71" s="114">
        <v>735</v>
      </c>
    </row>
    <row r="72" spans="1:18" ht="18.5" customHeight="1">
      <c r="A72" s="124">
        <v>17</v>
      </c>
      <c r="B72" s="125" t="e" vm="4">
        <v>#VALUE!</v>
      </c>
      <c r="C72" s="124" t="s">
        <v>185</v>
      </c>
      <c r="D72" s="124" t="s">
        <v>186</v>
      </c>
      <c r="E72" s="126" t="s">
        <v>187</v>
      </c>
      <c r="F72" s="124" t="s">
        <v>128</v>
      </c>
      <c r="G72" s="124" t="s">
        <v>188</v>
      </c>
      <c r="H72" s="124" t="s">
        <v>189</v>
      </c>
      <c r="I72" s="124" t="s">
        <v>90</v>
      </c>
      <c r="J72" s="127"/>
      <c r="K72" s="127"/>
      <c r="L72" s="127">
        <v>1</v>
      </c>
      <c r="M72" s="127">
        <v>1</v>
      </c>
      <c r="N72" s="127">
        <v>1</v>
      </c>
      <c r="O72" s="127">
        <v>1</v>
      </c>
      <c r="P72" s="127"/>
      <c r="Q72" s="127"/>
      <c r="R72" s="127">
        <v>4</v>
      </c>
    </row>
    <row r="73" spans="1:18" ht="18.5" customHeight="1">
      <c r="A73" s="124"/>
      <c r="B73" s="125"/>
      <c r="C73" s="124"/>
      <c r="D73" s="124"/>
      <c r="E73" s="126"/>
      <c r="F73" s="124"/>
      <c r="G73" s="124" t="s">
        <v>188</v>
      </c>
      <c r="H73" s="124" t="s">
        <v>190</v>
      </c>
      <c r="I73" s="124" t="s">
        <v>92</v>
      </c>
      <c r="J73" s="127"/>
      <c r="K73" s="127">
        <v>10</v>
      </c>
      <c r="L73" s="127">
        <v>60</v>
      </c>
      <c r="M73" s="127">
        <v>262</v>
      </c>
      <c r="N73" s="127">
        <v>292</v>
      </c>
      <c r="O73" s="127">
        <v>241</v>
      </c>
      <c r="P73" s="127">
        <v>91</v>
      </c>
      <c r="Q73" s="127">
        <v>50</v>
      </c>
      <c r="R73" s="127">
        <v>1006</v>
      </c>
    </row>
    <row r="74" spans="1:18" ht="18.5" customHeight="1">
      <c r="A74" s="124"/>
      <c r="B74" s="125"/>
      <c r="C74" s="124"/>
      <c r="D74" s="124"/>
      <c r="E74" s="126"/>
      <c r="F74" s="124"/>
      <c r="G74" s="124" t="s">
        <v>188</v>
      </c>
      <c r="H74" s="124" t="s">
        <v>191</v>
      </c>
      <c r="I74" s="124" t="s">
        <v>94</v>
      </c>
      <c r="J74" s="127"/>
      <c r="K74" s="127"/>
      <c r="L74" s="127">
        <v>2</v>
      </c>
      <c r="M74" s="127">
        <v>8</v>
      </c>
      <c r="N74" s="127">
        <v>9</v>
      </c>
      <c r="O74" s="127">
        <v>7</v>
      </c>
      <c r="P74" s="127">
        <v>3</v>
      </c>
      <c r="Q74" s="127">
        <v>2</v>
      </c>
      <c r="R74" s="127">
        <v>31</v>
      </c>
    </row>
    <row r="75" spans="1:18" ht="18.5" customHeight="1">
      <c r="A75" s="130"/>
      <c r="B75" s="130"/>
      <c r="C75" s="130"/>
      <c r="D75" s="130"/>
      <c r="E75" s="130" t="str">
        <f>C72&amp;E72</f>
        <v>C0075-LST001Run Fast Heavyweight Oversized LS Tee</v>
      </c>
      <c r="F75" s="130"/>
      <c r="G75" s="130"/>
      <c r="H75" s="130" t="s">
        <v>95</v>
      </c>
      <c r="I75" s="130"/>
      <c r="J75" s="114"/>
      <c r="K75" s="114">
        <v>10</v>
      </c>
      <c r="L75" s="114">
        <v>63</v>
      </c>
      <c r="M75" s="114">
        <v>271</v>
      </c>
      <c r="N75" s="114">
        <v>302</v>
      </c>
      <c r="O75" s="114">
        <v>249</v>
      </c>
      <c r="P75" s="114">
        <v>94</v>
      </c>
      <c r="Q75" s="114">
        <v>52</v>
      </c>
      <c r="R75" s="114">
        <v>1041</v>
      </c>
    </row>
    <row r="76" spans="1:18" ht="18.5" customHeight="1">
      <c r="A76" s="124">
        <v>18</v>
      </c>
      <c r="B76" s="125" t="e" vm="4">
        <v>#VALUE!</v>
      </c>
      <c r="C76" s="124" t="s">
        <v>185</v>
      </c>
      <c r="D76" s="124" t="s">
        <v>186</v>
      </c>
      <c r="E76" s="126" t="s">
        <v>187</v>
      </c>
      <c r="F76" s="124" t="s">
        <v>137</v>
      </c>
      <c r="G76" s="124" t="s">
        <v>188</v>
      </c>
      <c r="H76" s="124" t="s">
        <v>192</v>
      </c>
      <c r="I76" s="124" t="s">
        <v>90</v>
      </c>
      <c r="J76" s="127"/>
      <c r="K76" s="127"/>
      <c r="L76" s="127">
        <v>1</v>
      </c>
      <c r="M76" s="127">
        <v>1</v>
      </c>
      <c r="N76" s="127">
        <v>1</v>
      </c>
      <c r="O76" s="127">
        <v>1</v>
      </c>
      <c r="P76" s="127"/>
      <c r="Q76" s="127"/>
      <c r="R76" s="127">
        <v>4</v>
      </c>
    </row>
    <row r="77" spans="1:18" ht="18.5" customHeight="1">
      <c r="A77" s="124"/>
      <c r="B77" s="125"/>
      <c r="C77" s="124"/>
      <c r="D77" s="124"/>
      <c r="E77" s="126"/>
      <c r="F77" s="124"/>
      <c r="G77" s="124" t="s">
        <v>188</v>
      </c>
      <c r="H77" s="124" t="s">
        <v>193</v>
      </c>
      <c r="I77" s="124" t="s">
        <v>92</v>
      </c>
      <c r="J77" s="127"/>
      <c r="K77" s="127">
        <v>6</v>
      </c>
      <c r="L77" s="127">
        <v>36</v>
      </c>
      <c r="M77" s="127">
        <v>156</v>
      </c>
      <c r="N77" s="127">
        <v>174</v>
      </c>
      <c r="O77" s="127">
        <v>144</v>
      </c>
      <c r="P77" s="127">
        <v>54</v>
      </c>
      <c r="Q77" s="127">
        <v>30</v>
      </c>
      <c r="R77" s="127">
        <v>600</v>
      </c>
    </row>
    <row r="78" spans="1:18" ht="18.5" customHeight="1">
      <c r="A78" s="130"/>
      <c r="B78" s="130"/>
      <c r="C78" s="130"/>
      <c r="D78" s="130"/>
      <c r="E78" s="130" t="str">
        <f>C76&amp;E76</f>
        <v>C0075-LST001Run Fast Heavyweight Oversized LS Tee</v>
      </c>
      <c r="F78" s="130"/>
      <c r="G78" s="130"/>
      <c r="H78" s="130" t="s">
        <v>95</v>
      </c>
      <c r="I78" s="130"/>
      <c r="J78" s="114"/>
      <c r="K78" s="114">
        <v>6</v>
      </c>
      <c r="L78" s="114">
        <v>37</v>
      </c>
      <c r="M78" s="114">
        <v>157</v>
      </c>
      <c r="N78" s="114">
        <v>175</v>
      </c>
      <c r="O78" s="114">
        <v>145</v>
      </c>
      <c r="P78" s="114">
        <v>54</v>
      </c>
      <c r="Q78" s="114">
        <v>30</v>
      </c>
      <c r="R78" s="114">
        <v>604</v>
      </c>
    </row>
    <row r="79" spans="1:18" ht="18.5" customHeight="1">
      <c r="A79" s="124">
        <v>19</v>
      </c>
      <c r="B79" s="125" t="e" vm="5">
        <v>#VALUE!</v>
      </c>
      <c r="C79" s="124" t="s">
        <v>194</v>
      </c>
      <c r="D79" s="124" t="s">
        <v>195</v>
      </c>
      <c r="E79" s="126" t="s">
        <v>196</v>
      </c>
      <c r="F79" s="124" t="s">
        <v>128</v>
      </c>
      <c r="G79" s="124" t="s">
        <v>107</v>
      </c>
      <c r="H79" s="124" t="s">
        <v>197</v>
      </c>
      <c r="I79" s="124" t="s">
        <v>92</v>
      </c>
      <c r="J79" s="127">
        <v>1</v>
      </c>
      <c r="K79" s="127">
        <v>2</v>
      </c>
      <c r="L79" s="127">
        <v>4</v>
      </c>
      <c r="M79" s="127">
        <v>5</v>
      </c>
      <c r="N79" s="127">
        <v>4</v>
      </c>
      <c r="O79" s="127">
        <v>2</v>
      </c>
      <c r="P79" s="127">
        <v>1</v>
      </c>
      <c r="Q79" s="127">
        <v>1</v>
      </c>
      <c r="R79" s="127">
        <v>20</v>
      </c>
    </row>
    <row r="80" spans="1:18" ht="18.5" customHeight="1">
      <c r="A80" s="124"/>
      <c r="B80" s="125"/>
      <c r="C80" s="124"/>
      <c r="D80" s="124"/>
      <c r="E80" s="126"/>
      <c r="F80" s="124"/>
      <c r="G80" s="124" t="s">
        <v>107</v>
      </c>
      <c r="H80" s="124" t="s">
        <v>198</v>
      </c>
      <c r="I80" s="124" t="s">
        <v>90</v>
      </c>
      <c r="J80" s="127"/>
      <c r="K80" s="127">
        <v>1</v>
      </c>
      <c r="L80" s="127">
        <v>1</v>
      </c>
      <c r="M80" s="127">
        <v>1</v>
      </c>
      <c r="N80" s="127">
        <v>1</v>
      </c>
      <c r="O80" s="127"/>
      <c r="P80" s="127"/>
      <c r="Q80" s="127"/>
      <c r="R80" s="127">
        <v>4</v>
      </c>
    </row>
    <row r="81" spans="1:18" ht="18.5" customHeight="1">
      <c r="A81" s="124"/>
      <c r="B81" s="125"/>
      <c r="C81" s="124"/>
      <c r="D81" s="124"/>
      <c r="E81" s="126"/>
      <c r="F81" s="124"/>
      <c r="G81" s="124" t="s">
        <v>107</v>
      </c>
      <c r="H81" s="124" t="s">
        <v>199</v>
      </c>
      <c r="I81" s="124" t="s">
        <v>92</v>
      </c>
      <c r="J81" s="127">
        <v>139</v>
      </c>
      <c r="K81" s="127">
        <v>232</v>
      </c>
      <c r="L81" s="127">
        <v>418</v>
      </c>
      <c r="M81" s="127">
        <v>534</v>
      </c>
      <c r="N81" s="127">
        <v>510</v>
      </c>
      <c r="O81" s="127">
        <v>278</v>
      </c>
      <c r="P81" s="127">
        <v>139</v>
      </c>
      <c r="Q81" s="127">
        <v>70</v>
      </c>
      <c r="R81" s="127">
        <v>2320</v>
      </c>
    </row>
    <row r="82" spans="1:18" ht="18.5" customHeight="1">
      <c r="A82" s="124"/>
      <c r="B82" s="125"/>
      <c r="C82" s="124"/>
      <c r="D82" s="124"/>
      <c r="E82" s="126"/>
      <c r="F82" s="124"/>
      <c r="G82" s="124" t="s">
        <v>107</v>
      </c>
      <c r="H82" s="124" t="s">
        <v>200</v>
      </c>
      <c r="I82" s="124" t="s">
        <v>94</v>
      </c>
      <c r="J82" s="127">
        <v>6</v>
      </c>
      <c r="K82" s="127">
        <v>10</v>
      </c>
      <c r="L82" s="127">
        <v>18</v>
      </c>
      <c r="M82" s="127">
        <v>23</v>
      </c>
      <c r="N82" s="127">
        <v>22</v>
      </c>
      <c r="O82" s="127">
        <v>12</v>
      </c>
      <c r="P82" s="127">
        <v>6</v>
      </c>
      <c r="Q82" s="127">
        <v>3</v>
      </c>
      <c r="R82" s="127">
        <v>100</v>
      </c>
    </row>
    <row r="83" spans="1:18" ht="18.5" customHeight="1">
      <c r="A83" s="130"/>
      <c r="B83" s="130"/>
      <c r="C83" s="130"/>
      <c r="D83" s="130"/>
      <c r="E83" s="130" t="str">
        <f>C79&amp;E79</f>
        <v>C0075-SST155Run Fast Heavyweight Oversized Tee</v>
      </c>
      <c r="F83" s="130"/>
      <c r="G83" s="130"/>
      <c r="H83" s="130" t="s">
        <v>95</v>
      </c>
      <c r="I83" s="130"/>
      <c r="J83" s="114">
        <v>146</v>
      </c>
      <c r="K83" s="114">
        <v>245</v>
      </c>
      <c r="L83" s="114">
        <v>441</v>
      </c>
      <c r="M83" s="114">
        <v>563</v>
      </c>
      <c r="N83" s="114">
        <v>537</v>
      </c>
      <c r="O83" s="114">
        <v>292</v>
      </c>
      <c r="P83" s="114">
        <v>146</v>
      </c>
      <c r="Q83" s="114">
        <v>74</v>
      </c>
      <c r="R83" s="114">
        <v>2444</v>
      </c>
    </row>
    <row r="84" spans="1:18" ht="18.5" customHeight="1">
      <c r="A84" s="124">
        <v>20</v>
      </c>
      <c r="B84" s="125" t="e" vm="6">
        <v>#VALUE!</v>
      </c>
      <c r="C84" s="124" t="s">
        <v>194</v>
      </c>
      <c r="D84" s="124" t="s">
        <v>195</v>
      </c>
      <c r="E84" s="126" t="s">
        <v>196</v>
      </c>
      <c r="F84" s="124" t="s">
        <v>137</v>
      </c>
      <c r="G84" s="124" t="s">
        <v>107</v>
      </c>
      <c r="H84" s="124" t="s">
        <v>201</v>
      </c>
      <c r="I84" s="124" t="s">
        <v>90</v>
      </c>
      <c r="J84" s="127"/>
      <c r="K84" s="127">
        <v>1</v>
      </c>
      <c r="L84" s="127">
        <v>1</v>
      </c>
      <c r="M84" s="127">
        <v>1</v>
      </c>
      <c r="N84" s="127">
        <v>1</v>
      </c>
      <c r="O84" s="127"/>
      <c r="P84" s="127"/>
      <c r="Q84" s="127"/>
      <c r="R84" s="127">
        <v>4</v>
      </c>
    </row>
    <row r="85" spans="1:18" ht="18.5" customHeight="1">
      <c r="A85" s="124"/>
      <c r="B85" s="125"/>
      <c r="C85" s="124"/>
      <c r="D85" s="124"/>
      <c r="E85" s="126"/>
      <c r="F85" s="124"/>
      <c r="G85" s="124" t="s">
        <v>107</v>
      </c>
      <c r="H85" s="124" t="s">
        <v>202</v>
      </c>
      <c r="I85" s="124" t="s">
        <v>92</v>
      </c>
      <c r="J85" s="127">
        <v>93</v>
      </c>
      <c r="K85" s="127">
        <v>156</v>
      </c>
      <c r="L85" s="127">
        <v>280</v>
      </c>
      <c r="M85" s="127">
        <v>358</v>
      </c>
      <c r="N85" s="127">
        <v>342</v>
      </c>
      <c r="O85" s="127">
        <v>187</v>
      </c>
      <c r="P85" s="127">
        <v>93</v>
      </c>
      <c r="Q85" s="127">
        <v>47</v>
      </c>
      <c r="R85" s="127">
        <v>1556</v>
      </c>
    </row>
    <row r="86" spans="1:18" ht="18.5" customHeight="1">
      <c r="A86" s="124"/>
      <c r="B86" s="125"/>
      <c r="C86" s="124"/>
      <c r="D86" s="124"/>
      <c r="E86" s="126"/>
      <c r="F86" s="124"/>
      <c r="G86" s="124" t="s">
        <v>107</v>
      </c>
      <c r="H86" s="124" t="s">
        <v>203</v>
      </c>
      <c r="I86" s="124" t="s">
        <v>94</v>
      </c>
      <c r="J86" s="127">
        <v>3</v>
      </c>
      <c r="K86" s="127">
        <v>5</v>
      </c>
      <c r="L86" s="127">
        <v>9</v>
      </c>
      <c r="M86" s="127">
        <v>12</v>
      </c>
      <c r="N86" s="127">
        <v>11</v>
      </c>
      <c r="O86" s="127">
        <v>6</v>
      </c>
      <c r="P86" s="127">
        <v>3</v>
      </c>
      <c r="Q86" s="127">
        <v>2</v>
      </c>
      <c r="R86" s="127">
        <v>51</v>
      </c>
    </row>
    <row r="87" spans="1:18" ht="18.5" customHeight="1">
      <c r="A87" s="130"/>
      <c r="B87" s="130"/>
      <c r="C87" s="130"/>
      <c r="D87" s="130"/>
      <c r="E87" s="130" t="str">
        <f>C84&amp;E84</f>
        <v>C0075-SST155Run Fast Heavyweight Oversized Tee</v>
      </c>
      <c r="F87" s="130"/>
      <c r="G87" s="130"/>
      <c r="H87" s="130" t="s">
        <v>95</v>
      </c>
      <c r="I87" s="130"/>
      <c r="J87" s="114">
        <v>96</v>
      </c>
      <c r="K87" s="114">
        <v>162</v>
      </c>
      <c r="L87" s="114">
        <v>290</v>
      </c>
      <c r="M87" s="114">
        <v>371</v>
      </c>
      <c r="N87" s="114">
        <v>354</v>
      </c>
      <c r="O87" s="114">
        <v>193</v>
      </c>
      <c r="P87" s="114">
        <v>96</v>
      </c>
      <c r="Q87" s="114">
        <v>49</v>
      </c>
      <c r="R87" s="114">
        <v>1611</v>
      </c>
    </row>
    <row r="88" spans="1:18" ht="18.5" customHeight="1">
      <c r="A88" s="124">
        <v>23</v>
      </c>
      <c r="B88" s="125" t="e" vm="7">
        <v>#VALUE!</v>
      </c>
      <c r="C88" s="124" t="s">
        <v>204</v>
      </c>
      <c r="D88" s="124" t="s">
        <v>59</v>
      </c>
      <c r="E88" s="126" t="s">
        <v>205</v>
      </c>
      <c r="F88" s="124" t="s">
        <v>206</v>
      </c>
      <c r="G88" s="124" t="s">
        <v>107</v>
      </c>
      <c r="H88" s="124" t="s">
        <v>207</v>
      </c>
      <c r="I88" s="124" t="s">
        <v>92</v>
      </c>
      <c r="J88" s="127"/>
      <c r="K88" s="127"/>
      <c r="L88" s="127">
        <v>1</v>
      </c>
      <c r="M88" s="127">
        <v>3</v>
      </c>
      <c r="N88" s="127">
        <v>4</v>
      </c>
      <c r="O88" s="127">
        <v>2</v>
      </c>
      <c r="P88" s="127">
        <v>1</v>
      </c>
      <c r="Q88" s="127"/>
      <c r="R88" s="127">
        <v>11</v>
      </c>
    </row>
    <row r="89" spans="1:18" ht="18.5" customHeight="1">
      <c r="A89" s="124"/>
      <c r="B89" s="125"/>
      <c r="C89" s="125"/>
      <c r="D89" s="125"/>
      <c r="E89" s="126"/>
      <c r="F89" s="124"/>
      <c r="G89" s="124" t="s">
        <v>107</v>
      </c>
      <c r="H89" s="124" t="s">
        <v>208</v>
      </c>
      <c r="I89" s="124" t="s">
        <v>90</v>
      </c>
      <c r="J89" s="127"/>
      <c r="K89" s="127"/>
      <c r="L89" s="127">
        <v>1</v>
      </c>
      <c r="M89" s="127">
        <v>1</v>
      </c>
      <c r="N89" s="127">
        <v>1</v>
      </c>
      <c r="O89" s="127">
        <v>1</v>
      </c>
      <c r="P89" s="127"/>
      <c r="Q89" s="127"/>
      <c r="R89" s="127">
        <v>4</v>
      </c>
    </row>
    <row r="90" spans="1:18" ht="18.5" customHeight="1">
      <c r="A90" s="124"/>
      <c r="B90" s="125"/>
      <c r="C90" s="125"/>
      <c r="D90" s="125"/>
      <c r="E90" s="126"/>
      <c r="F90" s="124"/>
      <c r="G90" s="124" t="s">
        <v>107</v>
      </c>
      <c r="H90" s="124" t="s">
        <v>209</v>
      </c>
      <c r="I90" s="124" t="s">
        <v>92</v>
      </c>
      <c r="J90" s="127"/>
      <c r="K90" s="127">
        <v>12</v>
      </c>
      <c r="L90" s="127">
        <v>64</v>
      </c>
      <c r="M90" s="127">
        <v>104</v>
      </c>
      <c r="N90" s="127">
        <v>108</v>
      </c>
      <c r="O90" s="127">
        <v>76</v>
      </c>
      <c r="P90" s="127">
        <v>24</v>
      </c>
      <c r="Q90" s="127">
        <v>12</v>
      </c>
      <c r="R90" s="127">
        <v>400</v>
      </c>
    </row>
    <row r="91" spans="1:18" ht="18.5" customHeight="1">
      <c r="A91" s="124"/>
      <c r="B91" s="125"/>
      <c r="C91" s="125"/>
      <c r="D91" s="125"/>
      <c r="E91" s="126"/>
      <c r="F91" s="124"/>
      <c r="G91" s="124" t="s">
        <v>107</v>
      </c>
      <c r="H91" s="124" t="s">
        <v>210</v>
      </c>
      <c r="I91" s="124" t="s">
        <v>94</v>
      </c>
      <c r="J91" s="127"/>
      <c r="K91" s="127">
        <v>2</v>
      </c>
      <c r="L91" s="127">
        <v>8</v>
      </c>
      <c r="M91" s="127">
        <v>13</v>
      </c>
      <c r="N91" s="127">
        <v>14</v>
      </c>
      <c r="O91" s="127">
        <v>10</v>
      </c>
      <c r="P91" s="127">
        <v>3</v>
      </c>
      <c r="Q91" s="127">
        <v>2</v>
      </c>
      <c r="R91" s="127">
        <v>52</v>
      </c>
    </row>
    <row r="92" spans="1:18" ht="18.5" customHeight="1">
      <c r="A92" s="130"/>
      <c r="B92" s="130"/>
      <c r="C92" s="130"/>
      <c r="D92" s="130"/>
      <c r="E92" s="130" t="str">
        <f>C88&amp;E88</f>
        <v>C0075-SST174V Neck Oversized Mens Tee- (UN-AV)</v>
      </c>
      <c r="F92" s="130"/>
      <c r="G92" s="130"/>
      <c r="H92" s="130" t="s">
        <v>95</v>
      </c>
      <c r="I92" s="130"/>
      <c r="J92" s="114"/>
      <c r="K92" s="114">
        <v>14</v>
      </c>
      <c r="L92" s="114">
        <v>74</v>
      </c>
      <c r="M92" s="114">
        <v>121</v>
      </c>
      <c r="N92" s="114">
        <v>127</v>
      </c>
      <c r="O92" s="114">
        <v>89</v>
      </c>
      <c r="P92" s="114">
        <v>28</v>
      </c>
      <c r="Q92" s="114">
        <v>14</v>
      </c>
      <c r="R92" s="114">
        <v>467</v>
      </c>
    </row>
  </sheetData>
  <autoFilter ref="A2:R93" xr:uid="{1BBB6660-2AA4-40EC-B1E1-D25598EA5C1D}"/>
  <pageMargins left="0" right="0" top="0" bottom="0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4BADA368-28E2-4893-AAC3-79CA36DBF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</vt:lpstr>
      <vt:lpstr>DETAIL</vt:lpstr>
      <vt:lpstr>Sheet3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2025-11-20T04:19:25Z</cp:lastPrinted>
  <dcterms:created xsi:type="dcterms:W3CDTF">2020-11-11T02:21:38Z</dcterms:created>
  <dcterms:modified xsi:type="dcterms:W3CDTF">2025-11-20T07:06:50Z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