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goc.tran\Desktop\"/>
    </mc:Choice>
  </mc:AlternateContent>
  <xr:revisionPtr revIDLastSave="0" documentId="13_ncr:1_{4AE4533B-5E2A-4F61-ACC9-7F9313C17583}" xr6:coauthVersionLast="47" xr6:coauthVersionMax="47" xr10:uidLastSave="{00000000-0000-0000-0000-000000000000}"/>
  <bookViews>
    <workbookView xWindow="-110" yWindow="-110" windowWidth="19420" windowHeight="10300" tabRatio="775" activeTab="1" xr2:uid="{00000000-000D-0000-FFFF-FFFF00000000}"/>
  </bookViews>
  <sheets>
    <sheet name="PUR.QT-2.BM1" sheetId="1" r:id="rId1"/>
    <sheet name="DETAIL" sheetId="30" r:id="rId2"/>
  </sheets>
  <externalReferences>
    <externalReference r:id="rId3"/>
  </externalReferences>
  <definedNames>
    <definedName name="_Fill" hidden="1">#REF!</definedName>
    <definedName name="_xlnm._FilterDatabase" localSheetId="1" hidden="1">DETAIL!$A$2:$I$34</definedName>
    <definedName name="INTERNAL_INVOICE">[1]UN!#REF!</definedName>
    <definedName name="KKKKK">[1]UN!#REF!</definedName>
    <definedName name="_xlnm.Print_Area" localSheetId="1">DETAIL!$A$1:$I$34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30" l="1"/>
  <c r="I1" i="30"/>
  <c r="I3" i="30"/>
  <c r="H1" i="30"/>
  <c r="H7" i="1" l="1"/>
  <c r="I11" i="30"/>
  <c r="I12" i="30"/>
  <c r="I13" i="30"/>
  <c r="I14" i="30"/>
  <c r="I15" i="30"/>
  <c r="I16" i="30"/>
  <c r="I17" i="30"/>
  <c r="I19" i="30"/>
  <c r="I20" i="30"/>
  <c r="I21" i="30"/>
  <c r="I22" i="30"/>
  <c r="I23" i="30"/>
  <c r="I24" i="30"/>
  <c r="I25" i="30"/>
  <c r="I27" i="30"/>
  <c r="I28" i="30"/>
  <c r="I29" i="30"/>
  <c r="I30" i="30"/>
  <c r="I31" i="30"/>
  <c r="I32" i="30"/>
  <c r="I33" i="30"/>
  <c r="I9" i="30"/>
  <c r="I4" i="30"/>
  <c r="I5" i="30"/>
  <c r="I6" i="30"/>
  <c r="I7" i="30"/>
  <c r="I8" i="30"/>
  <c r="I11" i="1" l="1"/>
  <c r="H8" i="1" l="1"/>
  <c r="I14" i="1" l="1"/>
  <c r="K11" i="1" l="1"/>
  <c r="K14" i="1" l="1"/>
  <c r="M11" i="1"/>
  <c r="M14" i="1" s="1"/>
</calcChain>
</file>

<file path=xl/sharedStrings.xml><?xml version="1.0" encoding="utf-8"?>
<sst xmlns="http://schemas.openxmlformats.org/spreadsheetml/2006/main" count="256" uniqueCount="104">
  <si>
    <t>Mã số:</t>
  </si>
  <si>
    <t>Lần ban hành:</t>
  </si>
  <si>
    <t>01</t>
  </si>
  <si>
    <t>Số trang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</si>
  <si>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</si>
  <si>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</si>
  <si>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</si>
  <si>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</si>
  <si>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</si>
  <si>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</si>
  <si>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</si>
  <si>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</si>
  <si>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</si>
  <si>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</si>
  <si>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</si>
  <si>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</si>
  <si>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</si>
  <si>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</si>
  <si>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</si>
  <si>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</si>
  <si>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</si>
  <si>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</si>
  <si>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</si>
  <si>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</si>
  <si>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</si>
  <si>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</si>
  <si>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</si>
  <si>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</si>
  <si>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</si>
  <si>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</si>
  <si>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Total:</t>
  </si>
  <si>
    <t xml:space="preserve">RECEIVED BY </t>
  </si>
  <si>
    <t xml:space="preserve">APPROVED BY MER. MANAGER  </t>
  </si>
  <si>
    <t xml:space="preserve">PREPARED BY MERCHANDISER </t>
  </si>
  <si>
    <t>PUR.QT-2.BM1</t>
  </si>
  <si>
    <t>OVO</t>
  </si>
  <si>
    <t>STICKER</t>
  </si>
  <si>
    <t>AS OVO STANDARD</t>
  </si>
  <si>
    <t>WHITE</t>
  </si>
  <si>
    <t>PCS</t>
  </si>
  <si>
    <t>COLOUR</t>
  </si>
  <si>
    <t>STYLE #</t>
  </si>
  <si>
    <t>ITEM TYPE</t>
  </si>
  <si>
    <t>SIZE</t>
  </si>
  <si>
    <t>UPC</t>
  </si>
  <si>
    <t>SM</t>
  </si>
  <si>
    <t>MD</t>
  </si>
  <si>
    <t>LG</t>
  </si>
  <si>
    <t>XL</t>
  </si>
  <si>
    <t>2XL</t>
  </si>
  <si>
    <t>3XL</t>
  </si>
  <si>
    <t>XS</t>
  </si>
  <si>
    <t>ITEM</t>
  </si>
  <si>
    <t>QUALITY</t>
  </si>
  <si>
    <t>ORDER QUALITY</t>
  </si>
  <si>
    <t>TR-ST114
UPC STICKER</t>
  </si>
  <si>
    <t>1.25" X 2.5"</t>
  </si>
  <si>
    <t>1. XEM CHI TIẾT SỐ LƯỢNG TỪNG SIZE Ở CỘT "ORDER QUALITY" 
2. GỬI LAYOUT ĐỂ DUYỆT TRƯỚC KHI SẢN XUẤT ĐẠI TRÀ</t>
  </si>
  <si>
    <t>LAYOUT MỚI KHÔNG ĐỂ GIÁ RETAIL</t>
  </si>
  <si>
    <t>ALL STYLES</t>
  </si>
  <si>
    <t>UA STYLE</t>
  </si>
  <si>
    <t>SH TRIMS</t>
  </si>
  <si>
    <t>NGỌC TRẦN</t>
  </si>
  <si>
    <t>SWEATPANT</t>
  </si>
  <si>
    <t>O08  FW25   G2776</t>
  </si>
  <si>
    <t>FW25- DROP CAMO</t>
  </si>
  <si>
    <t>CHỊ LAN ANH</t>
  </si>
  <si>
    <t>CAMO HOODIE</t>
  </si>
  <si>
    <t xml:space="preserve">	BLACK</t>
  </si>
  <si>
    <t>CAMO</t>
  </si>
  <si>
    <t>M-0325-KT-6101</t>
  </si>
  <si>
    <t>PULLOVER HOODIE</t>
  </si>
  <si>
    <t>M-0325-KT-6101-BK-01</t>
  </si>
  <si>
    <t>M-0325-KT-6101-BK-02</t>
  </si>
  <si>
    <t>M-0325-KT-6101-BK-03</t>
  </si>
  <si>
    <t>M-0325-KT-6101-BK-04</t>
  </si>
  <si>
    <t>M-0325-KT-6101-BK-05</t>
  </si>
  <si>
    <t>M-0325-KT-6101-BK-06</t>
  </si>
  <si>
    <t>M-0325-KT-6101-BK-07</t>
  </si>
  <si>
    <t>M-0325-KT-6101-CM-01</t>
  </si>
  <si>
    <t>M-0325-KT-6101-CM-02</t>
  </si>
  <si>
    <t>M-0325-KT-6101-CM-03</t>
  </si>
  <si>
    <t>M-0325-KT-6101-CM-04</t>
  </si>
  <si>
    <t>M-0325-KT-6101-CM-05</t>
  </si>
  <si>
    <t>M-0325-KT-6101-CM-06</t>
  </si>
  <si>
    <t>M-0325-KT-6101-CM-07</t>
  </si>
  <si>
    <t>CAMO SWEATPANT</t>
  </si>
  <si>
    <t>M-0325-KB-6102</t>
  </si>
  <si>
    <t>M-0325-KB-6102-BK-01</t>
  </si>
  <si>
    <t>M-0325-KB-6102-BK-02</t>
  </si>
  <si>
    <t>M-0325-KB-6102-BK-03</t>
  </si>
  <si>
    <t>M-0325-KB-6102-BK-04</t>
  </si>
  <si>
    <t>M-0325-KB-6102-BK-05</t>
  </si>
  <si>
    <t>M-0325-KB-6102-BK-06</t>
  </si>
  <si>
    <t>M-0325-KB-6102-BK-07</t>
  </si>
  <si>
    <t>M-0325-KB-6102-CM-01</t>
  </si>
  <si>
    <t>M-0325-KB-6102-CM-02</t>
  </si>
  <si>
    <t>M-0325-KB-6102-CM-03</t>
  </si>
  <si>
    <t>M-0325-KB-6102-CM-04</t>
  </si>
  <si>
    <t>M-0325-KB-6102-CM-05</t>
  </si>
  <si>
    <t>M-0325-KB-6102-CM-06</t>
  </si>
  <si>
    <t>M-0325-KB-6102-CM-07</t>
  </si>
  <si>
    <t>C0008-HOD147</t>
  </si>
  <si>
    <t>C0008-JOG028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</si>
</sst>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1"/>
      <color theme="1"/>
      <name val="Muli"/>
    </font>
    <font>
      <sz val="11"/>
      <color indexed="8"/>
      <name val="Calibri"/>
      <family val="2"/>
    </font>
    <font>
      <b/>
      <sz val="11"/>
      <color theme="1"/>
      <name val="Muli"/>
    </font>
    <font>
      <sz val="11"/>
      <color theme="1"/>
      <name val="Calibri"/>
      <family val="2"/>
      <charset val="163"/>
      <scheme val="minor"/>
    </font>
    <font>
      <sz val="12"/>
      <color indexed="8"/>
      <name val="Muli"/>
    </font>
    <font>
      <b/>
      <sz val="12"/>
      <name val="Muli"/>
    </font>
    <font>
      <sz val="12"/>
      <color rgb="FF000000"/>
      <name val="SimSun"/>
    </font>
    <font>
      <b/>
      <sz val="22"/>
      <name val="Muli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SimSu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/>
    <xf numFmtId="168" fontId="1" fillId="0" borderId="0"/>
    <xf numFmtId="168" fontId="1" fillId="0" borderId="0"/>
    <xf numFmtId="164" fontId="3" fillId="0" borderId="0"/>
    <xf numFmtId="166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/>
    <xf numFmtId="0" fontId="1" fillId="0" borderId="0"/>
    <xf numFmtId="0" fontId="2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8" fillId="0" borderId="0"/>
    <xf numFmtId="0" fontId="34" fillId="0" borderId="0"/>
    <xf numFmtId="0" fontId="28" fillId="0" borderId="0"/>
  </cellStyleXfs>
  <cellXfs count="94">
    <xf numFmtId="0" fontId="0" fillId="0" borderId="0" xfId="0"/>
    <xf numFmtId="0" fontId="4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9" fillId="2" borderId="2" xfId="3" applyFont="1" applyFill="1" applyBorder="1" applyAlignment="1" applyProtection="1">
      <alignment vertical="top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14" fontId="19" fillId="2" borderId="0" xfId="1" quotePrefix="1" applyNumberFormat="1" applyFont="1" applyFill="1" applyAlignment="1">
      <alignment horizontal="center" vertical="center"/>
    </xf>
    <xf numFmtId="164" fontId="7" fillId="2" borderId="0" xfId="4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3" fontId="26" fillId="0" borderId="1" xfId="2" applyNumberFormat="1" applyFont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27" fillId="3" borderId="1" xfId="4" applyNumberFormat="1" applyFont="1" applyFill="1" applyBorder="1" applyAlignment="1">
      <alignment horizontal="center" vertical="center" wrapText="1"/>
    </xf>
    <xf numFmtId="1" fontId="26" fillId="3" borderId="1" xfId="2" applyNumberFormat="1" applyFont="1" applyFill="1" applyBorder="1" applyAlignment="1">
      <alignment horizontal="left" vertical="center"/>
    </xf>
    <xf numFmtId="0" fontId="10" fillId="6" borderId="7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/>
    </xf>
    <xf numFmtId="1" fontId="13" fillId="6" borderId="7" xfId="2" applyNumberFormat="1" applyFont="1" applyFill="1" applyBorder="1" applyAlignment="1">
      <alignment horizontal="center" vertical="center"/>
    </xf>
    <xf numFmtId="3" fontId="14" fillId="6" borderId="7" xfId="2" applyNumberFormat="1" applyFont="1" applyFill="1" applyBorder="1" applyAlignment="1">
      <alignment horizontal="center" vertical="center"/>
    </xf>
    <xf numFmtId="164" fontId="10" fillId="6" borderId="7" xfId="1" applyNumberFormat="1" applyFont="1" applyFill="1" applyBorder="1" applyAlignment="1">
      <alignment horizontal="center" vertical="center"/>
    </xf>
    <xf numFmtId="164" fontId="10" fillId="6" borderId="7" xfId="4" applyNumberFormat="1" applyFont="1" applyFill="1" applyBorder="1" applyAlignment="1">
      <alignment horizontal="center" vertical="center" wrapText="1"/>
    </xf>
    <xf numFmtId="167" fontId="10" fillId="6" borderId="7" xfId="5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horizontal="left" vertical="center" wrapText="1"/>
    </xf>
    <xf numFmtId="167" fontId="8" fillId="3" borderId="1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7" fillId="2" borderId="2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center"/>
    </xf>
    <xf numFmtId="0" fontId="27" fillId="2" borderId="1" xfId="1" applyFont="1" applyFill="1" applyBorder="1" applyAlignment="1">
      <alignment horizontal="right" vertical="center"/>
    </xf>
    <xf numFmtId="164" fontId="8" fillId="2" borderId="2" xfId="1" quotePrefix="1" applyNumberFormat="1" applyFont="1" applyFill="1" applyBorder="1" applyAlignment="1">
      <alignment horizontal="center" vertical="center"/>
    </xf>
    <xf numFmtId="15" fontId="27" fillId="2" borderId="1" xfId="1" quotePrefix="1" applyNumberFormat="1" applyFont="1" applyFill="1" applyBorder="1" applyAlignment="1">
      <alignment horizontal="center" vertical="center"/>
    </xf>
    <xf numFmtId="15" fontId="8" fillId="2" borderId="1" xfId="1" applyNumberFormat="1" applyFont="1" applyFill="1" applyBorder="1" applyAlignment="1">
      <alignment horizontal="center" vertical="center"/>
    </xf>
    <xf numFmtId="0" fontId="33" fillId="0" borderId="0" xfId="0" applyFont="1"/>
    <xf numFmtId="0" fontId="27" fillId="2" borderId="3" xfId="1" applyFont="1" applyFill="1" applyBorder="1" applyAlignment="1">
      <alignment horizontal="left" vertical="center"/>
    </xf>
    <xf numFmtId="164" fontId="8" fillId="2" borderId="3" xfId="1" quotePrefix="1" applyNumberFormat="1" applyFont="1" applyFill="1" applyBorder="1" applyAlignment="1">
      <alignment horizontal="center" vertical="center"/>
    </xf>
    <xf numFmtId="0" fontId="27" fillId="2" borderId="1" xfId="2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wrapText="1"/>
    </xf>
    <xf numFmtId="164" fontId="27" fillId="4" borderId="1" xfId="1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 wrapText="1"/>
    </xf>
    <xf numFmtId="0" fontId="30" fillId="0" borderId="0" xfId="20" applyFont="1" applyAlignment="1">
      <alignment horizontal="center"/>
    </xf>
    <xf numFmtId="0" fontId="32" fillId="4" borderId="0" xfId="20" applyFont="1" applyFill="1" applyAlignment="1">
      <alignment horizontal="center"/>
    </xf>
    <xf numFmtId="0" fontId="30" fillId="0" borderId="0" xfId="18" applyFont="1"/>
    <xf numFmtId="0" fontId="28" fillId="0" borderId="0" xfId="18"/>
    <xf numFmtId="0" fontId="31" fillId="4" borderId="0" xfId="18" applyFont="1" applyFill="1" applyAlignment="1">
      <alignment horizontal="center" vertical="center"/>
    </xf>
    <xf numFmtId="0" fontId="30" fillId="0" borderId="0" xfId="18" applyFont="1" applyAlignment="1">
      <alignment horizontal="center"/>
    </xf>
    <xf numFmtId="0" fontId="30" fillId="0" borderId="0" xfId="18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18" applyFont="1" applyAlignment="1">
      <alignment horizontal="left"/>
    </xf>
    <xf numFmtId="0" fontId="31" fillId="4" borderId="0" xfId="18" applyFont="1" applyFill="1" applyAlignment="1">
      <alignment horizontal="left" vertical="center"/>
    </xf>
    <xf numFmtId="0" fontId="0" fillId="0" borderId="0" xfId="0" applyAlignment="1">
      <alignment horizontal="left"/>
    </xf>
    <xf numFmtId="0" fontId="28" fillId="0" borderId="0" xfId="18" applyAlignment="1">
      <alignment horizontal="left"/>
    </xf>
    <xf numFmtId="0" fontId="20" fillId="0" borderId="0" xfId="1" applyFont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/>
    </xf>
    <xf numFmtId="165" fontId="8" fillId="2" borderId="1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164" fontId="17" fillId="7" borderId="4" xfId="1" applyNumberFormat="1" applyFont="1" applyFill="1" applyBorder="1" applyAlignment="1">
      <alignment horizontal="center" vertical="center" wrapText="1"/>
    </xf>
    <xf numFmtId="164" fontId="17" fillId="7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right" vertical="center" wrapText="1"/>
    </xf>
    <xf numFmtId="0" fontId="29" fillId="3" borderId="8" xfId="1" applyFont="1" applyFill="1" applyBorder="1" applyAlignment="1">
      <alignment horizontal="right" vertical="center" wrapText="1"/>
    </xf>
    <xf numFmtId="0" fontId="29" fillId="3" borderId="5" xfId="1" applyFont="1" applyFill="1" applyBorder="1" applyAlignment="1">
      <alignment horizontal="right" vertical="center" wrapText="1"/>
    </xf>
    <xf numFmtId="3" fontId="26" fillId="0" borderId="1" xfId="2" applyNumberFormat="1" applyFont="1" applyFill="1" applyBorder="1" applyAlignment="1">
      <alignment horizontal="center" vertical="center"/>
    </xf>
  </cellXfs>
  <cellStyles count="21">
    <cellStyle name="Comma 10 3" xfId="17" xr:uid="{00000000-0005-0000-0000-000000000000}"/>
    <cellStyle name="Comma 2 6" xfId="16" xr:uid="{00000000-0005-0000-0000-000001000000}"/>
    <cellStyle name="Comma 6" xfId="4" xr:uid="{00000000-0005-0000-0000-000002000000}"/>
    <cellStyle name="Comma 6 2 3" xfId="10" xr:uid="{00000000-0005-0000-0000-000003000000}"/>
    <cellStyle name="Comma 74 2" xfId="5" xr:uid="{00000000-0005-0000-0000-000004000000}"/>
    <cellStyle name="Comma 75 2" xfId="11" xr:uid="{00000000-0005-0000-0000-000005000000}"/>
    <cellStyle name="Currency 12 2 2" xfId="12" xr:uid="{00000000-0005-0000-0000-000006000000}"/>
    <cellStyle name="Hyperlink 2" xfId="3" xr:uid="{00000000-0005-0000-0000-000007000000}"/>
    <cellStyle name="Normal" xfId="0" builtinId="0"/>
    <cellStyle name="Normal 10" xfId="6" xr:uid="{00000000-0005-0000-0000-000009000000}"/>
    <cellStyle name="Normal 10 2" xfId="1" xr:uid="{00000000-0005-0000-0000-00000A000000}"/>
    <cellStyle name="Normal 10 2 7" xfId="9" xr:uid="{00000000-0005-0000-0000-00000B000000}"/>
    <cellStyle name="Normal 133 3" xfId="8" xr:uid="{00000000-0005-0000-0000-00000C000000}"/>
    <cellStyle name="Normal 133 3 3" xfId="2" xr:uid="{00000000-0005-0000-0000-00000D000000}"/>
    <cellStyle name="Normal 137" xfId="7" xr:uid="{00000000-0005-0000-0000-00000E000000}"/>
    <cellStyle name="Normal 2" xfId="18" xr:uid="{62A1F08B-32EE-4590-8E6D-C3B59EC7D32E}"/>
    <cellStyle name="Normal 20 3" xfId="13" xr:uid="{00000000-0005-0000-0000-00000F000000}"/>
    <cellStyle name="Normal 3" xfId="19" xr:uid="{16B33AB6-5342-4CA4-BE7C-E13564CE1F47}"/>
    <cellStyle name="Normal 3 2" xfId="20" xr:uid="{63CE0829-40B8-4CD6-B1A9-2F0F4B246976}"/>
    <cellStyle name="Normal 3 2 4" xfId="14" xr:uid="{00000000-0005-0000-0000-000010000000}"/>
    <cellStyle name="Normal 4 5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335643</xdr:colOff>
      <xdr:row>11</xdr:row>
      <xdr:rowOff>27214</xdr:rowOff>
    </xdr:from>
    <xdr:to>
      <xdr:col>4</xdr:col>
      <xdr:colOff>299358</xdr:colOff>
      <xdr:row>11</xdr:row>
      <xdr:rowOff>1984688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E9ADA2-E1AE-4890-B112-74DBCD1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643" y="4735285"/>
          <a:ext cx="3338286" cy="1957474"/>
        </a:xfrm>
        <a:prstGeom prst="rect">
          <a:avLst/>
        </a:prstGeom>
      </xdr:spPr>
    </xdr:pic>
    <xdr:clientData/>
  </xdr:twoCellAnchor>
  <xdr:twoCellAnchor editAs="oneCell">
    <xdr:from>
      <xdr:col>0</xdr:col>
      <xdr:colOff>18143</xdr:colOff>
      <xdr:row>17</xdr:row>
      <xdr:rowOff>181428</xdr:rowOff>
    </xdr:from>
    <xdr:to>
      <xdr:col>6</xdr:col>
      <xdr:colOff>130920</xdr:colOff>
      <xdr:row>40</xdr:row>
      <xdr:rowOff>56463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7A537D-BC16-487A-58C8-CF7A6CFC0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43" y="8563428"/>
          <a:ext cx="5664491" cy="4292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view="pageBreakPreview" zoomScale="70" zoomScaleNormal="100" zoomScaleSheetLayoutView="70" zoomScalePageLayoutView="55" workbookViewId="0">
      <selection activeCell="L11" sqref="L11"/>
    </sheetView>
  </sheetViews>
  <sheetFormatPr defaultRowHeight="14.5" x14ac:dyDescent="0.35"/>
  <cols>
    <col min="1" max="1" width="16.81640625" customWidth="1"/>
    <col min="3" max="3" width="10.1796875" customWidth="1"/>
    <col min="4" max="4" width="12.54296875" customWidth="1"/>
    <col min="5" max="5" width="17" customWidth="1"/>
    <col min="6" max="6" width="14.1796875" customWidth="1"/>
    <col min="7" max="7" width="21.453125" customWidth="1"/>
    <col min="9" max="9" width="14.1796875" customWidth="1"/>
    <col min="10" max="10" width="10.1796875" customWidth="1"/>
    <col min="11" max="11" width="11.453125" customWidth="1"/>
    <col min="12" max="12" width="13.1796875" customWidth="1"/>
    <col min="13" max="13" width="23.81640625" customWidth="1"/>
    <col min="14" max="14" width="23.54296875" customWidth="1"/>
  </cols>
  <sheetData>
    <row r="1" spans="1:23" ht="16.5" x14ac:dyDescent="0.35">
      <c r="A1" s="83"/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20" t="s">
        <v>0</v>
      </c>
      <c r="N1" s="17" t="s">
        <v>34</v>
      </c>
    </row>
    <row r="2" spans="1:23" ht="16.5" x14ac:dyDescent="0.45">
      <c r="A2" s="83"/>
      <c r="B2" s="83"/>
      <c r="C2" s="83"/>
      <c r="D2" s="84"/>
      <c r="E2" s="84"/>
      <c r="F2" s="84"/>
      <c r="G2" s="84"/>
      <c r="H2" s="84"/>
      <c r="I2" s="84"/>
      <c r="J2" s="84"/>
      <c r="K2" s="84"/>
      <c r="L2" s="84"/>
      <c r="M2" s="20" t="s">
        <v>1</v>
      </c>
      <c r="N2" s="18" t="s">
        <v>2</v>
      </c>
    </row>
    <row r="3" spans="1:23" ht="16.5" x14ac:dyDescent="0.45">
      <c r="A3" s="83"/>
      <c r="B3" s="83"/>
      <c r="C3" s="83"/>
      <c r="D3" s="84"/>
      <c r="E3" s="84"/>
      <c r="F3" s="84"/>
      <c r="G3" s="84"/>
      <c r="H3" s="84"/>
      <c r="I3" s="84"/>
      <c r="J3" s="84"/>
      <c r="K3" s="84"/>
      <c r="L3" s="84"/>
      <c r="M3" s="20" t="s">
        <v>3</v>
      </c>
      <c r="N3" s="19">
        <v>1</v>
      </c>
    </row>
    <row r="4" spans="1:23" ht="14.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3" s="49" customFormat="1" ht="18" x14ac:dyDescent="0.35">
      <c r="A5" s="42" t="s">
        <v>4</v>
      </c>
      <c r="B5" s="85" t="s">
        <v>61</v>
      </c>
      <c r="C5" s="85"/>
      <c r="D5" s="85"/>
      <c r="E5" s="43"/>
      <c r="F5" s="44"/>
      <c r="G5" s="45" t="s">
        <v>5</v>
      </c>
      <c r="H5" s="88" t="s">
        <v>35</v>
      </c>
      <c r="I5" s="89"/>
      <c r="J5" s="44"/>
      <c r="K5" s="44"/>
      <c r="L5" s="46"/>
      <c r="M5" s="47" t="s">
        <v>6</v>
      </c>
      <c r="N5" s="48">
        <v>45735</v>
      </c>
    </row>
    <row r="6" spans="1:23" s="49" customFormat="1" ht="18" x14ac:dyDescent="0.35">
      <c r="A6" s="50" t="s">
        <v>7</v>
      </c>
      <c r="B6" s="80"/>
      <c r="C6" s="80"/>
      <c r="D6" s="80"/>
      <c r="E6" s="43"/>
      <c r="F6" s="44"/>
      <c r="G6" s="45" t="s">
        <v>8</v>
      </c>
      <c r="H6" s="86" t="s">
        <v>65</v>
      </c>
      <c r="I6" s="87"/>
      <c r="J6" s="44"/>
      <c r="K6" s="44"/>
      <c r="L6" s="51"/>
      <c r="M6" s="47" t="s">
        <v>9</v>
      </c>
      <c r="N6" s="52"/>
    </row>
    <row r="7" spans="1:23" s="49" customFormat="1" ht="18" x14ac:dyDescent="0.35">
      <c r="A7" s="50" t="s">
        <v>10</v>
      </c>
      <c r="B7" s="78"/>
      <c r="C7" s="78"/>
      <c r="D7" s="3"/>
      <c r="E7" s="43"/>
      <c r="F7" s="44"/>
      <c r="G7" s="45" t="s">
        <v>11</v>
      </c>
      <c r="H7" s="79">
        <f>N5+25</f>
        <v>45760</v>
      </c>
      <c r="I7" s="79"/>
      <c r="J7" s="44"/>
      <c r="K7" s="44"/>
      <c r="L7" s="51"/>
      <c r="M7" s="47" t="s">
        <v>12</v>
      </c>
      <c r="N7" s="53" t="s">
        <v>64</v>
      </c>
    </row>
    <row r="8" spans="1:23" s="49" customFormat="1" ht="18" x14ac:dyDescent="0.35">
      <c r="A8" s="50" t="s">
        <v>13</v>
      </c>
      <c r="B8" s="80" t="s">
        <v>66</v>
      </c>
      <c r="C8" s="80"/>
      <c r="D8" s="80"/>
      <c r="E8" s="43"/>
      <c r="F8" s="44"/>
      <c r="G8" s="45" t="s">
        <v>14</v>
      </c>
      <c r="H8" s="79">
        <f>+H7+16</f>
        <v>45776</v>
      </c>
      <c r="I8" s="79"/>
      <c r="J8" s="54"/>
      <c r="K8" s="54"/>
      <c r="L8" s="51"/>
      <c r="M8" s="47" t="s">
        <v>15</v>
      </c>
      <c r="N8" s="55" t="s">
        <v>62</v>
      </c>
    </row>
    <row r="9" spans="1:23" s="49" customFormat="1" ht="18" x14ac:dyDescent="0.35">
      <c r="A9" s="56"/>
      <c r="B9" s="56"/>
      <c r="C9" s="56"/>
      <c r="D9" s="44"/>
      <c r="E9" s="44"/>
      <c r="F9" s="44"/>
      <c r="G9" s="44"/>
      <c r="H9" s="44"/>
      <c r="I9" s="56"/>
      <c r="J9" s="44"/>
      <c r="K9" s="44"/>
      <c r="L9" s="57"/>
      <c r="M9" s="58"/>
      <c r="N9" s="44"/>
    </row>
    <row r="10" spans="1:23" s="49" customFormat="1" ht="72" x14ac:dyDescent="0.35">
      <c r="A10" s="59" t="s">
        <v>16</v>
      </c>
      <c r="B10" s="60" t="s">
        <v>17</v>
      </c>
      <c r="C10" s="60" t="s">
        <v>18</v>
      </c>
      <c r="D10" s="60" t="s">
        <v>19</v>
      </c>
      <c r="E10" s="60" t="s">
        <v>20</v>
      </c>
      <c r="F10" s="59" t="s">
        <v>21</v>
      </c>
      <c r="G10" s="59" t="s">
        <v>22</v>
      </c>
      <c r="H10" s="59" t="s">
        <v>23</v>
      </c>
      <c r="I10" s="60" t="s">
        <v>24</v>
      </c>
      <c r="J10" s="60" t="s">
        <v>25</v>
      </c>
      <c r="K10" s="60" t="s">
        <v>26</v>
      </c>
      <c r="L10" s="61" t="s">
        <v>27</v>
      </c>
      <c r="M10" s="59" t="s">
        <v>28</v>
      </c>
      <c r="N10" s="59" t="s">
        <v>29</v>
      </c>
    </row>
    <row r="11" spans="1:23" s="41" customFormat="1" ht="158.15" customHeight="1" x14ac:dyDescent="0.35">
      <c r="A11" s="37" t="s">
        <v>59</v>
      </c>
      <c r="B11" s="38"/>
      <c r="C11" s="37" t="s">
        <v>36</v>
      </c>
      <c r="D11" s="62" t="s">
        <v>56</v>
      </c>
      <c r="E11" s="39" t="s">
        <v>37</v>
      </c>
      <c r="F11" s="62" t="s">
        <v>55</v>
      </c>
      <c r="G11" s="25" t="s">
        <v>38</v>
      </c>
      <c r="H11" s="21" t="s">
        <v>39</v>
      </c>
      <c r="I11" s="93">
        <f>DETAIL!I1</f>
        <v>2414</v>
      </c>
      <c r="J11" s="22">
        <v>0</v>
      </c>
      <c r="K11" s="22">
        <f>I11-J11</f>
        <v>2414</v>
      </c>
      <c r="L11" s="23">
        <v>300</v>
      </c>
      <c r="M11" s="24">
        <f>K11*L11</f>
        <v>724200</v>
      </c>
      <c r="N11" s="40" t="s">
        <v>58</v>
      </c>
      <c r="W11" s="41" t="s">
        <v>36</v>
      </c>
    </row>
    <row r="12" spans="1:23" s="36" customFormat="1" ht="180" customHeight="1" x14ac:dyDescent="0.35">
      <c r="A12" s="90" t="s">
        <v>57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23" ht="16.5" x14ac:dyDescent="0.35">
      <c r="A13" s="26"/>
      <c r="B13" s="27"/>
      <c r="C13" s="28"/>
      <c r="D13" s="28"/>
      <c r="E13" s="28"/>
      <c r="F13" s="29"/>
      <c r="G13" s="30"/>
      <c r="H13" s="26"/>
      <c r="I13" s="31"/>
      <c r="J13" s="31"/>
      <c r="K13" s="31"/>
      <c r="L13" s="32"/>
      <c r="M13" s="33"/>
      <c r="N13" s="34"/>
    </row>
    <row r="14" spans="1:23" ht="31.5" customHeight="1" x14ac:dyDescent="0.35">
      <c r="A14" s="4"/>
      <c r="B14" s="4"/>
      <c r="C14" s="4"/>
      <c r="D14" s="4"/>
      <c r="E14" s="4"/>
      <c r="F14" s="4"/>
      <c r="G14" s="5"/>
      <c r="H14" s="5" t="s">
        <v>30</v>
      </c>
      <c r="I14" s="35">
        <f>I11</f>
        <v>2414</v>
      </c>
      <c r="J14" s="6"/>
      <c r="K14" s="35">
        <f>K11</f>
        <v>2414</v>
      </c>
      <c r="L14" s="7"/>
      <c r="M14" s="81">
        <f>SUM(M11:M13)</f>
        <v>724200</v>
      </c>
      <c r="N14" s="82"/>
    </row>
    <row r="15" spans="1:23" ht="16.5" x14ac:dyDescent="0.35">
      <c r="A15" s="8"/>
      <c r="B15" s="8"/>
      <c r="C15" s="9"/>
      <c r="D15" s="9"/>
      <c r="E15" s="9"/>
      <c r="F15" s="9"/>
      <c r="G15" s="2"/>
      <c r="H15" s="2"/>
      <c r="I15" s="2"/>
      <c r="J15" s="2"/>
      <c r="K15" s="2"/>
      <c r="L15" s="10"/>
      <c r="M15" s="10"/>
      <c r="N15" s="2"/>
    </row>
    <row r="16" spans="1:23" ht="16.5" x14ac:dyDescent="0.35">
      <c r="A16" s="77" t="s">
        <v>31</v>
      </c>
      <c r="B16" s="77"/>
      <c r="C16" s="77"/>
      <c r="D16" s="11"/>
      <c r="E16" s="12" t="s">
        <v>32</v>
      </c>
      <c r="F16" s="12"/>
      <c r="G16" s="11"/>
      <c r="H16" s="13"/>
      <c r="I16" s="14"/>
      <c r="J16" s="14"/>
      <c r="K16" s="14"/>
      <c r="L16" s="15" t="s">
        <v>33</v>
      </c>
      <c r="M16" s="2"/>
      <c r="N16" s="2"/>
    </row>
    <row r="17" spans="1:14" ht="16.5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6.5" x14ac:dyDescent="0.4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6.5" x14ac:dyDescent="0.4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6.5" x14ac:dyDescent="0.4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6.5" x14ac:dyDescent="0.4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6.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6.5" x14ac:dyDescent="0.4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6.5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6.5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6.5" x14ac:dyDescent="0.4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13">
    <mergeCell ref="M14:N14"/>
    <mergeCell ref="A1:C3"/>
    <mergeCell ref="D1:L3"/>
    <mergeCell ref="B5:D5"/>
    <mergeCell ref="B6:D6"/>
    <mergeCell ref="H6:I6"/>
    <mergeCell ref="H5:I5"/>
    <mergeCell ref="A12:N12"/>
    <mergeCell ref="A16:C16"/>
    <mergeCell ref="B7:C7"/>
    <mergeCell ref="H7:I7"/>
    <mergeCell ref="B8:D8"/>
    <mergeCell ref="H8:I8"/>
  </mergeCells>
  <printOptions horizontalCentered="1"/>
  <pageMargins left="0.2" right="0" top="0.6" bottom="0.6" header="0.3" footer="0.3"/>
  <pageSetup paperSize="9" scale="49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8ED29-C41A-4105-8A06-9F92F56E4DEE}">
  <dimension ref="A1:K34"/>
  <sheetViews>
    <sheetView tabSelected="1" view="pageBreakPreview" zoomScale="60" zoomScaleNormal="70" workbookViewId="0">
      <selection activeCell="K7" sqref="K7"/>
    </sheetView>
  </sheetViews>
  <sheetFormatPr defaultColWidth="12" defaultRowHeight="15" x14ac:dyDescent="0.25"/>
  <cols>
    <col min="1" max="1" width="24.08984375" style="66" customWidth="1"/>
    <col min="2" max="2" width="23.1796875" style="76" customWidth="1"/>
    <col min="3" max="3" width="17.6328125" style="66" bestFit="1" customWidth="1"/>
    <col min="4" max="4" width="19" style="66" customWidth="1"/>
    <col min="5" max="5" width="25.26953125" style="66" customWidth="1"/>
    <col min="6" max="6" width="12.1796875" style="66" bestFit="1" customWidth="1"/>
    <col min="7" max="7" width="33.36328125" style="66" customWidth="1"/>
    <col min="8" max="8" width="12" style="66"/>
    <col min="9" max="9" width="21.7265625" style="66" customWidth="1"/>
    <col min="10" max="16384" width="12" style="66"/>
  </cols>
  <sheetData>
    <row r="1" spans="1:11" ht="16" x14ac:dyDescent="0.35">
      <c r="A1" s="65"/>
      <c r="B1" s="73"/>
      <c r="C1" s="65"/>
      <c r="D1" s="65"/>
      <c r="E1" s="65"/>
      <c r="F1" s="65"/>
      <c r="G1" s="65"/>
      <c r="H1" s="63">
        <f>SUBTOTAL(9,H3:H34)</f>
        <v>1000</v>
      </c>
      <c r="I1" s="63">
        <f>SUBTOTAL(9,I3:I34)</f>
        <v>2414</v>
      </c>
      <c r="K1" s="63"/>
    </row>
    <row r="2" spans="1:11" ht="16" x14ac:dyDescent="0.35">
      <c r="A2" s="67" t="s">
        <v>60</v>
      </c>
      <c r="B2" s="74" t="s">
        <v>52</v>
      </c>
      <c r="C2" s="67" t="s">
        <v>40</v>
      </c>
      <c r="D2" s="67" t="s">
        <v>41</v>
      </c>
      <c r="E2" s="67" t="s">
        <v>42</v>
      </c>
      <c r="F2" s="67" t="s">
        <v>43</v>
      </c>
      <c r="G2" s="67" t="s">
        <v>44</v>
      </c>
      <c r="H2" s="64" t="s">
        <v>53</v>
      </c>
      <c r="I2" s="64" t="s">
        <v>54</v>
      </c>
    </row>
    <row r="3" spans="1:11" ht="16" x14ac:dyDescent="0.35">
      <c r="A3" s="68" t="s">
        <v>102</v>
      </c>
      <c r="B3" s="73" t="s">
        <v>67</v>
      </c>
      <c r="C3" s="68" t="s">
        <v>68</v>
      </c>
      <c r="D3" s="69" t="s">
        <v>70</v>
      </c>
      <c r="E3" s="68" t="s">
        <v>71</v>
      </c>
      <c r="F3" s="68" t="s">
        <v>51</v>
      </c>
      <c r="G3" s="65" t="s">
        <v>72</v>
      </c>
      <c r="H3" s="63">
        <v>16</v>
      </c>
      <c r="I3" s="63">
        <f>ROUNDUP(H3*1.2*2,0)</f>
        <v>39</v>
      </c>
      <c r="K3" s="65"/>
    </row>
    <row r="4" spans="1:11" ht="16" x14ac:dyDescent="0.35">
      <c r="A4" s="68" t="s">
        <v>102</v>
      </c>
      <c r="B4" s="73" t="s">
        <v>67</v>
      </c>
      <c r="C4" s="68" t="s">
        <v>68</v>
      </c>
      <c r="D4" s="69" t="s">
        <v>70</v>
      </c>
      <c r="E4" s="68" t="s">
        <v>71</v>
      </c>
      <c r="F4" s="68" t="s">
        <v>45</v>
      </c>
      <c r="G4" s="65" t="s">
        <v>73</v>
      </c>
      <c r="H4" s="63">
        <v>48</v>
      </c>
      <c r="I4" s="63">
        <f t="shared" ref="I4:I8" si="0">ROUNDUP(H4*1.2*2,0)</f>
        <v>116</v>
      </c>
      <c r="K4" s="65"/>
    </row>
    <row r="5" spans="1:11" ht="16" x14ac:dyDescent="0.35">
      <c r="A5" s="68" t="s">
        <v>102</v>
      </c>
      <c r="B5" s="73" t="s">
        <v>67</v>
      </c>
      <c r="C5" s="68" t="s">
        <v>68</v>
      </c>
      <c r="D5" s="69" t="s">
        <v>70</v>
      </c>
      <c r="E5" s="68" t="s">
        <v>71</v>
      </c>
      <c r="F5" s="68" t="s">
        <v>46</v>
      </c>
      <c r="G5" s="65" t="s">
        <v>74</v>
      </c>
      <c r="H5" s="63">
        <v>86</v>
      </c>
      <c r="I5" s="63">
        <f t="shared" si="0"/>
        <v>207</v>
      </c>
      <c r="K5" s="65"/>
    </row>
    <row r="6" spans="1:11" ht="16" x14ac:dyDescent="0.35">
      <c r="A6" s="68" t="s">
        <v>102</v>
      </c>
      <c r="B6" s="73" t="s">
        <v>67</v>
      </c>
      <c r="C6" s="68" t="s">
        <v>68</v>
      </c>
      <c r="D6" s="69" t="s">
        <v>70</v>
      </c>
      <c r="E6" s="68" t="s">
        <v>71</v>
      </c>
      <c r="F6" s="68" t="s">
        <v>47</v>
      </c>
      <c r="G6" s="65" t="s">
        <v>75</v>
      </c>
      <c r="H6" s="63">
        <v>78</v>
      </c>
      <c r="I6" s="63">
        <f t="shared" si="0"/>
        <v>188</v>
      </c>
      <c r="K6" s="65">
        <f>2414-666</f>
        <v>1748</v>
      </c>
    </row>
    <row r="7" spans="1:11" ht="16" x14ac:dyDescent="0.35">
      <c r="A7" s="68" t="s">
        <v>102</v>
      </c>
      <c r="B7" s="73" t="s">
        <v>67</v>
      </c>
      <c r="C7" s="68" t="s">
        <v>68</v>
      </c>
      <c r="D7" s="69" t="s">
        <v>70</v>
      </c>
      <c r="E7" s="68" t="s">
        <v>71</v>
      </c>
      <c r="F7" s="68" t="s">
        <v>48</v>
      </c>
      <c r="G7" s="65" t="s">
        <v>76</v>
      </c>
      <c r="H7" s="63">
        <v>46</v>
      </c>
      <c r="I7" s="63">
        <f t="shared" si="0"/>
        <v>111</v>
      </c>
      <c r="K7" s="65"/>
    </row>
    <row r="8" spans="1:11" ht="16" x14ac:dyDescent="0.35">
      <c r="A8" s="68" t="s">
        <v>102</v>
      </c>
      <c r="B8" s="73" t="s">
        <v>67</v>
      </c>
      <c r="C8" s="68" t="s">
        <v>68</v>
      </c>
      <c r="D8" s="69" t="s">
        <v>70</v>
      </c>
      <c r="E8" s="68" t="s">
        <v>71</v>
      </c>
      <c r="F8" s="68" t="s">
        <v>49</v>
      </c>
      <c r="G8" s="65" t="s">
        <v>77</v>
      </c>
      <c r="H8" s="63">
        <v>20</v>
      </c>
      <c r="I8" s="63">
        <f t="shared" si="0"/>
        <v>48</v>
      </c>
      <c r="K8" s="65"/>
    </row>
    <row r="9" spans="1:11" ht="16" x14ac:dyDescent="0.35">
      <c r="A9" s="68" t="s">
        <v>102</v>
      </c>
      <c r="B9" s="73" t="s">
        <v>67</v>
      </c>
      <c r="C9" s="68" t="s">
        <v>68</v>
      </c>
      <c r="D9" s="69" t="s">
        <v>70</v>
      </c>
      <c r="E9" s="68" t="s">
        <v>71</v>
      </c>
      <c r="F9" s="68" t="s">
        <v>50</v>
      </c>
      <c r="G9" s="65" t="s">
        <v>78</v>
      </c>
      <c r="H9" s="63">
        <v>6</v>
      </c>
      <c r="I9" s="63">
        <f>ROUNDUP(H9*1.2*2,0)</f>
        <v>15</v>
      </c>
      <c r="K9" s="65"/>
    </row>
    <row r="10" spans="1:11" ht="16" x14ac:dyDescent="0.35">
      <c r="A10" s="68"/>
      <c r="B10" s="73"/>
      <c r="D10" s="69"/>
      <c r="H10" s="63"/>
      <c r="I10" s="63"/>
      <c r="K10" s="65"/>
    </row>
    <row r="11" spans="1:11" customFormat="1" ht="15.5" x14ac:dyDescent="0.35">
      <c r="A11" s="68" t="s">
        <v>102</v>
      </c>
      <c r="B11" s="73" t="s">
        <v>67</v>
      </c>
      <c r="C11" s="70" t="s">
        <v>69</v>
      </c>
      <c r="D11" s="71" t="s">
        <v>70</v>
      </c>
      <c r="E11" s="70" t="s">
        <v>71</v>
      </c>
      <c r="F11" s="70" t="s">
        <v>51</v>
      </c>
      <c r="G11" s="72" t="s">
        <v>79</v>
      </c>
      <c r="H11" s="63">
        <v>16</v>
      </c>
      <c r="I11" s="63">
        <f t="shared" ref="I11:I33" si="1">ROUNDUP(H11*1.2*2,0)</f>
        <v>39</v>
      </c>
      <c r="K11" s="65"/>
    </row>
    <row r="12" spans="1:11" customFormat="1" ht="15.5" x14ac:dyDescent="0.35">
      <c r="A12" s="68" t="s">
        <v>102</v>
      </c>
      <c r="B12" s="73" t="s">
        <v>67</v>
      </c>
      <c r="C12" s="70" t="s">
        <v>69</v>
      </c>
      <c r="D12" s="71" t="s">
        <v>70</v>
      </c>
      <c r="E12" s="70" t="s">
        <v>71</v>
      </c>
      <c r="F12" s="70" t="s">
        <v>45</v>
      </c>
      <c r="G12" s="72" t="s">
        <v>80</v>
      </c>
      <c r="H12" s="63">
        <v>48</v>
      </c>
      <c r="I12" s="63">
        <f t="shared" si="1"/>
        <v>116</v>
      </c>
      <c r="K12" s="65"/>
    </row>
    <row r="13" spans="1:11" customFormat="1" ht="15.5" x14ac:dyDescent="0.35">
      <c r="A13" s="68" t="s">
        <v>102</v>
      </c>
      <c r="B13" s="73" t="s">
        <v>67</v>
      </c>
      <c r="C13" s="70" t="s">
        <v>69</v>
      </c>
      <c r="D13" s="71" t="s">
        <v>70</v>
      </c>
      <c r="E13" s="70" t="s">
        <v>71</v>
      </c>
      <c r="F13" s="70" t="s">
        <v>46</v>
      </c>
      <c r="G13" s="72" t="s">
        <v>81</v>
      </c>
      <c r="H13" s="63">
        <v>86</v>
      </c>
      <c r="I13" s="63">
        <f t="shared" si="1"/>
        <v>207</v>
      </c>
      <c r="K13" s="65"/>
    </row>
    <row r="14" spans="1:11" customFormat="1" ht="15.5" x14ac:dyDescent="0.35">
      <c r="A14" s="68" t="s">
        <v>102</v>
      </c>
      <c r="B14" s="73" t="s">
        <v>67</v>
      </c>
      <c r="C14" s="70" t="s">
        <v>69</v>
      </c>
      <c r="D14" s="71" t="s">
        <v>70</v>
      </c>
      <c r="E14" s="70" t="s">
        <v>71</v>
      </c>
      <c r="F14" s="70" t="s">
        <v>47</v>
      </c>
      <c r="G14" s="72" t="s">
        <v>82</v>
      </c>
      <c r="H14" s="63">
        <v>78</v>
      </c>
      <c r="I14" s="63">
        <f t="shared" si="1"/>
        <v>188</v>
      </c>
      <c r="K14" s="65"/>
    </row>
    <row r="15" spans="1:11" customFormat="1" ht="15.5" x14ac:dyDescent="0.35">
      <c r="A15" s="68" t="s">
        <v>102</v>
      </c>
      <c r="B15" s="73" t="s">
        <v>67</v>
      </c>
      <c r="C15" s="70" t="s">
        <v>69</v>
      </c>
      <c r="D15" s="71" t="s">
        <v>70</v>
      </c>
      <c r="E15" s="70" t="s">
        <v>71</v>
      </c>
      <c r="F15" s="70" t="s">
        <v>48</v>
      </c>
      <c r="G15" s="72" t="s">
        <v>83</v>
      </c>
      <c r="H15" s="63">
        <v>46</v>
      </c>
      <c r="I15" s="63">
        <f t="shared" si="1"/>
        <v>111</v>
      </c>
      <c r="K15" s="65"/>
    </row>
    <row r="16" spans="1:11" customFormat="1" ht="15.5" x14ac:dyDescent="0.35">
      <c r="A16" s="68" t="s">
        <v>102</v>
      </c>
      <c r="B16" s="73" t="s">
        <v>67</v>
      </c>
      <c r="C16" s="70" t="s">
        <v>69</v>
      </c>
      <c r="D16" s="71" t="s">
        <v>70</v>
      </c>
      <c r="E16" s="70" t="s">
        <v>71</v>
      </c>
      <c r="F16" s="70" t="s">
        <v>49</v>
      </c>
      <c r="G16" s="72" t="s">
        <v>84</v>
      </c>
      <c r="H16" s="63">
        <v>20</v>
      </c>
      <c r="I16" s="63">
        <f t="shared" si="1"/>
        <v>48</v>
      </c>
      <c r="K16" s="65"/>
    </row>
    <row r="17" spans="1:11" customFormat="1" ht="15.5" x14ac:dyDescent="0.35">
      <c r="A17" s="68" t="s">
        <v>102</v>
      </c>
      <c r="B17" s="73" t="s">
        <v>67</v>
      </c>
      <c r="C17" s="70" t="s">
        <v>69</v>
      </c>
      <c r="D17" s="71" t="s">
        <v>70</v>
      </c>
      <c r="E17" s="70" t="s">
        <v>71</v>
      </c>
      <c r="F17" s="70" t="s">
        <v>50</v>
      </c>
      <c r="G17" s="72" t="s">
        <v>85</v>
      </c>
      <c r="H17" s="63">
        <v>6</v>
      </c>
      <c r="I17" s="63">
        <f t="shared" si="1"/>
        <v>15</v>
      </c>
      <c r="K17" s="65"/>
    </row>
    <row r="18" spans="1:11" customFormat="1" ht="15.5" x14ac:dyDescent="0.35">
      <c r="A18" s="70"/>
      <c r="B18" s="75"/>
      <c r="C18" s="71"/>
      <c r="I18" s="63"/>
      <c r="K18" s="65"/>
    </row>
    <row r="19" spans="1:11" ht="16" x14ac:dyDescent="0.35">
      <c r="A19" s="68" t="s">
        <v>103</v>
      </c>
      <c r="B19" s="73" t="s">
        <v>86</v>
      </c>
      <c r="C19" s="70" t="s">
        <v>68</v>
      </c>
      <c r="D19" s="71" t="s">
        <v>87</v>
      </c>
      <c r="E19" s="70" t="s">
        <v>63</v>
      </c>
      <c r="F19" s="70" t="s">
        <v>51</v>
      </c>
      <c r="G19" s="72" t="s">
        <v>88</v>
      </c>
      <c r="H19" s="63">
        <v>14</v>
      </c>
      <c r="I19" s="63">
        <f t="shared" si="1"/>
        <v>34</v>
      </c>
      <c r="K19" s="65"/>
    </row>
    <row r="20" spans="1:11" ht="16" x14ac:dyDescent="0.35">
      <c r="A20" s="68" t="s">
        <v>103</v>
      </c>
      <c r="B20" s="73" t="s">
        <v>86</v>
      </c>
      <c r="C20" s="70" t="s">
        <v>68</v>
      </c>
      <c r="D20" s="71" t="s">
        <v>87</v>
      </c>
      <c r="E20" s="70" t="s">
        <v>63</v>
      </c>
      <c r="F20" s="70" t="s">
        <v>45</v>
      </c>
      <c r="G20" s="72" t="s">
        <v>89</v>
      </c>
      <c r="H20" s="63">
        <v>44</v>
      </c>
      <c r="I20" s="63">
        <f t="shared" si="1"/>
        <v>106</v>
      </c>
      <c r="K20" s="65"/>
    </row>
    <row r="21" spans="1:11" ht="16" x14ac:dyDescent="0.35">
      <c r="A21" s="68" t="s">
        <v>103</v>
      </c>
      <c r="B21" s="73" t="s">
        <v>86</v>
      </c>
      <c r="C21" s="70" t="s">
        <v>68</v>
      </c>
      <c r="D21" s="71" t="s">
        <v>87</v>
      </c>
      <c r="E21" s="70" t="s">
        <v>63</v>
      </c>
      <c r="F21" s="70" t="s">
        <v>46</v>
      </c>
      <c r="G21" s="72" t="s">
        <v>90</v>
      </c>
      <c r="H21" s="63">
        <v>66</v>
      </c>
      <c r="I21" s="63">
        <f t="shared" si="1"/>
        <v>159</v>
      </c>
      <c r="K21" s="65"/>
    </row>
    <row r="22" spans="1:11" ht="16" x14ac:dyDescent="0.35">
      <c r="A22" s="68" t="s">
        <v>103</v>
      </c>
      <c r="B22" s="73" t="s">
        <v>86</v>
      </c>
      <c r="C22" s="70" t="s">
        <v>68</v>
      </c>
      <c r="D22" s="71" t="s">
        <v>87</v>
      </c>
      <c r="E22" s="70" t="s">
        <v>63</v>
      </c>
      <c r="F22" s="70" t="s">
        <v>47</v>
      </c>
      <c r="G22" s="72" t="s">
        <v>91</v>
      </c>
      <c r="H22" s="63">
        <v>46</v>
      </c>
      <c r="I22" s="63">
        <f t="shared" si="1"/>
        <v>111</v>
      </c>
      <c r="K22" s="65"/>
    </row>
    <row r="23" spans="1:11" ht="16" x14ac:dyDescent="0.35">
      <c r="A23" s="68" t="s">
        <v>103</v>
      </c>
      <c r="B23" s="73" t="s">
        <v>86</v>
      </c>
      <c r="C23" s="70" t="s">
        <v>68</v>
      </c>
      <c r="D23" s="71" t="s">
        <v>87</v>
      </c>
      <c r="E23" s="70" t="s">
        <v>63</v>
      </c>
      <c r="F23" s="70" t="s">
        <v>48</v>
      </c>
      <c r="G23" s="72" t="s">
        <v>92</v>
      </c>
      <c r="H23" s="63">
        <v>22</v>
      </c>
      <c r="I23" s="63">
        <f t="shared" si="1"/>
        <v>53</v>
      </c>
      <c r="K23" s="65"/>
    </row>
    <row r="24" spans="1:11" ht="16" x14ac:dyDescent="0.35">
      <c r="A24" s="68" t="s">
        <v>103</v>
      </c>
      <c r="B24" s="73" t="s">
        <v>86</v>
      </c>
      <c r="C24" s="70" t="s">
        <v>68</v>
      </c>
      <c r="D24" s="71" t="s">
        <v>87</v>
      </c>
      <c r="E24" s="70" t="s">
        <v>63</v>
      </c>
      <c r="F24" s="70" t="s">
        <v>49</v>
      </c>
      <c r="G24" s="72" t="s">
        <v>93</v>
      </c>
      <c r="H24" s="63">
        <v>6</v>
      </c>
      <c r="I24" s="63">
        <f t="shared" si="1"/>
        <v>15</v>
      </c>
      <c r="K24" s="65"/>
    </row>
    <row r="25" spans="1:11" ht="16" x14ac:dyDescent="0.35">
      <c r="A25" s="68" t="s">
        <v>103</v>
      </c>
      <c r="B25" s="73" t="s">
        <v>86</v>
      </c>
      <c r="C25" s="70" t="s">
        <v>68</v>
      </c>
      <c r="D25" s="71" t="s">
        <v>87</v>
      </c>
      <c r="E25" s="70" t="s">
        <v>63</v>
      </c>
      <c r="F25" s="70" t="s">
        <v>50</v>
      </c>
      <c r="G25" s="72" t="s">
        <v>94</v>
      </c>
      <c r="H25" s="63">
        <v>2</v>
      </c>
      <c r="I25" s="63">
        <f t="shared" si="1"/>
        <v>5</v>
      </c>
      <c r="K25" s="65"/>
    </row>
    <row r="26" spans="1:11" ht="16" x14ac:dyDescent="0.35">
      <c r="C26" s="70"/>
      <c r="D26" s="71"/>
      <c r="E26" s="70"/>
      <c r="F26" s="70"/>
      <c r="G26" s="72"/>
      <c r="H26" s="63"/>
      <c r="I26" s="63"/>
      <c r="K26" s="65"/>
    </row>
    <row r="27" spans="1:11" ht="16" x14ac:dyDescent="0.35">
      <c r="A27" s="68" t="s">
        <v>103</v>
      </c>
      <c r="B27" s="73" t="s">
        <v>86</v>
      </c>
      <c r="C27" s="70" t="s">
        <v>69</v>
      </c>
      <c r="D27" s="71" t="s">
        <v>87</v>
      </c>
      <c r="E27" s="70" t="s">
        <v>63</v>
      </c>
      <c r="F27" s="70" t="s">
        <v>51</v>
      </c>
      <c r="G27" s="72" t="s">
        <v>95</v>
      </c>
      <c r="H27" s="63">
        <v>14</v>
      </c>
      <c r="I27" s="63">
        <f t="shared" si="1"/>
        <v>34</v>
      </c>
      <c r="K27" s="65"/>
    </row>
    <row r="28" spans="1:11" ht="16" x14ac:dyDescent="0.35">
      <c r="A28" s="68" t="s">
        <v>103</v>
      </c>
      <c r="B28" s="73" t="s">
        <v>86</v>
      </c>
      <c r="C28" s="70" t="s">
        <v>69</v>
      </c>
      <c r="D28" s="71" t="s">
        <v>87</v>
      </c>
      <c r="E28" s="70" t="s">
        <v>63</v>
      </c>
      <c r="F28" s="70" t="s">
        <v>45</v>
      </c>
      <c r="G28" s="72" t="s">
        <v>96</v>
      </c>
      <c r="H28" s="63">
        <v>44</v>
      </c>
      <c r="I28" s="63">
        <f t="shared" si="1"/>
        <v>106</v>
      </c>
      <c r="K28" s="65"/>
    </row>
    <row r="29" spans="1:11" ht="16" x14ac:dyDescent="0.35">
      <c r="A29" s="68" t="s">
        <v>103</v>
      </c>
      <c r="B29" s="73" t="s">
        <v>86</v>
      </c>
      <c r="C29" s="70" t="s">
        <v>69</v>
      </c>
      <c r="D29" s="71" t="s">
        <v>87</v>
      </c>
      <c r="E29" s="70" t="s">
        <v>63</v>
      </c>
      <c r="F29" s="70" t="s">
        <v>46</v>
      </c>
      <c r="G29" s="72" t="s">
        <v>97</v>
      </c>
      <c r="H29" s="63">
        <v>66</v>
      </c>
      <c r="I29" s="63">
        <f t="shared" si="1"/>
        <v>159</v>
      </c>
      <c r="K29" s="65"/>
    </row>
    <row r="30" spans="1:11" ht="16" x14ac:dyDescent="0.35">
      <c r="A30" s="68" t="s">
        <v>103</v>
      </c>
      <c r="B30" s="73" t="s">
        <v>86</v>
      </c>
      <c r="C30" s="70" t="s">
        <v>69</v>
      </c>
      <c r="D30" s="71" t="s">
        <v>87</v>
      </c>
      <c r="E30" s="70" t="s">
        <v>63</v>
      </c>
      <c r="F30" s="70" t="s">
        <v>47</v>
      </c>
      <c r="G30" s="72" t="s">
        <v>98</v>
      </c>
      <c r="H30" s="63">
        <v>46</v>
      </c>
      <c r="I30" s="63">
        <f t="shared" si="1"/>
        <v>111</v>
      </c>
      <c r="K30" s="65"/>
    </row>
    <row r="31" spans="1:11" ht="16" x14ac:dyDescent="0.35">
      <c r="A31" s="68" t="s">
        <v>103</v>
      </c>
      <c r="B31" s="73" t="s">
        <v>86</v>
      </c>
      <c r="C31" s="70" t="s">
        <v>69</v>
      </c>
      <c r="D31" s="71" t="s">
        <v>87</v>
      </c>
      <c r="E31" s="70" t="s">
        <v>63</v>
      </c>
      <c r="F31" s="70" t="s">
        <v>48</v>
      </c>
      <c r="G31" s="72" t="s">
        <v>99</v>
      </c>
      <c r="H31" s="63">
        <v>22</v>
      </c>
      <c r="I31" s="63">
        <f t="shared" si="1"/>
        <v>53</v>
      </c>
      <c r="K31" s="65"/>
    </row>
    <row r="32" spans="1:11" ht="16" x14ac:dyDescent="0.35">
      <c r="A32" s="68" t="s">
        <v>103</v>
      </c>
      <c r="B32" s="73" t="s">
        <v>86</v>
      </c>
      <c r="C32" s="70" t="s">
        <v>69</v>
      </c>
      <c r="D32" s="71" t="s">
        <v>87</v>
      </c>
      <c r="E32" s="70" t="s">
        <v>63</v>
      </c>
      <c r="F32" s="70" t="s">
        <v>49</v>
      </c>
      <c r="G32" s="72" t="s">
        <v>100</v>
      </c>
      <c r="H32" s="63">
        <v>6</v>
      </c>
      <c r="I32" s="63">
        <f t="shared" si="1"/>
        <v>15</v>
      </c>
      <c r="K32" s="65"/>
    </row>
    <row r="33" spans="1:11" ht="16" x14ac:dyDescent="0.35">
      <c r="A33" s="68" t="s">
        <v>103</v>
      </c>
      <c r="B33" s="73" t="s">
        <v>86</v>
      </c>
      <c r="C33" s="70" t="s">
        <v>69</v>
      </c>
      <c r="D33" s="71" t="s">
        <v>87</v>
      </c>
      <c r="E33" s="70" t="s">
        <v>63</v>
      </c>
      <c r="F33" s="70" t="s">
        <v>50</v>
      </c>
      <c r="G33" s="72" t="s">
        <v>101</v>
      </c>
      <c r="H33" s="63">
        <v>2</v>
      </c>
      <c r="I33" s="63">
        <f t="shared" si="1"/>
        <v>5</v>
      </c>
      <c r="K33" s="65"/>
    </row>
    <row r="34" spans="1:11" ht="16" x14ac:dyDescent="0.35">
      <c r="C34" s="70"/>
      <c r="D34" s="71"/>
      <c r="E34" s="70"/>
      <c r="F34" s="70"/>
      <c r="G34" s="72"/>
      <c r="H34" s="63"/>
      <c r="I34" s="63"/>
      <c r="K34" s="65"/>
    </row>
  </sheetData>
  <autoFilter ref="A2:I34" xr:uid="{1B08ED29-C41A-4105-8A06-9F92F56E4DEE}"/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F3C9F-6AA5-4A52-9B7A-356209B4684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BFC80023-8C5B-4E5F-9AA4-3A04C98DB2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BACC7-8B69-4515-BE59-AD8C7074E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PUR.QT-2.BM1</vt:lpstr>
      <vt:lpstr>DETAIL</vt:lpstr>
      <vt:lpstr>DETAIL!Print_Area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Nguyen Ngoc Hanh</dc:creator>
  <cp:lastModifiedBy>Ngoc Tran Thi Nhu</cp:lastModifiedBy>
  <cp:lastPrinted>2025-01-15T08:32:41Z</cp:lastPrinted>
  <dcterms:created xsi:type="dcterms:W3CDTF">2021-05-28T08:44:05Z</dcterms:created>
  <dcterms:modified xsi:type="dcterms:W3CDTF">2025-03-19T06:48:07Z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