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3. HOLIDAY 25/2-PRODUCTION/4-INTERNAL-PURCHASE-ORDER/4-2-TRIM-ORDER/TRIM-PO/SIGN-PO/CUT&amp;SEW/"/>
    </mc:Choice>
  </mc:AlternateContent>
  <xr:revisionPtr revIDLastSave="151" documentId="13_ncr:1_{F61CD9D9-8FAF-4876-BC6B-5C29FC1CF55F}" xr6:coauthVersionLast="47" xr6:coauthVersionMax="47" xr10:uidLastSave="{BB95B3B3-A0FF-4689-9B2D-F535DBAEBFB3}"/>
  <bookViews>
    <workbookView xWindow="-110" yWindow="-110" windowWidth="19420" windowHeight="10300" xr2:uid="{00000000-000D-0000-FFFF-FFFF00000000}"/>
  </bookViews>
  <sheets>
    <sheet name="MER.QT-1.BM2" sheetId="1" r:id="rId1"/>
  </sheets>
  <definedNames>
    <definedName name="_xlnm._FilterDatabase" localSheetId="0" hidden="1">'MER.QT-1.BM2'!$A$10:$R$16</definedName>
    <definedName name="_xlnm.Print_Area" localSheetId="0">'MER.QT-1.BM2'!$A$1:$N$20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1" l="1"/>
  <c r="R13" i="1" l="1"/>
  <c r="I18" i="1"/>
  <c r="R16" i="1"/>
  <c r="R12" i="1"/>
  <c r="R15" i="1"/>
  <c r="R11" i="1"/>
  <c r="L16" i="1" l="1"/>
  <c r="L15" i="1"/>
  <c r="L14" i="1"/>
  <c r="L13" i="1"/>
  <c r="L12" i="1"/>
  <c r="L11" i="1"/>
  <c r="K16" i="1"/>
  <c r="K15" i="1"/>
  <c r="K14" i="1"/>
  <c r="K13" i="1"/>
  <c r="K12" i="1"/>
  <c r="M16" i="1" l="1"/>
  <c r="M15" i="1"/>
  <c r="M14" i="1"/>
  <c r="M13" i="1"/>
  <c r="M12" i="1"/>
  <c r="K11" i="1" l="1"/>
  <c r="K18" i="1" s="1"/>
  <c r="M11" i="1" l="1"/>
  <c r="M18" i="1" s="1"/>
</calcChain>
</file>

<file path=xl/sharedStrings.xml><?xml version="1.0" encoding="utf-8"?>
<sst xmlns="http://schemas.openxmlformats.org/spreadsheetml/2006/main" count="93" uniqueCount="59">
  <si>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</si>
  <si>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</si>
  <si>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</si>
  <si>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</si>
  <si>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</si>
  <si>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</si>
  <si>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</si>
  <si>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</si>
  <si>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</si>
  <si>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</si>
  <si>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</si>
  <si>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</si>
  <si>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</si>
  <si>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</si>
  <si>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</si>
  <si>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</si>
  <si>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</si>
  <si>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</si>
  <si>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</si>
  <si>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</si>
  <si>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</si>
  <si>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</si>
  <si>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</si>
  <si>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</si>
  <si>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</si>
  <si>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</si>
  <si>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</si>
  <si>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</si>
  <si>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</si>
  <si>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</si>
  <si>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</si>
  <si>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</si>
  <si>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</si>
  <si>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</si>
  <si>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</si>
  <si>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</si>
  <si>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15MM</t>
  </si>
  <si>
    <t>PALACE</t>
  </si>
  <si>
    <t>AS PALACE APPROVED</t>
  </si>
  <si>
    <t>PART C+D</t>
  </si>
  <si>
    <t>SETS</t>
  </si>
  <si>
    <t>SUNGRIP JAPAN</t>
  </si>
  <si>
    <t>BÍCH</t>
  </si>
  <si>
    <t>P27JKC113</t>
  </si>
  <si>
    <t>NYLON SNAPS:
SNAP BUTTON 15MM
PART C+ D</t>
  </si>
  <si>
    <t>BLACK</t>
  </si>
  <si>
    <t>P19NUT3</t>
  </si>
  <si>
    <t>P19NUT4</t>
  </si>
  <si>
    <t>P19NUT5</t>
  </si>
  <si>
    <t>P19NUT6</t>
  </si>
  <si>
    <t>G566</t>
  </si>
  <si>
    <t>DTM WITH SWATCH FABRIC</t>
  </si>
  <si>
    <t>G580</t>
  </si>
  <si>
    <t>CAMO</t>
  </si>
  <si>
    <t>SAFFRON</t>
  </si>
  <si>
    <t>NYLON SNAPS:
SNAP BUTTON 15MM
PART A+B+C+D</t>
  </si>
  <si>
    <t>AW25-HOLIDAY</t>
  </si>
  <si>
    <t>PART SET (A+B+C+D)</t>
  </si>
  <si>
    <t>P19  AW25   G2790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</si>
</sst>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-409]d\-mmm;@"/>
    <numFmt numFmtId="169" formatCode="_(&quot;$&quot;* #,##0.000_);_(&quot;$&quot;* \(#,##0.000\);_(&quot;$&quot;* &quot;-&quot;??_);_(@_)"/>
    <numFmt numFmtId="170" formatCode="_(&quot;$&quot;* #,##0.00000_);_(&quot;$&quot;* \(#,##0.00000\);_(&quot;$&quot;* &quot;-&quot;??_);_(@_)"/>
  </numFmts>
  <fonts count="3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8"/>
      <name val="Calibri"/>
      <family val="2"/>
      <scheme val="minor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b/>
      <u/>
      <sz val="16"/>
      <name val="Muli"/>
    </font>
    <font>
      <b/>
      <u/>
      <sz val="10"/>
      <name val="Muli"/>
    </font>
    <font>
      <b/>
      <sz val="16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1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168" fontId="7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8" fillId="4" borderId="1" xfId="6" applyNumberFormat="1" applyFont="1" applyFill="1" applyBorder="1" applyAlignment="1">
      <alignment horizontal="center" vertical="center"/>
    </xf>
    <xf numFmtId="0" fontId="19" fillId="4" borderId="1" xfId="7" quotePrefix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3" fillId="7" borderId="1" xfId="3" applyNumberFormat="1" applyFont="1" applyFill="1" applyBorder="1" applyAlignment="1">
      <alignment horizontal="center" vertical="center" wrapText="1"/>
    </xf>
    <xf numFmtId="0" fontId="15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2" fillId="3" borderId="1" xfId="2" applyFont="1" applyFill="1" applyBorder="1" applyAlignment="1">
      <alignment horizontal="center" vertical="center" wrapText="1"/>
    </xf>
    <xf numFmtId="1" fontId="24" fillId="3" borderId="1" xfId="3" applyNumberFormat="1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center" vertical="center"/>
    </xf>
    <xf numFmtId="3" fontId="24" fillId="0" borderId="1" xfId="3" applyNumberFormat="1" applyFont="1" applyBorder="1" applyAlignment="1">
      <alignment vertical="center"/>
    </xf>
    <xf numFmtId="3" fontId="25" fillId="0" borderId="1" xfId="3" applyNumberFormat="1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2" fillId="4" borderId="0" xfId="2" applyFont="1" applyFill="1" applyAlignment="1">
      <alignment horizontal="center" vertical="center" wrapText="1"/>
    </xf>
    <xf numFmtId="0" fontId="28" fillId="4" borderId="0" xfId="2" applyFont="1" applyFill="1" applyAlignment="1">
      <alignment horizontal="center" vertical="center" wrapText="1"/>
    </xf>
    <xf numFmtId="3" fontId="26" fillId="5" borderId="1" xfId="2" applyNumberFormat="1" applyFont="1" applyFill="1" applyBorder="1" applyAlignment="1">
      <alignment horizontal="center" vertical="center" wrapText="1"/>
    </xf>
    <xf numFmtId="3" fontId="26" fillId="0" borderId="1" xfId="2" applyNumberFormat="1" applyFont="1" applyBorder="1" applyAlignment="1">
      <alignment horizontal="center" vertical="center" wrapText="1"/>
    </xf>
    <xf numFmtId="164" fontId="22" fillId="4" borderId="0" xfId="2" applyNumberFormat="1" applyFont="1" applyFill="1" applyAlignment="1">
      <alignment horizontal="center" vertical="center" wrapText="1"/>
    </xf>
    <xf numFmtId="0" fontId="22" fillId="4" borderId="0" xfId="2" applyFont="1" applyFill="1" applyAlignment="1">
      <alignment horizontal="center" vertical="center"/>
    </xf>
    <xf numFmtId="0" fontId="29" fillId="4" borderId="0" xfId="2" applyFont="1" applyFill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 wrapText="1"/>
    </xf>
    <xf numFmtId="169" fontId="26" fillId="3" borderId="1" xfId="9" applyNumberFormat="1" applyFont="1" applyFill="1" applyBorder="1" applyAlignment="1">
      <alignment horizontal="center" vertical="center" wrapText="1"/>
    </xf>
    <xf numFmtId="0" fontId="2" fillId="4" borderId="4" xfId="6" applyFont="1" applyFill="1" applyBorder="1" applyAlignment="1">
      <alignment vertical="center"/>
    </xf>
    <xf numFmtId="167" fontId="22" fillId="0" borderId="1" xfId="5" applyNumberFormat="1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170" fontId="18" fillId="3" borderId="1" xfId="9" applyNumberFormat="1" applyFont="1" applyFill="1" applyBorder="1" applyAlignment="1">
      <alignment horizontal="center" vertical="center"/>
    </xf>
    <xf numFmtId="0" fontId="18" fillId="3" borderId="1" xfId="2" applyFont="1" applyFill="1" applyBorder="1" applyAlignment="1">
      <alignment horizontal="center" vertical="top" wrapText="1"/>
    </xf>
    <xf numFmtId="3" fontId="27" fillId="0" borderId="0" xfId="0" applyNumberFormat="1" applyFont="1" applyAlignment="1">
      <alignment horizontal="left" vertical="center"/>
    </xf>
    <xf numFmtId="0" fontId="18" fillId="9" borderId="1" xfId="2" applyFont="1" applyFill="1" applyBorder="1" applyAlignment="1">
      <alignment horizontal="center" vertical="top" wrapText="1"/>
    </xf>
    <xf numFmtId="0" fontId="18" fillId="4" borderId="4" xfId="6" applyFont="1" applyFill="1" applyBorder="1" applyAlignment="1">
      <alignment horizontal="center" vertical="center"/>
    </xf>
    <xf numFmtId="0" fontId="18" fillId="4" borderId="5" xfId="6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3" xfId="10" xr:uid="{0C839A87-D939-472B-ADA2-AEB5C2D2154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572AA768-0F62-13A2-9F3F-D3F259D54640}"/>
            </a:ext>
          </a:extLst>
        </xdr:cNvPr>
        <xdr:cNvSpPr>
          <a:spLocks noChangeAspect="1" noChangeArrowheads="1"/>
        </xdr:cNvSpPr>
      </xdr:nvSpPr>
      <xdr:spPr bwMode="auto">
        <a:xfrm>
          <a:off x="4448175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11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5B01D3A0-7912-02A5-E432-0FBFC02DD0FB}"/>
            </a:ext>
          </a:extLst>
        </xdr:cNvPr>
        <xdr:cNvSpPr>
          <a:spLocks noChangeAspect="1" noChangeArrowheads="1"/>
        </xdr:cNvSpPr>
      </xdr:nvSpPr>
      <xdr:spPr bwMode="auto">
        <a:xfrm>
          <a:off x="4448175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13</xdr:row>
      <xdr:rowOff>0</xdr:rowOff>
    </xdr:from>
    <xdr:ext cx="304800" cy="304800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C05BFB74-7354-4EC6-9FF8-A918D044DA9B}"/>
            </a:ext>
          </a:extLst>
        </xdr:cNvPr>
        <xdr:cNvSpPr>
          <a:spLocks noChangeAspect="1" noChangeArrowheads="1"/>
        </xdr:cNvSpPr>
      </xdr:nvSpPr>
      <xdr:spPr bwMode="auto">
        <a:xfrm>
          <a:off x="4783667" y="52175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304800" cy="30480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86C7F05-AF0F-49B1-B0E5-A61323D75DDD}"/>
            </a:ext>
          </a:extLst>
        </xdr:cNvPr>
        <xdr:cNvSpPr>
          <a:spLocks noChangeAspect="1" noChangeArrowheads="1"/>
        </xdr:cNvSpPr>
      </xdr:nvSpPr>
      <xdr:spPr bwMode="auto">
        <a:xfrm>
          <a:off x="4783667" y="521758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304800" cy="304800"/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676FE060-3893-4DC9-98EF-4B376C413AFA}"/>
            </a:ext>
          </a:extLst>
        </xdr:cNvPr>
        <xdr:cNvSpPr>
          <a:spLocks noChangeAspect="1" noChangeArrowheads="1"/>
        </xdr:cNvSpPr>
      </xdr:nvSpPr>
      <xdr:spPr bwMode="auto">
        <a:xfrm>
          <a:off x="4783667" y="968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</xdr:col>
      <xdr:colOff>84669</xdr:colOff>
      <xdr:row>10</xdr:row>
      <xdr:rowOff>1222831</xdr:rowOff>
    </xdr:from>
    <xdr:to>
      <xdr:col>2</xdr:col>
      <xdr:colOff>1365251</xdr:colOff>
      <xdr:row>10</xdr:row>
      <xdr:rowOff>2042583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D0BE454-4A04-617E-493A-3739E0607B2E}"/>
            </a:ext>
          </a:extLst>
        </xdr:cNvPr>
        <xdr:cNvGrpSpPr/>
      </xdr:nvGrpSpPr>
      <xdr:grpSpPr>
        <a:xfrm>
          <a:off x="2497669" y="4207331"/>
          <a:ext cx="1280582" cy="819752"/>
          <a:chOff x="2455335" y="4207331"/>
          <a:chExt cx="1280582" cy="819752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01463DB-2C04-9D40-087C-D38D47FA23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455335" y="4207331"/>
            <a:ext cx="656165" cy="794449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E7B3F63D-D7A3-ABD0-A04A-3936A566D8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111500" y="4254500"/>
            <a:ext cx="624417" cy="772583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179917</xdr:colOff>
      <xdr:row>13</xdr:row>
      <xdr:rowOff>1338337</xdr:rowOff>
    </xdr:from>
    <xdr:to>
      <xdr:col>2</xdr:col>
      <xdr:colOff>1257791</xdr:colOff>
      <xdr:row>13</xdr:row>
      <xdr:rowOff>2051728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0F0C7AD-1D44-4C0C-A79A-A64119D7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7" y="11022087"/>
          <a:ext cx="1077874" cy="713391"/>
        </a:xfrm>
        <a:prstGeom prst="rect">
          <a:avLst/>
        </a:prstGeom>
      </xdr:spPr>
    </xdr:pic>
    <xdr:clientData/>
  </xdr:twoCellAnchor>
  <xdr:twoCellAnchor editAs="oneCell">
    <xdr:from>
      <xdr:col>2</xdr:col>
      <xdr:colOff>215901</xdr:colOff>
      <xdr:row>15</xdr:row>
      <xdr:rowOff>1215570</xdr:rowOff>
    </xdr:from>
    <xdr:to>
      <xdr:col>2</xdr:col>
      <xdr:colOff>1293775</xdr:colOff>
      <xdr:row>15</xdr:row>
      <xdr:rowOff>1928961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8B9ECE5-C87F-4A8B-88F2-4CD156D6A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8901" y="15365487"/>
          <a:ext cx="1077874" cy="713391"/>
        </a:xfrm>
        <a:prstGeom prst="rect">
          <a:avLst/>
        </a:prstGeom>
      </xdr:spPr>
    </xdr:pic>
    <xdr:clientData/>
  </xdr:twoCellAnchor>
  <xdr:twoCellAnchor editAs="oneCell">
    <xdr:from>
      <xdr:col>2</xdr:col>
      <xdr:colOff>194733</xdr:colOff>
      <xdr:row>11</xdr:row>
      <xdr:rowOff>1210734</xdr:rowOff>
    </xdr:from>
    <xdr:to>
      <xdr:col>2</xdr:col>
      <xdr:colOff>1291167</xdr:colOff>
      <xdr:row>11</xdr:row>
      <xdr:rowOff>2015067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08777C-BE19-4814-86E3-A3EE78710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7733" y="6428317"/>
          <a:ext cx="1096434" cy="804333"/>
        </a:xfrm>
        <a:prstGeom prst="rect">
          <a:avLst/>
        </a:prstGeom>
      </xdr:spPr>
    </xdr:pic>
    <xdr:clientData/>
  </xdr:twoCellAnchor>
  <xdr:twoCellAnchor>
    <xdr:from>
      <xdr:col>2</xdr:col>
      <xdr:colOff>116417</xdr:colOff>
      <xdr:row>12</xdr:row>
      <xdr:rowOff>1248833</xdr:rowOff>
    </xdr:from>
    <xdr:to>
      <xdr:col>2</xdr:col>
      <xdr:colOff>1396999</xdr:colOff>
      <xdr:row>12</xdr:row>
      <xdr:rowOff>2068585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3DD2985-3A95-427A-B3C7-753124766F9C}"/>
            </a:ext>
          </a:extLst>
        </xdr:cNvPr>
        <xdr:cNvGrpSpPr/>
      </xdr:nvGrpSpPr>
      <xdr:grpSpPr>
        <a:xfrm>
          <a:off x="2529417" y="8699500"/>
          <a:ext cx="1280582" cy="819752"/>
          <a:chOff x="2455335" y="4207331"/>
          <a:chExt cx="1280582" cy="819752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DDE6EE-2948-F3EE-EA57-9E8EC0D81B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455335" y="4207331"/>
            <a:ext cx="656165" cy="794449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6949455D-8F93-0670-41D0-3AB1E3A3F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111500" y="4254500"/>
            <a:ext cx="624417" cy="77258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74084</xdr:colOff>
      <xdr:row>14</xdr:row>
      <xdr:rowOff>1248833</xdr:rowOff>
    </xdr:from>
    <xdr:to>
      <xdr:col>2</xdr:col>
      <xdr:colOff>1354666</xdr:colOff>
      <xdr:row>14</xdr:row>
      <xdr:rowOff>2068585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E0ECB43C-28C9-42FC-BB98-805F76F334B2}"/>
            </a:ext>
          </a:extLst>
        </xdr:cNvPr>
        <xdr:cNvGrpSpPr/>
      </xdr:nvGrpSpPr>
      <xdr:grpSpPr>
        <a:xfrm>
          <a:off x="2487084" y="13165666"/>
          <a:ext cx="1280582" cy="819752"/>
          <a:chOff x="2455335" y="4207331"/>
          <a:chExt cx="1280582" cy="819752"/>
        </a:xfrm>
      </xdr:grpSpPr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6B97C730-778C-0F02-77D4-040A509C6A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455335" y="4207331"/>
            <a:ext cx="656165" cy="794449"/>
          </a:xfrm>
          <a:prstGeom prst="rect">
            <a:avLst/>
          </a:prstGeom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D01F28DA-FB2C-B453-A14B-5D234ED3AB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111500" y="4254500"/>
            <a:ext cx="624417" cy="77258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5"/>
  <sheetViews>
    <sheetView tabSelected="1" view="pageBreakPreview" topLeftCell="A10" zoomScale="60" zoomScaleNormal="40" zoomScalePageLayoutView="55" workbookViewId="0">
      <selection activeCell="E11" sqref="E11"/>
    </sheetView>
  </sheetViews>
  <sheetFormatPr defaultColWidth="9.1796875" defaultRowHeight="18"/>
  <cols>
    <col min="1" max="1" width="17.453125" style="1" customWidth="1"/>
    <col min="2" max="2" width="17.1796875" style="1" customWidth="1"/>
    <col min="3" max="3" width="20.453125" style="1" customWidth="1"/>
    <col min="4" max="4" width="13.54296875" style="1" customWidth="1"/>
    <col min="5" max="5" width="25.26953125" style="1" customWidth="1"/>
    <col min="6" max="6" width="21" style="1" customWidth="1"/>
    <col min="7" max="7" width="17.453125" style="65" customWidth="1"/>
    <col min="8" max="8" width="10.81640625" style="1" customWidth="1"/>
    <col min="9" max="10" width="14.54296875" style="1" customWidth="1"/>
    <col min="11" max="11" width="12.7265625" style="1" customWidth="1"/>
    <col min="12" max="12" width="29.1796875" style="1" customWidth="1"/>
    <col min="13" max="13" width="21.453125" style="1" customWidth="1"/>
    <col min="14" max="14" width="24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7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7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8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8"/>
      <c r="H4" s="13"/>
      <c r="I4" s="13"/>
      <c r="J4" s="12"/>
      <c r="K4" s="12"/>
      <c r="L4" s="12"/>
      <c r="M4" s="23"/>
      <c r="N4" s="23"/>
    </row>
    <row r="5" spans="1:18" ht="21.5">
      <c r="A5" s="14" t="s">
        <v>7</v>
      </c>
      <c r="B5" s="91" t="s">
        <v>41</v>
      </c>
      <c r="C5" s="91"/>
      <c r="D5" s="91"/>
      <c r="E5" s="15"/>
      <c r="F5" s="52" t="s">
        <v>8</v>
      </c>
      <c r="G5" s="59"/>
      <c r="H5" s="89" t="s">
        <v>37</v>
      </c>
      <c r="I5" s="90"/>
      <c r="J5" s="16"/>
      <c r="K5" s="16"/>
      <c r="L5" s="17"/>
      <c r="M5" s="18" t="s">
        <v>9</v>
      </c>
      <c r="N5" s="53">
        <v>45427</v>
      </c>
    </row>
    <row r="6" spans="1:18" ht="21.75" customHeight="1">
      <c r="A6" s="19" t="s">
        <v>10</v>
      </c>
      <c r="B6" s="94"/>
      <c r="C6" s="94"/>
      <c r="D6" s="94"/>
      <c r="E6" s="15"/>
      <c r="F6" s="82" t="s">
        <v>11</v>
      </c>
      <c r="G6" s="59"/>
      <c r="H6" s="89" t="s">
        <v>56</v>
      </c>
      <c r="I6" s="90"/>
      <c r="J6" s="16"/>
      <c r="K6" s="16"/>
      <c r="L6" s="17"/>
      <c r="M6" s="18" t="s">
        <v>12</v>
      </c>
      <c r="N6" s="54"/>
    </row>
    <row r="7" spans="1:18" ht="21.75" customHeight="1">
      <c r="A7" s="19" t="s">
        <v>13</v>
      </c>
      <c r="B7" s="95"/>
      <c r="C7" s="95"/>
      <c r="D7" s="5"/>
      <c r="E7" s="15"/>
      <c r="F7" s="52" t="s">
        <v>14</v>
      </c>
      <c r="G7" s="59"/>
      <c r="H7" s="98">
        <v>45015</v>
      </c>
      <c r="I7" s="99"/>
      <c r="J7" s="16"/>
      <c r="K7" s="16"/>
      <c r="L7" s="17"/>
      <c r="M7" s="18" t="s">
        <v>15</v>
      </c>
      <c r="N7" s="55" t="s">
        <v>58</v>
      </c>
    </row>
    <row r="8" spans="1:18" ht="21.75" customHeight="1">
      <c r="A8" s="20" t="s">
        <v>16</v>
      </c>
      <c r="B8" s="96"/>
      <c r="C8" s="96"/>
      <c r="D8" s="11"/>
      <c r="E8" s="15"/>
      <c r="F8" s="52" t="s">
        <v>17</v>
      </c>
      <c r="G8" s="59"/>
      <c r="H8" s="98">
        <v>45061</v>
      </c>
      <c r="I8" s="99"/>
      <c r="J8" s="21"/>
      <c r="K8" s="21"/>
      <c r="L8" s="17"/>
      <c r="M8" s="18" t="s">
        <v>18</v>
      </c>
      <c r="N8" s="56" t="s">
        <v>42</v>
      </c>
    </row>
    <row r="9" spans="1:18" ht="5.5" customHeight="1">
      <c r="A9" s="22"/>
      <c r="B9" s="22"/>
      <c r="C9" s="22"/>
      <c r="D9" s="22"/>
      <c r="E9" s="13"/>
      <c r="F9" s="22"/>
      <c r="G9" s="60"/>
      <c r="H9" s="22"/>
      <c r="I9" s="22"/>
      <c r="J9" s="13"/>
      <c r="K9" s="13"/>
      <c r="L9" s="13"/>
      <c r="M9" s="23"/>
      <c r="N9" s="23"/>
    </row>
    <row r="10" spans="1:18" ht="64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s="71" customFormat="1" ht="175.5" customHeight="1">
      <c r="A11" s="66" t="s">
        <v>43</v>
      </c>
      <c r="B11" s="66"/>
      <c r="C11" s="88" t="s">
        <v>55</v>
      </c>
      <c r="D11" s="66" t="s">
        <v>36</v>
      </c>
      <c r="E11" s="80" t="s">
        <v>38</v>
      </c>
      <c r="F11" s="84" t="s">
        <v>52</v>
      </c>
      <c r="G11" s="67" t="s">
        <v>45</v>
      </c>
      <c r="H11" s="68" t="s">
        <v>40</v>
      </c>
      <c r="I11" s="69">
        <v>1328</v>
      </c>
      <c r="J11" s="69">
        <v>0</v>
      </c>
      <c r="K11" s="70">
        <f t="shared" ref="K11:K16" si="0">I11-J11</f>
        <v>1328</v>
      </c>
      <c r="L11" s="85">
        <f>(0.022+ 0.018)*1.4</f>
        <v>5.5999999999999987E-2</v>
      </c>
      <c r="M11" s="81">
        <f t="shared" ref="M11:M16" si="1">L11*K11</f>
        <v>74.367999999999981</v>
      </c>
      <c r="N11" s="83" t="s">
        <v>57</v>
      </c>
      <c r="P11" s="79">
        <v>150</v>
      </c>
      <c r="Q11" s="79">
        <v>166</v>
      </c>
      <c r="R11" s="87">
        <f>ROUNDUP(Q11*8,0)</f>
        <v>1328</v>
      </c>
    </row>
    <row r="12" spans="1:18" s="71" customFormat="1" ht="175.5" customHeight="1">
      <c r="A12" s="66" t="s">
        <v>43</v>
      </c>
      <c r="B12" s="66"/>
      <c r="C12" s="86" t="s">
        <v>44</v>
      </c>
      <c r="D12" s="66" t="s">
        <v>36</v>
      </c>
      <c r="E12" s="80" t="s">
        <v>38</v>
      </c>
      <c r="F12" s="84" t="s">
        <v>52</v>
      </c>
      <c r="G12" s="67" t="s">
        <v>45</v>
      </c>
      <c r="H12" s="68" t="s">
        <v>40</v>
      </c>
      <c r="I12" s="69">
        <v>332</v>
      </c>
      <c r="J12" s="69">
        <v>0</v>
      </c>
      <c r="K12" s="70">
        <f t="shared" si="0"/>
        <v>332</v>
      </c>
      <c r="L12" s="85">
        <f>(0.022+ 0.018)*1.4</f>
        <v>5.5999999999999987E-2</v>
      </c>
      <c r="M12" s="81">
        <f t="shared" si="1"/>
        <v>18.591999999999995</v>
      </c>
      <c r="N12" s="83" t="s">
        <v>39</v>
      </c>
      <c r="P12" s="79">
        <v>150</v>
      </c>
      <c r="Q12" s="79">
        <v>166</v>
      </c>
      <c r="R12" s="87">
        <f>Q12*2</f>
        <v>332</v>
      </c>
    </row>
    <row r="13" spans="1:18" s="71" customFormat="1" ht="175.5" customHeight="1">
      <c r="A13" s="66" t="s">
        <v>43</v>
      </c>
      <c r="B13" s="66" t="s">
        <v>46</v>
      </c>
      <c r="C13" s="88" t="s">
        <v>55</v>
      </c>
      <c r="D13" s="66" t="s">
        <v>36</v>
      </c>
      <c r="E13" s="80" t="s">
        <v>38</v>
      </c>
      <c r="F13" s="84" t="s">
        <v>50</v>
      </c>
      <c r="G13" s="67" t="s">
        <v>53</v>
      </c>
      <c r="H13" s="68" t="s">
        <v>40</v>
      </c>
      <c r="I13" s="69">
        <v>944</v>
      </c>
      <c r="J13" s="69">
        <v>0</v>
      </c>
      <c r="K13" s="70">
        <f t="shared" si="0"/>
        <v>944</v>
      </c>
      <c r="L13" s="85">
        <f>(0.022+0.049)*1.4</f>
        <v>9.9400000000000002E-2</v>
      </c>
      <c r="M13" s="81">
        <f t="shared" si="1"/>
        <v>93.833600000000004</v>
      </c>
      <c r="N13" s="83" t="s">
        <v>57</v>
      </c>
      <c r="P13" s="79">
        <v>104</v>
      </c>
      <c r="Q13" s="79">
        <v>118</v>
      </c>
      <c r="R13" s="87">
        <f>ROUNDUP(Q13*8,0)</f>
        <v>944</v>
      </c>
    </row>
    <row r="14" spans="1:18" s="71" customFormat="1" ht="175.5" customHeight="1">
      <c r="A14" s="66" t="s">
        <v>43</v>
      </c>
      <c r="B14" s="66" t="s">
        <v>47</v>
      </c>
      <c r="C14" s="86" t="s">
        <v>44</v>
      </c>
      <c r="D14" s="66" t="s">
        <v>36</v>
      </c>
      <c r="E14" s="80" t="s">
        <v>38</v>
      </c>
      <c r="F14" s="84" t="s">
        <v>50</v>
      </c>
      <c r="G14" s="67" t="s">
        <v>53</v>
      </c>
      <c r="H14" s="68" t="s">
        <v>40</v>
      </c>
      <c r="I14" s="69">
        <v>236</v>
      </c>
      <c r="J14" s="69">
        <v>0</v>
      </c>
      <c r="K14" s="70">
        <f t="shared" si="0"/>
        <v>236</v>
      </c>
      <c r="L14" s="85">
        <f>(0.022+0.049)*1.4</f>
        <v>9.9400000000000002E-2</v>
      </c>
      <c r="M14" s="81">
        <f t="shared" si="1"/>
        <v>23.458400000000001</v>
      </c>
      <c r="N14" s="83" t="s">
        <v>39</v>
      </c>
      <c r="P14" s="79">
        <v>104</v>
      </c>
      <c r="Q14" s="79">
        <v>118</v>
      </c>
      <c r="R14" s="87">
        <f>Q14*2</f>
        <v>236</v>
      </c>
    </row>
    <row r="15" spans="1:18" s="71" customFormat="1" ht="175.5" customHeight="1">
      <c r="A15" s="66" t="s">
        <v>43</v>
      </c>
      <c r="B15" s="66" t="s">
        <v>48</v>
      </c>
      <c r="C15" s="88" t="s">
        <v>55</v>
      </c>
      <c r="D15" s="66" t="s">
        <v>36</v>
      </c>
      <c r="E15" s="80" t="s">
        <v>38</v>
      </c>
      <c r="F15" s="84" t="s">
        <v>51</v>
      </c>
      <c r="G15" s="67" t="s">
        <v>54</v>
      </c>
      <c r="H15" s="68" t="s">
        <v>40</v>
      </c>
      <c r="I15" s="69">
        <v>904</v>
      </c>
      <c r="J15" s="69">
        <v>0</v>
      </c>
      <c r="K15" s="70">
        <f t="shared" si="0"/>
        <v>904</v>
      </c>
      <c r="L15" s="85">
        <f>(0.022+ 0.018)*1.4</f>
        <v>5.5999999999999987E-2</v>
      </c>
      <c r="M15" s="81">
        <f t="shared" si="1"/>
        <v>50.623999999999988</v>
      </c>
      <c r="N15" s="83" t="s">
        <v>57</v>
      </c>
      <c r="P15" s="79">
        <v>101</v>
      </c>
      <c r="Q15" s="79">
        <v>113</v>
      </c>
      <c r="R15" s="87">
        <f>ROUNDUP(Q15*8,0)</f>
        <v>904</v>
      </c>
    </row>
    <row r="16" spans="1:18" s="71" customFormat="1" ht="175.5" customHeight="1">
      <c r="A16" s="66" t="s">
        <v>43</v>
      </c>
      <c r="B16" s="66" t="s">
        <v>49</v>
      </c>
      <c r="C16" s="86" t="s">
        <v>44</v>
      </c>
      <c r="D16" s="66" t="s">
        <v>36</v>
      </c>
      <c r="E16" s="80" t="s">
        <v>38</v>
      </c>
      <c r="F16" s="84" t="s">
        <v>51</v>
      </c>
      <c r="G16" s="67" t="s">
        <v>54</v>
      </c>
      <c r="H16" s="68" t="s">
        <v>40</v>
      </c>
      <c r="I16" s="69">
        <v>226</v>
      </c>
      <c r="J16" s="69">
        <v>0</v>
      </c>
      <c r="K16" s="70">
        <f t="shared" si="0"/>
        <v>226</v>
      </c>
      <c r="L16" s="85">
        <f>(0.022+ 0.018)*1.4</f>
        <v>5.5999999999999987E-2</v>
      </c>
      <c r="M16" s="81">
        <f t="shared" si="1"/>
        <v>12.655999999999997</v>
      </c>
      <c r="N16" s="83" t="s">
        <v>39</v>
      </c>
      <c r="P16" s="79">
        <v>101</v>
      </c>
      <c r="Q16" s="79">
        <v>113</v>
      </c>
      <c r="R16" s="87">
        <f>Q16*2</f>
        <v>226</v>
      </c>
    </row>
    <row r="17" spans="1:14" ht="21.75" customHeight="1">
      <c r="A17" s="24"/>
      <c r="B17" s="24"/>
      <c r="C17" s="25"/>
      <c r="D17" s="25"/>
      <c r="E17" s="25"/>
      <c r="F17" s="26"/>
      <c r="G17" s="61"/>
      <c r="H17" s="24"/>
      <c r="I17" s="27"/>
      <c r="J17" s="27"/>
      <c r="K17" s="27"/>
      <c r="L17" s="28"/>
      <c r="M17" s="29"/>
      <c r="N17" s="30"/>
    </row>
    <row r="18" spans="1:14" s="71" customFormat="1" ht="33.65" customHeight="1">
      <c r="A18" s="72"/>
      <c r="B18" s="72"/>
      <c r="C18" s="72"/>
      <c r="D18" s="72"/>
      <c r="E18" s="72"/>
      <c r="F18" s="72"/>
      <c r="G18" s="73"/>
      <c r="H18" s="78" t="s">
        <v>32</v>
      </c>
      <c r="I18" s="74">
        <f>SUM(I11:I17)</f>
        <v>3970</v>
      </c>
      <c r="J18" s="75"/>
      <c r="K18" s="74">
        <f>SUM(K11:K17)</f>
        <v>3970</v>
      </c>
      <c r="L18" s="76"/>
      <c r="M18" s="81">
        <f>SUM(M11:M17)</f>
        <v>273.53199999999998</v>
      </c>
      <c r="N18" s="77"/>
    </row>
    <row r="19" spans="1:14" ht="21.75" customHeight="1">
      <c r="A19" s="33"/>
      <c r="B19" s="33"/>
      <c r="C19" s="34"/>
      <c r="D19" s="34"/>
      <c r="E19" s="34"/>
      <c r="F19" s="34"/>
      <c r="G19" s="31"/>
      <c r="H19" s="32"/>
      <c r="I19" s="32"/>
      <c r="J19" s="32"/>
      <c r="K19" s="32"/>
      <c r="L19" s="35"/>
      <c r="M19" s="35"/>
      <c r="N19" s="32"/>
    </row>
    <row r="20" spans="1:14" ht="21.75" customHeight="1">
      <c r="A20" s="97" t="s">
        <v>33</v>
      </c>
      <c r="B20" s="97"/>
      <c r="C20" s="36"/>
      <c r="D20" s="37"/>
      <c r="E20" s="93" t="s">
        <v>34</v>
      </c>
      <c r="F20" s="93"/>
      <c r="G20" s="93"/>
      <c r="H20" s="38"/>
      <c r="I20" s="39"/>
      <c r="J20" s="39"/>
      <c r="K20" s="39"/>
      <c r="L20" s="92" t="s">
        <v>35</v>
      </c>
      <c r="M20" s="92"/>
      <c r="N20" s="32"/>
    </row>
    <row r="21" spans="1:14" ht="21.75" customHeight="1">
      <c r="A21" s="40"/>
      <c r="B21" s="41"/>
      <c r="C21" s="40"/>
      <c r="D21" s="40"/>
      <c r="E21" s="40"/>
      <c r="F21" s="40"/>
      <c r="G21" s="62"/>
      <c r="H21" s="42"/>
      <c r="I21" s="42"/>
      <c r="J21" s="42"/>
    </row>
    <row r="22" spans="1:14" ht="21.75" customHeight="1">
      <c r="A22" s="40"/>
      <c r="B22" s="41"/>
      <c r="C22" s="40"/>
      <c r="D22" s="40"/>
      <c r="E22" s="40"/>
      <c r="F22" s="40"/>
      <c r="G22" s="62"/>
      <c r="H22" s="42"/>
      <c r="I22" s="42"/>
      <c r="J22" s="42"/>
    </row>
    <row r="23" spans="1:14" ht="21.75" customHeight="1">
      <c r="A23" s="43"/>
      <c r="B23" s="44"/>
      <c r="C23" s="40"/>
      <c r="D23" s="40"/>
      <c r="E23" s="40"/>
      <c r="F23" s="40"/>
      <c r="G23" s="63"/>
      <c r="H23" s="45"/>
      <c r="I23" s="40"/>
      <c r="J23" s="42"/>
    </row>
    <row r="24" spans="1:14" ht="21.75" customHeight="1">
      <c r="A24" s="42"/>
      <c r="B24" s="46"/>
      <c r="C24" s="47"/>
      <c r="D24" s="42"/>
      <c r="E24" s="48"/>
      <c r="F24" s="48"/>
      <c r="G24" s="64"/>
      <c r="H24" s="49"/>
      <c r="I24" s="49"/>
      <c r="J24" s="42"/>
    </row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3.25" customHeight="1"/>
    <row r="63" ht="23.25" customHeight="1"/>
    <row r="64" ht="23.25" customHeight="1"/>
    <row r="65" ht="23.25" customHeight="1"/>
  </sheetData>
  <autoFilter ref="A10:R16" xr:uid="{00000000-0001-0000-0000-000000000000}"/>
  <mergeCells count="11">
    <mergeCell ref="H5:I5"/>
    <mergeCell ref="H6:I6"/>
    <mergeCell ref="B5:D5"/>
    <mergeCell ref="L20:M20"/>
    <mergeCell ref="E20:G20"/>
    <mergeCell ref="B6:D6"/>
    <mergeCell ref="B7:C7"/>
    <mergeCell ref="B8:C8"/>
    <mergeCell ref="A20:B20"/>
    <mergeCell ref="H8:I8"/>
    <mergeCell ref="H7:I7"/>
  </mergeCells>
  <phoneticPr fontId="21" type="noConversion"/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E1D1E1-E0D6-454D-B584-F5DA960A59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BE275-FFA3-4FCA-8299-162F2407D63F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D85E51A2-0C70-4726-9333-E344B3F891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MER.QT-1.BM2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2024-06-26T03:57:05Z</cp:lastPrinted>
  <dcterms:created xsi:type="dcterms:W3CDTF">2020-11-11T02:21:38Z</dcterms:created>
  <dcterms:modified xsi:type="dcterms:W3CDTF">2025-04-22T01:51:12Z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