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3. HOLIDAY 25/2-PRODUCTION/4-INTERNAL-PURCHASE-ORDER/4-2-TRIM-ORDER/TRIM-PO/SIGN-PO/CUT&amp;SEW/"/>
    </mc:Choice>
  </mc:AlternateContent>
  <xr:revisionPtr revIDLastSave="379" documentId="13_ncr:1_{947846BE-9151-4E90-A4FC-6D533A387083}" xr6:coauthVersionLast="47" xr6:coauthVersionMax="47" xr10:uidLastSave="{BF25BA68-4BB9-4883-81D6-E7BC12C35788}"/>
  <bookViews>
    <workbookView xWindow="-110" yWindow="-110" windowWidth="19420" windowHeight="10300" tabRatio="868" xr2:uid="{00000000-000D-0000-FFFF-FFFF00000000}"/>
  </bookViews>
  <sheets>
    <sheet name="MER.QT-1.BM2" sheetId="4" r:id="rId1"/>
    <sheet name="DETAIL " sheetId="6" r:id="rId2"/>
    <sheet name="L1" sheetId="24" r:id="rId3"/>
    <sheet name="L2" sheetId="22" r:id="rId4"/>
    <sheet name="L3-DRY CLEAN ONLY" sheetId="23" r:id="rId5"/>
    <sheet name="L4-100% nylon-poly" sheetId="17" r:id="rId6"/>
    <sheet name="L5-POLARTEC" sheetId="25" r:id="rId7"/>
    <sheet name="L6" sheetId="26" r:id="rId8"/>
  </sheets>
  <definedNames>
    <definedName name="_xlnm._FilterDatabase" localSheetId="1" hidden="1">'DETAIL '!$A$4:$R$22</definedName>
    <definedName name="_xlnm.Print_Area" localSheetId="1">'DETAIL '!$A$1:$M$22</definedName>
    <definedName name="_xlnm.Print_Area" localSheetId="0">'MER.QT-1.BM2'!$A$1:$O$17</definedName>
    <definedName name="_xlnm.Print_Titles" localSheetId="1">'DETAIL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2" i="4" l="1"/>
  <c r="Q11" i="4"/>
  <c r="F21" i="6"/>
  <c r="G21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5" i="6"/>
  <c r="H22" i="6" l="1"/>
  <c r="A5" i="6"/>
  <c r="A6" i="6"/>
  <c r="A9" i="6"/>
  <c r="A17" i="6"/>
  <c r="A10" i="6"/>
  <c r="A11" i="6"/>
  <c r="A14" i="6"/>
  <c r="A16" i="6"/>
  <c r="A12" i="6"/>
  <c r="A15" i="6"/>
  <c r="A13" i="6"/>
  <c r="A18" i="6"/>
  <c r="A19" i="6"/>
  <c r="A20" i="6"/>
  <c r="A21" i="6"/>
  <c r="H21" i="6" l="1"/>
  <c r="I12" i="4" s="1"/>
  <c r="I15" i="4" s="1"/>
  <c r="A8" i="6"/>
  <c r="A7" i="6"/>
  <c r="K12" i="4" l="1"/>
  <c r="M12" i="4" s="1"/>
  <c r="H7" i="4"/>
  <c r="H8" i="4"/>
  <c r="K11" i="4" l="1"/>
  <c r="K15" i="4" l="1"/>
  <c r="M11" i="4"/>
  <c r="M15" i="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<sst xmlns="http://schemas.openxmlformats.org/spreadsheetml/2006/main" count="148" uniqueCount="117">
  <si>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</si>
  <si>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</si>
  <si>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</si>
  <si>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</si>
  <si>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</si>
  <si>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</si>
  <si>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</si>
  <si>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</si>
  <si>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</si>
  <si>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</si>
  <si>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</si>
  <si>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</si>
  <si>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</si>
  <si>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</si>
  <si>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</si>
  <si>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</si>
  <si>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</si>
  <si>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</si>
  <si>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</si>
  <si>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</si>
  <si>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</si>
  <si>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</si>
  <si>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</si>
  <si>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</si>
  <si>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</si>
  <si>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</si>
  <si>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</si>
  <si>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</si>
  <si>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</si>
  <si>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</si>
  <si>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</si>
  <si>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</si>
  <si>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</si>
  <si>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</si>
  <si>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</si>
  <si>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</si>
  <si>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</si>
  <si>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</si>
  <si>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</si>
  <si>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</si>
  <si>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</si>
  <si>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</si>
  <si>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</si>
  <si>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NOTE</t>
  </si>
  <si>
    <t>REFERENCE FOR VISUAL ONLY</t>
  </si>
  <si>
    <t>100% COTTON</t>
  </si>
  <si>
    <t>UA STYLE NO.</t>
  </si>
  <si>
    <t>CARE LABEL</t>
  </si>
  <si>
    <t>VERSION TIẾNG ANH</t>
  </si>
  <si>
    <t>VERSION TIẾNG HÀN - SẼ GỬI LAYOUT SAU</t>
  </si>
  <si>
    <t>SH TRIMS</t>
  </si>
  <si>
    <t xml:space="preserve">PALACE </t>
  </si>
  <si>
    <t>74% COTTON 26% POLYESTER</t>
  </si>
  <si>
    <r>
      <t xml:space="preserve">SIZE AND QUALITY SAME AS PREVIOUS ORDER </t>
    </r>
    <r>
      <rPr>
        <b/>
        <sz val="16"/>
        <rFont val="Muli"/>
      </rPr>
      <t>P19-4687</t>
    </r>
  </si>
  <si>
    <t>L3</t>
  </si>
  <si>
    <t>L4</t>
  </si>
  <si>
    <t>L5</t>
  </si>
  <si>
    <t>L2</t>
  </si>
  <si>
    <t>100% POLYESTER</t>
  </si>
  <si>
    <t>100% nylon</t>
  </si>
  <si>
    <t>L1</t>
  </si>
  <si>
    <t>THAM KHẢO NỘI DUNG WASH+ KÍ HIỆU GIẶT, ĐỔI STYLE NAME, TP VẢI NHƯ FILE DETAIL</t>
  </si>
  <si>
    <t>THAM KHẢO NỘI DUNG CARE+ KÍ HIỆU GIẶT</t>
  </si>
  <si>
    <t>FABRIC NAME</t>
  </si>
  <si>
    <t>BRUSH FLEECE 74%COTTON 26%POLYESTER 400GSM</t>
  </si>
  <si>
    <t>BÍCH</t>
  </si>
  <si>
    <t>C0007-HOD407</t>
  </si>
  <si>
    <t>CLAW ZIP HOOD</t>
  </si>
  <si>
    <t>C0007-CRW195</t>
  </si>
  <si>
    <t>COLLEGIATE P3 CREW</t>
  </si>
  <si>
    <t>C0007-HOD421</t>
  </si>
  <si>
    <t>GODS GIFT ZIP HOOD</t>
  </si>
  <si>
    <t>C0007-LST192</t>
  </si>
  <si>
    <t>KAWAII RAGLAN LONGSLEEVE</t>
  </si>
  <si>
    <t>C0007-CRW192</t>
  </si>
  <si>
    <t>PALACE 09 CREW</t>
  </si>
  <si>
    <t>C0007-SST1172</t>
  </si>
  <si>
    <t>PEAKER MESH JERSEY</t>
  </si>
  <si>
    <t>C0007-HOD410</t>
  </si>
  <si>
    <t>PERFORMANCE HOOD</t>
  </si>
  <si>
    <t>C0007-HOD414</t>
  </si>
  <si>
    <t>PUFFA HOOD</t>
  </si>
  <si>
    <t>C0007-LST285</t>
  </si>
  <si>
    <t>RUN IT THERMAL LONGSLEEVE</t>
  </si>
  <si>
    <t>C0007-HOD424</t>
  </si>
  <si>
    <t>SHERPA FAUX SUEDE HOODED JACKET</t>
  </si>
  <si>
    <t>C0007-SST1195</t>
  </si>
  <si>
    <t>STUD-U-LIKE T-SHIRT</t>
  </si>
  <si>
    <t>C0007-LST195</t>
  </si>
  <si>
    <t>THERMA LONGSLEEVE</t>
  </si>
  <si>
    <t>C0007-JKT145</t>
  </si>
  <si>
    <t>WING-MAN BOMBER</t>
  </si>
  <si>
    <t>C0007-JKT148</t>
  </si>
  <si>
    <t>POLARTEC® OM FLEECE JACKET</t>
  </si>
  <si>
    <t>C0007-HOD430</t>
  </si>
  <si>
    <t>POLARTEC® P3 HOOD</t>
  </si>
  <si>
    <t>C0007-LSH007</t>
  </si>
  <si>
    <t>POLARTEC® OM FLEECE OVERSHIRT</t>
  </si>
  <si>
    <t>FLEECE 74% COTTON 26% POLYESTER 400GSM</t>
  </si>
  <si>
    <t>SINGLE JERSEY 100% COTTON 230GSM</t>
  </si>
  <si>
    <t>MESH 100% POLYESTER 230GSM</t>
  </si>
  <si>
    <t>FAUX SEUDED BONDED FLEECE -</t>
  </si>
  <si>
    <t>SINGLE JERSEY 100% COTTON 230GSM - BLOCK: ES1B</t>
  </si>
  <si>
    <t>JACQUARD JERSEY_100% POLYESTER_YARN DYE_180_S0096</t>
  </si>
  <si>
    <t>400GSM 74% COTTON 26% POLYESTER
BRUSHED FLEECE</t>
  </si>
  <si>
    <t>MAIN: 74% COTTON 26% POLYESTER
LINING HOOD: 100% POLYESTER</t>
  </si>
  <si>
    <t>FLEECE 74% COTTON 26% POLYESTER 400GSM
NYLON MATTE_100% NYLON_SOLID_40_S0072</t>
  </si>
  <si>
    <t>MAIN: 74% COTTON 26% POLYESTER
HOOD: 100% NYLON</t>
  </si>
  <si>
    <t>MAIN: 74% COTTON 26% POLYESTER
LINING: 100% COTTON</t>
  </si>
  <si>
    <t>SQUARE FLEECE_89%POLYESTER 11%SPANDEX_SOLID_215_S0093</t>
  </si>
  <si>
    <t>89% POLYESTER 11% SPANDEX</t>
  </si>
  <si>
    <t>DRY CLEAN ONLY</t>
  </si>
  <si>
    <t>ALL CUT&amp;SEW+POLARTEC</t>
  </si>
  <si>
    <t>AW25-HOLIDAY</t>
  </si>
  <si>
    <t>P19  AW25   G2790</t>
  </si>
  <si>
    <t>L6</t>
  </si>
  <si>
    <t>TOTAL Q'TY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</si>
</sst>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sz val="1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42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7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167" fontId="30" fillId="10" borderId="1" xfId="5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3" fillId="3" borderId="1" xfId="0" applyFont="1" applyFill="1" applyBorder="1" applyAlignment="1">
      <alignment horizontal="center" vertical="center"/>
    </xf>
    <xf numFmtId="0" fontId="20" fillId="3" borderId="1" xfId="11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vertical="center" wrapText="1"/>
    </xf>
    <xf numFmtId="0" fontId="35" fillId="3" borderId="1" xfId="11" applyFont="1" applyFill="1" applyBorder="1" applyAlignment="1">
      <alignment horizontal="left" vertical="center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31" fillId="3" borderId="1" xfId="0" applyFont="1" applyFill="1" applyBorder="1" applyAlignment="1">
      <alignment vertical="center" wrapText="1"/>
    </xf>
    <xf numFmtId="0" fontId="35" fillId="3" borderId="1" xfId="1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31" fillId="3" borderId="5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90458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4494EBBF-B319-4BC0-B0E6-8EB238B4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4500" y="7493000"/>
          <a:ext cx="1082301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15</xdr:col>
      <xdr:colOff>0</xdr:colOff>
      <xdr:row>11</xdr:row>
      <xdr:rowOff>0</xdr:rowOff>
    </xdr:from>
    <xdr:to>
      <xdr:col>17</xdr:col>
      <xdr:colOff>168088</xdr:colOff>
      <xdr:row>19</xdr:row>
      <xdr:rowOff>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58640" y="1326031"/>
          <a:ext cx="1400735" cy="2427942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</xdr:row>
      <xdr:rowOff>317502</xdr:rowOff>
    </xdr:from>
    <xdr:to>
      <xdr:col>17</xdr:col>
      <xdr:colOff>168088</xdr:colOff>
      <xdr:row>10</xdr:row>
      <xdr:rowOff>308164</xdr:rowOff>
    </xdr:to>
    <xdr:pic>
      <xdr:nvPicPr>
        <xdr:cNvPr id="6" name="Picture 5" descr="A label with text and symbols&#10;&#10;Description automatically generated">
          <a:extLst>
            <a:ext uri="{FF2B5EF4-FFF2-40B4-BE49-F238E27FC236}">
              <a16:creationId xmlns:a16="http://schemas.microsoft.com/office/drawing/2014/main" id="{D3C49D3C-874E-4A47-B33E-F01525036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63235" y="3595223"/>
          <a:ext cx="1456765" cy="3100294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18</xdr:col>
      <xdr:colOff>546567</xdr:colOff>
      <xdr:row>38</xdr:row>
      <xdr:rowOff>21152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FE0F131-7005-0249-1627-CA5832FD6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98971" y="8964706"/>
          <a:ext cx="1835244" cy="4559534"/>
        </a:xfrm>
        <a:prstGeom prst="rect">
          <a:avLst/>
        </a:prstGeom>
      </xdr:spPr>
    </xdr:pic>
    <xdr:clientData/>
  </xdr:twoCellAnchor>
  <xdr:twoCellAnchor>
    <xdr:from>
      <xdr:col>8</xdr:col>
      <xdr:colOff>635000</xdr:colOff>
      <xdr:row>13</xdr:row>
      <xdr:rowOff>126269</xdr:rowOff>
    </xdr:from>
    <xdr:to>
      <xdr:col>8</xdr:col>
      <xdr:colOff>2269192</xdr:colOff>
      <xdr:row>14</xdr:row>
      <xdr:rowOff>775073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9FED9ED8-92F1-4EFA-B64A-EEAC658784AE}"/>
            </a:ext>
          </a:extLst>
        </xdr:cNvPr>
        <xdr:cNvGrpSpPr/>
      </xdr:nvGrpSpPr>
      <xdr:grpSpPr>
        <a:xfrm>
          <a:off x="10318750" y="5607813"/>
          <a:ext cx="1634192" cy="1153069"/>
          <a:chOff x="1835150" y="406400"/>
          <a:chExt cx="4357951" cy="2624046"/>
        </a:xfrm>
      </xdr:grpSpPr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9EB9F9BB-35A8-7011-78CA-CCEEDB903B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835150" y="406400"/>
            <a:ext cx="4357951" cy="2624046"/>
          </a:xfrm>
          <a:prstGeom prst="rect">
            <a:avLst/>
          </a:prstGeom>
        </xdr:spPr>
      </xdr:pic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ECB91C78-0520-B428-3C43-3F8FA9AAFFEC}"/>
              </a:ext>
            </a:extLst>
          </xdr:cNvPr>
          <xdr:cNvCxnSpPr/>
        </xdr:nvCxnSpPr>
        <xdr:spPr>
          <a:xfrm>
            <a:off x="2012950" y="1962150"/>
            <a:ext cx="21399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</xdr:colOff>
      <xdr:row>21</xdr:row>
      <xdr:rowOff>19050</xdr:rowOff>
    </xdr:from>
    <xdr:to>
      <xdr:col>4</xdr:col>
      <xdr:colOff>336647</xdr:colOff>
      <xdr:row>25</xdr:row>
      <xdr:rowOff>139745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2E2C2-4EAF-4237-A257-F059C538B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650" y="3886200"/>
          <a:ext cx="1892397" cy="8699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298450</xdr:colOff>
      <xdr:row>17</xdr:row>
      <xdr:rowOff>120650</xdr:rowOff>
    </xdr:from>
    <xdr:to>
      <xdr:col>4</xdr:col>
      <xdr:colOff>381098</xdr:colOff>
      <xdr:row>30</xdr:row>
      <xdr:rowOff>101723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B2320B-8986-98AC-1BE0-E56DA24FD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050" y="3251200"/>
          <a:ext cx="1911448" cy="23877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</xdr:colOff>
      <xdr:row>6</xdr:row>
      <xdr:rowOff>95250</xdr:rowOff>
    </xdr:from>
    <xdr:to>
      <xdr:col>5</xdr:col>
      <xdr:colOff>131492</xdr:colOff>
      <xdr:row>8</xdr:row>
      <xdr:rowOff>133406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F5C412-ABE5-B2E3-7F9A-A515C40CD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0500" y="1200150"/>
          <a:ext cx="448992" cy="4064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327025</xdr:colOff>
      <xdr:row>0</xdr:row>
      <xdr:rowOff>38100</xdr:rowOff>
    </xdr:from>
    <xdr:to>
      <xdr:col>6</xdr:col>
      <xdr:colOff>584491</xdr:colOff>
      <xdr:row>13</xdr:row>
      <xdr:rowOff>38446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A0D7A2-151C-4CB7-B002-54010E0A9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2075" y="38100"/>
          <a:ext cx="2086266" cy="23942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508000</xdr:colOff>
      <xdr:row>3</xdr:row>
      <xdr:rowOff>139700</xdr:rowOff>
    </xdr:from>
    <xdr:to>
      <xdr:col>6</xdr:col>
      <xdr:colOff>590648</xdr:colOff>
      <xdr:row>16</xdr:row>
      <xdr:rowOff>95371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199EB1-FCFF-4E8B-B035-F22ED4918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3050" y="692150"/>
          <a:ext cx="1911448" cy="23496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279401</xdr:colOff>
      <xdr:row>4</xdr:row>
      <xdr:rowOff>69850</xdr:rowOff>
    </xdr:from>
    <xdr:to>
      <xdr:col>8</xdr:col>
      <xdr:colOff>101601</xdr:colOff>
      <xdr:row>14</xdr:row>
      <xdr:rowOff>147546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C025ED9-7D87-31EE-1597-601CAF9E6036}"/>
            </a:ext>
          </a:extLst>
        </xdr:cNvPr>
        <xdr:cNvGrpSpPr/>
      </xdr:nvGrpSpPr>
      <xdr:grpSpPr>
        <a:xfrm>
          <a:off x="1498601" y="806450"/>
          <a:ext cx="3479800" cy="1919196"/>
          <a:chOff x="1835150" y="406400"/>
          <a:chExt cx="4357951" cy="262404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6FF57B8B-C0F5-4458-AB9B-F144988D59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35150" y="406400"/>
            <a:ext cx="4357951" cy="2624046"/>
          </a:xfrm>
          <a:prstGeom prst="rect">
            <a:avLst/>
          </a:prstGeom>
        </xdr:spPr>
      </xdr:pic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FD47AF5D-9235-EC84-E3AF-32B8046CF784}"/>
              </a:ext>
            </a:extLst>
          </xdr:cNvPr>
          <xdr:cNvCxnSpPr/>
        </xdr:nvCxnSpPr>
        <xdr:spPr>
          <a:xfrm>
            <a:off x="2012950" y="1962150"/>
            <a:ext cx="21399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topLeftCell="A12" zoomScale="60" zoomScaleNormal="40" zoomScalePageLayoutView="55" workbookViewId="0">
      <selection activeCell="P12" sqref="P12:Q12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24" t="s">
        <v>50</v>
      </c>
      <c r="C5" s="124"/>
      <c r="D5" s="124"/>
      <c r="E5" s="15"/>
      <c r="F5" s="52" t="s">
        <v>8</v>
      </c>
      <c r="G5" s="58"/>
      <c r="H5" s="125" t="s">
        <v>51</v>
      </c>
      <c r="I5" s="126"/>
      <c r="J5" s="16"/>
      <c r="K5" s="16"/>
      <c r="L5" s="17"/>
      <c r="M5" s="18" t="s">
        <v>9</v>
      </c>
      <c r="N5" s="53">
        <v>45768</v>
      </c>
    </row>
    <row r="6" spans="1:18" ht="21.75" customHeight="1">
      <c r="A6" s="19" t="s">
        <v>10</v>
      </c>
      <c r="B6" s="127"/>
      <c r="C6" s="127"/>
      <c r="D6" s="127"/>
      <c r="E6" s="15"/>
      <c r="F6" s="52" t="s">
        <v>11</v>
      </c>
      <c r="G6" s="58"/>
      <c r="H6" s="128" t="s">
        <v>113</v>
      </c>
      <c r="I6" s="129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30"/>
      <c r="C7" s="130"/>
      <c r="D7" s="5"/>
      <c r="E7" s="15"/>
      <c r="F7" s="52" t="s">
        <v>14</v>
      </c>
      <c r="G7" s="58"/>
      <c r="H7" s="131">
        <f>N5+20</f>
        <v>45788</v>
      </c>
      <c r="I7" s="132"/>
      <c r="J7" s="16"/>
      <c r="K7" s="16"/>
      <c r="L7" s="17"/>
      <c r="M7" s="18" t="s">
        <v>15</v>
      </c>
      <c r="N7" s="112" t="s">
        <v>114</v>
      </c>
    </row>
    <row r="8" spans="1:18" ht="21.75" customHeight="1">
      <c r="A8" s="20" t="s">
        <v>16</v>
      </c>
      <c r="B8" s="115"/>
      <c r="C8" s="115"/>
      <c r="D8" s="11"/>
      <c r="E8" s="15"/>
      <c r="F8" s="52" t="s">
        <v>17</v>
      </c>
      <c r="G8" s="58"/>
      <c r="H8" s="116">
        <f>N5+30</f>
        <v>45798</v>
      </c>
      <c r="I8" s="117"/>
      <c r="J8" s="21"/>
      <c r="K8" s="21"/>
      <c r="L8" s="17"/>
      <c r="M8" s="18" t="s">
        <v>18</v>
      </c>
      <c r="N8" s="55" t="s">
        <v>65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112</v>
      </c>
      <c r="B11" s="73"/>
      <c r="C11" s="73" t="s">
        <v>47</v>
      </c>
      <c r="D11" s="73"/>
      <c r="E11" s="72" t="s">
        <v>53</v>
      </c>
      <c r="F11" s="74"/>
      <c r="G11" s="75" t="s">
        <v>37</v>
      </c>
      <c r="H11" s="76" t="s">
        <v>36</v>
      </c>
      <c r="I11" s="77">
        <v>12883</v>
      </c>
      <c r="J11" s="78">
        <v>0</v>
      </c>
      <c r="K11" s="79">
        <f>I11-J11</f>
        <v>12883</v>
      </c>
      <c r="L11" s="80">
        <v>620</v>
      </c>
      <c r="M11" s="81">
        <f>L11*K11</f>
        <v>7987460</v>
      </c>
      <c r="N11" s="83" t="s">
        <v>48</v>
      </c>
      <c r="P11" s="1">
        <v>306</v>
      </c>
      <c r="Q11" s="94">
        <f>I11-P11</f>
        <v>12577</v>
      </c>
      <c r="R11" s="94"/>
    </row>
    <row r="12" spans="1:18" ht="246.75" customHeight="1">
      <c r="A12" s="72" t="s">
        <v>112</v>
      </c>
      <c r="B12" s="73"/>
      <c r="C12" s="73" t="s">
        <v>47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I11</f>
        <v>12883</v>
      </c>
      <c r="J12" s="78">
        <v>0</v>
      </c>
      <c r="K12" s="79">
        <f>I12-J12</f>
        <v>12883</v>
      </c>
      <c r="L12" s="80">
        <v>550</v>
      </c>
      <c r="M12" s="81">
        <f>L12*K12</f>
        <v>7085650</v>
      </c>
      <c r="N12" s="95" t="s">
        <v>49</v>
      </c>
      <c r="P12" s="1">
        <v>306</v>
      </c>
      <c r="Q12" s="94">
        <f>I12-P12</f>
        <v>12577</v>
      </c>
    </row>
    <row r="13" spans="1:18" ht="61.5" customHeight="1">
      <c r="A13" s="118" t="s">
        <v>39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20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3" customFormat="1" ht="54" customHeight="1">
      <c r="A15" s="85"/>
      <c r="B15" s="85"/>
      <c r="C15" s="85"/>
      <c r="D15" s="85"/>
      <c r="E15" s="85"/>
      <c r="F15" s="85"/>
      <c r="G15" s="86"/>
      <c r="H15" s="87" t="s">
        <v>32</v>
      </c>
      <c r="I15" s="88">
        <f>SUM(I11:I14)</f>
        <v>25766</v>
      </c>
      <c r="J15" s="89"/>
      <c r="K15" s="88">
        <f>SUM(K11:K14)</f>
        <v>25766</v>
      </c>
      <c r="L15" s="90"/>
      <c r="M15" s="91">
        <f>SUM(M11:M14)</f>
        <v>15073110</v>
      </c>
      <c r="N15" s="92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21" t="s">
        <v>33</v>
      </c>
      <c r="B17" s="121"/>
      <c r="C17" s="36"/>
      <c r="D17" s="37"/>
      <c r="E17" s="122" t="s">
        <v>34</v>
      </c>
      <c r="F17" s="122"/>
      <c r="G17" s="122"/>
      <c r="H17" s="38"/>
      <c r="I17" s="39"/>
      <c r="J17" s="39"/>
      <c r="K17" s="39"/>
      <c r="L17" s="123" t="s">
        <v>35</v>
      </c>
      <c r="M17" s="123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3:N13"/>
    <mergeCell ref="A17:B17"/>
    <mergeCell ref="E17:G17"/>
    <mergeCell ref="L17:M1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1:R125"/>
  <sheetViews>
    <sheetView view="pageBreakPreview" zoomScale="68" zoomScaleNormal="115" zoomScaleSheetLayoutView="68" workbookViewId="0">
      <pane xSplit="2" ySplit="4" topLeftCell="C16" activePane="bottomRight" state="frozen"/>
      <selection pane="topRight" activeCell="C1" sqref="C1"/>
      <selection pane="bottomLeft" activeCell="A5" sqref="A5"/>
      <selection pane="bottomRight" activeCell="G21" sqref="G21"/>
    </sheetView>
  </sheetViews>
  <sheetFormatPr defaultColWidth="9.1796875" defaultRowHeight="20.25" customHeight="1"/>
  <cols>
    <col min="1" max="1" width="4.7265625" style="67" bestFit="1" customWidth="1"/>
    <col min="2" max="2" width="18.54296875" style="67" customWidth="1"/>
    <col min="3" max="3" width="49.36328125" style="67" customWidth="1"/>
    <col min="4" max="4" width="70.453125" style="67" hidden="1" customWidth="1"/>
    <col min="5" max="5" width="38.6328125" style="67" bestFit="1" customWidth="1"/>
    <col min="6" max="6" width="9.08984375" style="70" hidden="1" customWidth="1"/>
    <col min="7" max="7" width="12.81640625" style="70" bestFit="1" customWidth="1"/>
    <col min="8" max="8" width="14.54296875" style="70" customWidth="1"/>
    <col min="9" max="9" width="49" style="67" customWidth="1"/>
    <col min="10" max="10" width="9.1796875" style="71"/>
    <col min="11" max="13" width="9.1796875" style="67"/>
    <col min="14" max="14" width="17.26953125" style="67" customWidth="1"/>
    <col min="15" max="16384" width="9.1796875" style="67"/>
  </cols>
  <sheetData>
    <row r="1" spans="1:13" ht="20.25" customHeight="1">
      <c r="E1" s="99"/>
    </row>
    <row r="2" spans="1:13" ht="20.25" customHeight="1">
      <c r="E2" s="99"/>
    </row>
    <row r="3" spans="1:13" ht="20.25" customHeight="1">
      <c r="E3" s="99"/>
    </row>
    <row r="4" spans="1:13" ht="20.25" customHeight="1">
      <c r="A4" s="66" t="s">
        <v>40</v>
      </c>
      <c r="B4" s="66" t="s">
        <v>46</v>
      </c>
      <c r="C4" s="66" t="s">
        <v>41</v>
      </c>
      <c r="D4" s="66" t="s">
        <v>63</v>
      </c>
      <c r="E4" s="66" t="s">
        <v>42</v>
      </c>
      <c r="F4" s="66"/>
      <c r="G4" s="66" t="s">
        <v>116</v>
      </c>
      <c r="H4" s="66" t="s">
        <v>43</v>
      </c>
      <c r="I4" s="66" t="s">
        <v>43</v>
      </c>
      <c r="J4" s="133" t="s">
        <v>44</v>
      </c>
      <c r="K4" s="134"/>
      <c r="L4" s="134"/>
      <c r="M4" s="135"/>
    </row>
    <row r="5" spans="1:13" s="84" customFormat="1" ht="31.5" customHeight="1">
      <c r="A5" s="82">
        <f t="shared" ref="A5:A21" si="0">ROW()-4</f>
        <v>1</v>
      </c>
      <c r="B5" s="97" t="s">
        <v>70</v>
      </c>
      <c r="C5" s="103" t="s">
        <v>71</v>
      </c>
      <c r="D5" s="103" t="s">
        <v>98</v>
      </c>
      <c r="E5" s="99" t="s">
        <v>52</v>
      </c>
      <c r="F5" s="100">
        <v>543</v>
      </c>
      <c r="G5" s="100">
        <f>ROUNDUP(F5*1.1,0)+3</f>
        <v>601</v>
      </c>
      <c r="H5" s="100" t="s">
        <v>60</v>
      </c>
      <c r="I5" s="136" t="e" vm="1">
        <v>#VALUE!</v>
      </c>
      <c r="J5" s="110"/>
      <c r="K5" s="110"/>
      <c r="L5" s="110"/>
      <c r="M5" s="102"/>
    </row>
    <row r="6" spans="1:13" s="84" customFormat="1" ht="53.25" customHeight="1">
      <c r="A6" s="82">
        <f t="shared" si="0"/>
        <v>2</v>
      </c>
      <c r="B6" s="97" t="s">
        <v>72</v>
      </c>
      <c r="C6" s="103" t="s">
        <v>73</v>
      </c>
      <c r="D6" s="103" t="s">
        <v>99</v>
      </c>
      <c r="E6" s="99" t="s">
        <v>45</v>
      </c>
      <c r="F6" s="100">
        <v>518</v>
      </c>
      <c r="G6" s="100">
        <f t="shared" ref="G6:G20" si="1">ROUNDUP(F6*1.1,0)+3</f>
        <v>573</v>
      </c>
      <c r="H6" s="100" t="s">
        <v>60</v>
      </c>
      <c r="I6" s="138"/>
      <c r="J6" s="110"/>
      <c r="K6" s="110"/>
      <c r="L6" s="110"/>
      <c r="M6" s="102"/>
    </row>
    <row r="7" spans="1:13" s="84" customFormat="1" ht="39.5" customHeight="1">
      <c r="A7" s="82">
        <f t="shared" si="0"/>
        <v>3</v>
      </c>
      <c r="B7" s="97" t="s">
        <v>66</v>
      </c>
      <c r="C7" s="103" t="s">
        <v>67</v>
      </c>
      <c r="D7" s="103" t="s">
        <v>64</v>
      </c>
      <c r="E7" s="99" t="s">
        <v>105</v>
      </c>
      <c r="F7" s="100">
        <v>643</v>
      </c>
      <c r="G7" s="100">
        <f t="shared" si="1"/>
        <v>711</v>
      </c>
      <c r="H7" s="100" t="s">
        <v>57</v>
      </c>
      <c r="I7" s="139" t="e" vm="2">
        <v>#VALUE!</v>
      </c>
      <c r="J7" s="110"/>
      <c r="K7" s="110"/>
      <c r="L7" s="110"/>
      <c r="M7" s="113"/>
    </row>
    <row r="8" spans="1:13" s="84" customFormat="1" ht="31.5" customHeight="1">
      <c r="A8" s="82">
        <f t="shared" si="0"/>
        <v>4</v>
      </c>
      <c r="B8" s="97" t="s">
        <v>68</v>
      </c>
      <c r="C8" s="103" t="s">
        <v>69</v>
      </c>
      <c r="D8" s="103" t="s">
        <v>64</v>
      </c>
      <c r="E8" s="99" t="s">
        <v>52</v>
      </c>
      <c r="F8" s="100">
        <v>1575</v>
      </c>
      <c r="G8" s="100">
        <f t="shared" si="1"/>
        <v>1736</v>
      </c>
      <c r="H8" s="100" t="s">
        <v>57</v>
      </c>
      <c r="I8" s="141"/>
      <c r="J8" s="110"/>
      <c r="K8" s="110"/>
      <c r="L8" s="110"/>
      <c r="M8" s="113"/>
    </row>
    <row r="9" spans="1:13" s="84" customFormat="1" ht="31.5" customHeight="1">
      <c r="A9" s="82">
        <f t="shared" si="0"/>
        <v>5</v>
      </c>
      <c r="B9" s="97" t="s">
        <v>74</v>
      </c>
      <c r="C9" s="103" t="s">
        <v>75</v>
      </c>
      <c r="D9" s="103" t="s">
        <v>64</v>
      </c>
      <c r="E9" s="99" t="s">
        <v>52</v>
      </c>
      <c r="F9" s="100">
        <v>744</v>
      </c>
      <c r="G9" s="100">
        <f t="shared" si="1"/>
        <v>822</v>
      </c>
      <c r="H9" s="100" t="s">
        <v>57</v>
      </c>
      <c r="I9" s="141"/>
      <c r="J9" s="110"/>
      <c r="K9" s="110"/>
      <c r="L9" s="110"/>
      <c r="M9" s="102"/>
    </row>
    <row r="10" spans="1:13" s="84" customFormat="1" ht="33.75" customHeight="1">
      <c r="A10" s="82">
        <f t="shared" si="0"/>
        <v>6</v>
      </c>
      <c r="B10" s="97" t="s">
        <v>78</v>
      </c>
      <c r="C10" s="103" t="s">
        <v>79</v>
      </c>
      <c r="D10" s="103" t="s">
        <v>98</v>
      </c>
      <c r="E10" s="99" t="s">
        <v>52</v>
      </c>
      <c r="F10" s="100">
        <v>716</v>
      </c>
      <c r="G10" s="100">
        <f t="shared" si="1"/>
        <v>791</v>
      </c>
      <c r="H10" s="100" t="s">
        <v>57</v>
      </c>
      <c r="I10" s="141"/>
      <c r="J10" s="110"/>
      <c r="K10" s="110"/>
      <c r="L10" s="110"/>
      <c r="M10" s="102"/>
    </row>
    <row r="11" spans="1:13" s="84" customFormat="1" ht="36" customHeight="1">
      <c r="A11" s="82">
        <f t="shared" si="0"/>
        <v>7</v>
      </c>
      <c r="B11" s="97" t="s">
        <v>80</v>
      </c>
      <c r="C11" s="103" t="s">
        <v>81</v>
      </c>
      <c r="D11" s="111" t="s">
        <v>106</v>
      </c>
      <c r="E11" s="99" t="s">
        <v>107</v>
      </c>
      <c r="F11" s="100">
        <v>639</v>
      </c>
      <c r="G11" s="100">
        <f t="shared" si="1"/>
        <v>706</v>
      </c>
      <c r="H11" s="100" t="s">
        <v>57</v>
      </c>
      <c r="I11" s="141"/>
      <c r="J11" s="110"/>
      <c r="K11" s="110"/>
      <c r="L11" s="110"/>
      <c r="M11" s="102"/>
    </row>
    <row r="12" spans="1:13" s="84" customFormat="1" ht="42" customHeight="1">
      <c r="A12" s="82">
        <f t="shared" si="0"/>
        <v>8</v>
      </c>
      <c r="B12" s="97" t="s">
        <v>86</v>
      </c>
      <c r="C12" s="103" t="s">
        <v>87</v>
      </c>
      <c r="D12" s="103" t="s">
        <v>102</v>
      </c>
      <c r="E12" s="99" t="s">
        <v>45</v>
      </c>
      <c r="F12" s="100">
        <v>1103</v>
      </c>
      <c r="G12" s="100">
        <f t="shared" si="1"/>
        <v>1217</v>
      </c>
      <c r="H12" s="100" t="s">
        <v>57</v>
      </c>
      <c r="I12" s="141"/>
      <c r="J12" s="110"/>
      <c r="K12" s="110"/>
      <c r="L12" s="110"/>
      <c r="M12" s="110"/>
    </row>
    <row r="13" spans="1:13" s="84" customFormat="1" ht="53.25" customHeight="1">
      <c r="A13" s="82">
        <f t="shared" si="0"/>
        <v>9</v>
      </c>
      <c r="B13" s="97" t="s">
        <v>90</v>
      </c>
      <c r="C13" s="103" t="s">
        <v>91</v>
      </c>
      <c r="D13" s="103" t="s">
        <v>104</v>
      </c>
      <c r="E13" s="99" t="s">
        <v>108</v>
      </c>
      <c r="F13" s="100">
        <v>519</v>
      </c>
      <c r="G13" s="100">
        <f t="shared" si="1"/>
        <v>574</v>
      </c>
      <c r="H13" s="100" t="s">
        <v>57</v>
      </c>
      <c r="I13" s="140"/>
      <c r="J13" s="110"/>
      <c r="K13" s="110"/>
      <c r="L13" s="110"/>
      <c r="M13" s="110"/>
    </row>
    <row r="14" spans="1:13" s="84" customFormat="1" ht="39.5" customHeight="1">
      <c r="A14" s="82">
        <f t="shared" si="0"/>
        <v>10</v>
      </c>
      <c r="B14" s="97" t="s">
        <v>82</v>
      </c>
      <c r="C14" s="111" t="s">
        <v>83</v>
      </c>
      <c r="D14" s="103" t="s">
        <v>109</v>
      </c>
      <c r="E14" s="99" t="s">
        <v>110</v>
      </c>
      <c r="F14" s="100">
        <v>429</v>
      </c>
      <c r="G14" s="100">
        <f t="shared" si="1"/>
        <v>475</v>
      </c>
      <c r="H14" s="114" t="s">
        <v>115</v>
      </c>
      <c r="I14" s="139"/>
      <c r="J14" s="110"/>
      <c r="K14" s="110"/>
      <c r="L14" s="110"/>
      <c r="M14" s="102"/>
    </row>
    <row r="15" spans="1:13" s="84" customFormat="1" ht="73.5" customHeight="1">
      <c r="A15" s="82">
        <f t="shared" si="0"/>
        <v>11</v>
      </c>
      <c r="B15" s="97" t="s">
        <v>88</v>
      </c>
      <c r="C15" s="103" t="s">
        <v>89</v>
      </c>
      <c r="D15" s="103" t="s">
        <v>103</v>
      </c>
      <c r="E15" s="99" t="s">
        <v>58</v>
      </c>
      <c r="F15" s="100">
        <v>590</v>
      </c>
      <c r="G15" s="100">
        <f t="shared" si="1"/>
        <v>652</v>
      </c>
      <c r="H15" s="114" t="s">
        <v>115</v>
      </c>
      <c r="I15" s="140"/>
      <c r="J15" s="110"/>
      <c r="K15" s="110"/>
      <c r="L15" s="110"/>
      <c r="M15" s="110"/>
    </row>
    <row r="16" spans="1:13" s="84" customFormat="1" ht="31.5" customHeight="1">
      <c r="A16" s="82">
        <f t="shared" si="0"/>
        <v>12</v>
      </c>
      <c r="B16" s="97" t="s">
        <v>84</v>
      </c>
      <c r="C16" s="103" t="s">
        <v>85</v>
      </c>
      <c r="D16" s="103" t="s">
        <v>101</v>
      </c>
      <c r="E16" s="99" t="s">
        <v>58</v>
      </c>
      <c r="F16" s="100">
        <v>583</v>
      </c>
      <c r="G16" s="100">
        <f t="shared" si="1"/>
        <v>645</v>
      </c>
      <c r="H16" s="100" t="s">
        <v>54</v>
      </c>
      <c r="I16" s="101" t="s">
        <v>111</v>
      </c>
      <c r="J16" s="110"/>
      <c r="K16" s="110"/>
      <c r="L16" s="110"/>
      <c r="M16" s="110"/>
    </row>
    <row r="17" spans="1:18" s="84" customFormat="1" ht="64" customHeight="1">
      <c r="A17" s="82">
        <f t="shared" si="0"/>
        <v>13</v>
      </c>
      <c r="B17" s="97" t="s">
        <v>76</v>
      </c>
      <c r="C17" s="103" t="s">
        <v>77</v>
      </c>
      <c r="D17" s="103" t="s">
        <v>100</v>
      </c>
      <c r="E17" s="99" t="s">
        <v>58</v>
      </c>
      <c r="F17" s="100">
        <v>873</v>
      </c>
      <c r="G17" s="100">
        <f t="shared" si="1"/>
        <v>964</v>
      </c>
      <c r="H17" s="100" t="s">
        <v>55</v>
      </c>
      <c r="I17" s="101" t="e" vm="3">
        <v>#VALUE!</v>
      </c>
      <c r="J17" s="110"/>
      <c r="K17" s="110"/>
      <c r="L17" s="110"/>
      <c r="M17" s="102"/>
    </row>
    <row r="18" spans="1:18" s="84" customFormat="1" ht="31.5" customHeight="1">
      <c r="A18" s="82">
        <f t="shared" si="0"/>
        <v>14</v>
      </c>
      <c r="B18" s="97" t="s">
        <v>92</v>
      </c>
      <c r="C18" s="103" t="s">
        <v>93</v>
      </c>
      <c r="D18" s="103"/>
      <c r="E18" s="99" t="s">
        <v>58</v>
      </c>
      <c r="F18" s="100">
        <v>874</v>
      </c>
      <c r="G18" s="100">
        <f t="shared" si="1"/>
        <v>965</v>
      </c>
      <c r="H18" s="100" t="s">
        <v>56</v>
      </c>
      <c r="I18" s="136" t="e" vm="4">
        <v>#VALUE!</v>
      </c>
      <c r="J18" s="110"/>
      <c r="K18" s="110"/>
      <c r="L18" s="110"/>
      <c r="M18" s="110"/>
    </row>
    <row r="19" spans="1:18" s="84" customFormat="1" ht="33.75" customHeight="1">
      <c r="A19" s="82">
        <f t="shared" si="0"/>
        <v>15</v>
      </c>
      <c r="B19" s="97" t="s">
        <v>94</v>
      </c>
      <c r="C19" s="103" t="s">
        <v>95</v>
      </c>
      <c r="D19" s="103"/>
      <c r="E19" s="99" t="s">
        <v>58</v>
      </c>
      <c r="F19" s="100">
        <v>958</v>
      </c>
      <c r="G19" s="100">
        <f t="shared" si="1"/>
        <v>1057</v>
      </c>
      <c r="H19" s="100" t="s">
        <v>56</v>
      </c>
      <c r="I19" s="137"/>
      <c r="J19" s="110"/>
      <c r="K19" s="110"/>
      <c r="L19" s="110"/>
      <c r="M19" s="110"/>
    </row>
    <row r="20" spans="1:18" s="84" customFormat="1" ht="31.5" customHeight="1">
      <c r="A20" s="82">
        <f t="shared" si="0"/>
        <v>16</v>
      </c>
      <c r="B20" s="97" t="s">
        <v>96</v>
      </c>
      <c r="C20" s="103" t="s">
        <v>97</v>
      </c>
      <c r="D20" s="103"/>
      <c r="E20" s="99" t="s">
        <v>58</v>
      </c>
      <c r="F20" s="100">
        <v>355</v>
      </c>
      <c r="G20" s="100">
        <f t="shared" si="1"/>
        <v>394</v>
      </c>
      <c r="H20" s="100" t="s">
        <v>56</v>
      </c>
      <c r="I20" s="138"/>
      <c r="J20" s="110"/>
      <c r="K20" s="110"/>
      <c r="L20" s="110"/>
      <c r="M20" s="110"/>
    </row>
    <row r="21" spans="1:18" ht="20.25" customHeight="1">
      <c r="A21" s="82">
        <f t="shared" si="0"/>
        <v>17</v>
      </c>
      <c r="B21" s="105"/>
      <c r="C21" s="105"/>
      <c r="D21" s="105"/>
      <c r="E21" s="106"/>
      <c r="F21" s="69">
        <f>SUM(F5:F20)</f>
        <v>11662</v>
      </c>
      <c r="G21" s="69">
        <f>SUM(G5:G20)</f>
        <v>12883</v>
      </c>
      <c r="H21" s="69">
        <f>SUM(H7:H20)</f>
        <v>0</v>
      </c>
      <c r="I21" s="68"/>
      <c r="J21" s="107"/>
      <c r="K21" s="108"/>
      <c r="L21" s="108"/>
      <c r="M21" s="109"/>
    </row>
    <row r="22" spans="1:18" ht="20.25" customHeight="1">
      <c r="A22" s="104"/>
      <c r="B22" s="105"/>
      <c r="C22" s="105"/>
      <c r="D22" s="105"/>
      <c r="E22" s="105"/>
      <c r="F22" s="105"/>
      <c r="G22" s="105"/>
      <c r="H22" s="105">
        <f>SUM(E7)</f>
        <v>0</v>
      </c>
      <c r="I22" s="105"/>
      <c r="J22" s="105"/>
      <c r="K22" s="105"/>
      <c r="L22" s="105"/>
      <c r="M22" s="106"/>
    </row>
    <row r="23" spans="1:18" ht="20.25" customHeight="1">
      <c r="R23" s="98"/>
    </row>
    <row r="24" spans="1:18" ht="20.25" customHeight="1">
      <c r="R24" s="98"/>
    </row>
    <row r="25" spans="1:18" ht="20.25" customHeight="1">
      <c r="R25" s="98"/>
    </row>
    <row r="26" spans="1:18" ht="20.25" customHeight="1">
      <c r="R26" s="98"/>
    </row>
    <row r="27" spans="1:18" ht="20.25" customHeight="1">
      <c r="R27" s="98"/>
    </row>
    <row r="28" spans="1:18" ht="20.25" customHeight="1">
      <c r="R28"/>
    </row>
    <row r="29" spans="1:18" ht="20.25" customHeight="1">
      <c r="R29"/>
    </row>
    <row r="30" spans="1:18" ht="20.25" customHeight="1">
      <c r="R30"/>
    </row>
    <row r="31" spans="1:18" ht="20.25" customHeight="1">
      <c r="R31"/>
    </row>
    <row r="32" spans="1:18" ht="20.25" customHeight="1">
      <c r="R32"/>
    </row>
    <row r="33" spans="18:18" ht="20.25" customHeight="1">
      <c r="R33"/>
    </row>
    <row r="34" spans="18:18" ht="20.25" customHeight="1">
      <c r="R34"/>
    </row>
    <row r="35" spans="18:18" ht="20.25" customHeight="1">
      <c r="R35"/>
    </row>
    <row r="36" spans="18:18" ht="20.25" customHeight="1">
      <c r="R36"/>
    </row>
    <row r="56" spans="5:5" ht="20.25" customHeight="1">
      <c r="E56"/>
    </row>
    <row r="57" spans="5:5" ht="20.25" customHeight="1">
      <c r="E57"/>
    </row>
    <row r="58" spans="5:5" ht="20.25" customHeight="1">
      <c r="E58"/>
    </row>
    <row r="59" spans="5:5" ht="20.25" customHeight="1">
      <c r="E59"/>
    </row>
    <row r="60" spans="5:5" ht="20.25" customHeight="1">
      <c r="E60"/>
    </row>
    <row r="61" spans="5:5" ht="20.25" customHeight="1">
      <c r="E61"/>
    </row>
    <row r="62" spans="5:5" ht="20.25" customHeight="1">
      <c r="E62"/>
    </row>
    <row r="63" spans="5:5" ht="20.25" customHeight="1">
      <c r="E63"/>
    </row>
    <row r="64" spans="5:5" ht="20.25" customHeight="1">
      <c r="E64"/>
    </row>
    <row r="65" spans="5:5" ht="20.25" customHeight="1">
      <c r="E65"/>
    </row>
    <row r="66" spans="5:5" ht="20.25" customHeight="1">
      <c r="E66"/>
    </row>
    <row r="67" spans="5:5" ht="20.25" customHeight="1">
      <c r="E67"/>
    </row>
    <row r="68" spans="5:5" ht="20.25" customHeight="1">
      <c r="E68"/>
    </row>
    <row r="69" spans="5:5" ht="20.25" customHeight="1">
      <c r="E69"/>
    </row>
    <row r="70" spans="5:5" ht="20.25" customHeight="1">
      <c r="E70"/>
    </row>
    <row r="71" spans="5:5" ht="20.25" customHeight="1">
      <c r="E71"/>
    </row>
    <row r="72" spans="5:5" ht="20.25" customHeight="1">
      <c r="E72"/>
    </row>
    <row r="73" spans="5:5" ht="20.25" customHeight="1">
      <c r="E73"/>
    </row>
    <row r="74" spans="5:5" ht="20.25" customHeight="1">
      <c r="E74"/>
    </row>
    <row r="75" spans="5:5" ht="20.25" customHeight="1">
      <c r="E75"/>
    </row>
    <row r="76" spans="5:5" ht="20.25" customHeight="1">
      <c r="E76"/>
    </row>
    <row r="77" spans="5:5" ht="20.25" customHeight="1">
      <c r="E77"/>
    </row>
    <row r="78" spans="5:5" ht="20.25" customHeight="1">
      <c r="E78"/>
    </row>
    <row r="79" spans="5:5" ht="20.25" customHeight="1">
      <c r="E79"/>
    </row>
    <row r="80" spans="5:5" ht="20.25" customHeight="1">
      <c r="E80"/>
    </row>
    <row r="81" spans="5:5" ht="20.25" customHeight="1">
      <c r="E81"/>
    </row>
    <row r="82" spans="5:5" ht="20.25" customHeight="1">
      <c r="E82"/>
    </row>
    <row r="83" spans="5:5" ht="20.25" customHeight="1">
      <c r="E83"/>
    </row>
    <row r="84" spans="5:5" ht="20.25" customHeight="1">
      <c r="E84"/>
    </row>
    <row r="85" spans="5:5" ht="20.25" customHeight="1">
      <c r="E85"/>
    </row>
    <row r="86" spans="5:5" ht="20.25" customHeight="1">
      <c r="E86"/>
    </row>
    <row r="87" spans="5:5" ht="20.25" customHeight="1">
      <c r="E87"/>
    </row>
    <row r="88" spans="5:5" ht="20.25" customHeight="1">
      <c r="E88"/>
    </row>
    <row r="89" spans="5:5" ht="20.25" customHeight="1">
      <c r="E89"/>
    </row>
    <row r="90" spans="5:5" ht="20.25" customHeight="1">
      <c r="E90"/>
    </row>
    <row r="91" spans="5:5" ht="20.25" customHeight="1">
      <c r="E91"/>
    </row>
    <row r="92" spans="5:5" ht="20.25" customHeight="1">
      <c r="E92"/>
    </row>
    <row r="93" spans="5:5" ht="20.25" customHeight="1">
      <c r="E93"/>
    </row>
    <row r="94" spans="5:5" ht="20.25" customHeight="1">
      <c r="E94"/>
    </row>
    <row r="95" spans="5:5" ht="20.25" customHeight="1">
      <c r="E95"/>
    </row>
    <row r="96" spans="5:5" ht="20.25" customHeight="1">
      <c r="E96"/>
    </row>
    <row r="97" spans="5:5" ht="20.25" customHeight="1">
      <c r="E97"/>
    </row>
    <row r="98" spans="5:5" ht="20.25" customHeight="1">
      <c r="E98"/>
    </row>
    <row r="99" spans="5:5" ht="20.25" customHeight="1">
      <c r="E99"/>
    </row>
    <row r="100" spans="5:5" ht="20.25" customHeight="1">
      <c r="E100"/>
    </row>
    <row r="101" spans="5:5" ht="20.25" customHeight="1">
      <c r="E101"/>
    </row>
    <row r="102" spans="5:5" ht="20.25" customHeight="1">
      <c r="E102"/>
    </row>
    <row r="103" spans="5:5" ht="20.25" customHeight="1">
      <c r="E103"/>
    </row>
    <row r="104" spans="5:5" ht="20.25" customHeight="1">
      <c r="E104"/>
    </row>
    <row r="105" spans="5:5" ht="20.25" customHeight="1">
      <c r="E105"/>
    </row>
    <row r="106" spans="5:5" ht="20.25" customHeight="1">
      <c r="E106"/>
    </row>
    <row r="107" spans="5:5" ht="20.25" customHeight="1">
      <c r="E107"/>
    </row>
    <row r="108" spans="5:5" ht="20.25" customHeight="1">
      <c r="E108"/>
    </row>
    <row r="109" spans="5:5" ht="20.25" customHeight="1">
      <c r="E109"/>
    </row>
    <row r="110" spans="5:5" ht="20.25" customHeight="1">
      <c r="E110"/>
    </row>
    <row r="111" spans="5:5" ht="20.25" customHeight="1">
      <c r="E111"/>
    </row>
    <row r="112" spans="5:5" ht="20.25" customHeight="1">
      <c r="E112"/>
    </row>
    <row r="113" spans="5:5" ht="20.25" customHeight="1">
      <c r="E113"/>
    </row>
    <row r="114" spans="5:5" ht="20.25" customHeight="1">
      <c r="E114"/>
    </row>
    <row r="115" spans="5:5" ht="20.25" customHeight="1">
      <c r="E115"/>
    </row>
    <row r="116" spans="5:5" ht="20.25" customHeight="1">
      <c r="E116"/>
    </row>
    <row r="117" spans="5:5" ht="20.25" customHeight="1">
      <c r="E117"/>
    </row>
    <row r="118" spans="5:5" ht="20.25" customHeight="1">
      <c r="E118"/>
    </row>
    <row r="119" spans="5:5" ht="20.25" customHeight="1">
      <c r="E119"/>
    </row>
    <row r="120" spans="5:5" ht="20.25" customHeight="1">
      <c r="E120"/>
    </row>
    <row r="121" spans="5:5" ht="20.25" customHeight="1">
      <c r="E121"/>
    </row>
    <row r="122" spans="5:5" ht="20.25" customHeight="1">
      <c r="E122"/>
    </row>
    <row r="123" spans="5:5" ht="20.25" customHeight="1">
      <c r="E123"/>
    </row>
    <row r="124" spans="5:5" ht="20.25" customHeight="1">
      <c r="E124"/>
    </row>
    <row r="125" spans="5:5" ht="20.25" customHeight="1">
      <c r="E125"/>
    </row>
  </sheetData>
  <autoFilter ref="A4:R22" xr:uid="{25A01159-391D-40FD-AF86-8653520B2C18}">
    <filterColumn colId="9" showButton="0"/>
    <filterColumn colId="10" showButton="0"/>
    <filterColumn colId="11" showButton="0"/>
  </autoFilter>
  <mergeCells count="5">
    <mergeCell ref="J4:M4"/>
    <mergeCell ref="I18:I20"/>
    <mergeCell ref="I5:I6"/>
    <mergeCell ref="I14:I15"/>
    <mergeCell ref="I7:I13"/>
  </mergeCells>
  <pageMargins left="0.25" right="0.25" top="0.75" bottom="0.75" header="0.3" footer="0.3"/>
  <pageSetup paperSize="9" scale="44" fitToHeight="0" orientation="portrait" r:id="rId1"/>
  <rowBreaks count="1" manualBreakCount="1">
    <brk id="2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E53E-8485-4A2D-92C4-B7F34E39405A}">
  <dimension ref="F24"/>
  <sheetViews>
    <sheetView topLeftCell="A17" workbookViewId="0">
      <selection activeCell="C22" sqref="C22"/>
    </sheetView>
  </sheetViews>
  <sheetFormatPr defaultRowHeight="14.5"/>
  <sheetData>
    <row r="24" spans="6:6" ht="15.5">
      <c r="F24" s="96" t="s">
        <v>61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252D-1CE4-4014-81AA-52029FEA7F21}">
  <dimension ref="F24"/>
  <sheetViews>
    <sheetView topLeftCell="A17" workbookViewId="0">
      <selection activeCell="G33" sqref="G33"/>
    </sheetView>
  </sheetViews>
  <sheetFormatPr defaultRowHeight="14.5"/>
  <sheetData>
    <row r="24" spans="6:6" ht="15.5">
      <c r="F24" s="96" t="s">
        <v>61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EFD3D-1215-4658-B3E1-BBFCFDCB868C}">
  <dimension ref="E10"/>
  <sheetViews>
    <sheetView workbookViewId="0">
      <selection activeCell="L17" sqref="L17"/>
    </sheetView>
  </sheetViews>
  <sheetFormatPr defaultRowHeight="14.5"/>
  <sheetData>
    <row r="10" spans="5:5">
      <c r="E10" t="s">
        <v>111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2CA65-A497-4C5A-A0F5-294EC4483EC3}">
  <dimension ref="C4:I9"/>
  <sheetViews>
    <sheetView workbookViewId="0">
      <selection activeCell="H16" sqref="H16"/>
    </sheetView>
  </sheetViews>
  <sheetFormatPr defaultRowHeight="14.5"/>
  <cols>
    <col min="3" max="3" width="15.54296875" customWidth="1"/>
  </cols>
  <sheetData>
    <row r="4" spans="3:9">
      <c r="C4" t="s">
        <v>59</v>
      </c>
    </row>
    <row r="5" spans="3:9">
      <c r="C5" t="s">
        <v>58</v>
      </c>
    </row>
    <row r="9" spans="3:9">
      <c r="I9" t="s">
        <v>62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A570-6EDF-4344-850D-2531EC642AF8}">
  <dimension ref="I9"/>
  <sheetViews>
    <sheetView workbookViewId="0">
      <selection activeCell="K15" sqref="K15"/>
    </sheetView>
  </sheetViews>
  <sheetFormatPr defaultRowHeight="14.5"/>
  <cols>
    <col min="3" max="3" width="15.54296875" customWidth="1"/>
  </cols>
  <sheetData>
    <row r="9" spans="9:9">
      <c r="I9" t="s">
        <v>62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F1FA-FE01-4455-84C2-841F0EF75D04}">
  <dimension ref="A1"/>
  <sheetViews>
    <sheetView workbookViewId="0">
      <selection activeCell="K17" sqref="K17"/>
    </sheetView>
  </sheetViews>
  <sheetFormatPr defaultRowHeight="14.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MER.QT-1.BM2</vt:lpstr>
      <vt:lpstr>DETAIL </vt:lpstr>
      <vt:lpstr>L1</vt:lpstr>
      <vt:lpstr>L2</vt:lpstr>
      <vt:lpstr>L3-DRY CLEAN ONLY</vt:lpstr>
      <vt:lpstr>L4-100% nylon-poly</vt:lpstr>
      <vt:lpstr>L5-POLARTEC</vt:lpstr>
      <vt:lpstr>L6</vt:lpstr>
      <vt:lpstr>'DETAIL '!Print_Area</vt:lpstr>
      <vt:lpstr>'MER.QT-1.BM2'!Print_Area</vt:lpstr>
      <vt:lpstr>'DETAIL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2024-07-09T03:12:57Z</cp:lastPrinted>
  <dcterms:created xsi:type="dcterms:W3CDTF">2020-11-11T02:21:38Z</dcterms:created>
  <dcterms:modified xsi:type="dcterms:W3CDTF">2025-04-22T04:18:22Z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