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PALACE/5-AW25/3. HOLIDAY 25/2-PRODUCTION/4-INTERNAL-PURCHASE-ORDER/4-2-TRIM-ORDER/TRIM-PO/SIGN-PO/CUT&amp;SEW/"/>
    </mc:Choice>
  </mc:AlternateContent>
  <xr:revisionPtr revIDLastSave="376" documentId="13_ncr:1_{947846BE-9151-4E90-A4FC-6D533A387083}" xr6:coauthVersionLast="47" xr6:coauthVersionMax="47" xr10:uidLastSave="{AF162051-92E5-4B22-A87C-C8867C6D8AFB}"/>
  <bookViews>
    <workbookView xWindow="-110" yWindow="-110" windowWidth="19420" windowHeight="10300" tabRatio="868" xr2:uid="{00000000-000D-0000-FFFF-FFFF00000000}"/>
  </bookViews>
  <sheets>
    <sheet name="MER.QT-1.BM2" sheetId="4" r:id="rId1"/>
    <sheet name="DETAIL " sheetId="6" r:id="rId2"/>
    <sheet name="L1" sheetId="24" r:id="rId3"/>
    <sheet name="L2" sheetId="22" r:id="rId4"/>
    <sheet name="L3-DRY CLEAN ONLY" sheetId="23" r:id="rId5"/>
    <sheet name="L4-100% nylon-poly" sheetId="17" r:id="rId6"/>
    <sheet name="L5-POLARTEC" sheetId="25" r:id="rId7"/>
    <sheet name="L6" sheetId="26" r:id="rId8"/>
  </sheets>
  <definedNames>
    <definedName name="_xlnm._FilterDatabase" localSheetId="1" hidden="1">'DETAIL '!$A$4:$R$22</definedName>
    <definedName name="_xlnm.Print_Area" localSheetId="1">'DETAIL '!$A$1:$M$22</definedName>
    <definedName name="_xlnm.Print_Area" localSheetId="0">'MER.QT-1.BM2'!$A$1:$O$17</definedName>
    <definedName name="_xlnm.Print_Titles" localSheetId="1">'DETAIL 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6" l="1"/>
  <c r="G21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5" i="6"/>
  <c r="H22" i="6" l="1"/>
  <c r="A5" i="6"/>
  <c r="A6" i="6"/>
  <c r="A9" i="6"/>
  <c r="A17" i="6"/>
  <c r="A10" i="6"/>
  <c r="A11" i="6"/>
  <c r="A14" i="6"/>
  <c r="A16" i="6"/>
  <c r="A12" i="6"/>
  <c r="A15" i="6"/>
  <c r="A13" i="6"/>
  <c r="A18" i="6"/>
  <c r="A19" i="6"/>
  <c r="A20" i="6"/>
  <c r="A21" i="6"/>
  <c r="H21" i="6" l="1"/>
  <c r="I12" i="4" s="1"/>
  <c r="I15" i="4" s="1"/>
  <c r="A8" i="6"/>
  <c r="A7" i="6"/>
  <c r="K12" i="4" l="1"/>
  <c r="M12" i="4" s="1"/>
  <c r="H7" i="4"/>
  <c r="H8" i="4"/>
  <c r="K11" i="4" l="1"/>
  <c r="K15" i="4" l="1"/>
  <c r="M11" i="4"/>
  <c r="M15" i="4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4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</future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<sst xmlns="http://schemas.openxmlformats.org/spreadsheetml/2006/main" count="148" uniqueCount="117">
  <si>
    <t>Mã số:</t>
  </si>
  <si>
    <t>Lần ban hành:</t>
  </si>
  <si>
    <t>01</t>
  </si>
  <si>
    <t>REMARK</t>
  </si>
  <si>
    <t>Số trang:</t>
  </si>
  <si>
    <t>01/01</t>
  </si>
  <si>
    <t>MER.QT-1.BM2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</si>
  <si>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</si>
  <si>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</si>
  <si>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</si>
  <si>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</si>
  <si>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</si>
  <si>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</si>
  <si>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</si>
  <si>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</si>
  <si>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</si>
  <si>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</si>
  <si>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</si>
  <si>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</si>
  <si>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</si>
  <si>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</si>
  <si>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</si>
  <si>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</si>
  <si>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</si>
  <si>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</si>
  <si>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</si>
  <si>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</si>
  <si>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</si>
  <si>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</si>
  <si>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</si>
  <si>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</si>
  <si>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</si>
  <si>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</si>
  <si>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</si>
  <si>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</si>
  <si>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</si>
  <si>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PCS</t>
  </si>
  <si>
    <t>WHITE</t>
  </si>
  <si>
    <t>SIZE AND QUALITY SAME AS LAST SEASON</t>
  </si>
  <si>
    <t>PLEASE SEE DETAIL SHEET FOR STYLE NAME</t>
  </si>
  <si>
    <t>NO</t>
  </si>
  <si>
    <t>STYLE NAME</t>
  </si>
  <si>
    <t>FABRIC CONTENT</t>
  </si>
  <si>
    <t>NOTE</t>
  </si>
  <si>
    <t>REFERENCE FOR VISUAL ONLY</t>
  </si>
  <si>
    <t>100% COTTON</t>
  </si>
  <si>
    <t>UA STYLE NO.</t>
  </si>
  <si>
    <t>CARE LABEL</t>
  </si>
  <si>
    <t>VERSION TIẾNG ANH</t>
  </si>
  <si>
    <t>VERSION TIẾNG HÀN - SẼ GỬI LAYOUT SAU</t>
  </si>
  <si>
    <t>SH TRIMS</t>
  </si>
  <si>
    <t xml:space="preserve">PALACE </t>
  </si>
  <si>
    <t>74% COTTON 26% POLYESTER</t>
  </si>
  <si>
    <r>
      <t xml:space="preserve">SIZE AND QUALITY SAME AS PREVIOUS ORDER </t>
    </r>
    <r>
      <rPr>
        <b/>
        <sz val="16"/>
        <rFont val="Muli"/>
      </rPr>
      <t>P19-4687</t>
    </r>
  </si>
  <si>
    <t>L3</t>
  </si>
  <si>
    <t>L4</t>
  </si>
  <si>
    <t>L5</t>
  </si>
  <si>
    <t>L2</t>
  </si>
  <si>
    <t>100% POLYESTER</t>
  </si>
  <si>
    <t>100% nylon</t>
  </si>
  <si>
    <t>L1</t>
  </si>
  <si>
    <t>THAM KHẢO NỘI DUNG WASH+ KÍ HIỆU GIẶT, ĐỔI STYLE NAME, TP VẢI NHƯ FILE DETAIL</t>
  </si>
  <si>
    <t>THAM KHẢO NỘI DUNG CARE+ KÍ HIỆU GIẶT</t>
  </si>
  <si>
    <t>FABRIC NAME</t>
  </si>
  <si>
    <t>BRUSH FLEECE 74%COTTON 26%POLYESTER 400GSM</t>
  </si>
  <si>
    <t>BÍCH</t>
  </si>
  <si>
    <t>C0007-HOD407</t>
  </si>
  <si>
    <t>CLAW ZIP HOOD</t>
  </si>
  <si>
    <t>C0007-CRW195</t>
  </si>
  <si>
    <t>COLLEGIATE P3 CREW</t>
  </si>
  <si>
    <t>C0007-HOD421</t>
  </si>
  <si>
    <t>GODS GIFT ZIP HOOD</t>
  </si>
  <si>
    <t>C0007-LST192</t>
  </si>
  <si>
    <t>KAWAII RAGLAN LONGSLEEVE</t>
  </si>
  <si>
    <t>C0007-CRW192</t>
  </si>
  <si>
    <t>PALACE 09 CREW</t>
  </si>
  <si>
    <t>C0007-SST1172</t>
  </si>
  <si>
    <t>PEAKER MESH JERSEY</t>
  </si>
  <si>
    <t>C0007-HOD410</t>
  </si>
  <si>
    <t>PERFORMANCE HOOD</t>
  </si>
  <si>
    <t>C0007-HOD414</t>
  </si>
  <si>
    <t>PUFFA HOOD</t>
  </si>
  <si>
    <t>C0007-LST285</t>
  </si>
  <si>
    <t>RUN IT THERMAL LONGSLEEVE</t>
  </si>
  <si>
    <t>C0007-HOD424</t>
  </si>
  <si>
    <t>SHERPA FAUX SUEDE HOODED JACKET</t>
  </si>
  <si>
    <t>C0007-SST1195</t>
  </si>
  <si>
    <t>STUD-U-LIKE T-SHIRT</t>
  </si>
  <si>
    <t>C0007-LST195</t>
  </si>
  <si>
    <t>THERMA LONGSLEEVE</t>
  </si>
  <si>
    <t>C0007-JKT145</t>
  </si>
  <si>
    <t>WING-MAN BOMBER</t>
  </si>
  <si>
    <t>C0007-JKT148</t>
  </si>
  <si>
    <t>POLARTEC® OM FLEECE JACKET</t>
  </si>
  <si>
    <t>C0007-HOD430</t>
  </si>
  <si>
    <t>POLARTEC® P3 HOOD</t>
  </si>
  <si>
    <t>C0007-LSH007</t>
  </si>
  <si>
    <t>POLARTEC® OM FLEECE OVERSHIRT</t>
  </si>
  <si>
    <t>FLEECE 74% COTTON 26% POLYESTER 400GSM</t>
  </si>
  <si>
    <t>SINGLE JERSEY 100% COTTON 230GSM</t>
  </si>
  <si>
    <t>MESH 100% POLYESTER 230GSM</t>
  </si>
  <si>
    <t>FAUX SEUDED BONDED FLEECE -</t>
  </si>
  <si>
    <t>SINGLE JERSEY 100% COTTON 230GSM - BLOCK: ES1B</t>
  </si>
  <si>
    <t>JACQUARD JERSEY_100% POLYESTER_YARN DYE_180_S0096</t>
  </si>
  <si>
    <t>400GSM 74% COTTON 26% POLYESTER
BRUSHED FLEECE</t>
  </si>
  <si>
    <t>MAIN: 74% COTTON 26% POLYESTER
LINING HOOD: 100% POLYESTER</t>
  </si>
  <si>
    <t>FLEECE 74% COTTON 26% POLYESTER 400GSM
NYLON MATTE_100% NYLON_SOLID_40_S0072</t>
  </si>
  <si>
    <t>MAIN: 74% COTTON 26% POLYESTER
HOOD: 100% NYLON</t>
  </si>
  <si>
    <t>MAIN: 74% COTTON 26% POLYESTER
LINING: 100% COTTON</t>
  </si>
  <si>
    <t>SQUARE FLEECE_89%POLYESTER 11%SPANDEX_SOLID_215_S0093</t>
  </si>
  <si>
    <t>89% POLYESTER 11% SPANDEX</t>
  </si>
  <si>
    <t>DRY CLEAN ONLY</t>
  </si>
  <si>
    <t>ALL CUT&amp;SEW+POLARTEC</t>
  </si>
  <si>
    <t>AW25-HOLIDAY</t>
  </si>
  <si>
    <t>P19  AW25   G2790</t>
  </si>
  <si>
    <t>L6</t>
  </si>
  <si>
    <t>TOTAL Q'TY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</si>
</sst>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  <numFmt numFmtId="168" formatCode="[$VND]\ #,##0"/>
  </numFmts>
  <fonts count="36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Muli"/>
    </font>
    <font>
      <b/>
      <sz val="12"/>
      <color indexed="8"/>
      <name val="Muli"/>
    </font>
    <font>
      <b/>
      <sz val="12"/>
      <color rgb="FFFF0000"/>
      <name val="Muli"/>
    </font>
    <font>
      <sz val="12"/>
      <color indexed="8"/>
      <name val="Muli"/>
    </font>
    <font>
      <b/>
      <u/>
      <sz val="12"/>
      <name val="Muli"/>
    </font>
    <font>
      <i/>
      <sz val="12"/>
      <name val="Muli"/>
    </font>
    <font>
      <b/>
      <i/>
      <sz val="12"/>
      <name val="Muli"/>
    </font>
    <font>
      <u/>
      <sz val="12"/>
      <name val="Muli"/>
    </font>
    <font>
      <sz val="14"/>
      <name val="Muli"/>
    </font>
    <font>
      <b/>
      <sz val="14"/>
      <name val="Muli"/>
    </font>
    <font>
      <b/>
      <sz val="15"/>
      <name val="Muli"/>
    </font>
    <font>
      <sz val="11"/>
      <color theme="1"/>
      <name val="Muli"/>
    </font>
    <font>
      <sz val="12"/>
      <color theme="1"/>
      <name val="Calibri"/>
      <family val="2"/>
      <scheme val="minor"/>
    </font>
    <font>
      <b/>
      <sz val="11"/>
      <color rgb="FFFF0000"/>
      <name val="Muli"/>
    </font>
    <font>
      <b/>
      <sz val="11"/>
      <color theme="1"/>
      <name val="Muli"/>
    </font>
    <font>
      <sz val="9"/>
      <color theme="1"/>
      <name val="Muli"/>
    </font>
    <font>
      <sz val="16"/>
      <name val="Muli"/>
    </font>
    <font>
      <b/>
      <sz val="16"/>
      <color rgb="FFFF0000"/>
      <name val="Muli"/>
    </font>
    <font>
      <sz val="16"/>
      <color indexed="8"/>
      <name val="Muli"/>
    </font>
    <font>
      <b/>
      <sz val="16"/>
      <color indexed="8"/>
      <name val="Muli"/>
    </font>
    <font>
      <b/>
      <sz val="16"/>
      <name val="Muli"/>
    </font>
    <font>
      <sz val="18"/>
      <name val="Muli"/>
    </font>
    <font>
      <b/>
      <sz val="14"/>
      <color theme="1"/>
      <name val="Muli"/>
    </font>
    <font>
      <b/>
      <u/>
      <sz val="18"/>
      <name val="Muli"/>
    </font>
    <font>
      <b/>
      <sz val="18"/>
      <name val="Muli"/>
    </font>
    <font>
      <sz val="18"/>
      <color theme="1"/>
      <name val="Muli"/>
    </font>
    <font>
      <sz val="11"/>
      <name val="Muli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7" fillId="0" borderId="0"/>
    <xf numFmtId="0" fontId="6" fillId="0" borderId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1" fillId="0" borderId="0"/>
  </cellStyleXfs>
  <cellXfs count="142">
    <xf numFmtId="0" fontId="0" fillId="0" borderId="0" xfId="0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9" fillId="4" borderId="2" xfId="8" applyFont="1" applyFill="1" applyBorder="1" applyAlignment="1" applyProtection="1">
      <alignment vertical="top"/>
    </xf>
    <xf numFmtId="0" fontId="2" fillId="2" borderId="1" xfId="0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 wrapText="1"/>
    </xf>
    <xf numFmtId="164" fontId="5" fillId="6" borderId="1" xfId="6" applyNumberFormat="1" applyFont="1" applyFill="1" applyBorder="1" applyAlignment="1">
      <alignment horizontal="center" vertical="center"/>
    </xf>
    <xf numFmtId="0" fontId="5" fillId="8" borderId="1" xfId="6" applyFont="1" applyFill="1" applyBorder="1" applyAlignment="1">
      <alignment horizontal="center" vertical="center" wrapText="1"/>
    </xf>
    <xf numFmtId="0" fontId="9" fillId="4" borderId="10" xfId="8" applyFont="1" applyFill="1" applyBorder="1" applyAlignment="1" applyProtection="1">
      <alignment vertical="top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5" fillId="4" borderId="2" xfId="6" applyFont="1" applyFill="1" applyBorder="1" applyAlignment="1">
      <alignment horizontal="left" vertical="center"/>
    </xf>
    <xf numFmtId="0" fontId="4" fillId="4" borderId="0" xfId="6" applyFont="1" applyFill="1" applyAlignment="1">
      <alignment vertical="top"/>
    </xf>
    <xf numFmtId="0" fontId="4" fillId="4" borderId="0" xfId="6" applyFont="1" applyFill="1" applyAlignment="1">
      <alignment horizontal="center" vertical="center"/>
    </xf>
    <xf numFmtId="164" fontId="4" fillId="4" borderId="8" xfId="6" quotePrefix="1" applyNumberFormat="1" applyFont="1" applyFill="1" applyBorder="1" applyAlignment="1">
      <alignment horizontal="center" vertical="center"/>
    </xf>
    <xf numFmtId="15" fontId="5" fillId="4" borderId="1" xfId="6" quotePrefix="1" applyNumberFormat="1" applyFont="1" applyFill="1" applyBorder="1" applyAlignment="1">
      <alignment horizontal="center" vertical="center"/>
    </xf>
    <xf numFmtId="0" fontId="5" fillId="4" borderId="3" xfId="6" applyFont="1" applyFill="1" applyBorder="1" applyAlignment="1">
      <alignment horizontal="left" vertical="center"/>
    </xf>
    <xf numFmtId="0" fontId="5" fillId="4" borderId="10" xfId="6" applyFont="1" applyFill="1" applyBorder="1" applyAlignment="1">
      <alignment horizontal="left" vertical="center"/>
    </xf>
    <xf numFmtId="165" fontId="4" fillId="4" borderId="0" xfId="6" applyNumberFormat="1" applyFont="1" applyFill="1" applyAlignment="1">
      <alignment horizontal="center" vertical="center"/>
    </xf>
    <xf numFmtId="0" fontId="4" fillId="0" borderId="9" xfId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left"/>
    </xf>
    <xf numFmtId="0" fontId="4" fillId="7" borderId="1" xfId="2" applyFont="1" applyFill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/>
    </xf>
    <xf numFmtId="3" fontId="10" fillId="7" borderId="1" xfId="3" applyNumberFormat="1" applyFont="1" applyFill="1" applyBorder="1" applyAlignment="1">
      <alignment horizontal="center" vertical="center"/>
    </xf>
    <xf numFmtId="164" fontId="4" fillId="7" borderId="1" xfId="2" applyNumberFormat="1" applyFont="1" applyFill="1" applyBorder="1" applyAlignment="1">
      <alignment horizontal="center" vertical="center"/>
    </xf>
    <xf numFmtId="164" fontId="4" fillId="7" borderId="1" xfId="4" applyNumberFormat="1" applyFont="1" applyFill="1" applyBorder="1" applyAlignment="1">
      <alignment horizontal="center" vertical="center" wrapText="1"/>
    </xf>
    <xf numFmtId="167" fontId="4" fillId="7" borderId="1" xfId="5" applyNumberFormat="1" applyFont="1" applyFill="1" applyBorder="1" applyAlignment="1">
      <alignment horizontal="center" vertical="center"/>
    </xf>
    <xf numFmtId="0" fontId="4" fillId="4" borderId="0" xfId="2" applyFont="1" applyFill="1" applyAlignment="1">
      <alignment horizontal="center" vertical="center" wrapText="1"/>
    </xf>
    <xf numFmtId="0" fontId="4" fillId="4" borderId="0" xfId="2" applyFont="1" applyFill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14" fontId="15" fillId="4" borderId="0" xfId="2" quotePrefix="1" applyNumberFormat="1" applyFont="1" applyFill="1" applyAlignment="1">
      <alignment horizontal="center" vertical="center"/>
    </xf>
    <xf numFmtId="164" fontId="4" fillId="4" borderId="0" xfId="4" applyNumberFormat="1" applyFont="1" applyFill="1" applyAlignment="1">
      <alignment horizontal="center" vertical="center"/>
    </xf>
    <xf numFmtId="0" fontId="13" fillId="0" borderId="0" xfId="2" applyFont="1" applyAlignment="1">
      <alignment vertical="center" wrapText="1"/>
    </xf>
    <xf numFmtId="0" fontId="13" fillId="4" borderId="0" xfId="2" applyFont="1" applyFill="1" applyAlignment="1">
      <alignment horizontal="center" vertical="center"/>
    </xf>
    <xf numFmtId="0" fontId="16" fillId="4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4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4" fillId="0" borderId="8" xfId="1" applyFont="1" applyBorder="1" applyAlignment="1" applyProtection="1">
      <alignment vertical="center"/>
      <protection locked="0"/>
    </xf>
    <xf numFmtId="0" fontId="4" fillId="0" borderId="11" xfId="1" applyFont="1" applyBorder="1" applyAlignment="1" applyProtection="1">
      <alignment vertical="center"/>
      <protection locked="0"/>
    </xf>
    <xf numFmtId="0" fontId="5" fillId="4" borderId="4" xfId="6" applyFont="1" applyFill="1" applyBorder="1" applyAlignment="1">
      <alignment vertical="center"/>
    </xf>
    <xf numFmtId="15" fontId="17" fillId="4" borderId="1" xfId="6" applyNumberFormat="1" applyFont="1" applyFill="1" applyBorder="1" applyAlignment="1">
      <alignment horizontal="center" vertical="center"/>
    </xf>
    <xf numFmtId="0" fontId="18" fillId="4" borderId="1" xfId="7" quotePrefix="1" applyFont="1" applyFill="1" applyBorder="1" applyAlignment="1">
      <alignment horizontal="center" vertical="center"/>
    </xf>
    <xf numFmtId="0" fontId="17" fillId="4" borderId="1" xfId="6" applyFont="1" applyFill="1" applyBorder="1" applyAlignment="1">
      <alignment horizontal="center" vertical="center"/>
    </xf>
    <xf numFmtId="0" fontId="4" fillId="0" borderId="6" xfId="1" applyFont="1" applyBorder="1" applyAlignment="1" applyProtection="1">
      <alignment vertical="center" wrapText="1"/>
      <protection locked="0"/>
    </xf>
    <xf numFmtId="0" fontId="4" fillId="0" borderId="7" xfId="1" applyFont="1" applyBorder="1" applyAlignment="1" applyProtection="1">
      <alignment vertical="center" wrapText="1"/>
      <protection locked="0"/>
    </xf>
    <xf numFmtId="0" fontId="5" fillId="4" borderId="5" xfId="6" applyFont="1" applyFill="1" applyBorder="1" applyAlignment="1">
      <alignment vertical="center" wrapText="1"/>
    </xf>
    <xf numFmtId="0" fontId="4" fillId="0" borderId="9" xfId="1" applyFont="1" applyBorder="1" applyAlignment="1" applyProtection="1">
      <alignment vertical="center" wrapText="1"/>
      <protection locked="0"/>
    </xf>
    <xf numFmtId="1" fontId="12" fillId="7" borderId="1" xfId="3" applyNumberFormat="1" applyFont="1" applyFill="1" applyBorder="1" applyAlignment="1">
      <alignment horizontal="center" vertical="center" wrapText="1"/>
    </xf>
    <xf numFmtId="0" fontId="14" fillId="0" borderId="0" xfId="1" applyFont="1" applyAlignment="1" applyProtection="1">
      <alignment vertical="center" wrapText="1"/>
      <protection locked="0"/>
    </xf>
    <xf numFmtId="0" fontId="4" fillId="0" borderId="0" xfId="1" applyFont="1" applyAlignment="1">
      <alignment vertical="center" wrapText="1"/>
    </xf>
    <xf numFmtId="0" fontId="4" fillId="0" borderId="0" xfId="1" applyFont="1" applyAlignment="1" applyProtection="1">
      <alignment vertical="center" wrapText="1"/>
      <protection locked="0"/>
    </xf>
    <xf numFmtId="0" fontId="3" fillId="0" borderId="0" xfId="0" applyFont="1" applyAlignment="1">
      <alignment horizontal="left" wrapText="1"/>
    </xf>
    <xf numFmtId="0" fontId="17" fillId="3" borderId="1" xfId="2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/>
    </xf>
    <xf numFmtId="0" fontId="20" fillId="0" borderId="0" xfId="0" applyFont="1"/>
    <xf numFmtId="0" fontId="20" fillId="0" borderId="1" xfId="0" applyFont="1" applyBorder="1"/>
    <xf numFmtId="167" fontId="23" fillId="0" borderId="1" xfId="1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4" fillId="0" borderId="0" xfId="0" applyFont="1"/>
    <xf numFmtId="0" fontId="25" fillId="3" borderId="1" xfId="2" applyFont="1" applyFill="1" applyBorder="1" applyAlignment="1">
      <alignment vertical="center" wrapText="1"/>
    </xf>
    <xf numFmtId="0" fontId="25" fillId="3" borderId="1" xfId="2" applyFont="1" applyFill="1" applyBorder="1" applyAlignment="1">
      <alignment horizontal="center" vertical="center" wrapText="1"/>
    </xf>
    <xf numFmtId="0" fontId="26" fillId="3" borderId="1" xfId="2" applyFont="1" applyFill="1" applyBorder="1" applyAlignment="1">
      <alignment horizontal="center" vertical="center"/>
    </xf>
    <xf numFmtId="1" fontId="27" fillId="3" borderId="1" xfId="3" applyNumberFormat="1" applyFont="1" applyFill="1" applyBorder="1" applyAlignment="1">
      <alignment horizontal="center" vertical="center" wrapText="1"/>
    </xf>
    <xf numFmtId="0" fontId="25" fillId="3" borderId="1" xfId="2" applyFont="1" applyFill="1" applyBorder="1" applyAlignment="1">
      <alignment horizontal="center" vertical="center"/>
    </xf>
    <xf numFmtId="3" fontId="27" fillId="3" borderId="1" xfId="3" applyNumberFormat="1" applyFont="1" applyFill="1" applyBorder="1" applyAlignment="1">
      <alignment vertical="center"/>
    </xf>
    <xf numFmtId="3" fontId="27" fillId="0" borderId="1" xfId="3" applyNumberFormat="1" applyFont="1" applyBorder="1" applyAlignment="1">
      <alignment vertical="center"/>
    </xf>
    <xf numFmtId="3" fontId="28" fillId="0" borderId="1" xfId="3" applyNumberFormat="1" applyFont="1" applyBorder="1" applyAlignment="1">
      <alignment horizontal="center" vertical="center"/>
    </xf>
    <xf numFmtId="168" fontId="25" fillId="3" borderId="1" xfId="9" applyNumberFormat="1" applyFont="1" applyFill="1" applyBorder="1" applyAlignment="1">
      <alignment horizontal="center" vertical="center"/>
    </xf>
    <xf numFmtId="168" fontId="29" fillId="3" borderId="1" xfId="9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167" fontId="30" fillId="0" borderId="1" xfId="5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30" fillId="4" borderId="0" xfId="2" applyFont="1" applyFill="1" applyAlignment="1">
      <alignment horizontal="center" vertical="center" wrapText="1"/>
    </xf>
    <xf numFmtId="0" fontId="32" fillId="4" borderId="0" xfId="2" applyFont="1" applyFill="1" applyAlignment="1">
      <alignment horizontal="center" vertical="center" wrapText="1"/>
    </xf>
    <xf numFmtId="0" fontId="32" fillId="4" borderId="0" xfId="2" applyFont="1" applyFill="1" applyAlignment="1">
      <alignment horizontal="right" vertical="center"/>
    </xf>
    <xf numFmtId="3" fontId="33" fillId="5" borderId="1" xfId="2" applyNumberFormat="1" applyFont="1" applyFill="1" applyBorder="1" applyAlignment="1">
      <alignment horizontal="center" vertical="center" wrapText="1"/>
    </xf>
    <xf numFmtId="3" fontId="33" fillId="0" borderId="1" xfId="2" applyNumberFormat="1" applyFont="1" applyBorder="1" applyAlignment="1">
      <alignment horizontal="center" vertical="center" wrapText="1"/>
    </xf>
    <xf numFmtId="164" fontId="30" fillId="4" borderId="0" xfId="2" applyNumberFormat="1" applyFont="1" applyFill="1" applyAlignment="1">
      <alignment horizontal="center" vertical="center" wrapText="1"/>
    </xf>
    <xf numFmtId="168" fontId="33" fillId="3" borderId="1" xfId="9" applyNumberFormat="1" applyFont="1" applyFill="1" applyBorder="1" applyAlignment="1">
      <alignment horizontal="center" vertical="center" wrapText="1"/>
    </xf>
    <xf numFmtId="0" fontId="30" fillId="4" borderId="0" xfId="2" applyFont="1" applyFill="1" applyAlignment="1">
      <alignment horizontal="center" vertical="center"/>
    </xf>
    <xf numFmtId="0" fontId="34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167" fontId="30" fillId="10" borderId="1" xfId="5" applyNumberFormat="1" applyFont="1" applyFill="1" applyBorder="1" applyAlignment="1">
      <alignment horizontal="center" vertical="center" wrapText="1"/>
    </xf>
    <xf numFmtId="0" fontId="21" fillId="0" borderId="0" xfId="0" applyFont="1"/>
    <xf numFmtId="0" fontId="23" fillId="3" borderId="1" xfId="0" applyFont="1" applyFill="1" applyBorder="1" applyAlignment="1">
      <alignment horizontal="center" vertical="center"/>
    </xf>
    <xf numFmtId="0" fontId="20" fillId="3" borderId="1" xfId="11" applyFont="1" applyFill="1" applyBorder="1" applyAlignment="1">
      <alignment horizontal="left" vertical="center"/>
    </xf>
    <xf numFmtId="0" fontId="22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 wrapText="1"/>
    </xf>
    <xf numFmtId="0" fontId="31" fillId="3" borderId="14" xfId="0" applyFont="1" applyFill="1" applyBorder="1" applyAlignment="1">
      <alignment vertical="center" wrapText="1"/>
    </xf>
    <xf numFmtId="0" fontId="35" fillId="3" borderId="1" xfId="11" applyFont="1" applyFill="1" applyBorder="1" applyAlignment="1">
      <alignment horizontal="left" vertical="center"/>
    </xf>
    <xf numFmtId="0" fontId="23" fillId="0" borderId="4" xfId="0" applyFont="1" applyBorder="1"/>
    <xf numFmtId="0" fontId="23" fillId="0" borderId="13" xfId="0" applyFont="1" applyBorder="1"/>
    <xf numFmtId="0" fontId="23" fillId="0" borderId="5" xfId="0" applyFont="1" applyBorder="1"/>
    <xf numFmtId="0" fontId="24" fillId="0" borderId="4" xfId="0" applyFont="1" applyBorder="1"/>
    <xf numFmtId="0" fontId="24" fillId="0" borderId="13" xfId="0" applyFont="1" applyBorder="1"/>
    <xf numFmtId="0" fontId="24" fillId="0" borderId="5" xfId="0" applyFont="1" applyBorder="1"/>
    <xf numFmtId="0" fontId="31" fillId="3" borderId="1" xfId="0" applyFont="1" applyFill="1" applyBorder="1" applyAlignment="1">
      <alignment vertical="center" wrapText="1"/>
    </xf>
    <xf numFmtId="0" fontId="35" fillId="3" borderId="1" xfId="11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31" fillId="3" borderId="5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top"/>
    </xf>
    <xf numFmtId="0" fontId="4" fillId="4" borderId="4" xfId="6" applyFont="1" applyFill="1" applyBorder="1" applyAlignment="1">
      <alignment horizontal="center" vertical="center" wrapText="1"/>
    </xf>
    <xf numFmtId="0" fontId="4" fillId="4" borderId="5" xfId="6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top"/>
    </xf>
    <xf numFmtId="0" fontId="17" fillId="4" borderId="4" xfId="6" applyFont="1" applyFill="1" applyBorder="1" applyAlignment="1">
      <alignment horizontal="center" vertical="center"/>
    </xf>
    <xf numFmtId="0" fontId="17" fillId="4" borderId="5" xfId="6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top"/>
    </xf>
    <xf numFmtId="16" fontId="4" fillId="4" borderId="4" xfId="6" applyNumberFormat="1" applyFont="1" applyFill="1" applyBorder="1" applyAlignment="1">
      <alignment horizontal="center" vertical="center"/>
    </xf>
    <xf numFmtId="16" fontId="4" fillId="4" borderId="5" xfId="6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top"/>
    </xf>
    <xf numFmtId="165" fontId="4" fillId="4" borderId="4" xfId="6" applyNumberFormat="1" applyFont="1" applyFill="1" applyBorder="1" applyAlignment="1">
      <alignment horizontal="center" vertical="center"/>
    </xf>
    <xf numFmtId="165" fontId="4" fillId="4" borderId="5" xfId="6" applyNumberFormat="1" applyFont="1" applyFill="1" applyBorder="1" applyAlignment="1">
      <alignment horizontal="center" vertical="center"/>
    </xf>
    <xf numFmtId="0" fontId="19" fillId="3" borderId="4" xfId="2" applyFont="1" applyFill="1" applyBorder="1" applyAlignment="1">
      <alignment horizontal="center" vertical="center"/>
    </xf>
    <xf numFmtId="0" fontId="4" fillId="3" borderId="13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13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164" fontId="13" fillId="4" borderId="0" xfId="2" applyNumberFormat="1" applyFont="1" applyFill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31" fillId="3" borderId="12" xfId="0" applyFont="1" applyFill="1" applyBorder="1" applyAlignment="1">
      <alignment horizontal="center" vertical="center" wrapText="1"/>
    </xf>
    <xf numFmtId="0" fontId="31" fillId="3" borderId="15" xfId="0" applyFont="1" applyFill="1" applyBorder="1" applyAlignment="1">
      <alignment horizontal="center" vertical="center" wrapText="1"/>
    </xf>
    <xf numFmtId="0" fontId="31" fillId="3" borderId="16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 wrapText="1"/>
    </xf>
  </cellXfs>
  <cellStyles count="12">
    <cellStyle name="Comma" xfId="10" builtinId="3"/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2" xfId="11" xr:uid="{F7CA9789-4786-4B17-8AB3-7C82CF0F672B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22/10/relationships/richValueRel" Target="richData/richValueRel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06/relationships/rdRichValueTypes" Target="richData/rdRichValueTyp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06/relationships/rdRichValueStructure" Target="richData/rdrichvaluestructure.xml"/><Relationship Id="rId10" Type="http://schemas.openxmlformats.org/officeDocument/2006/relationships/styles" Target="styles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06/relationships/rdRichValue" Target="richData/rdrichvalue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6.png"/><Relationship Id="rId4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10</xdr:row>
      <xdr:rowOff>428625</xdr:rowOff>
    </xdr:from>
    <xdr:to>
      <xdr:col>3</xdr:col>
      <xdr:colOff>1134255</xdr:colOff>
      <xdr:row>10</xdr:row>
      <xdr:rowOff>2381250</xdr:rowOff>
    </xdr:to>
    <xdr:pic>
      <xdr:nvPicPr>
        <xdr:cNvPr id="4" name="Picture 3" descr="A label with text and symbols&#10;&#10;Description automatically generated">
          <a:extLst>
            <a:ext uri="{FF2B5EF4-FFF2-40B4-BE49-F238E27FC236}">
              <a16:creationId xmlns:a16="http://schemas.microsoft.com/office/drawing/2014/main" id="{FF73C7B8-66C8-4189-BCDC-C392E8754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0" y="4090458"/>
          <a:ext cx="1102505" cy="1952625"/>
        </a:xfrm>
        <a:prstGeom prst="rect">
          <a:avLst/>
        </a:prstGeom>
      </xdr:spPr>
    </xdr:pic>
    <xdr:clientData/>
  </xdr:twoCellAnchor>
  <xdr:twoCellAnchor editAs="oneCell">
    <xdr:from>
      <xdr:col>3</xdr:col>
      <xdr:colOff>63500</xdr:colOff>
      <xdr:row>11</xdr:row>
      <xdr:rowOff>698500</xdr:rowOff>
    </xdr:from>
    <xdr:to>
      <xdr:col>3</xdr:col>
      <xdr:colOff>1145801</xdr:colOff>
      <xdr:row>11</xdr:row>
      <xdr:rowOff>2270125</xdr:rowOff>
    </xdr:to>
    <xdr:pic>
      <xdr:nvPicPr>
        <xdr:cNvPr id="2" name="Picture 1" descr="A label with text and symbols&#10;&#10;Description automatically generated">
          <a:extLst>
            <a:ext uri="{FF2B5EF4-FFF2-40B4-BE49-F238E27FC236}">
              <a16:creationId xmlns:a16="http://schemas.microsoft.com/office/drawing/2014/main" id="{4494EBBF-B319-4BC0-B0E6-8EB238B46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84500" y="7493000"/>
          <a:ext cx="1082301" cy="1571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231961</xdr:colOff>
      <xdr:row>2</xdr:row>
      <xdr:rowOff>177427</xdr:rowOff>
    </xdr:from>
    <xdr:ext cx="2015099" cy="2581276"/>
    <xdr:pic>
      <xdr:nvPicPr>
        <xdr:cNvPr id="3" name="Picture 2" descr="A label with text and symbols&#10;&#10;Description automatically generated">
          <a:extLst>
            <a:ext uri="{FF2B5EF4-FFF2-40B4-BE49-F238E27FC236}">
              <a16:creationId xmlns:a16="http://schemas.microsoft.com/office/drawing/2014/main" id="{6337EEAB-4378-4479-ADE0-B140A69A2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22512" y="681692"/>
          <a:ext cx="2015099" cy="2581276"/>
        </a:xfrm>
        <a:prstGeom prst="rect">
          <a:avLst/>
        </a:prstGeom>
      </xdr:spPr>
    </xdr:pic>
    <xdr:clientData/>
  </xdr:oneCellAnchor>
  <xdr:twoCellAnchor>
    <xdr:from>
      <xdr:col>15</xdr:col>
      <xdr:colOff>0</xdr:colOff>
      <xdr:row>11</xdr:row>
      <xdr:rowOff>0</xdr:rowOff>
    </xdr:from>
    <xdr:to>
      <xdr:col>17</xdr:col>
      <xdr:colOff>168088</xdr:colOff>
      <xdr:row>19</xdr:row>
      <xdr:rowOff>0</xdr:rowOff>
    </xdr:to>
    <xdr:pic>
      <xdr:nvPicPr>
        <xdr:cNvPr id="4" name="Picture 3" descr="A label with text and symbols&#10;&#10;Description automatically generated">
          <a:extLst>
            <a:ext uri="{FF2B5EF4-FFF2-40B4-BE49-F238E27FC236}">
              <a16:creationId xmlns:a16="http://schemas.microsoft.com/office/drawing/2014/main" id="{3B27191F-760B-474B-A072-93CB5B374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458640" y="1326031"/>
          <a:ext cx="1400735" cy="2427942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6</xdr:row>
      <xdr:rowOff>317502</xdr:rowOff>
    </xdr:from>
    <xdr:to>
      <xdr:col>17</xdr:col>
      <xdr:colOff>168088</xdr:colOff>
      <xdr:row>10</xdr:row>
      <xdr:rowOff>308164</xdr:rowOff>
    </xdr:to>
    <xdr:pic>
      <xdr:nvPicPr>
        <xdr:cNvPr id="6" name="Picture 5" descr="A label with text and symbols&#10;&#10;Description automatically generated">
          <a:extLst>
            <a:ext uri="{FF2B5EF4-FFF2-40B4-BE49-F238E27FC236}">
              <a16:creationId xmlns:a16="http://schemas.microsoft.com/office/drawing/2014/main" id="{D3C49D3C-874E-4A47-B33E-F01525036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63235" y="3595223"/>
          <a:ext cx="1456765" cy="3100294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18</xdr:col>
      <xdr:colOff>546567</xdr:colOff>
      <xdr:row>38</xdr:row>
      <xdr:rowOff>21152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FE0F131-7005-0249-1627-CA5832FD6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898971" y="8964706"/>
          <a:ext cx="1835244" cy="4559534"/>
        </a:xfrm>
        <a:prstGeom prst="rect">
          <a:avLst/>
        </a:prstGeom>
      </xdr:spPr>
    </xdr:pic>
    <xdr:clientData/>
  </xdr:twoCellAnchor>
  <xdr:twoCellAnchor>
    <xdr:from>
      <xdr:col>8</xdr:col>
      <xdr:colOff>635000</xdr:colOff>
      <xdr:row>13</xdr:row>
      <xdr:rowOff>126269</xdr:rowOff>
    </xdr:from>
    <xdr:to>
      <xdr:col>8</xdr:col>
      <xdr:colOff>2269192</xdr:colOff>
      <xdr:row>14</xdr:row>
      <xdr:rowOff>775073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9FED9ED8-92F1-4EFA-B64A-EEAC658784AE}"/>
            </a:ext>
          </a:extLst>
        </xdr:cNvPr>
        <xdr:cNvGrpSpPr/>
      </xdr:nvGrpSpPr>
      <xdr:grpSpPr>
        <a:xfrm>
          <a:off x="10318750" y="5607813"/>
          <a:ext cx="1634192" cy="1153069"/>
          <a:chOff x="1835150" y="406400"/>
          <a:chExt cx="4357951" cy="2624046"/>
        </a:xfrm>
      </xdr:grpSpPr>
      <xdr:pic>
        <xdr:nvPicPr>
          <xdr:cNvPr id="24" name="Picture 23">
            <a:extLst>
              <a:ext uri="{FF2B5EF4-FFF2-40B4-BE49-F238E27FC236}">
                <a16:creationId xmlns:a16="http://schemas.microsoft.com/office/drawing/2014/main" id="{9EB9F9BB-35A8-7011-78CA-CCEEDB903B6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835150" y="406400"/>
            <a:ext cx="4357951" cy="2624046"/>
          </a:xfrm>
          <a:prstGeom prst="rect">
            <a:avLst/>
          </a:prstGeom>
        </xdr:spPr>
      </xdr:pic>
      <xdr:cxnSp macro="">
        <xdr:nvCxnSpPr>
          <xdr:cNvPr id="25" name="Straight Connector 24">
            <a:extLst>
              <a:ext uri="{FF2B5EF4-FFF2-40B4-BE49-F238E27FC236}">
                <a16:creationId xmlns:a16="http://schemas.microsoft.com/office/drawing/2014/main" id="{ECB91C78-0520-B428-3C43-3F8FA9AAFFEC}"/>
              </a:ext>
            </a:extLst>
          </xdr:cNvPr>
          <xdr:cNvCxnSpPr/>
        </xdr:nvCxnSpPr>
        <xdr:spPr>
          <a:xfrm>
            <a:off x="2012950" y="1962150"/>
            <a:ext cx="2139950" cy="0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273050</xdr:colOff>
      <xdr:row>21</xdr:row>
      <xdr:rowOff>19050</xdr:rowOff>
    </xdr:from>
    <xdr:to>
      <xdr:col>4</xdr:col>
      <xdr:colOff>336647</xdr:colOff>
      <xdr:row>25</xdr:row>
      <xdr:rowOff>139745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F2E2C2-4EAF-4237-A257-F059C538B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650" y="3886200"/>
          <a:ext cx="1892397" cy="8699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298450</xdr:colOff>
      <xdr:row>17</xdr:row>
      <xdr:rowOff>120650</xdr:rowOff>
    </xdr:from>
    <xdr:to>
      <xdr:col>4</xdr:col>
      <xdr:colOff>381098</xdr:colOff>
      <xdr:row>30</xdr:row>
      <xdr:rowOff>101723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EB2320B-8986-98AC-1BE0-E56DA24FD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8050" y="3251200"/>
          <a:ext cx="1911448" cy="238772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292100</xdr:colOff>
      <xdr:row>6</xdr:row>
      <xdr:rowOff>95250</xdr:rowOff>
    </xdr:from>
    <xdr:to>
      <xdr:col>5</xdr:col>
      <xdr:colOff>131492</xdr:colOff>
      <xdr:row>8</xdr:row>
      <xdr:rowOff>133406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F5C412-ABE5-B2E3-7F9A-A515C40CD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0500" y="1200150"/>
          <a:ext cx="448992" cy="40645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327025</xdr:colOff>
      <xdr:row>0</xdr:row>
      <xdr:rowOff>38100</xdr:rowOff>
    </xdr:from>
    <xdr:to>
      <xdr:col>6</xdr:col>
      <xdr:colOff>584491</xdr:colOff>
      <xdr:row>13</xdr:row>
      <xdr:rowOff>38446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A0D7A2-151C-4CB7-B002-54010E0A9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2075" y="38100"/>
          <a:ext cx="2086266" cy="23942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508000</xdr:colOff>
      <xdr:row>3</xdr:row>
      <xdr:rowOff>139700</xdr:rowOff>
    </xdr:from>
    <xdr:to>
      <xdr:col>6</xdr:col>
      <xdr:colOff>590648</xdr:colOff>
      <xdr:row>16</xdr:row>
      <xdr:rowOff>95371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199EB1-FCFF-4E8B-B035-F22ED4918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3050" y="692150"/>
          <a:ext cx="1911448" cy="234962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279401</xdr:colOff>
      <xdr:row>4</xdr:row>
      <xdr:rowOff>69850</xdr:rowOff>
    </xdr:from>
    <xdr:to>
      <xdr:col>8</xdr:col>
      <xdr:colOff>101601</xdr:colOff>
      <xdr:row>14</xdr:row>
      <xdr:rowOff>147546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9C025ED9-7D87-31EE-1597-601CAF9E6036}"/>
            </a:ext>
          </a:extLst>
        </xdr:cNvPr>
        <xdr:cNvGrpSpPr/>
      </xdr:nvGrpSpPr>
      <xdr:grpSpPr>
        <a:xfrm>
          <a:off x="1498601" y="806450"/>
          <a:ext cx="3479800" cy="1919196"/>
          <a:chOff x="1835150" y="406400"/>
          <a:chExt cx="4357951" cy="2624046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6FF57B8B-C0F5-4458-AB9B-F144988D598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835150" y="406400"/>
            <a:ext cx="4357951" cy="2624046"/>
          </a:xfrm>
          <a:prstGeom prst="rect">
            <a:avLst/>
          </a:prstGeom>
        </xdr:spPr>
      </xdr:pic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FD47AF5D-9235-EC84-E3AF-32B8046CF784}"/>
              </a:ext>
            </a:extLst>
          </xdr:cNvPr>
          <xdr:cNvCxnSpPr/>
        </xdr:nvCxnSpPr>
        <xdr:spPr>
          <a:xfrm>
            <a:off x="2012950" y="1962150"/>
            <a:ext cx="2139950" cy="0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</xdr:grp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4">
  <rv s="0">
    <v>0</v>
    <v>5</v>
  </rv>
  <rv s="0">
    <v>1</v>
    <v>5</v>
  </rv>
  <rv s="0">
    <v>2</v>
    <v>5</v>
  </rv>
  <rv s="0">
    <v>3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44DB2-447D-4396-99A4-60683939655D}">
  <sheetPr>
    <pageSetUpPr fitToPage="1"/>
  </sheetPr>
  <dimension ref="A1:R62"/>
  <sheetViews>
    <sheetView tabSelected="1" view="pageBreakPreview" zoomScale="60" zoomScaleNormal="40" zoomScalePageLayoutView="55" workbookViewId="0">
      <selection activeCell="F10" sqref="F10"/>
    </sheetView>
  </sheetViews>
  <sheetFormatPr defaultColWidth="9.1796875" defaultRowHeight="18"/>
  <cols>
    <col min="1" max="1" width="13.1796875" style="1" customWidth="1"/>
    <col min="2" max="2" width="12.453125" style="1" customWidth="1"/>
    <col min="3" max="3" width="16.26953125" style="1" customWidth="1"/>
    <col min="4" max="4" width="18.54296875" style="1" customWidth="1"/>
    <col min="5" max="5" width="25.26953125" style="1" customWidth="1"/>
    <col min="6" max="6" width="14.54296875" style="1" customWidth="1"/>
    <col min="7" max="7" width="17.453125" style="64" customWidth="1"/>
    <col min="8" max="8" width="9.81640625" style="1" customWidth="1"/>
    <col min="9" max="9" width="15" style="1" customWidth="1"/>
    <col min="10" max="10" width="11.54296875" style="1" customWidth="1"/>
    <col min="11" max="11" width="14.453125" style="1" customWidth="1"/>
    <col min="12" max="12" width="30.54296875" style="1" customWidth="1"/>
    <col min="13" max="13" width="30.7265625" style="1" customWidth="1"/>
    <col min="14" max="14" width="26.7265625" style="1" customWidth="1"/>
    <col min="15" max="15" width="0" style="1" hidden="1" customWidth="1"/>
    <col min="16" max="16384" width="9.1796875" style="1"/>
  </cols>
  <sheetData>
    <row r="1" spans="1:18" ht="25" customHeight="1">
      <c r="A1" s="12"/>
      <c r="B1" s="12"/>
      <c r="C1" s="12"/>
      <c r="D1" s="12"/>
      <c r="E1" s="12"/>
      <c r="F1" s="12"/>
      <c r="G1" s="56"/>
      <c r="H1" s="12"/>
      <c r="I1" s="12"/>
      <c r="J1" s="12"/>
      <c r="K1" s="12"/>
      <c r="L1" s="50"/>
      <c r="M1" s="6" t="s">
        <v>0</v>
      </c>
      <c r="N1" s="2" t="s">
        <v>6</v>
      </c>
    </row>
    <row r="2" spans="1:18" ht="21.65" customHeight="1">
      <c r="A2" s="12"/>
      <c r="B2" s="12"/>
      <c r="C2" s="12"/>
      <c r="D2" s="12"/>
      <c r="E2" s="12"/>
      <c r="F2" s="12"/>
      <c r="G2" s="56"/>
      <c r="H2" s="12"/>
      <c r="I2" s="12"/>
      <c r="J2" s="12"/>
      <c r="K2" s="12"/>
      <c r="L2" s="50"/>
      <c r="M2" s="6" t="s">
        <v>1</v>
      </c>
      <c r="N2" s="3" t="s">
        <v>2</v>
      </c>
    </row>
    <row r="3" spans="1:18" ht="21.65" customHeight="1">
      <c r="A3" s="13"/>
      <c r="B3" s="13"/>
      <c r="C3" s="13"/>
      <c r="D3" s="13"/>
      <c r="E3" s="13"/>
      <c r="F3" s="13"/>
      <c r="G3" s="57"/>
      <c r="H3" s="13"/>
      <c r="I3" s="13"/>
      <c r="J3" s="13"/>
      <c r="K3" s="13"/>
      <c r="L3" s="51"/>
      <c r="M3" s="6" t="s">
        <v>4</v>
      </c>
      <c r="N3" s="4" t="s">
        <v>5</v>
      </c>
    </row>
    <row r="4" spans="1:18" ht="10" customHeight="1">
      <c r="A4" s="12"/>
      <c r="B4" s="12"/>
      <c r="C4" s="12"/>
      <c r="D4" s="12"/>
      <c r="E4" s="12"/>
      <c r="F4" s="13"/>
      <c r="G4" s="57"/>
      <c r="H4" s="13"/>
      <c r="I4" s="13"/>
      <c r="J4" s="12"/>
      <c r="K4" s="12"/>
      <c r="L4" s="12"/>
      <c r="M4" s="23"/>
      <c r="N4" s="23"/>
    </row>
    <row r="5" spans="1:18" ht="34.5" customHeight="1">
      <c r="A5" s="14" t="s">
        <v>7</v>
      </c>
      <c r="B5" s="115" t="s">
        <v>50</v>
      </c>
      <c r="C5" s="115"/>
      <c r="D5" s="115"/>
      <c r="E5" s="15"/>
      <c r="F5" s="52" t="s">
        <v>8</v>
      </c>
      <c r="G5" s="58"/>
      <c r="H5" s="116" t="s">
        <v>51</v>
      </c>
      <c r="I5" s="117"/>
      <c r="J5" s="16"/>
      <c r="K5" s="16"/>
      <c r="L5" s="17"/>
      <c r="M5" s="18" t="s">
        <v>9</v>
      </c>
      <c r="N5" s="53">
        <v>45768</v>
      </c>
    </row>
    <row r="6" spans="1:18" ht="21.75" customHeight="1">
      <c r="A6" s="19" t="s">
        <v>10</v>
      </c>
      <c r="B6" s="118"/>
      <c r="C6" s="118"/>
      <c r="D6" s="118"/>
      <c r="E6" s="15"/>
      <c r="F6" s="52" t="s">
        <v>11</v>
      </c>
      <c r="G6" s="58"/>
      <c r="H6" s="119" t="s">
        <v>113</v>
      </c>
      <c r="I6" s="120"/>
      <c r="J6" s="16"/>
      <c r="K6" s="16"/>
      <c r="L6" s="17"/>
      <c r="M6" s="18" t="s">
        <v>12</v>
      </c>
      <c r="N6" s="54"/>
    </row>
    <row r="7" spans="1:18" ht="23.25" customHeight="1">
      <c r="A7" s="19" t="s">
        <v>13</v>
      </c>
      <c r="B7" s="121"/>
      <c r="C7" s="121"/>
      <c r="D7" s="5"/>
      <c r="E7" s="15"/>
      <c r="F7" s="52" t="s">
        <v>14</v>
      </c>
      <c r="G7" s="58"/>
      <c r="H7" s="122">
        <f>N5+20</f>
        <v>45788</v>
      </c>
      <c r="I7" s="123"/>
      <c r="J7" s="16"/>
      <c r="K7" s="16"/>
      <c r="L7" s="17"/>
      <c r="M7" s="18" t="s">
        <v>15</v>
      </c>
      <c r="N7" s="112" t="s">
        <v>114</v>
      </c>
    </row>
    <row r="8" spans="1:18" ht="21.75" customHeight="1">
      <c r="A8" s="20" t="s">
        <v>16</v>
      </c>
      <c r="B8" s="124"/>
      <c r="C8" s="124"/>
      <c r="D8" s="11"/>
      <c r="E8" s="15"/>
      <c r="F8" s="52" t="s">
        <v>17</v>
      </c>
      <c r="G8" s="58"/>
      <c r="H8" s="125">
        <f>N5+30</f>
        <v>45798</v>
      </c>
      <c r="I8" s="126"/>
      <c r="J8" s="21"/>
      <c r="K8" s="21"/>
      <c r="L8" s="17"/>
      <c r="M8" s="18" t="s">
        <v>18</v>
      </c>
      <c r="N8" s="55" t="s">
        <v>65</v>
      </c>
    </row>
    <row r="9" spans="1:18" ht="5.5" customHeight="1">
      <c r="A9" s="22"/>
      <c r="B9" s="22"/>
      <c r="C9" s="22"/>
      <c r="D9" s="22"/>
      <c r="E9" s="13"/>
      <c r="F9" s="22"/>
      <c r="G9" s="59"/>
      <c r="H9" s="22"/>
      <c r="I9" s="22"/>
      <c r="J9" s="13"/>
      <c r="K9" s="13"/>
      <c r="L9" s="13"/>
      <c r="M9" s="23"/>
      <c r="N9" s="23"/>
    </row>
    <row r="10" spans="1:18" ht="103.5" customHeight="1">
      <c r="A10" s="7" t="s">
        <v>19</v>
      </c>
      <c r="B10" s="8" t="s">
        <v>20</v>
      </c>
      <c r="C10" s="8" t="s">
        <v>21</v>
      </c>
      <c r="D10" s="8" t="s">
        <v>22</v>
      </c>
      <c r="E10" s="8" t="s">
        <v>23</v>
      </c>
      <c r="F10" s="7" t="s">
        <v>24</v>
      </c>
      <c r="G10" s="8" t="s">
        <v>25</v>
      </c>
      <c r="H10" s="7" t="s">
        <v>26</v>
      </c>
      <c r="I10" s="10" t="s">
        <v>27</v>
      </c>
      <c r="J10" s="10" t="s">
        <v>28</v>
      </c>
      <c r="K10" s="10" t="s">
        <v>29</v>
      </c>
      <c r="L10" s="9" t="s">
        <v>30</v>
      </c>
      <c r="M10" s="7" t="s">
        <v>31</v>
      </c>
      <c r="N10" s="7" t="s">
        <v>3</v>
      </c>
    </row>
    <row r="11" spans="1:18" ht="246.75" customHeight="1">
      <c r="A11" s="72" t="s">
        <v>112</v>
      </c>
      <c r="B11" s="73"/>
      <c r="C11" s="73" t="s">
        <v>47</v>
      </c>
      <c r="D11" s="73"/>
      <c r="E11" s="72" t="s">
        <v>53</v>
      </c>
      <c r="F11" s="74"/>
      <c r="G11" s="75" t="s">
        <v>37</v>
      </c>
      <c r="H11" s="76" t="s">
        <v>36</v>
      </c>
      <c r="I11" s="77">
        <v>12883</v>
      </c>
      <c r="J11" s="78">
        <v>0</v>
      </c>
      <c r="K11" s="79">
        <f>I11-J11</f>
        <v>12883</v>
      </c>
      <c r="L11" s="80">
        <v>620</v>
      </c>
      <c r="M11" s="81">
        <f>L11*K11</f>
        <v>7987460</v>
      </c>
      <c r="N11" s="83" t="s">
        <v>48</v>
      </c>
      <c r="R11" s="94"/>
    </row>
    <row r="12" spans="1:18" ht="246.75" customHeight="1">
      <c r="A12" s="72" t="s">
        <v>112</v>
      </c>
      <c r="B12" s="73"/>
      <c r="C12" s="73" t="s">
        <v>47</v>
      </c>
      <c r="D12" s="65"/>
      <c r="E12" s="72" t="s">
        <v>38</v>
      </c>
      <c r="F12" s="74"/>
      <c r="G12" s="75" t="s">
        <v>37</v>
      </c>
      <c r="H12" s="76" t="s">
        <v>36</v>
      </c>
      <c r="I12" s="77">
        <f>I11</f>
        <v>12883</v>
      </c>
      <c r="J12" s="78">
        <v>0</v>
      </c>
      <c r="K12" s="79">
        <f>I12-J12</f>
        <v>12883</v>
      </c>
      <c r="L12" s="80">
        <v>550</v>
      </c>
      <c r="M12" s="81">
        <f>L12*K12</f>
        <v>7085650</v>
      </c>
      <c r="N12" s="95" t="s">
        <v>49</v>
      </c>
    </row>
    <row r="13" spans="1:18" ht="61.5" customHeight="1">
      <c r="A13" s="127" t="s">
        <v>39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9"/>
    </row>
    <row r="14" spans="1:18" ht="29.25" customHeight="1">
      <c r="A14" s="24"/>
      <c r="B14" s="24"/>
      <c r="C14" s="25"/>
      <c r="D14" s="25"/>
      <c r="E14" s="25"/>
      <c r="F14" s="26"/>
      <c r="G14" s="60"/>
      <c r="H14" s="24"/>
      <c r="I14" s="27"/>
      <c r="J14" s="27"/>
      <c r="K14" s="27"/>
      <c r="L14" s="28"/>
      <c r="M14" s="29"/>
      <c r="N14" s="30"/>
    </row>
    <row r="15" spans="1:18" s="93" customFormat="1" ht="54" customHeight="1">
      <c r="A15" s="85"/>
      <c r="B15" s="85"/>
      <c r="C15" s="85"/>
      <c r="D15" s="85"/>
      <c r="E15" s="85"/>
      <c r="F15" s="85"/>
      <c r="G15" s="86"/>
      <c r="H15" s="87" t="s">
        <v>32</v>
      </c>
      <c r="I15" s="88">
        <f>SUM(I11:I14)</f>
        <v>25766</v>
      </c>
      <c r="J15" s="89"/>
      <c r="K15" s="88">
        <f>SUM(K11:K14)</f>
        <v>25766</v>
      </c>
      <c r="L15" s="90"/>
      <c r="M15" s="91">
        <f>SUM(M11:M14)</f>
        <v>15073110</v>
      </c>
      <c r="N15" s="92"/>
    </row>
    <row r="16" spans="1:18" ht="21.75" customHeight="1">
      <c r="A16" s="33"/>
      <c r="B16" s="33"/>
      <c r="C16" s="34"/>
      <c r="D16" s="34"/>
      <c r="E16" s="34"/>
      <c r="F16" s="34"/>
      <c r="G16" s="31"/>
      <c r="H16" s="32"/>
      <c r="I16" s="32"/>
      <c r="J16" s="32"/>
      <c r="K16" s="32"/>
      <c r="L16" s="35"/>
      <c r="M16" s="35"/>
      <c r="N16" s="32"/>
    </row>
    <row r="17" spans="1:14" ht="21.75" customHeight="1">
      <c r="A17" s="130" t="s">
        <v>33</v>
      </c>
      <c r="B17" s="130"/>
      <c r="C17" s="36"/>
      <c r="D17" s="37"/>
      <c r="E17" s="131" t="s">
        <v>34</v>
      </c>
      <c r="F17" s="131"/>
      <c r="G17" s="131"/>
      <c r="H17" s="38"/>
      <c r="I17" s="39"/>
      <c r="J17" s="39"/>
      <c r="K17" s="39"/>
      <c r="L17" s="132" t="s">
        <v>35</v>
      </c>
      <c r="M17" s="132"/>
      <c r="N17" s="32"/>
    </row>
    <row r="18" spans="1:14" ht="21.75" customHeight="1">
      <c r="A18" s="40"/>
      <c r="B18" s="41"/>
      <c r="C18" s="40"/>
      <c r="D18" s="40"/>
      <c r="E18" s="40"/>
      <c r="F18" s="40"/>
      <c r="G18" s="61"/>
      <c r="H18" s="42"/>
      <c r="I18" s="42"/>
      <c r="J18" s="42"/>
    </row>
    <row r="19" spans="1:14" ht="21.75" customHeight="1">
      <c r="A19" s="40"/>
      <c r="B19" s="41"/>
      <c r="C19" s="40"/>
      <c r="D19" s="40"/>
      <c r="E19" s="40"/>
      <c r="F19" s="40"/>
      <c r="G19" s="61"/>
      <c r="H19" s="42"/>
      <c r="I19" s="42"/>
      <c r="J19" s="42"/>
    </row>
    <row r="20" spans="1:14" ht="21.75" customHeight="1">
      <c r="A20" s="43"/>
      <c r="B20" s="44"/>
      <c r="C20" s="40"/>
      <c r="D20" s="40"/>
      <c r="E20" s="40"/>
      <c r="F20" s="40"/>
      <c r="G20" s="62"/>
      <c r="H20" s="45"/>
      <c r="I20" s="40"/>
      <c r="J20" s="42"/>
    </row>
    <row r="21" spans="1:14" ht="21.75" customHeight="1">
      <c r="A21" s="42"/>
      <c r="B21" s="46"/>
      <c r="C21" s="47"/>
      <c r="D21" s="42"/>
      <c r="E21" s="48"/>
      <c r="F21" s="48"/>
      <c r="G21" s="63"/>
      <c r="H21" s="49"/>
      <c r="I21" s="49"/>
      <c r="J21" s="42"/>
    </row>
    <row r="22" spans="1:14" ht="21.75" customHeight="1"/>
    <row r="23" spans="1:14" ht="21.75" customHeight="1"/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3.25" customHeight="1"/>
    <row r="60" ht="23.25" customHeight="1"/>
    <row r="61" ht="23.25" customHeight="1"/>
    <row r="62" ht="23.25" customHeight="1"/>
  </sheetData>
  <mergeCells count="12">
    <mergeCell ref="B8:C8"/>
    <mergeCell ref="H8:I8"/>
    <mergeCell ref="A13:N13"/>
    <mergeCell ref="A17:B17"/>
    <mergeCell ref="E17:G17"/>
    <mergeCell ref="L17:M17"/>
    <mergeCell ref="B5:D5"/>
    <mergeCell ref="H5:I5"/>
    <mergeCell ref="B6:D6"/>
    <mergeCell ref="H6:I6"/>
    <mergeCell ref="B7:C7"/>
    <mergeCell ref="H7:I7"/>
  </mergeCells>
  <printOptions horizontalCentered="1"/>
  <pageMargins left="0.25" right="0.25" top="1.0416666666666667" bottom="0.75" header="0.3" footer="0.3"/>
  <pageSetup paperSize="9" scale="38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01159-391D-40FD-AF86-8653520B2C18}">
  <sheetPr>
    <pageSetUpPr fitToPage="1"/>
  </sheetPr>
  <dimension ref="A1:R125"/>
  <sheetViews>
    <sheetView view="pageBreakPreview" zoomScale="68" zoomScaleNormal="115" zoomScaleSheetLayoutView="68" workbookViewId="0">
      <pane xSplit="2" ySplit="4" topLeftCell="C16" activePane="bottomRight" state="frozen"/>
      <selection pane="topRight" activeCell="C1" sqref="C1"/>
      <selection pane="bottomLeft" activeCell="A5" sqref="A5"/>
      <selection pane="bottomRight" activeCell="G21" sqref="G21"/>
    </sheetView>
  </sheetViews>
  <sheetFormatPr defaultColWidth="9.1796875" defaultRowHeight="20.25" customHeight="1"/>
  <cols>
    <col min="1" max="1" width="4.7265625" style="67" bestFit="1" customWidth="1"/>
    <col min="2" max="2" width="18.54296875" style="67" customWidth="1"/>
    <col min="3" max="3" width="49.36328125" style="67" customWidth="1"/>
    <col min="4" max="4" width="70.453125" style="67" hidden="1" customWidth="1"/>
    <col min="5" max="5" width="38.6328125" style="67" bestFit="1" customWidth="1"/>
    <col min="6" max="6" width="9.08984375" style="70" hidden="1" customWidth="1"/>
    <col min="7" max="7" width="12.81640625" style="70" bestFit="1" customWidth="1"/>
    <col min="8" max="8" width="14.54296875" style="70" customWidth="1"/>
    <col min="9" max="9" width="49" style="67" customWidth="1"/>
    <col min="10" max="10" width="9.1796875" style="71"/>
    <col min="11" max="13" width="9.1796875" style="67"/>
    <col min="14" max="14" width="17.26953125" style="67" customWidth="1"/>
    <col min="15" max="16384" width="9.1796875" style="67"/>
  </cols>
  <sheetData>
    <row r="1" spans="1:13" ht="20.25" customHeight="1">
      <c r="E1" s="99"/>
    </row>
    <row r="2" spans="1:13" ht="20.25" customHeight="1">
      <c r="E2" s="99"/>
    </row>
    <row r="3" spans="1:13" ht="20.25" customHeight="1">
      <c r="E3" s="99"/>
    </row>
    <row r="4" spans="1:13" ht="20.25" customHeight="1">
      <c r="A4" s="66" t="s">
        <v>40</v>
      </c>
      <c r="B4" s="66" t="s">
        <v>46</v>
      </c>
      <c r="C4" s="66" t="s">
        <v>41</v>
      </c>
      <c r="D4" s="66" t="s">
        <v>63</v>
      </c>
      <c r="E4" s="66" t="s">
        <v>42</v>
      </c>
      <c r="F4" s="66"/>
      <c r="G4" s="66" t="s">
        <v>116</v>
      </c>
      <c r="H4" s="66" t="s">
        <v>43</v>
      </c>
      <c r="I4" s="66" t="s">
        <v>43</v>
      </c>
      <c r="J4" s="133" t="s">
        <v>44</v>
      </c>
      <c r="K4" s="134"/>
      <c r="L4" s="134"/>
      <c r="M4" s="135"/>
    </row>
    <row r="5" spans="1:13" s="84" customFormat="1" ht="31.5" customHeight="1">
      <c r="A5" s="82">
        <f t="shared" ref="A5:A21" si="0">ROW()-4</f>
        <v>1</v>
      </c>
      <c r="B5" s="97" t="s">
        <v>70</v>
      </c>
      <c r="C5" s="103" t="s">
        <v>71</v>
      </c>
      <c r="D5" s="103" t="s">
        <v>98</v>
      </c>
      <c r="E5" s="99" t="s">
        <v>52</v>
      </c>
      <c r="F5" s="100">
        <v>543</v>
      </c>
      <c r="G5" s="100">
        <f>ROUNDUP(F5*1.1,0)+3</f>
        <v>601</v>
      </c>
      <c r="H5" s="100" t="s">
        <v>60</v>
      </c>
      <c r="I5" s="136" t="e" vm="1">
        <v>#VALUE!</v>
      </c>
      <c r="J5" s="110"/>
      <c r="K5" s="110"/>
      <c r="L5" s="110"/>
      <c r="M5" s="102"/>
    </row>
    <row r="6" spans="1:13" s="84" customFormat="1" ht="53.25" customHeight="1">
      <c r="A6" s="82">
        <f t="shared" si="0"/>
        <v>2</v>
      </c>
      <c r="B6" s="97" t="s">
        <v>72</v>
      </c>
      <c r="C6" s="103" t="s">
        <v>73</v>
      </c>
      <c r="D6" s="103" t="s">
        <v>99</v>
      </c>
      <c r="E6" s="99" t="s">
        <v>45</v>
      </c>
      <c r="F6" s="100">
        <v>518</v>
      </c>
      <c r="G6" s="100">
        <f t="shared" ref="G6:G20" si="1">ROUNDUP(F6*1.1,0)+3</f>
        <v>573</v>
      </c>
      <c r="H6" s="100" t="s">
        <v>60</v>
      </c>
      <c r="I6" s="138"/>
      <c r="J6" s="110"/>
      <c r="K6" s="110"/>
      <c r="L6" s="110"/>
      <c r="M6" s="102"/>
    </row>
    <row r="7" spans="1:13" s="84" customFormat="1" ht="39.5" customHeight="1">
      <c r="A7" s="82">
        <f t="shared" si="0"/>
        <v>3</v>
      </c>
      <c r="B7" s="97" t="s">
        <v>66</v>
      </c>
      <c r="C7" s="103" t="s">
        <v>67</v>
      </c>
      <c r="D7" s="103" t="s">
        <v>64</v>
      </c>
      <c r="E7" s="99" t="s">
        <v>105</v>
      </c>
      <c r="F7" s="100">
        <v>643</v>
      </c>
      <c r="G7" s="100">
        <f t="shared" si="1"/>
        <v>711</v>
      </c>
      <c r="H7" s="100" t="s">
        <v>57</v>
      </c>
      <c r="I7" s="139" t="e" vm="2">
        <v>#VALUE!</v>
      </c>
      <c r="J7" s="110"/>
      <c r="K7" s="110"/>
      <c r="L7" s="110"/>
      <c r="M7" s="113"/>
    </row>
    <row r="8" spans="1:13" s="84" customFormat="1" ht="31.5" customHeight="1">
      <c r="A8" s="82">
        <f t="shared" si="0"/>
        <v>4</v>
      </c>
      <c r="B8" s="97" t="s">
        <v>68</v>
      </c>
      <c r="C8" s="103" t="s">
        <v>69</v>
      </c>
      <c r="D8" s="103" t="s">
        <v>64</v>
      </c>
      <c r="E8" s="99" t="s">
        <v>52</v>
      </c>
      <c r="F8" s="100">
        <v>1575</v>
      </c>
      <c r="G8" s="100">
        <f t="shared" si="1"/>
        <v>1736</v>
      </c>
      <c r="H8" s="100" t="s">
        <v>57</v>
      </c>
      <c r="I8" s="141"/>
      <c r="J8" s="110"/>
      <c r="K8" s="110"/>
      <c r="L8" s="110"/>
      <c r="M8" s="113"/>
    </row>
    <row r="9" spans="1:13" s="84" customFormat="1" ht="31.5" customHeight="1">
      <c r="A9" s="82">
        <f t="shared" si="0"/>
        <v>5</v>
      </c>
      <c r="B9" s="97" t="s">
        <v>74</v>
      </c>
      <c r="C9" s="103" t="s">
        <v>75</v>
      </c>
      <c r="D9" s="103" t="s">
        <v>64</v>
      </c>
      <c r="E9" s="99" t="s">
        <v>52</v>
      </c>
      <c r="F9" s="100">
        <v>744</v>
      </c>
      <c r="G9" s="100">
        <f t="shared" si="1"/>
        <v>822</v>
      </c>
      <c r="H9" s="100" t="s">
        <v>57</v>
      </c>
      <c r="I9" s="141"/>
      <c r="J9" s="110"/>
      <c r="K9" s="110"/>
      <c r="L9" s="110"/>
      <c r="M9" s="102"/>
    </row>
    <row r="10" spans="1:13" s="84" customFormat="1" ht="33.75" customHeight="1">
      <c r="A10" s="82">
        <f t="shared" si="0"/>
        <v>6</v>
      </c>
      <c r="B10" s="97" t="s">
        <v>78</v>
      </c>
      <c r="C10" s="103" t="s">
        <v>79</v>
      </c>
      <c r="D10" s="103" t="s">
        <v>98</v>
      </c>
      <c r="E10" s="99" t="s">
        <v>52</v>
      </c>
      <c r="F10" s="100">
        <v>716</v>
      </c>
      <c r="G10" s="100">
        <f t="shared" si="1"/>
        <v>791</v>
      </c>
      <c r="H10" s="100" t="s">
        <v>57</v>
      </c>
      <c r="I10" s="141"/>
      <c r="J10" s="110"/>
      <c r="K10" s="110"/>
      <c r="L10" s="110"/>
      <c r="M10" s="102"/>
    </row>
    <row r="11" spans="1:13" s="84" customFormat="1" ht="36" customHeight="1">
      <c r="A11" s="82">
        <f t="shared" si="0"/>
        <v>7</v>
      </c>
      <c r="B11" s="97" t="s">
        <v>80</v>
      </c>
      <c r="C11" s="103" t="s">
        <v>81</v>
      </c>
      <c r="D11" s="111" t="s">
        <v>106</v>
      </c>
      <c r="E11" s="99" t="s">
        <v>107</v>
      </c>
      <c r="F11" s="100">
        <v>639</v>
      </c>
      <c r="G11" s="100">
        <f t="shared" si="1"/>
        <v>706</v>
      </c>
      <c r="H11" s="100" t="s">
        <v>57</v>
      </c>
      <c r="I11" s="141"/>
      <c r="J11" s="110"/>
      <c r="K11" s="110"/>
      <c r="L11" s="110"/>
      <c r="M11" s="102"/>
    </row>
    <row r="12" spans="1:13" s="84" customFormat="1" ht="42" customHeight="1">
      <c r="A12" s="82">
        <f t="shared" si="0"/>
        <v>8</v>
      </c>
      <c r="B12" s="97" t="s">
        <v>86</v>
      </c>
      <c r="C12" s="103" t="s">
        <v>87</v>
      </c>
      <c r="D12" s="103" t="s">
        <v>102</v>
      </c>
      <c r="E12" s="99" t="s">
        <v>45</v>
      </c>
      <c r="F12" s="100">
        <v>1103</v>
      </c>
      <c r="G12" s="100">
        <f t="shared" si="1"/>
        <v>1217</v>
      </c>
      <c r="H12" s="100" t="s">
        <v>57</v>
      </c>
      <c r="I12" s="141"/>
      <c r="J12" s="110"/>
      <c r="K12" s="110"/>
      <c r="L12" s="110"/>
      <c r="M12" s="110"/>
    </row>
    <row r="13" spans="1:13" s="84" customFormat="1" ht="53.25" customHeight="1">
      <c r="A13" s="82">
        <f t="shared" si="0"/>
        <v>9</v>
      </c>
      <c r="B13" s="97" t="s">
        <v>90</v>
      </c>
      <c r="C13" s="103" t="s">
        <v>91</v>
      </c>
      <c r="D13" s="103" t="s">
        <v>104</v>
      </c>
      <c r="E13" s="99" t="s">
        <v>108</v>
      </c>
      <c r="F13" s="100">
        <v>519</v>
      </c>
      <c r="G13" s="100">
        <f t="shared" si="1"/>
        <v>574</v>
      </c>
      <c r="H13" s="100" t="s">
        <v>57</v>
      </c>
      <c r="I13" s="140"/>
      <c r="J13" s="110"/>
      <c r="K13" s="110"/>
      <c r="L13" s="110"/>
      <c r="M13" s="110"/>
    </row>
    <row r="14" spans="1:13" s="84" customFormat="1" ht="39.5" customHeight="1">
      <c r="A14" s="82">
        <f t="shared" si="0"/>
        <v>10</v>
      </c>
      <c r="B14" s="97" t="s">
        <v>82</v>
      </c>
      <c r="C14" s="111" t="s">
        <v>83</v>
      </c>
      <c r="D14" s="103" t="s">
        <v>109</v>
      </c>
      <c r="E14" s="99" t="s">
        <v>110</v>
      </c>
      <c r="F14" s="100">
        <v>429</v>
      </c>
      <c r="G14" s="100">
        <f t="shared" si="1"/>
        <v>475</v>
      </c>
      <c r="H14" s="114" t="s">
        <v>115</v>
      </c>
      <c r="I14" s="139"/>
      <c r="J14" s="110"/>
      <c r="K14" s="110"/>
      <c r="L14" s="110"/>
      <c r="M14" s="102"/>
    </row>
    <row r="15" spans="1:13" s="84" customFormat="1" ht="73.5" customHeight="1">
      <c r="A15" s="82">
        <f t="shared" si="0"/>
        <v>11</v>
      </c>
      <c r="B15" s="97" t="s">
        <v>88</v>
      </c>
      <c r="C15" s="103" t="s">
        <v>89</v>
      </c>
      <c r="D15" s="103" t="s">
        <v>103</v>
      </c>
      <c r="E15" s="99" t="s">
        <v>58</v>
      </c>
      <c r="F15" s="100">
        <v>590</v>
      </c>
      <c r="G15" s="100">
        <f t="shared" si="1"/>
        <v>652</v>
      </c>
      <c r="H15" s="114" t="s">
        <v>115</v>
      </c>
      <c r="I15" s="140"/>
      <c r="J15" s="110"/>
      <c r="K15" s="110"/>
      <c r="L15" s="110"/>
      <c r="M15" s="110"/>
    </row>
    <row r="16" spans="1:13" s="84" customFormat="1" ht="31.5" customHeight="1">
      <c r="A16" s="82">
        <f t="shared" si="0"/>
        <v>12</v>
      </c>
      <c r="B16" s="97" t="s">
        <v>84</v>
      </c>
      <c r="C16" s="103" t="s">
        <v>85</v>
      </c>
      <c r="D16" s="103" t="s">
        <v>101</v>
      </c>
      <c r="E16" s="99" t="s">
        <v>58</v>
      </c>
      <c r="F16" s="100">
        <v>583</v>
      </c>
      <c r="G16" s="100">
        <f t="shared" si="1"/>
        <v>645</v>
      </c>
      <c r="H16" s="100" t="s">
        <v>54</v>
      </c>
      <c r="I16" s="101" t="s">
        <v>111</v>
      </c>
      <c r="J16" s="110"/>
      <c r="K16" s="110"/>
      <c r="L16" s="110"/>
      <c r="M16" s="110"/>
    </row>
    <row r="17" spans="1:18" s="84" customFormat="1" ht="64" customHeight="1">
      <c r="A17" s="82">
        <f t="shared" si="0"/>
        <v>13</v>
      </c>
      <c r="B17" s="97" t="s">
        <v>76</v>
      </c>
      <c r="C17" s="103" t="s">
        <v>77</v>
      </c>
      <c r="D17" s="103" t="s">
        <v>100</v>
      </c>
      <c r="E17" s="99" t="s">
        <v>58</v>
      </c>
      <c r="F17" s="100">
        <v>873</v>
      </c>
      <c r="G17" s="100">
        <f t="shared" si="1"/>
        <v>964</v>
      </c>
      <c r="H17" s="100" t="s">
        <v>55</v>
      </c>
      <c r="I17" s="101" t="e" vm="3">
        <v>#VALUE!</v>
      </c>
      <c r="J17" s="110"/>
      <c r="K17" s="110"/>
      <c r="L17" s="110"/>
      <c r="M17" s="102"/>
    </row>
    <row r="18" spans="1:18" s="84" customFormat="1" ht="31.5" customHeight="1">
      <c r="A18" s="82">
        <f t="shared" si="0"/>
        <v>14</v>
      </c>
      <c r="B18" s="97" t="s">
        <v>92</v>
      </c>
      <c r="C18" s="103" t="s">
        <v>93</v>
      </c>
      <c r="D18" s="103"/>
      <c r="E18" s="99" t="s">
        <v>58</v>
      </c>
      <c r="F18" s="100">
        <v>874</v>
      </c>
      <c r="G18" s="100">
        <f t="shared" si="1"/>
        <v>965</v>
      </c>
      <c r="H18" s="100" t="s">
        <v>56</v>
      </c>
      <c r="I18" s="136" t="e" vm="4">
        <v>#VALUE!</v>
      </c>
      <c r="J18" s="110"/>
      <c r="K18" s="110"/>
      <c r="L18" s="110"/>
      <c r="M18" s="110"/>
    </row>
    <row r="19" spans="1:18" s="84" customFormat="1" ht="33.75" customHeight="1">
      <c r="A19" s="82">
        <f t="shared" si="0"/>
        <v>15</v>
      </c>
      <c r="B19" s="97" t="s">
        <v>94</v>
      </c>
      <c r="C19" s="103" t="s">
        <v>95</v>
      </c>
      <c r="D19" s="103"/>
      <c r="E19" s="99" t="s">
        <v>58</v>
      </c>
      <c r="F19" s="100">
        <v>958</v>
      </c>
      <c r="G19" s="100">
        <f t="shared" si="1"/>
        <v>1057</v>
      </c>
      <c r="H19" s="100" t="s">
        <v>56</v>
      </c>
      <c r="I19" s="137"/>
      <c r="J19" s="110"/>
      <c r="K19" s="110"/>
      <c r="L19" s="110"/>
      <c r="M19" s="110"/>
    </row>
    <row r="20" spans="1:18" s="84" customFormat="1" ht="31.5" customHeight="1">
      <c r="A20" s="82">
        <f t="shared" si="0"/>
        <v>16</v>
      </c>
      <c r="B20" s="97" t="s">
        <v>96</v>
      </c>
      <c r="C20" s="103" t="s">
        <v>97</v>
      </c>
      <c r="D20" s="103"/>
      <c r="E20" s="99" t="s">
        <v>58</v>
      </c>
      <c r="F20" s="100">
        <v>355</v>
      </c>
      <c r="G20" s="100">
        <f t="shared" si="1"/>
        <v>394</v>
      </c>
      <c r="H20" s="100" t="s">
        <v>56</v>
      </c>
      <c r="I20" s="138"/>
      <c r="J20" s="110"/>
      <c r="K20" s="110"/>
      <c r="L20" s="110"/>
      <c r="M20" s="110"/>
    </row>
    <row r="21" spans="1:18" ht="20.25" customHeight="1">
      <c r="A21" s="82">
        <f t="shared" si="0"/>
        <v>17</v>
      </c>
      <c r="B21" s="105"/>
      <c r="C21" s="105"/>
      <c r="D21" s="105"/>
      <c r="E21" s="106"/>
      <c r="F21" s="69">
        <f>SUM(F5:F20)</f>
        <v>11662</v>
      </c>
      <c r="G21" s="69">
        <f>SUM(G5:G20)</f>
        <v>12883</v>
      </c>
      <c r="H21" s="69">
        <f>SUM(H7:H20)</f>
        <v>0</v>
      </c>
      <c r="I21" s="68"/>
      <c r="J21" s="107"/>
      <c r="K21" s="108"/>
      <c r="L21" s="108"/>
      <c r="M21" s="109"/>
    </row>
    <row r="22" spans="1:18" ht="20.25" customHeight="1">
      <c r="A22" s="104"/>
      <c r="B22" s="105"/>
      <c r="C22" s="105"/>
      <c r="D22" s="105"/>
      <c r="E22" s="105"/>
      <c r="F22" s="105"/>
      <c r="G22" s="105"/>
      <c r="H22" s="105">
        <f>SUM(E7)</f>
        <v>0</v>
      </c>
      <c r="I22" s="105"/>
      <c r="J22" s="105"/>
      <c r="K22" s="105"/>
      <c r="L22" s="105"/>
      <c r="M22" s="106"/>
    </row>
    <row r="23" spans="1:18" ht="20.25" customHeight="1">
      <c r="R23" s="98"/>
    </row>
    <row r="24" spans="1:18" ht="20.25" customHeight="1">
      <c r="R24" s="98"/>
    </row>
    <row r="25" spans="1:18" ht="20.25" customHeight="1">
      <c r="R25" s="98"/>
    </row>
    <row r="26" spans="1:18" ht="20.25" customHeight="1">
      <c r="R26" s="98"/>
    </row>
    <row r="27" spans="1:18" ht="20.25" customHeight="1">
      <c r="R27" s="98"/>
    </row>
    <row r="28" spans="1:18" ht="20.25" customHeight="1">
      <c r="R28"/>
    </row>
    <row r="29" spans="1:18" ht="20.25" customHeight="1">
      <c r="R29"/>
    </row>
    <row r="30" spans="1:18" ht="20.25" customHeight="1">
      <c r="R30"/>
    </row>
    <row r="31" spans="1:18" ht="20.25" customHeight="1">
      <c r="R31"/>
    </row>
    <row r="32" spans="1:18" ht="20.25" customHeight="1">
      <c r="R32"/>
    </row>
    <row r="33" spans="18:18" ht="20.25" customHeight="1">
      <c r="R33"/>
    </row>
    <row r="34" spans="18:18" ht="20.25" customHeight="1">
      <c r="R34"/>
    </row>
    <row r="35" spans="18:18" ht="20.25" customHeight="1">
      <c r="R35"/>
    </row>
    <row r="36" spans="18:18" ht="20.25" customHeight="1">
      <c r="R36"/>
    </row>
    <row r="56" spans="5:5" ht="20.25" customHeight="1">
      <c r="E56"/>
    </row>
    <row r="57" spans="5:5" ht="20.25" customHeight="1">
      <c r="E57"/>
    </row>
    <row r="58" spans="5:5" ht="20.25" customHeight="1">
      <c r="E58"/>
    </row>
    <row r="59" spans="5:5" ht="20.25" customHeight="1">
      <c r="E59"/>
    </row>
    <row r="60" spans="5:5" ht="20.25" customHeight="1">
      <c r="E60"/>
    </row>
    <row r="61" spans="5:5" ht="20.25" customHeight="1">
      <c r="E61"/>
    </row>
    <row r="62" spans="5:5" ht="20.25" customHeight="1">
      <c r="E62"/>
    </row>
    <row r="63" spans="5:5" ht="20.25" customHeight="1">
      <c r="E63"/>
    </row>
    <row r="64" spans="5:5" ht="20.25" customHeight="1">
      <c r="E64"/>
    </row>
    <row r="65" spans="5:5" ht="20.25" customHeight="1">
      <c r="E65"/>
    </row>
    <row r="66" spans="5:5" ht="20.25" customHeight="1">
      <c r="E66"/>
    </row>
    <row r="67" spans="5:5" ht="20.25" customHeight="1">
      <c r="E67"/>
    </row>
    <row r="68" spans="5:5" ht="20.25" customHeight="1">
      <c r="E68"/>
    </row>
    <row r="69" spans="5:5" ht="20.25" customHeight="1">
      <c r="E69"/>
    </row>
    <row r="70" spans="5:5" ht="20.25" customHeight="1">
      <c r="E70"/>
    </row>
    <row r="71" spans="5:5" ht="20.25" customHeight="1">
      <c r="E71"/>
    </row>
    <row r="72" spans="5:5" ht="20.25" customHeight="1">
      <c r="E72"/>
    </row>
    <row r="73" spans="5:5" ht="20.25" customHeight="1">
      <c r="E73"/>
    </row>
    <row r="74" spans="5:5" ht="20.25" customHeight="1">
      <c r="E74"/>
    </row>
    <row r="75" spans="5:5" ht="20.25" customHeight="1">
      <c r="E75"/>
    </row>
    <row r="76" spans="5:5" ht="20.25" customHeight="1">
      <c r="E76"/>
    </row>
    <row r="77" spans="5:5" ht="20.25" customHeight="1">
      <c r="E77"/>
    </row>
    <row r="78" spans="5:5" ht="20.25" customHeight="1">
      <c r="E78"/>
    </row>
    <row r="79" spans="5:5" ht="20.25" customHeight="1">
      <c r="E79"/>
    </row>
    <row r="80" spans="5:5" ht="20.25" customHeight="1">
      <c r="E80"/>
    </row>
    <row r="81" spans="5:5" ht="20.25" customHeight="1">
      <c r="E81"/>
    </row>
    <row r="82" spans="5:5" ht="20.25" customHeight="1">
      <c r="E82"/>
    </row>
    <row r="83" spans="5:5" ht="20.25" customHeight="1">
      <c r="E83"/>
    </row>
    <row r="84" spans="5:5" ht="20.25" customHeight="1">
      <c r="E84"/>
    </row>
    <row r="85" spans="5:5" ht="20.25" customHeight="1">
      <c r="E85"/>
    </row>
    <row r="86" spans="5:5" ht="20.25" customHeight="1">
      <c r="E86"/>
    </row>
    <row r="87" spans="5:5" ht="20.25" customHeight="1">
      <c r="E87"/>
    </row>
    <row r="88" spans="5:5" ht="20.25" customHeight="1">
      <c r="E88"/>
    </row>
    <row r="89" spans="5:5" ht="20.25" customHeight="1">
      <c r="E89"/>
    </row>
    <row r="90" spans="5:5" ht="20.25" customHeight="1">
      <c r="E90"/>
    </row>
    <row r="91" spans="5:5" ht="20.25" customHeight="1">
      <c r="E91"/>
    </row>
    <row r="92" spans="5:5" ht="20.25" customHeight="1">
      <c r="E92"/>
    </row>
    <row r="93" spans="5:5" ht="20.25" customHeight="1">
      <c r="E93"/>
    </row>
    <row r="94" spans="5:5" ht="20.25" customHeight="1">
      <c r="E94"/>
    </row>
    <row r="95" spans="5:5" ht="20.25" customHeight="1">
      <c r="E95"/>
    </row>
    <row r="96" spans="5:5" ht="20.25" customHeight="1">
      <c r="E96"/>
    </row>
    <row r="97" spans="5:5" ht="20.25" customHeight="1">
      <c r="E97"/>
    </row>
    <row r="98" spans="5:5" ht="20.25" customHeight="1">
      <c r="E98"/>
    </row>
    <row r="99" spans="5:5" ht="20.25" customHeight="1">
      <c r="E99"/>
    </row>
    <row r="100" spans="5:5" ht="20.25" customHeight="1">
      <c r="E100"/>
    </row>
    <row r="101" spans="5:5" ht="20.25" customHeight="1">
      <c r="E101"/>
    </row>
    <row r="102" spans="5:5" ht="20.25" customHeight="1">
      <c r="E102"/>
    </row>
    <row r="103" spans="5:5" ht="20.25" customHeight="1">
      <c r="E103"/>
    </row>
    <row r="104" spans="5:5" ht="20.25" customHeight="1">
      <c r="E104"/>
    </row>
    <row r="105" spans="5:5" ht="20.25" customHeight="1">
      <c r="E105"/>
    </row>
    <row r="106" spans="5:5" ht="20.25" customHeight="1">
      <c r="E106"/>
    </row>
    <row r="107" spans="5:5" ht="20.25" customHeight="1">
      <c r="E107"/>
    </row>
    <row r="108" spans="5:5" ht="20.25" customHeight="1">
      <c r="E108"/>
    </row>
    <row r="109" spans="5:5" ht="20.25" customHeight="1">
      <c r="E109"/>
    </row>
    <row r="110" spans="5:5" ht="20.25" customHeight="1">
      <c r="E110"/>
    </row>
    <row r="111" spans="5:5" ht="20.25" customHeight="1">
      <c r="E111"/>
    </row>
    <row r="112" spans="5:5" ht="20.25" customHeight="1">
      <c r="E112"/>
    </row>
    <row r="113" spans="5:5" ht="20.25" customHeight="1">
      <c r="E113"/>
    </row>
    <row r="114" spans="5:5" ht="20.25" customHeight="1">
      <c r="E114"/>
    </row>
    <row r="115" spans="5:5" ht="20.25" customHeight="1">
      <c r="E115"/>
    </row>
    <row r="116" spans="5:5" ht="20.25" customHeight="1">
      <c r="E116"/>
    </row>
    <row r="117" spans="5:5" ht="20.25" customHeight="1">
      <c r="E117"/>
    </row>
    <row r="118" spans="5:5" ht="20.25" customHeight="1">
      <c r="E118"/>
    </row>
    <row r="119" spans="5:5" ht="20.25" customHeight="1">
      <c r="E119"/>
    </row>
    <row r="120" spans="5:5" ht="20.25" customHeight="1">
      <c r="E120"/>
    </row>
    <row r="121" spans="5:5" ht="20.25" customHeight="1">
      <c r="E121"/>
    </row>
    <row r="122" spans="5:5" ht="20.25" customHeight="1">
      <c r="E122"/>
    </row>
    <row r="123" spans="5:5" ht="20.25" customHeight="1">
      <c r="E123"/>
    </row>
    <row r="124" spans="5:5" ht="20.25" customHeight="1">
      <c r="E124"/>
    </row>
    <row r="125" spans="5:5" ht="20.25" customHeight="1">
      <c r="E125"/>
    </row>
  </sheetData>
  <autoFilter ref="A4:R22" xr:uid="{25A01159-391D-40FD-AF86-8653520B2C18}">
    <filterColumn colId="9" showButton="0"/>
    <filterColumn colId="10" showButton="0"/>
    <filterColumn colId="11" showButton="0"/>
  </autoFilter>
  <mergeCells count="5">
    <mergeCell ref="J4:M4"/>
    <mergeCell ref="I18:I20"/>
    <mergeCell ref="I5:I6"/>
    <mergeCell ref="I14:I15"/>
    <mergeCell ref="I7:I13"/>
  </mergeCells>
  <pageMargins left="0.25" right="0.25" top="0.75" bottom="0.75" header="0.3" footer="0.3"/>
  <pageSetup paperSize="9" scale="44" fitToHeight="0" orientation="portrait" r:id="rId1"/>
  <rowBreaks count="1" manualBreakCount="1">
    <brk id="21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5E53E-8485-4A2D-92C4-B7F34E39405A}">
  <dimension ref="F24"/>
  <sheetViews>
    <sheetView topLeftCell="A17" workbookViewId="0">
      <selection activeCell="C22" sqref="C22"/>
    </sheetView>
  </sheetViews>
  <sheetFormatPr defaultRowHeight="14.5"/>
  <sheetData>
    <row r="24" spans="6:6" ht="15.5">
      <c r="F24" s="96" t="s">
        <v>61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A252D-1CE4-4014-81AA-52029FEA7F21}">
  <dimension ref="F24"/>
  <sheetViews>
    <sheetView topLeftCell="A17" workbookViewId="0">
      <selection activeCell="G33" sqref="G33"/>
    </sheetView>
  </sheetViews>
  <sheetFormatPr defaultRowHeight="14.5"/>
  <sheetData>
    <row r="24" spans="6:6" ht="15.5">
      <c r="F24" s="96" t="s">
        <v>61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EFD3D-1215-4658-B3E1-BBFCFDCB868C}">
  <dimension ref="E10"/>
  <sheetViews>
    <sheetView workbookViewId="0">
      <selection activeCell="L17" sqref="L17"/>
    </sheetView>
  </sheetViews>
  <sheetFormatPr defaultRowHeight="14.5"/>
  <sheetData>
    <row r="10" spans="5:5">
      <c r="E10" t="s">
        <v>111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2CA65-A497-4C5A-A0F5-294EC4483EC3}">
  <dimension ref="C4:I9"/>
  <sheetViews>
    <sheetView workbookViewId="0">
      <selection activeCell="H16" sqref="H16"/>
    </sheetView>
  </sheetViews>
  <sheetFormatPr defaultRowHeight="14.5"/>
  <cols>
    <col min="3" max="3" width="15.54296875" customWidth="1"/>
  </cols>
  <sheetData>
    <row r="4" spans="3:9">
      <c r="C4" t="s">
        <v>59</v>
      </c>
    </row>
    <row r="5" spans="3:9">
      <c r="C5" t="s">
        <v>58</v>
      </c>
    </row>
    <row r="9" spans="3:9">
      <c r="I9" t="s">
        <v>62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AA570-6EDF-4344-850D-2531EC642AF8}">
  <dimension ref="I9"/>
  <sheetViews>
    <sheetView workbookViewId="0">
      <selection activeCell="K15" sqref="K15"/>
    </sheetView>
  </sheetViews>
  <sheetFormatPr defaultRowHeight="14.5"/>
  <cols>
    <col min="3" max="3" width="15.54296875" customWidth="1"/>
  </cols>
  <sheetData>
    <row r="9" spans="9:9">
      <c r="I9" t="s">
        <v>62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6F1FA-FE01-4455-84C2-841F0EF75D04}">
  <dimension ref="A1"/>
  <sheetViews>
    <sheetView workbookViewId="0">
      <selection activeCell="K17" sqref="K17"/>
    </sheetView>
  </sheetViews>
  <sheetFormatPr defaultRowHeight="14.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013577-57A1-47BB-9B09-470EA6BC23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017BA1-17FC-449A-95FF-0F76035F1C71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2149B88D-7BDD-47B5-961E-F6BD49F451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MER.QT-1.BM2</vt:lpstr>
      <vt:lpstr>DETAIL </vt:lpstr>
      <vt:lpstr>L1</vt:lpstr>
      <vt:lpstr>L2</vt:lpstr>
      <vt:lpstr>L3-DRY CLEAN ONLY</vt:lpstr>
      <vt:lpstr>L4-100% nylon-poly</vt:lpstr>
      <vt:lpstr>L5-POLARTEC</vt:lpstr>
      <vt:lpstr>L6</vt:lpstr>
      <vt:lpstr>'DETAIL '!Print_Area</vt:lpstr>
      <vt:lpstr>'MER.QT-1.BM2'!Print_Area</vt:lpstr>
      <vt:lpstr>'DETAIL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2024-07-09T03:12:57Z</cp:lastPrinted>
  <dcterms:created xsi:type="dcterms:W3CDTF">2020-11-11T02:21:38Z</dcterms:created>
  <dcterms:modified xsi:type="dcterms:W3CDTF">2025-04-22T04:05:37Z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