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2. WINTER 25/2-PRODUCTION/4-INTERNAL-PURCHASE-ORDER/4-2-TRIM-ORDER/TRIM-PO/DRAFT-PO/"/>
    </mc:Choice>
  </mc:AlternateContent>
  <xr:revisionPtr revIDLastSave="342" documentId="13_ncr:1_{067DF4B8-EB8A-430B-9DA6-0AA94E59FBD3}" xr6:coauthVersionLast="47" xr6:coauthVersionMax="47" xr10:uidLastSave="{439E37B6-DA71-4973-A365-73FCD33950B3}"/>
  <bookViews>
    <workbookView xWindow="-120" yWindow="-120" windowWidth="20730" windowHeight="11040" xr2:uid="{00000000-000D-0000-FFFF-FFFF00000000}"/>
  </bookViews>
  <sheets>
    <sheet name="MER.QT-1.BM2" sheetId="4" r:id="rId1"/>
    <sheet name="DETAIL 2" sheetId="2" state="hidden" r:id="rId2"/>
    <sheet name="DETAIL " sheetId="6" r:id="rId3"/>
    <sheet name="L1_66-34 (unisex)" sheetId="8" state="hidden" r:id="rId4"/>
    <sheet name="L2_74-26 - PRINTABLES" sheetId="9" state="hidden" r:id="rId5"/>
    <sheet name="L3_100% -printables" sheetId="11" state="hidden" r:id="rId6"/>
    <sheet name="MER.QT-1.BM2 (2)" sheetId="5" state="hidden" r:id="rId7"/>
  </sheets>
  <definedNames>
    <definedName name="_xlnm._FilterDatabase" localSheetId="2" hidden="1">'DETAIL '!$A$4:$M$45</definedName>
    <definedName name="_xlnm._FilterDatabase" localSheetId="1" hidden="1">'DETAIL 2'!$A$4:$M$12</definedName>
    <definedName name="_xlnm.Print_Area" localSheetId="2">'DETAIL '!$A$1:$M$87</definedName>
    <definedName name="_xlnm.Print_Area" localSheetId="1">'DETAIL 2'!$A$1:$M$21</definedName>
    <definedName name="_xlnm.Print_Area" localSheetId="0">'MER.QT-1.BM2'!$A$1:$O$17</definedName>
    <definedName name="_xlnm.Print_Area" localSheetId="6">'MER.QT-1.BM2 (2)'!$A$1:$O$17</definedName>
    <definedName name="_xlnm.Print_Titles" localSheetId="2">'DETAIL '!$4:$4</definedName>
    <definedName name="_xlnm.Print_Titles" localSheetId="1">'DETAIL 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4" l="1"/>
  <c r="I15" i="4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H69" i="6" l="1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F45" i="6" l="1"/>
  <c r="G23" i="6"/>
  <c r="H23" i="6" s="1"/>
  <c r="G24" i="6"/>
  <c r="H24" i="6" s="1"/>
  <c r="G25" i="6"/>
  <c r="H25" i="6" s="1"/>
  <c r="G26" i="6"/>
  <c r="H26" i="6" s="1"/>
  <c r="G27" i="6"/>
  <c r="H27" i="6" s="1"/>
  <c r="G28" i="6"/>
  <c r="H28" i="6" s="1"/>
  <c r="G29" i="6"/>
  <c r="H29" i="6" s="1"/>
  <c r="G30" i="6"/>
  <c r="H30" i="6" s="1"/>
  <c r="G31" i="6"/>
  <c r="H31" i="6" s="1"/>
  <c r="G32" i="6"/>
  <c r="H32" i="6" s="1"/>
  <c r="G33" i="6"/>
  <c r="H33" i="6" s="1"/>
  <c r="G34" i="6"/>
  <c r="H34" i="6" s="1"/>
  <c r="G35" i="6"/>
  <c r="H35" i="6" s="1"/>
  <c r="G36" i="6"/>
  <c r="H36" i="6" s="1"/>
  <c r="G37" i="6"/>
  <c r="H37" i="6" s="1"/>
  <c r="G38" i="6"/>
  <c r="H38" i="6" s="1"/>
  <c r="G39" i="6"/>
  <c r="H39" i="6" s="1"/>
  <c r="G40" i="6"/>
  <c r="H40" i="6" s="1"/>
  <c r="G41" i="6"/>
  <c r="H41" i="6" s="1"/>
  <c r="G42" i="6"/>
  <c r="H42" i="6" s="1"/>
  <c r="G43" i="6"/>
  <c r="H43" i="6" s="1"/>
  <c r="G44" i="6"/>
  <c r="H44" i="6" s="1"/>
  <c r="G19" i="6"/>
  <c r="H19" i="6" s="1"/>
  <c r="G20" i="6"/>
  <c r="H20" i="6" s="1"/>
  <c r="G21" i="6"/>
  <c r="H21" i="6" s="1"/>
  <c r="G22" i="6"/>
  <c r="H22" i="6" s="1"/>
  <c r="A44" i="6"/>
  <c r="A34" i="6"/>
  <c r="A35" i="6"/>
  <c r="A36" i="6"/>
  <c r="A37" i="6"/>
  <c r="A38" i="6"/>
  <c r="A39" i="6"/>
  <c r="A40" i="6"/>
  <c r="A41" i="6"/>
  <c r="A42" i="6"/>
  <c r="A43" i="6"/>
  <c r="G6" i="6" l="1"/>
  <c r="H6" i="6" s="1"/>
  <c r="A6" i="6"/>
  <c r="A23" i="6"/>
  <c r="A24" i="6"/>
  <c r="A25" i="6"/>
  <c r="A26" i="6"/>
  <c r="A27" i="6"/>
  <c r="A28" i="6"/>
  <c r="A29" i="6"/>
  <c r="A30" i="6"/>
  <c r="A31" i="6"/>
  <c r="A32" i="6"/>
  <c r="A33" i="6"/>
  <c r="F87" i="6"/>
  <c r="A86" i="6"/>
  <c r="A85" i="6"/>
  <c r="A84" i="6"/>
  <c r="A83" i="6"/>
  <c r="A82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49" i="6"/>
  <c r="A48" i="6"/>
  <c r="H47" i="6"/>
  <c r="H87" i="6" s="1"/>
  <c r="A47" i="6"/>
  <c r="A22" i="6"/>
  <c r="A21" i="6"/>
  <c r="A20" i="6"/>
  <c r="A19" i="6"/>
  <c r="G18" i="6"/>
  <c r="H18" i="6" s="1"/>
  <c r="A18" i="6"/>
  <c r="G17" i="6"/>
  <c r="H17" i="6" s="1"/>
  <c r="A17" i="6"/>
  <c r="G16" i="6"/>
  <c r="H16" i="6" s="1"/>
  <c r="A16" i="6"/>
  <c r="G15" i="6"/>
  <c r="H15" i="6" s="1"/>
  <c r="A15" i="6"/>
  <c r="G14" i="6"/>
  <c r="H14" i="6" s="1"/>
  <c r="A14" i="6"/>
  <c r="G13" i="6"/>
  <c r="H13" i="6" s="1"/>
  <c r="A13" i="6"/>
  <c r="G12" i="6"/>
  <c r="H12" i="6" s="1"/>
  <c r="A12" i="6"/>
  <c r="G11" i="6"/>
  <c r="H11" i="6" s="1"/>
  <c r="A11" i="6"/>
  <c r="G10" i="6"/>
  <c r="H10" i="6" s="1"/>
  <c r="A10" i="6"/>
  <c r="G9" i="6"/>
  <c r="H9" i="6" s="1"/>
  <c r="A9" i="6"/>
  <c r="G8" i="6"/>
  <c r="H8" i="6" s="1"/>
  <c r="A8" i="6"/>
  <c r="G7" i="6"/>
  <c r="H7" i="6" s="1"/>
  <c r="A7" i="6"/>
  <c r="G5" i="6"/>
  <c r="A5" i="6"/>
  <c r="H8" i="5"/>
  <c r="H7" i="5"/>
  <c r="F21" i="2"/>
  <c r="G20" i="2"/>
  <c r="H20" i="2" s="1"/>
  <c r="A20" i="2"/>
  <c r="G19" i="2"/>
  <c r="H19" i="2" s="1"/>
  <c r="A19" i="2"/>
  <c r="G18" i="2"/>
  <c r="H18" i="2" s="1"/>
  <c r="A18" i="2"/>
  <c r="G17" i="2"/>
  <c r="H17" i="2" s="1"/>
  <c r="A17" i="2"/>
  <c r="G16" i="2"/>
  <c r="H16" i="2" s="1"/>
  <c r="A16" i="2"/>
  <c r="G15" i="2"/>
  <c r="H15" i="2" s="1"/>
  <c r="A15" i="2"/>
  <c r="G14" i="2"/>
  <c r="H14" i="2" s="1"/>
  <c r="A14" i="2"/>
  <c r="G45" i="6" l="1"/>
  <c r="G87" i="6"/>
  <c r="H5" i="6"/>
  <c r="H45" i="6" s="1"/>
  <c r="G21" i="2"/>
  <c r="A5" i="2"/>
  <c r="A6" i="2"/>
  <c r="A7" i="2"/>
  <c r="A8" i="2"/>
  <c r="A9" i="2"/>
  <c r="A10" i="2"/>
  <c r="G5" i="2"/>
  <c r="H5" i="2" s="1"/>
  <c r="G6" i="2"/>
  <c r="H6" i="2" s="1"/>
  <c r="G7" i="2"/>
  <c r="H7" i="2" s="1"/>
  <c r="G8" i="2"/>
  <c r="H8" i="2" s="1"/>
  <c r="G9" i="2"/>
  <c r="H9" i="2" s="1"/>
  <c r="G10" i="2"/>
  <c r="H10" i="2" s="1"/>
  <c r="G11" i="2"/>
  <c r="H21" i="2" l="1"/>
  <c r="I12" i="5" l="1"/>
  <c r="K12" i="5" s="1"/>
  <c r="M12" i="5" s="1"/>
  <c r="H11" i="2"/>
  <c r="A11" i="2" l="1"/>
  <c r="H7" i="4" l="1"/>
  <c r="H8" i="4"/>
  <c r="K12" i="4"/>
  <c r="M12" i="4" s="1"/>
  <c r="F12" i="2" l="1"/>
  <c r="H12" i="2" l="1"/>
  <c r="G12" i="2"/>
  <c r="K11" i="4" l="1"/>
  <c r="K15" i="4" s="1"/>
  <c r="K11" i="5"/>
  <c r="I15" i="5"/>
  <c r="M11" i="4" l="1"/>
  <c r="M15" i="4" s="1"/>
  <c r="M11" i="5"/>
  <c r="M15" i="5" s="1"/>
  <c r="K15" i="5"/>
</calcChain>
</file>

<file path=xl/sharedStrings.xml><?xml version="1.0" encoding="utf-8"?>
<sst xmlns="http://schemas.openxmlformats.org/spreadsheetml/2006/main" count="520" uniqueCount="181">
  <si>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</si>
  <si>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</si>
  <si>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</si>
  <si>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</si>
  <si>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</si>
  <si>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</si>
  <si>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</si>
  <si>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</si>
  <si>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</si>
  <si>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</si>
  <si>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</si>
  <si>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</si>
  <si>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</si>
  <si>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</si>
  <si>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</si>
  <si>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</si>
  <si>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</si>
  <si>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</si>
  <si>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</si>
  <si>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</si>
  <si>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</si>
  <si>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</si>
  <si>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</si>
  <si>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</si>
  <si>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</si>
  <si>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</si>
  <si>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</si>
  <si>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</si>
  <si>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</si>
  <si>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</si>
  <si>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</si>
  <si>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</si>
  <si>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</si>
  <si>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</si>
  <si>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</si>
  <si>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</si>
  <si>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</si>
  <si>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</si>
  <si>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</si>
  <si>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</si>
  <si>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</si>
  <si>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</si>
  <si>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</si>
  <si>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</si>
  <si>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</si>
  <si>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</si>
  <si>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</si>
  <si>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</si>
  <si>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100% COTTON</t>
  </si>
  <si>
    <t>TOTAL</t>
  </si>
  <si>
    <t>UA STYLE NO.</t>
  </si>
  <si>
    <t>ITEM</t>
  </si>
  <si>
    <t>THANH QUÝ</t>
  </si>
  <si>
    <t>CARE LABEL</t>
  </si>
  <si>
    <t>VERSION TIẾNG ANH</t>
  </si>
  <si>
    <t>ALL STYLES</t>
  </si>
  <si>
    <t>VERSION TIẾNG HÀN - SẼ GỬI LAYOUT SAU</t>
  </si>
  <si>
    <t>SH TRIMS</t>
  </si>
  <si>
    <t>P19-4112</t>
  </si>
  <si>
    <t>P19  AW24  G2609</t>
  </si>
  <si>
    <t xml:space="preserve">PALACE </t>
  </si>
  <si>
    <t>AW24 - AUTUNM</t>
  </si>
  <si>
    <t>P27TSC16</t>
  </si>
  <si>
    <t>P27JKC15</t>
  </si>
  <si>
    <t>P27TSC36</t>
  </si>
  <si>
    <t>P27JGC39</t>
  </si>
  <si>
    <t>P27HDC07</t>
  </si>
  <si>
    <t>P27JKC17</t>
  </si>
  <si>
    <t>P27TSC29</t>
  </si>
  <si>
    <t>P PASEBALL JERSEY</t>
  </si>
  <si>
    <t>PALENCIA TRACK JACKET</t>
  </si>
  <si>
    <t>MESHY STRIPE JERSEY</t>
  </si>
  <si>
    <t>MESH POCKET SHELL CARGO</t>
  </si>
  <si>
    <t>NOTHING COMPARES ZIP HOOD</t>
  </si>
  <si>
    <t>EASY JACKET</t>
  </si>
  <si>
    <t>PALAMAT JERSEY</t>
  </si>
  <si>
    <t>CUT&amp;SEW</t>
  </si>
  <si>
    <t>74% COTTON 26% POLYESTER</t>
  </si>
  <si>
    <t>100% POLYESTER</t>
  </si>
  <si>
    <t>TBC</t>
  </si>
  <si>
    <t>AW25 - WINTER</t>
  </si>
  <si>
    <t>P19 AW25 G2790</t>
  </si>
  <si>
    <t>09 TRI-FERG T-SHIRT</t>
  </si>
  <si>
    <t>C0007-SST919</t>
  </si>
  <si>
    <t>CHERUB P-3 T-SHIRT</t>
  </si>
  <si>
    <t>C0007-SST954</t>
  </si>
  <si>
    <t>PEASE AND LOVE T-SHIRT</t>
  </si>
  <si>
    <t>C0007-SST947</t>
  </si>
  <si>
    <t>REAR VIEW HOOD</t>
  </si>
  <si>
    <t>C0007-HOD310</t>
  </si>
  <si>
    <t>REAR VIEW T-SHIRT</t>
  </si>
  <si>
    <t>C0007-SST940</t>
  </si>
  <si>
    <t>SCHEME T-SHIRT</t>
  </si>
  <si>
    <t>C0007-SST968</t>
  </si>
  <si>
    <t>SHUT UP T-SHIRT</t>
  </si>
  <si>
    <t>C0007-SST975</t>
  </si>
  <si>
    <t>TOP UP T-SHIRT</t>
  </si>
  <si>
    <t>C0007-SST961</t>
  </si>
  <si>
    <t>TRI-BONE LONGSLEEVE</t>
  </si>
  <si>
    <t>C0007-LST154</t>
  </si>
  <si>
    <t>TRI-FERG HOOD</t>
  </si>
  <si>
    <t>C0007-HOD304</t>
  </si>
  <si>
    <t>TRI-FREAKY T-SHIRT</t>
  </si>
  <si>
    <t>C0007-SST982</t>
  </si>
  <si>
    <t>TRI-PEEK T-SHIRT</t>
  </si>
  <si>
    <t>C0007-SST926</t>
  </si>
  <si>
    <t>ZEN DIAGRAM T-SHIRT</t>
  </si>
  <si>
    <t>C0007-SST933</t>
  </si>
  <si>
    <t>UNISEX HOOD</t>
  </si>
  <si>
    <t>C0007-HOD284</t>
  </si>
  <si>
    <t>UNISEX JOGGER</t>
  </si>
  <si>
    <t>C0007-JOG084</t>
  </si>
  <si>
    <t>VERSION TIẾNG HÀN</t>
  </si>
  <si>
    <t>66% COTTON 34% POLYESTER</t>
  </si>
  <si>
    <t>THAM KHẢO NỘI DUNG, ĐỔI STYLE NAME NHƯ FILE DETAIL</t>
  </si>
  <si>
    <t>C0007-CRW140</t>
  </si>
  <si>
    <t>C0007-CRW143</t>
  </si>
  <si>
    <t>C0007-CRW151</t>
  </si>
  <si>
    <t>C0007-CRW154</t>
  </si>
  <si>
    <t>C0007-CRW157</t>
  </si>
  <si>
    <t>C0007-HOD281</t>
  </si>
  <si>
    <t>C0007-HOD289</t>
  </si>
  <si>
    <t>C0007-HOD293</t>
  </si>
  <si>
    <t>C0007-HOD296</t>
  </si>
  <si>
    <t>C0007-JKT084</t>
  </si>
  <si>
    <t>C0007-JKT087</t>
  </si>
  <si>
    <t>C0007-JOG082</t>
  </si>
  <si>
    <t>C0007-JOG089</t>
  </si>
  <si>
    <t>C0007-JOG094</t>
  </si>
  <si>
    <t>C0007-LSH006</t>
  </si>
  <si>
    <t>C0007-LST132</t>
  </si>
  <si>
    <t>C0007-LST135</t>
  </si>
  <si>
    <t>C0007-LST138</t>
  </si>
  <si>
    <t>C0007-LST140</t>
  </si>
  <si>
    <t>C0007-LST142</t>
  </si>
  <si>
    <t>C0007-LST146</t>
  </si>
  <si>
    <t>C0007-SST902</t>
  </si>
  <si>
    <t>C0007-SST908</t>
  </si>
  <si>
    <t>C0007-SST911</t>
  </si>
  <si>
    <t>C0007-SST915</t>
  </si>
  <si>
    <t>PHANTASY WARM UP CREW</t>
  </si>
  <si>
    <t>SHOP LOCATOR CREW</t>
  </si>
  <si>
    <t>FAST LOGO 1/4 ZIP</t>
  </si>
  <si>
    <t>CREST SWEAT</t>
  </si>
  <si>
    <t>MORE THAN A FEELING CREW</t>
  </si>
  <si>
    <t>REVERSE HOOD</t>
  </si>
  <si>
    <t>TRIPLE STITCH VERITAS ZIP HOOD</t>
  </si>
  <si>
    <t>SKYLINE HOOD</t>
  </si>
  <si>
    <t>SUSANOO ZIP HOOD</t>
  </si>
  <si>
    <t>PHANTASY SHELL JACKET</t>
  </si>
  <si>
    <t>POLARTEC® JACKET</t>
  </si>
  <si>
    <t>PHANTASY SHELL JOGGER</t>
  </si>
  <si>
    <t>CREST JOGGER</t>
  </si>
  <si>
    <t>POLARTEC® JOGGER</t>
  </si>
  <si>
    <t>THERMAL INSULATED SHIRT</t>
  </si>
  <si>
    <t>NO BITIN' HOCKEY JERSEY</t>
  </si>
  <si>
    <t>TRAIL RUNNER 2.0 LONG SLEEVE</t>
  </si>
  <si>
    <t>REAR VIEW RAGLAN LONGSLEEVE</t>
  </si>
  <si>
    <t>LENTICULAR LONGSLEEVE</t>
  </si>
  <si>
    <t>SURPRISINGLY LONGSLEEVE</t>
  </si>
  <si>
    <t>SCRUM RUGBY</t>
  </si>
  <si>
    <t>PHANTASY JERSEY</t>
  </si>
  <si>
    <t>SHOP LOCATOR POCKET T-SHIRT</t>
  </si>
  <si>
    <t>VERITAS MESH JERSEY</t>
  </si>
  <si>
    <t>MORE THAN A FEELING T-SHIRT</t>
  </si>
  <si>
    <t>CUT&amp;SEW_W7</t>
  </si>
  <si>
    <t>CUT&amp;SEW_W1</t>
  </si>
  <si>
    <t>CUT&amp;SEW_W2</t>
  </si>
  <si>
    <t>CUT&amp;SEW_W5</t>
  </si>
  <si>
    <t>UNISEX_W1</t>
  </si>
  <si>
    <t>PRINTABLES_W1</t>
  </si>
  <si>
    <t>PRINTABLES_W3</t>
  </si>
  <si>
    <t>PRINTABLES_W4</t>
  </si>
  <si>
    <t>CUT&amp;SEW_W3</t>
  </si>
  <si>
    <t>CUT&amp;SEW_W6</t>
  </si>
  <si>
    <t>CUT&amp;SEW_W4</t>
  </si>
  <si>
    <t>PRINTABLES_W6</t>
  </si>
  <si>
    <t>PRINTABLES_W5</t>
  </si>
  <si>
    <t>94% POLYESTER 6% SPANDEX</t>
  </si>
  <si>
    <t>89% POLYESTER 11% SPANDEX</t>
  </si>
  <si>
    <t>Không có chữ Do not iron 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</si>
</sst>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7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0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41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9" fillId="4" borderId="1" xfId="7" quotePrefix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67" fontId="31" fillId="0" borderId="1" xfId="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1" fillId="0" borderId="1" xfId="1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2" fillId="0" borderId="17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2" fillId="0" borderId="17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FF73C7B8-66C8-4189-BCDC-C392E87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875" y="4079875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1625" y="7477125"/>
          <a:ext cx="1082301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</xdr:colOff>
      <xdr:row>16</xdr:row>
      <xdr:rowOff>314325</xdr:rowOff>
    </xdr:from>
    <xdr:ext cx="2015099" cy="2581276"/>
    <xdr:pic>
      <xdr:nvPicPr>
        <xdr:cNvPr id="6" name="Picture 5" descr="A label with text and symbols&#10;&#10;Description automatically generated">
          <a:extLst>
            <a:ext uri="{FF2B5EF4-FFF2-40B4-BE49-F238E27FC236}">
              <a16:creationId xmlns:a16="http://schemas.microsoft.com/office/drawing/2014/main" id="{EE9FF647-5FA2-4BBC-9803-F432AD1A8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6975" y="23460075"/>
          <a:ext cx="2015099" cy="258127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133351</xdr:colOff>
      <xdr:row>65</xdr:row>
      <xdr:rowOff>295274</xdr:rowOff>
    </xdr:from>
    <xdr:ext cx="1338442" cy="1714501"/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6337EEAB-4378-4479-ADE0-B140A69A2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7701" y="30632399"/>
          <a:ext cx="1338442" cy="171450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4</xdr:col>
      <xdr:colOff>161668</xdr:colOff>
      <xdr:row>29</xdr:row>
      <xdr:rowOff>65976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0D9C1-0F20-4151-B099-7AD7197BB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2057143" cy="5590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266438</xdr:colOff>
      <xdr:row>30</xdr:row>
      <xdr:rowOff>37405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2A1F69-4E80-4E4A-908A-FF952EDAA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095238" cy="5561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66675</xdr:rowOff>
    </xdr:from>
    <xdr:to>
      <xdr:col>4</xdr:col>
      <xdr:colOff>218817</xdr:colOff>
      <xdr:row>29</xdr:row>
      <xdr:rowOff>142175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04729B-F82A-4A74-A169-CC56618FB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6675"/>
          <a:ext cx="2066667" cy="56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5CDDF03A-D8D6-4A8F-867B-B4AB8BF0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2575" y="4067175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71F308F9-54AF-4BC7-A4F9-D240D0A31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4325" y="7470775"/>
          <a:ext cx="1082301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tabSelected="1" view="pageBreakPreview" topLeftCell="A12" zoomScale="60" zoomScaleNormal="40" zoomScalePageLayoutView="55" workbookViewId="0">
      <selection activeCell="Q12" sqref="Q12"/>
    </sheetView>
  </sheetViews>
  <sheetFormatPr defaultColWidth="9.140625" defaultRowHeight="17.25"/>
  <cols>
    <col min="1" max="1" width="13.140625" style="1" customWidth="1"/>
    <col min="2" max="2" width="12.42578125" style="1" customWidth="1"/>
    <col min="3" max="3" width="16.28515625" style="1" customWidth="1"/>
    <col min="4" max="4" width="18.5703125" style="1" customWidth="1"/>
    <col min="5" max="5" width="25.28515625" style="1" customWidth="1"/>
    <col min="6" max="6" width="14.5703125" style="1" customWidth="1"/>
    <col min="7" max="7" width="17.42578125" style="64" customWidth="1"/>
    <col min="8" max="8" width="9.85546875" style="1" customWidth="1"/>
    <col min="9" max="9" width="15" style="1" customWidth="1"/>
    <col min="10" max="10" width="11.5703125" style="1" customWidth="1"/>
    <col min="11" max="11" width="14.42578125" style="1" customWidth="1"/>
    <col min="12" max="12" width="30.5703125" style="1" customWidth="1"/>
    <col min="13" max="13" width="30.7109375" style="1" customWidth="1"/>
    <col min="14" max="14" width="26.7109375" style="1" customWidth="1"/>
    <col min="15" max="15" width="0" style="1" hidden="1" customWidth="1"/>
    <col min="16" max="16384" width="9.140625" style="1"/>
  </cols>
  <sheetData>
    <row r="1" spans="1:18" ht="24.9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9.9499999999999993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12" t="s">
        <v>57</v>
      </c>
      <c r="C5" s="112"/>
      <c r="D5" s="112"/>
      <c r="E5" s="15"/>
      <c r="F5" s="52" t="s">
        <v>8</v>
      </c>
      <c r="G5" s="58"/>
      <c r="H5" s="113" t="s">
        <v>60</v>
      </c>
      <c r="I5" s="114"/>
      <c r="J5" s="16"/>
      <c r="K5" s="16"/>
      <c r="L5" s="17"/>
      <c r="M5" s="18" t="s">
        <v>9</v>
      </c>
      <c r="N5" s="53">
        <v>45706</v>
      </c>
    </row>
    <row r="6" spans="1:18" ht="21.75" customHeight="1">
      <c r="A6" s="19" t="s">
        <v>10</v>
      </c>
      <c r="B6" s="115"/>
      <c r="C6" s="115"/>
      <c r="D6" s="115"/>
      <c r="E6" s="15"/>
      <c r="F6" s="52" t="s">
        <v>11</v>
      </c>
      <c r="G6" s="58"/>
      <c r="H6" s="116" t="s">
        <v>80</v>
      </c>
      <c r="I6" s="117"/>
      <c r="J6" s="16"/>
      <c r="K6" s="16"/>
      <c r="L6" s="17"/>
      <c r="M6" s="18" t="s">
        <v>12</v>
      </c>
      <c r="N6" s="54"/>
    </row>
    <row r="7" spans="1:18" ht="23.25" customHeight="1">
      <c r="A7" s="19" t="s">
        <v>13</v>
      </c>
      <c r="B7" s="118"/>
      <c r="C7" s="118"/>
      <c r="D7" s="5"/>
      <c r="E7" s="15"/>
      <c r="F7" s="52" t="s">
        <v>14</v>
      </c>
      <c r="G7" s="58"/>
      <c r="H7" s="119">
        <f>N5+20</f>
        <v>45726</v>
      </c>
      <c r="I7" s="120"/>
      <c r="J7" s="16"/>
      <c r="K7" s="16"/>
      <c r="L7" s="17"/>
      <c r="M7" s="18" t="s">
        <v>15</v>
      </c>
      <c r="N7" s="82" t="s">
        <v>81</v>
      </c>
    </row>
    <row r="8" spans="1:18" ht="21.75" customHeight="1">
      <c r="A8" s="20" t="s">
        <v>16</v>
      </c>
      <c r="B8" s="103"/>
      <c r="C8" s="103"/>
      <c r="D8" s="11"/>
      <c r="E8" s="15"/>
      <c r="F8" s="52" t="s">
        <v>17</v>
      </c>
      <c r="G8" s="58"/>
      <c r="H8" s="104">
        <f>N5+30</f>
        <v>45736</v>
      </c>
      <c r="I8" s="105"/>
      <c r="J8" s="21"/>
      <c r="K8" s="21"/>
      <c r="L8" s="17"/>
      <c r="M8" s="18" t="s">
        <v>18</v>
      </c>
      <c r="N8" s="55" t="s">
        <v>52</v>
      </c>
    </row>
    <row r="9" spans="1:18" ht="5.4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2" t="s">
        <v>55</v>
      </c>
      <c r="B11" s="73"/>
      <c r="C11" s="73" t="s">
        <v>53</v>
      </c>
      <c r="D11" s="73"/>
      <c r="E11" s="72" t="s">
        <v>38</v>
      </c>
      <c r="F11" s="74"/>
      <c r="G11" s="75" t="s">
        <v>37</v>
      </c>
      <c r="H11" s="76" t="s">
        <v>36</v>
      </c>
      <c r="I11" s="77">
        <v>54144</v>
      </c>
      <c r="J11" s="78">
        <v>0</v>
      </c>
      <c r="K11" s="79">
        <f>I11-J11</f>
        <v>54144</v>
      </c>
      <c r="L11" s="80"/>
      <c r="M11" s="81">
        <f>L11*K11</f>
        <v>0</v>
      </c>
      <c r="N11" s="84" t="s">
        <v>54</v>
      </c>
      <c r="R11" s="98"/>
    </row>
    <row r="12" spans="1:18" ht="246.75" customHeight="1">
      <c r="A12" s="72" t="s">
        <v>55</v>
      </c>
      <c r="B12" s="73"/>
      <c r="C12" s="73" t="s">
        <v>53</v>
      </c>
      <c r="D12" s="65"/>
      <c r="E12" s="72" t="s">
        <v>38</v>
      </c>
      <c r="F12" s="74"/>
      <c r="G12" s="75" t="s">
        <v>37</v>
      </c>
      <c r="H12" s="76" t="s">
        <v>36</v>
      </c>
      <c r="I12" s="77">
        <v>54144</v>
      </c>
      <c r="J12" s="78">
        <v>0</v>
      </c>
      <c r="K12" s="79">
        <f>I12-J12</f>
        <v>54144</v>
      </c>
      <c r="L12" s="80"/>
      <c r="M12" s="81">
        <f>L12*K12</f>
        <v>0</v>
      </c>
      <c r="N12" s="84" t="s">
        <v>56</v>
      </c>
      <c r="Q12" s="98">
        <f>I11-630</f>
        <v>53514</v>
      </c>
    </row>
    <row r="13" spans="1:18" ht="61.5" customHeight="1">
      <c r="A13" s="106" t="s">
        <v>39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8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7" customFormat="1" ht="54" customHeight="1">
      <c r="A15" s="89"/>
      <c r="B15" s="89"/>
      <c r="C15" s="89"/>
      <c r="D15" s="89"/>
      <c r="E15" s="89"/>
      <c r="F15" s="89"/>
      <c r="G15" s="90"/>
      <c r="H15" s="91" t="s">
        <v>32</v>
      </c>
      <c r="I15" s="92">
        <f>SUM(I11:I14)</f>
        <v>108288</v>
      </c>
      <c r="J15" s="93"/>
      <c r="K15" s="92">
        <f>SUM(K11:K14)</f>
        <v>108288</v>
      </c>
      <c r="L15" s="94"/>
      <c r="M15" s="95">
        <f>SUM(M11:M14)</f>
        <v>0</v>
      </c>
      <c r="N15" s="96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09" t="s">
        <v>33</v>
      </c>
      <c r="B17" s="109"/>
      <c r="C17" s="36"/>
      <c r="D17" s="37"/>
      <c r="E17" s="110" t="s">
        <v>34</v>
      </c>
      <c r="F17" s="110"/>
      <c r="G17" s="110"/>
      <c r="H17" s="38"/>
      <c r="I17" s="39"/>
      <c r="J17" s="39"/>
      <c r="K17" s="39"/>
      <c r="L17" s="111" t="s">
        <v>35</v>
      </c>
      <c r="M17" s="111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3:N13"/>
    <mergeCell ref="A17:B17"/>
    <mergeCell ref="E17:G17"/>
    <mergeCell ref="L17:M17"/>
  </mergeCells>
  <printOptions horizontalCentered="1"/>
  <pageMargins left="0.25" right="0.25" top="1.0416666666666667" bottom="0.75" header="0.3" footer="0.3"/>
  <pageSetup paperSize="9" scale="3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512A-7555-4722-ADA6-307BFB99D6F8}">
  <sheetPr>
    <pageSetUpPr fitToPage="1"/>
  </sheetPr>
  <dimension ref="A4:M21"/>
  <sheetViews>
    <sheetView view="pageBreakPreview" zoomScaleNormal="115" zoomScaleSheetLayoutView="100" workbookViewId="0">
      <selection activeCell="A21" sqref="A21:XFD27"/>
    </sheetView>
  </sheetViews>
  <sheetFormatPr defaultRowHeight="20.25" customHeight="1"/>
  <cols>
    <col min="1" max="1" width="4.7109375" style="67" bestFit="1" customWidth="1"/>
    <col min="2" max="2" width="10.7109375" style="67" customWidth="1"/>
    <col min="3" max="3" width="18" style="67" customWidth="1"/>
    <col min="4" max="4" width="36.7109375" style="67" customWidth="1"/>
    <col min="5" max="5" width="20.7109375" style="67" customWidth="1"/>
    <col min="6" max="6" width="11.28515625" style="70" customWidth="1"/>
    <col min="7" max="7" width="8.85546875" style="70" customWidth="1"/>
    <col min="8" max="8" width="14.5703125" style="70" customWidth="1"/>
    <col min="9" max="9" width="23.28515625" style="67" customWidth="1"/>
    <col min="10" max="10" width="9.140625" style="71"/>
    <col min="11" max="16384" width="9.140625" style="67"/>
  </cols>
  <sheetData>
    <row r="4" spans="1:13" ht="20.25" customHeight="1">
      <c r="A4" s="66" t="s">
        <v>40</v>
      </c>
      <c r="B4" s="66" t="s">
        <v>50</v>
      </c>
      <c r="C4" s="66" t="s">
        <v>51</v>
      </c>
      <c r="D4" s="66" t="s">
        <v>41</v>
      </c>
      <c r="E4" s="66" t="s">
        <v>42</v>
      </c>
      <c r="F4" s="66" t="s">
        <v>43</v>
      </c>
      <c r="G4" s="66" t="s">
        <v>44</v>
      </c>
      <c r="H4" s="66" t="s">
        <v>45</v>
      </c>
      <c r="I4" s="66" t="s">
        <v>46</v>
      </c>
      <c r="J4" s="127" t="s">
        <v>47</v>
      </c>
      <c r="K4" s="128"/>
      <c r="L4" s="128"/>
      <c r="M4" s="129"/>
    </row>
    <row r="5" spans="1:13" s="88" customFormat="1" ht="31.5" customHeight="1">
      <c r="A5" s="83">
        <f t="shared" ref="A5:A10" si="0">ROW()-4</f>
        <v>1</v>
      </c>
      <c r="B5" s="85" t="s">
        <v>62</v>
      </c>
      <c r="C5" s="85" t="s">
        <v>76</v>
      </c>
      <c r="D5" s="86" t="s">
        <v>69</v>
      </c>
      <c r="E5" s="87" t="s">
        <v>79</v>
      </c>
      <c r="F5" s="83">
        <v>489</v>
      </c>
      <c r="G5" s="83">
        <f t="shared" ref="G5:G10" si="1">ROUNDUP(F5*8%,0)</f>
        <v>40</v>
      </c>
      <c r="H5" s="83">
        <f t="shared" ref="H5:H10" si="2">F5+G5</f>
        <v>529</v>
      </c>
      <c r="I5" s="133"/>
      <c r="J5" s="130"/>
      <c r="K5" s="131"/>
      <c r="L5" s="131"/>
      <c r="M5" s="132"/>
    </row>
    <row r="6" spans="1:13" s="88" customFormat="1" ht="31.5" customHeight="1">
      <c r="A6" s="83">
        <f t="shared" si="0"/>
        <v>2</v>
      </c>
      <c r="B6" s="85" t="s">
        <v>63</v>
      </c>
      <c r="C6" s="85" t="s">
        <v>76</v>
      </c>
      <c r="D6" s="86" t="s">
        <v>70</v>
      </c>
      <c r="E6" s="87" t="s">
        <v>79</v>
      </c>
      <c r="F6" s="83">
        <v>487</v>
      </c>
      <c r="G6" s="83">
        <f t="shared" si="1"/>
        <v>39</v>
      </c>
      <c r="H6" s="83">
        <f t="shared" si="2"/>
        <v>526</v>
      </c>
      <c r="I6" s="133"/>
      <c r="J6" s="130"/>
      <c r="K6" s="131"/>
      <c r="L6" s="131"/>
      <c r="M6" s="132"/>
    </row>
    <row r="7" spans="1:13" s="88" customFormat="1" ht="31.5" customHeight="1">
      <c r="A7" s="83">
        <f t="shared" si="0"/>
        <v>3</v>
      </c>
      <c r="B7" s="85" t="s">
        <v>64</v>
      </c>
      <c r="C7" s="85" t="s">
        <v>76</v>
      </c>
      <c r="D7" s="86" t="s">
        <v>71</v>
      </c>
      <c r="E7" s="87" t="s">
        <v>79</v>
      </c>
      <c r="F7" s="83">
        <v>514</v>
      </c>
      <c r="G7" s="83">
        <f t="shared" si="1"/>
        <v>42</v>
      </c>
      <c r="H7" s="83">
        <f t="shared" si="2"/>
        <v>556</v>
      </c>
      <c r="I7" s="133"/>
      <c r="J7" s="130"/>
      <c r="K7" s="131"/>
      <c r="L7" s="131"/>
      <c r="M7" s="132"/>
    </row>
    <row r="8" spans="1:13" s="88" customFormat="1" ht="31.5" customHeight="1">
      <c r="A8" s="83">
        <f t="shared" si="0"/>
        <v>4</v>
      </c>
      <c r="B8" s="85" t="s">
        <v>65</v>
      </c>
      <c r="C8" s="85" t="s">
        <v>76</v>
      </c>
      <c r="D8" s="86" t="s">
        <v>72</v>
      </c>
      <c r="E8" s="87" t="s">
        <v>79</v>
      </c>
      <c r="F8" s="83">
        <v>566</v>
      </c>
      <c r="G8" s="83">
        <f t="shared" si="1"/>
        <v>46</v>
      </c>
      <c r="H8" s="83">
        <f t="shared" si="2"/>
        <v>612</v>
      </c>
      <c r="I8" s="133"/>
      <c r="J8" s="130"/>
      <c r="K8" s="131"/>
      <c r="L8" s="131"/>
      <c r="M8" s="132"/>
    </row>
    <row r="9" spans="1:13" s="88" customFormat="1" ht="31.5" customHeight="1">
      <c r="A9" s="83">
        <f t="shared" si="0"/>
        <v>5</v>
      </c>
      <c r="B9" s="85" t="s">
        <v>66</v>
      </c>
      <c r="C9" s="85" t="s">
        <v>76</v>
      </c>
      <c r="D9" s="86" t="s">
        <v>73</v>
      </c>
      <c r="E9" s="87" t="s">
        <v>79</v>
      </c>
      <c r="F9" s="83">
        <v>593</v>
      </c>
      <c r="G9" s="83">
        <f t="shared" si="1"/>
        <v>48</v>
      </c>
      <c r="H9" s="83">
        <f t="shared" si="2"/>
        <v>641</v>
      </c>
      <c r="I9" s="133"/>
      <c r="J9" s="130"/>
      <c r="K9" s="131"/>
      <c r="L9" s="131"/>
      <c r="M9" s="132"/>
    </row>
    <row r="10" spans="1:13" s="88" customFormat="1" ht="31.5" customHeight="1">
      <c r="A10" s="83">
        <f t="shared" si="0"/>
        <v>6</v>
      </c>
      <c r="B10" s="85" t="s">
        <v>67</v>
      </c>
      <c r="C10" s="85" t="s">
        <v>76</v>
      </c>
      <c r="D10" s="86" t="s">
        <v>74</v>
      </c>
      <c r="E10" s="87" t="s">
        <v>79</v>
      </c>
      <c r="F10" s="83">
        <v>265</v>
      </c>
      <c r="G10" s="83">
        <f t="shared" si="1"/>
        <v>22</v>
      </c>
      <c r="H10" s="83">
        <f t="shared" si="2"/>
        <v>287</v>
      </c>
      <c r="I10" s="133"/>
      <c r="J10" s="130"/>
      <c r="K10" s="131"/>
      <c r="L10" s="131"/>
      <c r="M10" s="132"/>
    </row>
    <row r="11" spans="1:13" s="88" customFormat="1" ht="31.5" customHeight="1">
      <c r="A11" s="83">
        <f t="shared" ref="A11" si="3">ROW()-4</f>
        <v>7</v>
      </c>
      <c r="B11" s="85" t="s">
        <v>68</v>
      </c>
      <c r="C11" s="85" t="s">
        <v>76</v>
      </c>
      <c r="D11" s="86" t="s">
        <v>75</v>
      </c>
      <c r="E11" s="87" t="s">
        <v>79</v>
      </c>
      <c r="F11" s="83">
        <v>1239</v>
      </c>
      <c r="G11" s="83">
        <f t="shared" ref="G11" si="4">ROUNDUP(F11*8%,0)</f>
        <v>100</v>
      </c>
      <c r="H11" s="83">
        <f t="shared" ref="H11" si="5">F11+G11</f>
        <v>1339</v>
      </c>
      <c r="I11" s="133"/>
      <c r="J11" s="130"/>
      <c r="K11" s="131"/>
      <c r="L11" s="131"/>
      <c r="M11" s="132"/>
    </row>
    <row r="12" spans="1:13" ht="20.25" customHeight="1">
      <c r="A12" s="121" t="s">
        <v>49</v>
      </c>
      <c r="B12" s="122"/>
      <c r="C12" s="122"/>
      <c r="D12" s="122"/>
      <c r="E12" s="123"/>
      <c r="F12" s="69">
        <f>SUM(F5:F11)</f>
        <v>4153</v>
      </c>
      <c r="G12" s="69">
        <f>SUM(G5:G11)</f>
        <v>337</v>
      </c>
      <c r="H12" s="69">
        <f>SUM(H5:H11)</f>
        <v>4490</v>
      </c>
      <c r="I12" s="68"/>
      <c r="J12" s="124"/>
      <c r="K12" s="125"/>
      <c r="L12" s="125"/>
      <c r="M12" s="126"/>
    </row>
    <row r="13" spans="1:13" ht="20.25" customHeight="1">
      <c r="A13" s="121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3"/>
    </row>
    <row r="14" spans="1:13" s="88" customFormat="1" ht="31.5" customHeight="1">
      <c r="A14" s="83">
        <f t="shared" ref="A14:A20" si="6">ROW()-4</f>
        <v>10</v>
      </c>
      <c r="B14" s="85" t="s">
        <v>62</v>
      </c>
      <c r="C14" s="85" t="s">
        <v>76</v>
      </c>
      <c r="D14" s="86" t="s">
        <v>69</v>
      </c>
      <c r="E14" s="87" t="s">
        <v>79</v>
      </c>
      <c r="F14" s="83">
        <v>489</v>
      </c>
      <c r="G14" s="83">
        <f t="shared" ref="G14:G20" si="7">ROUNDUP(F14*8%,0)</f>
        <v>40</v>
      </c>
      <c r="H14" s="83">
        <f t="shared" ref="H14:H20" si="8">F14+G14</f>
        <v>529</v>
      </c>
      <c r="I14" s="133"/>
      <c r="J14" s="130"/>
      <c r="K14" s="131"/>
      <c r="L14" s="131"/>
      <c r="M14" s="132"/>
    </row>
    <row r="15" spans="1:13" s="88" customFormat="1" ht="31.5" customHeight="1">
      <c r="A15" s="83">
        <f t="shared" si="6"/>
        <v>11</v>
      </c>
      <c r="B15" s="85" t="s">
        <v>63</v>
      </c>
      <c r="C15" s="85" t="s">
        <v>76</v>
      </c>
      <c r="D15" s="86" t="s">
        <v>70</v>
      </c>
      <c r="E15" s="87" t="s">
        <v>79</v>
      </c>
      <c r="F15" s="83">
        <v>487</v>
      </c>
      <c r="G15" s="83">
        <f t="shared" si="7"/>
        <v>39</v>
      </c>
      <c r="H15" s="83">
        <f t="shared" si="8"/>
        <v>526</v>
      </c>
      <c r="I15" s="133"/>
      <c r="J15" s="130"/>
      <c r="K15" s="131"/>
      <c r="L15" s="131"/>
      <c r="M15" s="132"/>
    </row>
    <row r="16" spans="1:13" s="88" customFormat="1" ht="31.5" customHeight="1">
      <c r="A16" s="83">
        <f t="shared" si="6"/>
        <v>12</v>
      </c>
      <c r="B16" s="85" t="s">
        <v>64</v>
      </c>
      <c r="C16" s="85" t="s">
        <v>76</v>
      </c>
      <c r="D16" s="86" t="s">
        <v>71</v>
      </c>
      <c r="E16" s="87" t="s">
        <v>79</v>
      </c>
      <c r="F16" s="83">
        <v>514</v>
      </c>
      <c r="G16" s="83">
        <f t="shared" si="7"/>
        <v>42</v>
      </c>
      <c r="H16" s="83">
        <f t="shared" si="8"/>
        <v>556</v>
      </c>
      <c r="I16" s="133"/>
      <c r="J16" s="130"/>
      <c r="K16" s="131"/>
      <c r="L16" s="131"/>
      <c r="M16" s="132"/>
    </row>
    <row r="17" spans="1:13" s="88" customFormat="1" ht="31.5" customHeight="1">
      <c r="A17" s="83">
        <f t="shared" si="6"/>
        <v>13</v>
      </c>
      <c r="B17" s="85" t="s">
        <v>65</v>
      </c>
      <c r="C17" s="85" t="s">
        <v>76</v>
      </c>
      <c r="D17" s="86" t="s">
        <v>72</v>
      </c>
      <c r="E17" s="87" t="s">
        <v>79</v>
      </c>
      <c r="F17" s="83">
        <v>566</v>
      </c>
      <c r="G17" s="83">
        <f t="shared" si="7"/>
        <v>46</v>
      </c>
      <c r="H17" s="83">
        <f t="shared" si="8"/>
        <v>612</v>
      </c>
      <c r="I17" s="133"/>
      <c r="J17" s="130"/>
      <c r="K17" s="131"/>
      <c r="L17" s="131"/>
      <c r="M17" s="132"/>
    </row>
    <row r="18" spans="1:13" s="88" customFormat="1" ht="31.5" customHeight="1">
      <c r="A18" s="83">
        <f t="shared" si="6"/>
        <v>14</v>
      </c>
      <c r="B18" s="85" t="s">
        <v>66</v>
      </c>
      <c r="C18" s="85" t="s">
        <v>76</v>
      </c>
      <c r="D18" s="86" t="s">
        <v>73</v>
      </c>
      <c r="E18" s="87" t="s">
        <v>79</v>
      </c>
      <c r="F18" s="83">
        <v>593</v>
      </c>
      <c r="G18" s="83">
        <f t="shared" si="7"/>
        <v>48</v>
      </c>
      <c r="H18" s="83">
        <f t="shared" si="8"/>
        <v>641</v>
      </c>
      <c r="I18" s="133"/>
      <c r="J18" s="130"/>
      <c r="K18" s="131"/>
      <c r="L18" s="131"/>
      <c r="M18" s="132"/>
    </row>
    <row r="19" spans="1:13" s="88" customFormat="1" ht="31.5" customHeight="1">
      <c r="A19" s="83">
        <f t="shared" si="6"/>
        <v>15</v>
      </c>
      <c r="B19" s="85" t="s">
        <v>67</v>
      </c>
      <c r="C19" s="85" t="s">
        <v>76</v>
      </c>
      <c r="D19" s="86" t="s">
        <v>74</v>
      </c>
      <c r="E19" s="87" t="s">
        <v>79</v>
      </c>
      <c r="F19" s="83">
        <v>265</v>
      </c>
      <c r="G19" s="83">
        <f t="shared" si="7"/>
        <v>22</v>
      </c>
      <c r="H19" s="83">
        <f t="shared" si="8"/>
        <v>287</v>
      </c>
      <c r="I19" s="133"/>
      <c r="J19" s="130"/>
      <c r="K19" s="131"/>
      <c r="L19" s="131"/>
      <c r="M19" s="132"/>
    </row>
    <row r="20" spans="1:13" s="88" customFormat="1" ht="31.5" customHeight="1">
      <c r="A20" s="83">
        <f t="shared" si="6"/>
        <v>16</v>
      </c>
      <c r="B20" s="85" t="s">
        <v>68</v>
      </c>
      <c r="C20" s="85" t="s">
        <v>76</v>
      </c>
      <c r="D20" s="86" t="s">
        <v>75</v>
      </c>
      <c r="E20" s="87" t="s">
        <v>79</v>
      </c>
      <c r="F20" s="83">
        <v>1239</v>
      </c>
      <c r="G20" s="83">
        <f t="shared" si="7"/>
        <v>100</v>
      </c>
      <c r="H20" s="83">
        <f t="shared" si="8"/>
        <v>1339</v>
      </c>
      <c r="I20" s="133"/>
      <c r="J20" s="130"/>
      <c r="K20" s="131"/>
      <c r="L20" s="131"/>
      <c r="M20" s="132"/>
    </row>
    <row r="21" spans="1:13" ht="20.25" customHeight="1">
      <c r="A21" s="121" t="s">
        <v>49</v>
      </c>
      <c r="B21" s="122"/>
      <c r="C21" s="122"/>
      <c r="D21" s="122"/>
      <c r="E21" s="123"/>
      <c r="F21" s="69">
        <f>SUM(F14:F20)</f>
        <v>4153</v>
      </c>
      <c r="G21" s="69">
        <f>SUM(G14:G20)</f>
        <v>337</v>
      </c>
      <c r="H21" s="69">
        <f>SUM(H14:H20)</f>
        <v>4490</v>
      </c>
      <c r="I21" s="68"/>
      <c r="J21" s="124"/>
      <c r="K21" s="125"/>
      <c r="L21" s="125"/>
      <c r="M21" s="126"/>
    </row>
  </sheetData>
  <autoFilter ref="A4:M12" xr:uid="{00000000-0009-0000-0000-000001000000}">
    <filterColumn colId="9" showButton="0"/>
    <filterColumn colId="10" showButton="0"/>
    <filterColumn colId="11" showButton="0"/>
  </autoFilter>
  <mergeCells count="10">
    <mergeCell ref="A21:E21"/>
    <mergeCell ref="J21:M21"/>
    <mergeCell ref="J4:M4"/>
    <mergeCell ref="J5:M11"/>
    <mergeCell ref="I5:I11"/>
    <mergeCell ref="I14:I20"/>
    <mergeCell ref="J14:M20"/>
    <mergeCell ref="A13:M13"/>
    <mergeCell ref="J12:M12"/>
    <mergeCell ref="A12:E12"/>
  </mergeCells>
  <pageMargins left="0.25" right="0.25" top="0.75" bottom="0.75" header="0.3" footer="0.3"/>
  <pageSetup paperSize="9" scale="53" fitToHeight="0" orientation="portrait" r:id="rId1"/>
  <rowBreaks count="1" manualBreakCount="1">
    <brk id="1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01159-391D-40FD-AF86-8653520B2C18}">
  <sheetPr>
    <pageSetUpPr fitToPage="1"/>
  </sheetPr>
  <dimension ref="A4:M87"/>
  <sheetViews>
    <sheetView view="pageBreakPreview" topLeftCell="A43" zoomScaleNormal="115" zoomScaleSheetLayoutView="100" workbookViewId="0">
      <selection activeCell="H45" sqref="H45"/>
    </sheetView>
  </sheetViews>
  <sheetFormatPr defaultRowHeight="20.25" customHeight="1"/>
  <cols>
    <col min="1" max="1" width="4.7109375" style="67" bestFit="1" customWidth="1"/>
    <col min="2" max="2" width="15.7109375" style="67" customWidth="1"/>
    <col min="3" max="3" width="18" style="67" customWidth="1"/>
    <col min="4" max="4" width="45.28515625" style="67" customWidth="1"/>
    <col min="5" max="5" width="20.7109375" style="67" customWidth="1"/>
    <col min="6" max="6" width="11.28515625" style="70" customWidth="1"/>
    <col min="7" max="7" width="8.85546875" style="70" customWidth="1"/>
    <col min="8" max="8" width="14.5703125" style="70" customWidth="1"/>
    <col min="9" max="9" width="40" style="67" customWidth="1"/>
    <col min="10" max="10" width="6" style="71" customWidth="1"/>
    <col min="11" max="13" width="6" style="67" customWidth="1"/>
    <col min="14" max="16384" width="9.140625" style="67"/>
  </cols>
  <sheetData>
    <row r="4" spans="1:13" ht="42" customHeight="1">
      <c r="A4" s="66" t="s">
        <v>40</v>
      </c>
      <c r="B4" s="66" t="s">
        <v>50</v>
      </c>
      <c r="C4" s="66" t="s">
        <v>51</v>
      </c>
      <c r="D4" s="66" t="s">
        <v>41</v>
      </c>
      <c r="E4" s="66" t="s">
        <v>42</v>
      </c>
      <c r="F4" s="66" t="s">
        <v>43</v>
      </c>
      <c r="G4" s="66" t="s">
        <v>44</v>
      </c>
      <c r="H4" s="66" t="s">
        <v>45</v>
      </c>
      <c r="I4" s="66" t="s">
        <v>46</v>
      </c>
      <c r="J4" s="138" t="s">
        <v>47</v>
      </c>
      <c r="K4" s="139"/>
      <c r="L4" s="139"/>
      <c r="M4" s="140"/>
    </row>
    <row r="5" spans="1:13" s="88" customFormat="1" ht="38.25" customHeight="1">
      <c r="A5" s="83">
        <f>ROW()-4</f>
        <v>1</v>
      </c>
      <c r="B5" s="85" t="s">
        <v>115</v>
      </c>
      <c r="C5" s="85" t="s">
        <v>165</v>
      </c>
      <c r="D5" s="86" t="s">
        <v>140</v>
      </c>
      <c r="E5" s="87" t="s">
        <v>77</v>
      </c>
      <c r="F5" s="83">
        <v>1183</v>
      </c>
      <c r="G5" s="83">
        <f>ROUNDUP(F5*8%,0)</f>
        <v>95</v>
      </c>
      <c r="H5" s="83">
        <f>F5+G5</f>
        <v>1278</v>
      </c>
      <c r="I5" s="102"/>
      <c r="J5" s="135"/>
      <c r="K5" s="136"/>
      <c r="L5" s="136"/>
      <c r="M5" s="137"/>
    </row>
    <row r="6" spans="1:13" s="88" customFormat="1" ht="38.25" customHeight="1">
      <c r="A6" s="83">
        <f t="shared" ref="A6:A44" si="0">ROW()-4</f>
        <v>2</v>
      </c>
      <c r="B6" s="85" t="s">
        <v>116</v>
      </c>
      <c r="C6" s="85" t="s">
        <v>166</v>
      </c>
      <c r="D6" s="86" t="s">
        <v>141</v>
      </c>
      <c r="E6" s="87" t="s">
        <v>113</v>
      </c>
      <c r="F6" s="83">
        <v>1334</v>
      </c>
      <c r="G6" s="83">
        <f t="shared" ref="G6" si="1">ROUNDUP(F6*8%,0)</f>
        <v>107</v>
      </c>
      <c r="H6" s="83">
        <f t="shared" ref="H6:H44" si="2">F6+G6</f>
        <v>1441</v>
      </c>
      <c r="I6" s="102"/>
      <c r="J6" s="130"/>
      <c r="K6" s="131"/>
      <c r="L6" s="131"/>
      <c r="M6" s="132"/>
    </row>
    <row r="7" spans="1:13" s="88" customFormat="1" ht="38.25" customHeight="1">
      <c r="A7" s="83">
        <f t="shared" si="0"/>
        <v>3</v>
      </c>
      <c r="B7" s="85" t="s">
        <v>117</v>
      </c>
      <c r="C7" s="85" t="s">
        <v>167</v>
      </c>
      <c r="D7" s="86" t="s">
        <v>142</v>
      </c>
      <c r="E7" s="87" t="s">
        <v>77</v>
      </c>
      <c r="F7" s="83">
        <v>748</v>
      </c>
      <c r="G7" s="83">
        <f t="shared" ref="G7:G44" si="3">ROUNDUP(F7*8%,0)</f>
        <v>60</v>
      </c>
      <c r="H7" s="83">
        <f t="shared" si="2"/>
        <v>808</v>
      </c>
      <c r="I7" s="102"/>
      <c r="J7" s="130"/>
      <c r="K7" s="131"/>
      <c r="L7" s="131"/>
      <c r="M7" s="132"/>
    </row>
    <row r="8" spans="1:13" s="88" customFormat="1" ht="38.25" customHeight="1">
      <c r="A8" s="83">
        <f t="shared" si="0"/>
        <v>4</v>
      </c>
      <c r="B8" s="85" t="s">
        <v>118</v>
      </c>
      <c r="C8" s="85" t="s">
        <v>166</v>
      </c>
      <c r="D8" s="86" t="s">
        <v>143</v>
      </c>
      <c r="E8" s="87" t="s">
        <v>77</v>
      </c>
      <c r="F8" s="83">
        <v>588</v>
      </c>
      <c r="G8" s="83">
        <f t="shared" si="3"/>
        <v>48</v>
      </c>
      <c r="H8" s="83">
        <f t="shared" si="2"/>
        <v>636</v>
      </c>
      <c r="I8" s="102"/>
      <c r="J8" s="130"/>
      <c r="K8" s="131"/>
      <c r="L8" s="131"/>
      <c r="M8" s="132"/>
    </row>
    <row r="9" spans="1:13" s="88" customFormat="1" ht="38.25" customHeight="1">
      <c r="A9" s="83">
        <f t="shared" si="0"/>
        <v>5</v>
      </c>
      <c r="B9" s="85" t="s">
        <v>119</v>
      </c>
      <c r="C9" s="85" t="s">
        <v>168</v>
      </c>
      <c r="D9" s="86" t="s">
        <v>144</v>
      </c>
      <c r="E9" s="87" t="s">
        <v>48</v>
      </c>
      <c r="F9" s="83">
        <v>731</v>
      </c>
      <c r="G9" s="83">
        <f t="shared" si="3"/>
        <v>59</v>
      </c>
      <c r="H9" s="83">
        <f t="shared" si="2"/>
        <v>790</v>
      </c>
      <c r="I9" s="102"/>
      <c r="J9" s="130"/>
      <c r="K9" s="131"/>
      <c r="L9" s="131"/>
      <c r="M9" s="132"/>
    </row>
    <row r="10" spans="1:13" s="88" customFormat="1" ht="38.25" customHeight="1">
      <c r="A10" s="83">
        <f t="shared" si="0"/>
        <v>6</v>
      </c>
      <c r="B10" s="85" t="s">
        <v>120</v>
      </c>
      <c r="C10" s="85" t="s">
        <v>165</v>
      </c>
      <c r="D10" s="86" t="s">
        <v>145</v>
      </c>
      <c r="E10" s="87" t="s">
        <v>113</v>
      </c>
      <c r="F10" s="83">
        <v>688</v>
      </c>
      <c r="G10" s="83">
        <f t="shared" si="3"/>
        <v>56</v>
      </c>
      <c r="H10" s="83">
        <f t="shared" si="2"/>
        <v>744</v>
      </c>
      <c r="I10" s="102" t="s">
        <v>180</v>
      </c>
      <c r="J10" s="130"/>
      <c r="K10" s="131"/>
      <c r="L10" s="131"/>
      <c r="M10" s="132"/>
    </row>
    <row r="11" spans="1:13" s="88" customFormat="1" ht="38.25" customHeight="1">
      <c r="A11" s="83">
        <f t="shared" si="0"/>
        <v>7</v>
      </c>
      <c r="B11" s="85" t="s">
        <v>109</v>
      </c>
      <c r="C11" s="85" t="s">
        <v>169</v>
      </c>
      <c r="D11" s="86" t="s">
        <v>108</v>
      </c>
      <c r="E11" s="87" t="s">
        <v>113</v>
      </c>
      <c r="F11" s="83">
        <v>1268</v>
      </c>
      <c r="G11" s="83">
        <f t="shared" si="3"/>
        <v>102</v>
      </c>
      <c r="H11" s="83">
        <f t="shared" si="2"/>
        <v>1370</v>
      </c>
      <c r="I11" s="102" t="s">
        <v>180</v>
      </c>
      <c r="J11" s="130"/>
      <c r="K11" s="131"/>
      <c r="L11" s="131"/>
      <c r="M11" s="132"/>
    </row>
    <row r="12" spans="1:13" s="88" customFormat="1" ht="38.25" customHeight="1">
      <c r="A12" s="83">
        <f t="shared" si="0"/>
        <v>8</v>
      </c>
      <c r="B12" s="85" t="s">
        <v>121</v>
      </c>
      <c r="C12" s="85" t="s">
        <v>166</v>
      </c>
      <c r="D12" s="86" t="s">
        <v>146</v>
      </c>
      <c r="E12" s="87" t="s">
        <v>48</v>
      </c>
      <c r="F12" s="83">
        <v>696</v>
      </c>
      <c r="G12" s="83">
        <f t="shared" si="3"/>
        <v>56</v>
      </c>
      <c r="H12" s="83">
        <f t="shared" si="2"/>
        <v>752</v>
      </c>
      <c r="I12" s="102"/>
      <c r="J12" s="130"/>
      <c r="K12" s="131"/>
      <c r="L12" s="131"/>
      <c r="M12" s="132"/>
    </row>
    <row r="13" spans="1:13" s="88" customFormat="1" ht="38.25" customHeight="1">
      <c r="A13" s="83">
        <f t="shared" si="0"/>
        <v>9</v>
      </c>
      <c r="B13" s="85" t="s">
        <v>122</v>
      </c>
      <c r="C13" s="85" t="s">
        <v>168</v>
      </c>
      <c r="D13" s="86" t="s">
        <v>147</v>
      </c>
      <c r="E13" s="87" t="s">
        <v>77</v>
      </c>
      <c r="F13" s="83">
        <v>596</v>
      </c>
      <c r="G13" s="83">
        <f t="shared" si="3"/>
        <v>48</v>
      </c>
      <c r="H13" s="83">
        <f t="shared" si="2"/>
        <v>644</v>
      </c>
      <c r="I13" s="102" t="s">
        <v>180</v>
      </c>
      <c r="J13" s="130"/>
      <c r="K13" s="131"/>
      <c r="L13" s="131"/>
      <c r="M13" s="132"/>
    </row>
    <row r="14" spans="1:13" s="88" customFormat="1" ht="38.25" customHeight="1">
      <c r="A14" s="83">
        <f t="shared" si="0"/>
        <v>10</v>
      </c>
      <c r="B14" s="85" t="s">
        <v>123</v>
      </c>
      <c r="C14" s="85" t="s">
        <v>167</v>
      </c>
      <c r="D14" s="86" t="s">
        <v>148</v>
      </c>
      <c r="E14" s="87" t="s">
        <v>48</v>
      </c>
      <c r="F14" s="83">
        <v>603</v>
      </c>
      <c r="G14" s="83">
        <f t="shared" si="3"/>
        <v>49</v>
      </c>
      <c r="H14" s="83">
        <f t="shared" si="2"/>
        <v>652</v>
      </c>
      <c r="I14" s="102"/>
      <c r="J14" s="130"/>
      <c r="K14" s="131"/>
      <c r="L14" s="131"/>
      <c r="M14" s="132"/>
    </row>
    <row r="15" spans="1:13" s="88" customFormat="1" ht="38.25" customHeight="1">
      <c r="A15" s="83">
        <f t="shared" si="0"/>
        <v>11</v>
      </c>
      <c r="B15" s="85" t="s">
        <v>101</v>
      </c>
      <c r="C15" s="85" t="s">
        <v>171</v>
      </c>
      <c r="D15" s="86" t="s">
        <v>100</v>
      </c>
      <c r="E15" s="87" t="s">
        <v>77</v>
      </c>
      <c r="F15" s="83">
        <v>1922</v>
      </c>
      <c r="G15" s="83">
        <f t="shared" si="3"/>
        <v>154</v>
      </c>
      <c r="H15" s="83">
        <f t="shared" si="2"/>
        <v>2076</v>
      </c>
      <c r="I15" s="102"/>
      <c r="J15" s="130"/>
      <c r="K15" s="131"/>
      <c r="L15" s="131"/>
      <c r="M15" s="132"/>
    </row>
    <row r="16" spans="1:13" s="88" customFormat="1" ht="38.25" customHeight="1">
      <c r="A16" s="83">
        <f t="shared" si="0"/>
        <v>12</v>
      </c>
      <c r="B16" s="85" t="s">
        <v>89</v>
      </c>
      <c r="C16" s="85" t="s">
        <v>172</v>
      </c>
      <c r="D16" s="86" t="s">
        <v>88</v>
      </c>
      <c r="E16" s="87" t="s">
        <v>77</v>
      </c>
      <c r="F16" s="83">
        <v>755</v>
      </c>
      <c r="G16" s="83">
        <f t="shared" si="3"/>
        <v>61</v>
      </c>
      <c r="H16" s="83">
        <f t="shared" si="2"/>
        <v>816</v>
      </c>
      <c r="I16" s="102"/>
      <c r="J16" s="130"/>
      <c r="K16" s="131"/>
      <c r="L16" s="131"/>
      <c r="M16" s="132"/>
    </row>
    <row r="17" spans="1:13" s="88" customFormat="1" ht="38.25" customHeight="1">
      <c r="A17" s="83">
        <f t="shared" si="0"/>
        <v>13</v>
      </c>
      <c r="B17" s="85" t="s">
        <v>124</v>
      </c>
      <c r="C17" s="85" t="s">
        <v>173</v>
      </c>
      <c r="D17" s="86" t="s">
        <v>149</v>
      </c>
      <c r="E17" s="87" t="s">
        <v>78</v>
      </c>
      <c r="F17" s="83">
        <v>1020</v>
      </c>
      <c r="G17" s="83">
        <f t="shared" si="3"/>
        <v>82</v>
      </c>
      <c r="H17" s="83">
        <f t="shared" si="2"/>
        <v>1102</v>
      </c>
      <c r="I17" s="102"/>
      <c r="J17" s="130"/>
      <c r="K17" s="131"/>
      <c r="L17" s="131"/>
      <c r="M17" s="132"/>
    </row>
    <row r="18" spans="1:13" s="88" customFormat="1" ht="38.25" customHeight="1">
      <c r="A18" s="83">
        <f t="shared" si="0"/>
        <v>14</v>
      </c>
      <c r="B18" s="85" t="s">
        <v>125</v>
      </c>
      <c r="C18" s="85" t="s">
        <v>165</v>
      </c>
      <c r="D18" s="86" t="s">
        <v>150</v>
      </c>
      <c r="E18" s="87" t="s">
        <v>78</v>
      </c>
      <c r="F18" s="83">
        <v>740</v>
      </c>
      <c r="G18" s="83">
        <f t="shared" si="3"/>
        <v>60</v>
      </c>
      <c r="H18" s="83">
        <f t="shared" si="2"/>
        <v>800</v>
      </c>
      <c r="I18" s="102"/>
      <c r="J18" s="130"/>
      <c r="K18" s="131"/>
      <c r="L18" s="131"/>
      <c r="M18" s="132"/>
    </row>
    <row r="19" spans="1:13" s="88" customFormat="1" ht="38.25" customHeight="1">
      <c r="A19" s="83">
        <f t="shared" si="0"/>
        <v>15</v>
      </c>
      <c r="B19" s="85" t="s">
        <v>126</v>
      </c>
      <c r="C19" s="85" t="s">
        <v>173</v>
      </c>
      <c r="D19" s="86" t="s">
        <v>151</v>
      </c>
      <c r="E19" s="87" t="s">
        <v>78</v>
      </c>
      <c r="F19" s="83">
        <v>614</v>
      </c>
      <c r="G19" s="83">
        <f t="shared" si="3"/>
        <v>50</v>
      </c>
      <c r="H19" s="83">
        <f t="shared" si="2"/>
        <v>664</v>
      </c>
      <c r="I19" s="102"/>
      <c r="J19" s="130"/>
      <c r="K19" s="131"/>
      <c r="L19" s="131"/>
      <c r="M19" s="132"/>
    </row>
    <row r="20" spans="1:13" s="88" customFormat="1" ht="38.25" customHeight="1">
      <c r="A20" s="83">
        <f t="shared" si="0"/>
        <v>16</v>
      </c>
      <c r="B20" s="85" t="s">
        <v>111</v>
      </c>
      <c r="C20" s="85" t="s">
        <v>169</v>
      </c>
      <c r="D20" s="86" t="s">
        <v>110</v>
      </c>
      <c r="E20" s="87" t="s">
        <v>113</v>
      </c>
      <c r="F20" s="83">
        <v>842</v>
      </c>
      <c r="G20" s="83">
        <f t="shared" si="3"/>
        <v>68</v>
      </c>
      <c r="H20" s="83">
        <f t="shared" si="2"/>
        <v>910</v>
      </c>
      <c r="I20" s="102" t="s">
        <v>180</v>
      </c>
      <c r="J20" s="130"/>
      <c r="K20" s="131"/>
      <c r="L20" s="131"/>
      <c r="M20" s="132"/>
    </row>
    <row r="21" spans="1:13" s="88" customFormat="1" ht="38.25" customHeight="1">
      <c r="A21" s="83">
        <f t="shared" si="0"/>
        <v>17</v>
      </c>
      <c r="B21" s="85" t="s">
        <v>127</v>
      </c>
      <c r="C21" s="85" t="s">
        <v>166</v>
      </c>
      <c r="D21" s="86" t="s">
        <v>152</v>
      </c>
      <c r="E21" s="87" t="s">
        <v>77</v>
      </c>
      <c r="F21" s="83">
        <v>398</v>
      </c>
      <c r="G21" s="83">
        <f t="shared" si="3"/>
        <v>32</v>
      </c>
      <c r="H21" s="83">
        <f t="shared" si="2"/>
        <v>430</v>
      </c>
      <c r="I21" s="102"/>
      <c r="J21" s="130"/>
      <c r="K21" s="131"/>
      <c r="L21" s="131"/>
      <c r="M21" s="132"/>
    </row>
    <row r="22" spans="1:13" s="88" customFormat="1" ht="38.25" customHeight="1">
      <c r="A22" s="83">
        <f t="shared" si="0"/>
        <v>18</v>
      </c>
      <c r="B22" s="85" t="s">
        <v>128</v>
      </c>
      <c r="C22" s="85" t="s">
        <v>165</v>
      </c>
      <c r="D22" s="86" t="s">
        <v>153</v>
      </c>
      <c r="E22" s="87" t="s">
        <v>78</v>
      </c>
      <c r="F22" s="83">
        <v>504</v>
      </c>
      <c r="G22" s="83">
        <f t="shared" si="3"/>
        <v>41</v>
      </c>
      <c r="H22" s="83">
        <f t="shared" si="2"/>
        <v>545</v>
      </c>
      <c r="I22" s="102"/>
      <c r="J22" s="130"/>
      <c r="K22" s="131"/>
      <c r="L22" s="131"/>
      <c r="M22" s="132"/>
    </row>
    <row r="23" spans="1:13" s="88" customFormat="1" ht="38.25" customHeight="1">
      <c r="A23" s="83">
        <f t="shared" si="0"/>
        <v>19</v>
      </c>
      <c r="B23" s="85" t="s">
        <v>129</v>
      </c>
      <c r="C23" s="85" t="s">
        <v>168</v>
      </c>
      <c r="D23" s="86" t="s">
        <v>154</v>
      </c>
      <c r="E23" s="87" t="s">
        <v>179</v>
      </c>
      <c r="F23" s="83">
        <v>435</v>
      </c>
      <c r="G23" s="83">
        <f t="shared" si="3"/>
        <v>35</v>
      </c>
      <c r="H23" s="83">
        <f t="shared" si="2"/>
        <v>470</v>
      </c>
      <c r="I23" s="102" t="s">
        <v>180</v>
      </c>
      <c r="J23" s="130"/>
      <c r="K23" s="131"/>
      <c r="L23" s="131"/>
      <c r="M23" s="132"/>
    </row>
    <row r="24" spans="1:13" s="88" customFormat="1" ht="38.25" customHeight="1">
      <c r="A24" s="83">
        <f t="shared" si="0"/>
        <v>20</v>
      </c>
      <c r="B24" s="85" t="s">
        <v>130</v>
      </c>
      <c r="C24" s="85" t="s">
        <v>174</v>
      </c>
      <c r="D24" s="86" t="s">
        <v>155</v>
      </c>
      <c r="E24" s="87" t="s">
        <v>78</v>
      </c>
      <c r="F24" s="83">
        <v>774</v>
      </c>
      <c r="G24" s="83">
        <f t="shared" si="3"/>
        <v>62</v>
      </c>
      <c r="H24" s="83">
        <f t="shared" si="2"/>
        <v>836</v>
      </c>
      <c r="I24" s="102"/>
      <c r="J24" s="130"/>
      <c r="K24" s="131"/>
      <c r="L24" s="131"/>
      <c r="M24" s="132"/>
    </row>
    <row r="25" spans="1:13" s="88" customFormat="1" ht="38.25" customHeight="1">
      <c r="A25" s="83">
        <f t="shared" si="0"/>
        <v>21</v>
      </c>
      <c r="B25" s="85" t="s">
        <v>131</v>
      </c>
      <c r="C25" s="85" t="s">
        <v>168</v>
      </c>
      <c r="D25" s="86" t="s">
        <v>156</v>
      </c>
      <c r="E25" s="87" t="s">
        <v>178</v>
      </c>
      <c r="F25" s="83">
        <v>840</v>
      </c>
      <c r="G25" s="83">
        <f t="shared" si="3"/>
        <v>68</v>
      </c>
      <c r="H25" s="83">
        <f t="shared" si="2"/>
        <v>908</v>
      </c>
      <c r="I25" s="102"/>
      <c r="J25" s="130"/>
      <c r="K25" s="131"/>
      <c r="L25" s="131"/>
      <c r="M25" s="132"/>
    </row>
    <row r="26" spans="1:13" s="88" customFormat="1" ht="38.25" customHeight="1">
      <c r="A26" s="83">
        <f t="shared" si="0"/>
        <v>22</v>
      </c>
      <c r="B26" s="85" t="s">
        <v>132</v>
      </c>
      <c r="C26" s="85" t="s">
        <v>175</v>
      </c>
      <c r="D26" s="86" t="s">
        <v>157</v>
      </c>
      <c r="E26" s="87" t="s">
        <v>48</v>
      </c>
      <c r="F26" s="83">
        <v>466</v>
      </c>
      <c r="G26" s="83">
        <f t="shared" si="3"/>
        <v>38</v>
      </c>
      <c r="H26" s="83">
        <f t="shared" si="2"/>
        <v>504</v>
      </c>
      <c r="I26" s="102"/>
      <c r="J26" s="130"/>
      <c r="K26" s="131"/>
      <c r="L26" s="131"/>
      <c r="M26" s="132"/>
    </row>
    <row r="27" spans="1:13" s="88" customFormat="1" ht="38.25" customHeight="1">
      <c r="A27" s="83">
        <f t="shared" si="0"/>
        <v>23</v>
      </c>
      <c r="B27" s="85" t="s">
        <v>133</v>
      </c>
      <c r="C27" s="85" t="s">
        <v>166</v>
      </c>
      <c r="D27" s="86" t="s">
        <v>158</v>
      </c>
      <c r="E27" s="87" t="s">
        <v>48</v>
      </c>
      <c r="F27" s="83">
        <v>546</v>
      </c>
      <c r="G27" s="83">
        <f t="shared" si="3"/>
        <v>44</v>
      </c>
      <c r="H27" s="83">
        <f t="shared" si="2"/>
        <v>590</v>
      </c>
      <c r="I27" s="102" t="s">
        <v>180</v>
      </c>
      <c r="J27" s="130"/>
      <c r="K27" s="131"/>
      <c r="L27" s="131"/>
      <c r="M27" s="132"/>
    </row>
    <row r="28" spans="1:13" s="88" customFormat="1" ht="38.25" customHeight="1">
      <c r="A28" s="83">
        <f t="shared" si="0"/>
        <v>24</v>
      </c>
      <c r="B28" s="85" t="s">
        <v>134</v>
      </c>
      <c r="C28" s="85" t="s">
        <v>173</v>
      </c>
      <c r="D28" s="86" t="s">
        <v>159</v>
      </c>
      <c r="E28" s="87" t="s">
        <v>48</v>
      </c>
      <c r="F28" s="83">
        <v>581</v>
      </c>
      <c r="G28" s="83">
        <f t="shared" si="3"/>
        <v>47</v>
      </c>
      <c r="H28" s="83">
        <f t="shared" si="2"/>
        <v>628</v>
      </c>
      <c r="I28" s="102"/>
      <c r="J28" s="130"/>
      <c r="K28" s="131"/>
      <c r="L28" s="131"/>
      <c r="M28" s="132"/>
    </row>
    <row r="29" spans="1:13" s="88" customFormat="1" ht="38.25" customHeight="1">
      <c r="A29" s="83">
        <f t="shared" si="0"/>
        <v>25</v>
      </c>
      <c r="B29" s="85" t="s">
        <v>135</v>
      </c>
      <c r="C29" s="85" t="s">
        <v>167</v>
      </c>
      <c r="D29" s="86" t="s">
        <v>160</v>
      </c>
      <c r="E29" s="87" t="s">
        <v>48</v>
      </c>
      <c r="F29" s="83">
        <v>419</v>
      </c>
      <c r="G29" s="83">
        <f t="shared" si="3"/>
        <v>34</v>
      </c>
      <c r="H29" s="83">
        <f t="shared" si="2"/>
        <v>453</v>
      </c>
      <c r="I29" s="102" t="s">
        <v>180</v>
      </c>
      <c r="J29" s="130"/>
      <c r="K29" s="131"/>
      <c r="L29" s="131"/>
      <c r="M29" s="132"/>
    </row>
    <row r="30" spans="1:13" s="88" customFormat="1" ht="38.25" customHeight="1">
      <c r="A30" s="83">
        <f t="shared" si="0"/>
        <v>26</v>
      </c>
      <c r="B30" s="85" t="s">
        <v>99</v>
      </c>
      <c r="C30" s="85" t="s">
        <v>170</v>
      </c>
      <c r="D30" s="86" t="s">
        <v>98</v>
      </c>
      <c r="E30" s="87" t="s">
        <v>48</v>
      </c>
      <c r="F30" s="83">
        <v>2774</v>
      </c>
      <c r="G30" s="83">
        <f t="shared" si="3"/>
        <v>222</v>
      </c>
      <c r="H30" s="83">
        <f t="shared" si="2"/>
        <v>2996</v>
      </c>
      <c r="I30" s="102"/>
      <c r="J30" s="130"/>
      <c r="K30" s="131"/>
      <c r="L30" s="131"/>
      <c r="M30" s="132"/>
    </row>
    <row r="31" spans="1:13" s="88" customFormat="1" ht="38.25" customHeight="1">
      <c r="A31" s="83">
        <f t="shared" si="0"/>
        <v>27</v>
      </c>
      <c r="B31" s="85" t="s">
        <v>136</v>
      </c>
      <c r="C31" s="85" t="s">
        <v>173</v>
      </c>
      <c r="D31" s="86" t="s">
        <v>161</v>
      </c>
      <c r="E31" s="87" t="s">
        <v>78</v>
      </c>
      <c r="F31" s="83">
        <v>1249</v>
      </c>
      <c r="G31" s="83">
        <f t="shared" si="3"/>
        <v>100</v>
      </c>
      <c r="H31" s="83">
        <f t="shared" si="2"/>
        <v>1349</v>
      </c>
      <c r="I31" s="102"/>
      <c r="J31" s="130"/>
      <c r="K31" s="131"/>
      <c r="L31" s="131"/>
      <c r="M31" s="132"/>
    </row>
    <row r="32" spans="1:13" s="88" customFormat="1" ht="38.25" customHeight="1">
      <c r="A32" s="83">
        <f t="shared" si="0"/>
        <v>28</v>
      </c>
      <c r="B32" s="85" t="s">
        <v>137</v>
      </c>
      <c r="C32" s="85" t="s">
        <v>173</v>
      </c>
      <c r="D32" s="86" t="s">
        <v>162</v>
      </c>
      <c r="E32" s="87" t="s">
        <v>48</v>
      </c>
      <c r="F32" s="83">
        <v>1488</v>
      </c>
      <c r="G32" s="83">
        <f t="shared" si="3"/>
        <v>120</v>
      </c>
      <c r="H32" s="83">
        <f t="shared" si="2"/>
        <v>1608</v>
      </c>
      <c r="I32" s="102"/>
      <c r="J32" s="130"/>
      <c r="K32" s="131"/>
      <c r="L32" s="131"/>
      <c r="M32" s="132"/>
    </row>
    <row r="33" spans="1:13" s="88" customFormat="1" ht="38.25" customHeight="1">
      <c r="A33" s="83">
        <f t="shared" si="0"/>
        <v>29</v>
      </c>
      <c r="B33" s="85" t="s">
        <v>138</v>
      </c>
      <c r="C33" s="85" t="s">
        <v>166</v>
      </c>
      <c r="D33" s="86" t="s">
        <v>163</v>
      </c>
      <c r="E33" s="87" t="s">
        <v>78</v>
      </c>
      <c r="F33" s="83">
        <v>928</v>
      </c>
      <c r="G33" s="83">
        <f t="shared" si="3"/>
        <v>75</v>
      </c>
      <c r="H33" s="83">
        <f t="shared" si="2"/>
        <v>1003</v>
      </c>
      <c r="I33" s="102"/>
      <c r="J33" s="130"/>
      <c r="K33" s="131"/>
      <c r="L33" s="131"/>
      <c r="M33" s="132"/>
    </row>
    <row r="34" spans="1:13" s="88" customFormat="1" ht="38.25" customHeight="1">
      <c r="A34" s="83">
        <f t="shared" si="0"/>
        <v>30</v>
      </c>
      <c r="B34" s="85" t="s">
        <v>139</v>
      </c>
      <c r="C34" s="85" t="s">
        <v>167</v>
      </c>
      <c r="D34" s="86" t="s">
        <v>164</v>
      </c>
      <c r="E34" s="87" t="s">
        <v>48</v>
      </c>
      <c r="F34" s="83">
        <v>796</v>
      </c>
      <c r="G34" s="83">
        <f t="shared" si="3"/>
        <v>64</v>
      </c>
      <c r="H34" s="83">
        <f t="shared" si="2"/>
        <v>860</v>
      </c>
      <c r="I34" s="102"/>
      <c r="J34" s="130"/>
      <c r="K34" s="131"/>
      <c r="L34" s="131"/>
      <c r="M34" s="132"/>
    </row>
    <row r="35" spans="1:13" s="88" customFormat="1" ht="38.25" customHeight="1">
      <c r="A35" s="83">
        <f t="shared" si="0"/>
        <v>31</v>
      </c>
      <c r="B35" s="85" t="s">
        <v>83</v>
      </c>
      <c r="C35" s="85" t="s">
        <v>171</v>
      </c>
      <c r="D35" s="86" t="s">
        <v>82</v>
      </c>
      <c r="E35" s="87" t="s">
        <v>48</v>
      </c>
      <c r="F35" s="83">
        <v>2434</v>
      </c>
      <c r="G35" s="83">
        <f t="shared" si="3"/>
        <v>195</v>
      </c>
      <c r="H35" s="83">
        <f t="shared" si="2"/>
        <v>2629</v>
      </c>
      <c r="I35" s="102"/>
      <c r="J35" s="130"/>
      <c r="K35" s="131"/>
      <c r="L35" s="131"/>
      <c r="M35" s="132"/>
    </row>
    <row r="36" spans="1:13" s="88" customFormat="1" ht="38.25" customHeight="1">
      <c r="A36" s="83">
        <f t="shared" si="0"/>
        <v>32</v>
      </c>
      <c r="B36" s="85" t="s">
        <v>105</v>
      </c>
      <c r="C36" s="85" t="s">
        <v>170</v>
      </c>
      <c r="D36" s="86" t="s">
        <v>104</v>
      </c>
      <c r="E36" s="87" t="s">
        <v>48</v>
      </c>
      <c r="F36" s="83">
        <v>3857</v>
      </c>
      <c r="G36" s="83">
        <f t="shared" si="3"/>
        <v>309</v>
      </c>
      <c r="H36" s="83">
        <f t="shared" si="2"/>
        <v>4166</v>
      </c>
      <c r="I36" s="102"/>
      <c r="J36" s="130"/>
      <c r="K36" s="131"/>
      <c r="L36" s="131"/>
      <c r="M36" s="132"/>
    </row>
    <row r="37" spans="1:13" s="88" customFormat="1" ht="38.25" customHeight="1">
      <c r="A37" s="83">
        <f t="shared" si="0"/>
        <v>33</v>
      </c>
      <c r="B37" s="85" t="s">
        <v>107</v>
      </c>
      <c r="C37" s="85" t="s">
        <v>170</v>
      </c>
      <c r="D37" s="86" t="s">
        <v>106</v>
      </c>
      <c r="E37" s="87" t="s">
        <v>48</v>
      </c>
      <c r="F37" s="83">
        <v>1146</v>
      </c>
      <c r="G37" s="83">
        <f t="shared" si="3"/>
        <v>92</v>
      </c>
      <c r="H37" s="83">
        <f t="shared" si="2"/>
        <v>1238</v>
      </c>
      <c r="I37" s="102"/>
      <c r="J37" s="130"/>
      <c r="K37" s="131"/>
      <c r="L37" s="131"/>
      <c r="M37" s="132"/>
    </row>
    <row r="38" spans="1:13" s="88" customFormat="1" ht="38.25" customHeight="1">
      <c r="A38" s="83">
        <f t="shared" si="0"/>
        <v>34</v>
      </c>
      <c r="B38" s="85" t="s">
        <v>91</v>
      </c>
      <c r="C38" s="85" t="s">
        <v>170</v>
      </c>
      <c r="D38" s="86" t="s">
        <v>90</v>
      </c>
      <c r="E38" s="87" t="s">
        <v>48</v>
      </c>
      <c r="F38" s="83">
        <v>2033</v>
      </c>
      <c r="G38" s="83">
        <f t="shared" si="3"/>
        <v>163</v>
      </c>
      <c r="H38" s="83">
        <f t="shared" si="2"/>
        <v>2196</v>
      </c>
      <c r="I38" s="102"/>
      <c r="J38" s="130"/>
      <c r="K38" s="131"/>
      <c r="L38" s="131"/>
      <c r="M38" s="132"/>
    </row>
    <row r="39" spans="1:13" s="88" customFormat="1" ht="38.25" customHeight="1">
      <c r="A39" s="83">
        <f t="shared" si="0"/>
        <v>35</v>
      </c>
      <c r="B39" s="85" t="s">
        <v>87</v>
      </c>
      <c r="C39" s="85" t="s">
        <v>176</v>
      </c>
      <c r="D39" s="86" t="s">
        <v>86</v>
      </c>
      <c r="E39" s="87" t="s">
        <v>48</v>
      </c>
      <c r="F39" s="83">
        <v>1274</v>
      </c>
      <c r="G39" s="83">
        <f t="shared" si="3"/>
        <v>102</v>
      </c>
      <c r="H39" s="83">
        <f t="shared" si="2"/>
        <v>1376</v>
      </c>
      <c r="I39" s="102"/>
      <c r="J39" s="130"/>
      <c r="K39" s="131"/>
      <c r="L39" s="131"/>
      <c r="M39" s="132"/>
    </row>
    <row r="40" spans="1:13" s="88" customFormat="1" ht="38.25" customHeight="1">
      <c r="A40" s="83">
        <f t="shared" si="0"/>
        <v>36</v>
      </c>
      <c r="B40" s="85" t="s">
        <v>85</v>
      </c>
      <c r="C40" s="85" t="s">
        <v>176</v>
      </c>
      <c r="D40" s="86" t="s">
        <v>84</v>
      </c>
      <c r="E40" s="87" t="s">
        <v>48</v>
      </c>
      <c r="F40" s="83">
        <v>4104</v>
      </c>
      <c r="G40" s="83">
        <f t="shared" si="3"/>
        <v>329</v>
      </c>
      <c r="H40" s="83">
        <f t="shared" si="2"/>
        <v>4433</v>
      </c>
      <c r="I40" s="102"/>
      <c r="J40" s="130"/>
      <c r="K40" s="131"/>
      <c r="L40" s="131"/>
      <c r="M40" s="132"/>
    </row>
    <row r="41" spans="1:13" s="88" customFormat="1" ht="38.25" customHeight="1">
      <c r="A41" s="83">
        <f t="shared" si="0"/>
        <v>37</v>
      </c>
      <c r="B41" s="85" t="s">
        <v>97</v>
      </c>
      <c r="C41" s="85" t="s">
        <v>171</v>
      </c>
      <c r="D41" s="86" t="s">
        <v>96</v>
      </c>
      <c r="E41" s="87" t="s">
        <v>48</v>
      </c>
      <c r="F41" s="83">
        <v>1134</v>
      </c>
      <c r="G41" s="83">
        <f t="shared" si="3"/>
        <v>91</v>
      </c>
      <c r="H41" s="83">
        <f t="shared" si="2"/>
        <v>1225</v>
      </c>
      <c r="I41" s="102"/>
      <c r="J41" s="130"/>
      <c r="K41" s="131"/>
      <c r="L41" s="131"/>
      <c r="M41" s="132"/>
    </row>
    <row r="42" spans="1:13" s="88" customFormat="1" ht="38.25" customHeight="1">
      <c r="A42" s="83">
        <f t="shared" si="0"/>
        <v>38</v>
      </c>
      <c r="B42" s="85" t="s">
        <v>93</v>
      </c>
      <c r="C42" s="85" t="s">
        <v>176</v>
      </c>
      <c r="D42" s="86" t="s">
        <v>92</v>
      </c>
      <c r="E42" s="87" t="s">
        <v>48</v>
      </c>
      <c r="F42" s="83">
        <v>1718</v>
      </c>
      <c r="G42" s="83">
        <f t="shared" si="3"/>
        <v>138</v>
      </c>
      <c r="H42" s="83">
        <f t="shared" si="2"/>
        <v>1856</v>
      </c>
      <c r="I42" s="102"/>
      <c r="J42" s="130"/>
      <c r="K42" s="131"/>
      <c r="L42" s="131"/>
      <c r="M42" s="132"/>
    </row>
    <row r="43" spans="1:13" s="88" customFormat="1" ht="38.25" customHeight="1">
      <c r="A43" s="83">
        <f t="shared" si="0"/>
        <v>39</v>
      </c>
      <c r="B43" s="85" t="s">
        <v>95</v>
      </c>
      <c r="C43" s="85" t="s">
        <v>171</v>
      </c>
      <c r="D43" s="86" t="s">
        <v>94</v>
      </c>
      <c r="E43" s="87" t="s">
        <v>48</v>
      </c>
      <c r="F43" s="83">
        <v>1938</v>
      </c>
      <c r="G43" s="83">
        <f t="shared" si="3"/>
        <v>156</v>
      </c>
      <c r="H43" s="83">
        <f t="shared" si="2"/>
        <v>2094</v>
      </c>
      <c r="I43" s="102"/>
      <c r="J43" s="130"/>
      <c r="K43" s="131"/>
      <c r="L43" s="131"/>
      <c r="M43" s="132"/>
    </row>
    <row r="44" spans="1:13" s="88" customFormat="1" ht="38.25" customHeight="1">
      <c r="A44" s="83">
        <f t="shared" si="0"/>
        <v>40</v>
      </c>
      <c r="B44" s="85" t="s">
        <v>103</v>
      </c>
      <c r="C44" s="85" t="s">
        <v>177</v>
      </c>
      <c r="D44" s="86" t="s">
        <v>102</v>
      </c>
      <c r="E44" s="87" t="s">
        <v>48</v>
      </c>
      <c r="F44" s="83">
        <v>3951</v>
      </c>
      <c r="G44" s="83">
        <f t="shared" si="3"/>
        <v>317</v>
      </c>
      <c r="H44" s="83">
        <f t="shared" si="2"/>
        <v>4268</v>
      </c>
      <c r="I44" s="102"/>
      <c r="J44" s="99"/>
      <c r="K44" s="100"/>
      <c r="L44" s="100"/>
      <c r="M44" s="101"/>
    </row>
    <row r="45" spans="1:13" ht="22.5" customHeight="1">
      <c r="A45" s="121" t="s">
        <v>49</v>
      </c>
      <c r="B45" s="122"/>
      <c r="C45" s="122"/>
      <c r="D45" s="122"/>
      <c r="E45" s="123"/>
      <c r="F45" s="69">
        <f>SUM(F5:F44)</f>
        <v>50115</v>
      </c>
      <c r="G45" s="69">
        <f>SUM(G5:G44)</f>
        <v>4029</v>
      </c>
      <c r="H45" s="69">
        <f>SUM(H5:H44)</f>
        <v>54144</v>
      </c>
      <c r="I45" s="68"/>
      <c r="J45" s="124"/>
      <c r="K45" s="125"/>
      <c r="L45" s="125"/>
      <c r="M45" s="126"/>
    </row>
    <row r="46" spans="1:13" ht="20.25" customHeight="1">
      <c r="A46" s="121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3"/>
    </row>
    <row r="47" spans="1:13" s="88" customFormat="1" ht="31.5" customHeight="1">
      <c r="A47" s="83">
        <f>ROW()-4</f>
        <v>43</v>
      </c>
      <c r="B47" s="85" t="s">
        <v>115</v>
      </c>
      <c r="C47" s="85" t="s">
        <v>165</v>
      </c>
      <c r="D47" s="86" t="s">
        <v>140</v>
      </c>
      <c r="E47" s="87" t="s">
        <v>77</v>
      </c>
      <c r="F47" s="83">
        <v>1183</v>
      </c>
      <c r="G47" s="83">
        <f>ROUNDUP(F47*8%,0)</f>
        <v>95</v>
      </c>
      <c r="H47" s="83">
        <f>F47+G47</f>
        <v>1278</v>
      </c>
      <c r="I47" s="134" t="s">
        <v>112</v>
      </c>
      <c r="J47" s="135"/>
      <c r="K47" s="136"/>
      <c r="L47" s="136"/>
      <c r="M47" s="137"/>
    </row>
    <row r="48" spans="1:13" s="88" customFormat="1" ht="31.5" customHeight="1">
      <c r="A48" s="83">
        <f t="shared" ref="A48:A86" si="4">ROW()-4</f>
        <v>44</v>
      </c>
      <c r="B48" s="85" t="s">
        <v>116</v>
      </c>
      <c r="C48" s="85" t="s">
        <v>166</v>
      </c>
      <c r="D48" s="86" t="s">
        <v>141</v>
      </c>
      <c r="E48" s="87" t="s">
        <v>113</v>
      </c>
      <c r="F48" s="83">
        <v>1334</v>
      </c>
      <c r="G48" s="83">
        <f t="shared" ref="G48:G86" si="5">ROUNDUP(F48*8%,0)</f>
        <v>107</v>
      </c>
      <c r="H48" s="83">
        <f t="shared" ref="H48:H86" si="6">F48+G48</f>
        <v>1441</v>
      </c>
      <c r="I48" s="133"/>
      <c r="J48" s="130"/>
      <c r="K48" s="131"/>
      <c r="L48" s="131"/>
      <c r="M48" s="132"/>
    </row>
    <row r="49" spans="1:13" s="88" customFormat="1" ht="31.5" customHeight="1">
      <c r="A49" s="83">
        <f t="shared" si="4"/>
        <v>45</v>
      </c>
      <c r="B49" s="85" t="s">
        <v>117</v>
      </c>
      <c r="C49" s="85" t="s">
        <v>167</v>
      </c>
      <c r="D49" s="86" t="s">
        <v>142</v>
      </c>
      <c r="E49" s="87" t="s">
        <v>77</v>
      </c>
      <c r="F49" s="83">
        <v>748</v>
      </c>
      <c r="G49" s="83">
        <f t="shared" si="5"/>
        <v>60</v>
      </c>
      <c r="H49" s="83">
        <f t="shared" si="6"/>
        <v>808</v>
      </c>
      <c r="I49" s="133"/>
      <c r="J49" s="130"/>
      <c r="K49" s="131"/>
      <c r="L49" s="131"/>
      <c r="M49" s="132"/>
    </row>
    <row r="50" spans="1:13" s="88" customFormat="1" ht="31.5" customHeight="1">
      <c r="A50" s="83"/>
      <c r="B50" s="85" t="s">
        <v>118</v>
      </c>
      <c r="C50" s="85" t="s">
        <v>166</v>
      </c>
      <c r="D50" s="86" t="s">
        <v>143</v>
      </c>
      <c r="E50" s="87" t="s">
        <v>77</v>
      </c>
      <c r="F50" s="83">
        <v>588</v>
      </c>
      <c r="G50" s="83">
        <f t="shared" si="5"/>
        <v>48</v>
      </c>
      <c r="H50" s="83">
        <f t="shared" si="6"/>
        <v>636</v>
      </c>
      <c r="I50" s="133"/>
      <c r="J50" s="130"/>
      <c r="K50" s="131"/>
      <c r="L50" s="131"/>
      <c r="M50" s="132"/>
    </row>
    <row r="51" spans="1:13" s="88" customFormat="1" ht="31.5" customHeight="1">
      <c r="A51" s="83"/>
      <c r="B51" s="85" t="s">
        <v>119</v>
      </c>
      <c r="C51" s="85" t="s">
        <v>168</v>
      </c>
      <c r="D51" s="86" t="s">
        <v>144</v>
      </c>
      <c r="E51" s="87" t="s">
        <v>48</v>
      </c>
      <c r="F51" s="83">
        <v>731</v>
      </c>
      <c r="G51" s="83">
        <f t="shared" si="5"/>
        <v>59</v>
      </c>
      <c r="H51" s="83">
        <f t="shared" si="6"/>
        <v>790</v>
      </c>
      <c r="I51" s="133"/>
      <c r="J51" s="130"/>
      <c r="K51" s="131"/>
      <c r="L51" s="131"/>
      <c r="M51" s="132"/>
    </row>
    <row r="52" spans="1:13" s="88" customFormat="1" ht="31.5" customHeight="1">
      <c r="A52" s="83"/>
      <c r="B52" s="85" t="s">
        <v>120</v>
      </c>
      <c r="C52" s="85" t="s">
        <v>165</v>
      </c>
      <c r="D52" s="86" t="s">
        <v>145</v>
      </c>
      <c r="E52" s="87" t="s">
        <v>113</v>
      </c>
      <c r="F52" s="83">
        <v>688</v>
      </c>
      <c r="G52" s="83">
        <f t="shared" si="5"/>
        <v>56</v>
      </c>
      <c r="H52" s="83">
        <f t="shared" si="6"/>
        <v>744</v>
      </c>
      <c r="I52" s="133"/>
      <c r="J52" s="130"/>
      <c r="K52" s="131"/>
      <c r="L52" s="131"/>
      <c r="M52" s="132"/>
    </row>
    <row r="53" spans="1:13" s="88" customFormat="1" ht="31.5" customHeight="1">
      <c r="A53" s="83"/>
      <c r="B53" s="85" t="s">
        <v>109</v>
      </c>
      <c r="C53" s="85" t="s">
        <v>169</v>
      </c>
      <c r="D53" s="86" t="s">
        <v>108</v>
      </c>
      <c r="E53" s="87" t="s">
        <v>113</v>
      </c>
      <c r="F53" s="83">
        <v>1268</v>
      </c>
      <c r="G53" s="83">
        <f t="shared" si="5"/>
        <v>102</v>
      </c>
      <c r="H53" s="83">
        <f t="shared" si="6"/>
        <v>1370</v>
      </c>
      <c r="I53" s="133"/>
      <c r="J53" s="130"/>
      <c r="K53" s="131"/>
      <c r="L53" s="131"/>
      <c r="M53" s="132"/>
    </row>
    <row r="54" spans="1:13" s="88" customFormat="1" ht="31.5" customHeight="1">
      <c r="A54" s="83"/>
      <c r="B54" s="85" t="s">
        <v>121</v>
      </c>
      <c r="C54" s="85" t="s">
        <v>166</v>
      </c>
      <c r="D54" s="86" t="s">
        <v>146</v>
      </c>
      <c r="E54" s="87" t="s">
        <v>48</v>
      </c>
      <c r="F54" s="83">
        <v>696</v>
      </c>
      <c r="G54" s="83">
        <f t="shared" si="5"/>
        <v>56</v>
      </c>
      <c r="H54" s="83">
        <f t="shared" si="6"/>
        <v>752</v>
      </c>
      <c r="I54" s="133"/>
      <c r="J54" s="130"/>
      <c r="K54" s="131"/>
      <c r="L54" s="131"/>
      <c r="M54" s="132"/>
    </row>
    <row r="55" spans="1:13" s="88" customFormat="1" ht="31.5" customHeight="1">
      <c r="A55" s="83"/>
      <c r="B55" s="85" t="s">
        <v>122</v>
      </c>
      <c r="C55" s="85" t="s">
        <v>168</v>
      </c>
      <c r="D55" s="86" t="s">
        <v>147</v>
      </c>
      <c r="E55" s="87" t="s">
        <v>77</v>
      </c>
      <c r="F55" s="83">
        <v>596</v>
      </c>
      <c r="G55" s="83">
        <f t="shared" si="5"/>
        <v>48</v>
      </c>
      <c r="H55" s="83">
        <f t="shared" si="6"/>
        <v>644</v>
      </c>
      <c r="I55" s="133"/>
      <c r="J55" s="130"/>
      <c r="K55" s="131"/>
      <c r="L55" s="131"/>
      <c r="M55" s="132"/>
    </row>
    <row r="56" spans="1:13" s="88" customFormat="1" ht="31.5" customHeight="1">
      <c r="A56" s="83"/>
      <c r="B56" s="85" t="s">
        <v>123</v>
      </c>
      <c r="C56" s="85" t="s">
        <v>167</v>
      </c>
      <c r="D56" s="86" t="s">
        <v>148</v>
      </c>
      <c r="E56" s="87" t="s">
        <v>48</v>
      </c>
      <c r="F56" s="83">
        <v>603</v>
      </c>
      <c r="G56" s="83">
        <f t="shared" si="5"/>
        <v>49</v>
      </c>
      <c r="H56" s="83">
        <f t="shared" si="6"/>
        <v>652</v>
      </c>
      <c r="I56" s="133"/>
      <c r="J56" s="130"/>
      <c r="K56" s="131"/>
      <c r="L56" s="131"/>
      <c r="M56" s="132"/>
    </row>
    <row r="57" spans="1:13" s="88" customFormat="1" ht="31.5" customHeight="1">
      <c r="A57" s="83">
        <f t="shared" si="4"/>
        <v>53</v>
      </c>
      <c r="B57" s="85" t="s">
        <v>101</v>
      </c>
      <c r="C57" s="85" t="s">
        <v>171</v>
      </c>
      <c r="D57" s="86" t="s">
        <v>100</v>
      </c>
      <c r="E57" s="87" t="s">
        <v>77</v>
      </c>
      <c r="F57" s="83">
        <v>1922</v>
      </c>
      <c r="G57" s="83">
        <f t="shared" si="5"/>
        <v>154</v>
      </c>
      <c r="H57" s="83">
        <f t="shared" si="6"/>
        <v>2076</v>
      </c>
      <c r="I57" s="133"/>
      <c r="J57" s="130"/>
      <c r="K57" s="131"/>
      <c r="L57" s="131"/>
      <c r="M57" s="132"/>
    </row>
    <row r="58" spans="1:13" s="88" customFormat="1" ht="31.5" customHeight="1">
      <c r="A58" s="83">
        <f t="shared" si="4"/>
        <v>54</v>
      </c>
      <c r="B58" s="85" t="s">
        <v>89</v>
      </c>
      <c r="C58" s="85" t="s">
        <v>172</v>
      </c>
      <c r="D58" s="86" t="s">
        <v>88</v>
      </c>
      <c r="E58" s="87" t="s">
        <v>77</v>
      </c>
      <c r="F58" s="83">
        <v>755</v>
      </c>
      <c r="G58" s="83">
        <f t="shared" si="5"/>
        <v>61</v>
      </c>
      <c r="H58" s="83">
        <f t="shared" si="6"/>
        <v>816</v>
      </c>
      <c r="I58" s="133"/>
      <c r="J58" s="130"/>
      <c r="K58" s="131"/>
      <c r="L58" s="131"/>
      <c r="M58" s="132"/>
    </row>
    <row r="59" spans="1:13" s="88" customFormat="1" ht="31.5" customHeight="1">
      <c r="A59" s="83">
        <f t="shared" si="4"/>
        <v>55</v>
      </c>
      <c r="B59" s="85" t="s">
        <v>124</v>
      </c>
      <c r="C59" s="85" t="s">
        <v>173</v>
      </c>
      <c r="D59" s="86" t="s">
        <v>149</v>
      </c>
      <c r="E59" s="87" t="s">
        <v>78</v>
      </c>
      <c r="F59" s="83">
        <v>1020</v>
      </c>
      <c r="G59" s="83">
        <f t="shared" si="5"/>
        <v>82</v>
      </c>
      <c r="H59" s="83">
        <f t="shared" si="6"/>
        <v>1102</v>
      </c>
      <c r="I59" s="133"/>
      <c r="J59" s="130"/>
      <c r="K59" s="131"/>
      <c r="L59" s="131"/>
      <c r="M59" s="132"/>
    </row>
    <row r="60" spans="1:13" s="88" customFormat="1" ht="31.5" customHeight="1">
      <c r="A60" s="83">
        <f t="shared" si="4"/>
        <v>56</v>
      </c>
      <c r="B60" s="85" t="s">
        <v>125</v>
      </c>
      <c r="C60" s="85" t="s">
        <v>165</v>
      </c>
      <c r="D60" s="86" t="s">
        <v>150</v>
      </c>
      <c r="E60" s="87" t="s">
        <v>78</v>
      </c>
      <c r="F60" s="83">
        <v>740</v>
      </c>
      <c r="G60" s="83">
        <f t="shared" si="5"/>
        <v>60</v>
      </c>
      <c r="H60" s="83">
        <f t="shared" si="6"/>
        <v>800</v>
      </c>
      <c r="I60" s="133"/>
      <c r="J60" s="130"/>
      <c r="K60" s="131"/>
      <c r="L60" s="131"/>
      <c r="M60" s="132"/>
    </row>
    <row r="61" spans="1:13" s="88" customFormat="1" ht="31.5" customHeight="1">
      <c r="A61" s="83">
        <f t="shared" si="4"/>
        <v>57</v>
      </c>
      <c r="B61" s="85" t="s">
        <v>126</v>
      </c>
      <c r="C61" s="85" t="s">
        <v>173</v>
      </c>
      <c r="D61" s="86" t="s">
        <v>151</v>
      </c>
      <c r="E61" s="87" t="s">
        <v>78</v>
      </c>
      <c r="F61" s="83">
        <v>614</v>
      </c>
      <c r="G61" s="83">
        <f t="shared" si="5"/>
        <v>50</v>
      </c>
      <c r="H61" s="83">
        <f t="shared" si="6"/>
        <v>664</v>
      </c>
      <c r="I61" s="133"/>
      <c r="J61" s="130"/>
      <c r="K61" s="131"/>
      <c r="L61" s="131"/>
      <c r="M61" s="132"/>
    </row>
    <row r="62" spans="1:13" s="88" customFormat="1" ht="31.5" customHeight="1">
      <c r="A62" s="83">
        <f t="shared" si="4"/>
        <v>58</v>
      </c>
      <c r="B62" s="85" t="s">
        <v>111</v>
      </c>
      <c r="C62" s="85" t="s">
        <v>169</v>
      </c>
      <c r="D62" s="86" t="s">
        <v>110</v>
      </c>
      <c r="E62" s="87" t="s">
        <v>113</v>
      </c>
      <c r="F62" s="83">
        <v>842</v>
      </c>
      <c r="G62" s="83">
        <f t="shared" si="5"/>
        <v>68</v>
      </c>
      <c r="H62" s="83">
        <f t="shared" si="6"/>
        <v>910</v>
      </c>
      <c r="I62" s="133"/>
      <c r="J62" s="130"/>
      <c r="K62" s="131"/>
      <c r="L62" s="131"/>
      <c r="M62" s="132"/>
    </row>
    <row r="63" spans="1:13" s="88" customFormat="1" ht="31.5" customHeight="1">
      <c r="A63" s="83">
        <f t="shared" si="4"/>
        <v>59</v>
      </c>
      <c r="B63" s="85" t="s">
        <v>127</v>
      </c>
      <c r="C63" s="85" t="s">
        <v>166</v>
      </c>
      <c r="D63" s="86" t="s">
        <v>152</v>
      </c>
      <c r="E63" s="87" t="s">
        <v>77</v>
      </c>
      <c r="F63" s="83">
        <v>398</v>
      </c>
      <c r="G63" s="83">
        <f t="shared" si="5"/>
        <v>32</v>
      </c>
      <c r="H63" s="83">
        <f t="shared" si="6"/>
        <v>430</v>
      </c>
      <c r="I63" s="133"/>
      <c r="J63" s="130"/>
      <c r="K63" s="131"/>
      <c r="L63" s="131"/>
      <c r="M63" s="132"/>
    </row>
    <row r="64" spans="1:13" s="88" customFormat="1" ht="31.5" customHeight="1">
      <c r="A64" s="83">
        <f t="shared" si="4"/>
        <v>60</v>
      </c>
      <c r="B64" s="85" t="s">
        <v>128</v>
      </c>
      <c r="C64" s="85" t="s">
        <v>165</v>
      </c>
      <c r="D64" s="86" t="s">
        <v>153</v>
      </c>
      <c r="E64" s="87" t="s">
        <v>78</v>
      </c>
      <c r="F64" s="83">
        <v>504</v>
      </c>
      <c r="G64" s="83">
        <f t="shared" si="5"/>
        <v>41</v>
      </c>
      <c r="H64" s="83">
        <f t="shared" si="6"/>
        <v>545</v>
      </c>
      <c r="I64" s="133"/>
      <c r="J64" s="130"/>
      <c r="K64" s="131"/>
      <c r="L64" s="131"/>
      <c r="M64" s="132"/>
    </row>
    <row r="65" spans="1:13" s="88" customFormat="1" ht="31.5" customHeight="1">
      <c r="A65" s="83">
        <f t="shared" si="4"/>
        <v>61</v>
      </c>
      <c r="B65" s="85" t="s">
        <v>129</v>
      </c>
      <c r="C65" s="85" t="s">
        <v>168</v>
      </c>
      <c r="D65" s="86" t="s">
        <v>154</v>
      </c>
      <c r="E65" s="87" t="s">
        <v>179</v>
      </c>
      <c r="F65" s="83">
        <v>435</v>
      </c>
      <c r="G65" s="83">
        <f t="shared" si="5"/>
        <v>35</v>
      </c>
      <c r="H65" s="83">
        <f t="shared" si="6"/>
        <v>470</v>
      </c>
      <c r="I65" s="133"/>
      <c r="J65" s="130"/>
      <c r="K65" s="131"/>
      <c r="L65" s="131"/>
      <c r="M65" s="132"/>
    </row>
    <row r="66" spans="1:13" s="88" customFormat="1" ht="31.5" customHeight="1">
      <c r="A66" s="83">
        <f t="shared" si="4"/>
        <v>62</v>
      </c>
      <c r="B66" s="85" t="s">
        <v>130</v>
      </c>
      <c r="C66" s="85" t="s">
        <v>174</v>
      </c>
      <c r="D66" s="86" t="s">
        <v>155</v>
      </c>
      <c r="E66" s="87" t="s">
        <v>78</v>
      </c>
      <c r="F66" s="83">
        <v>774</v>
      </c>
      <c r="G66" s="83">
        <f t="shared" si="5"/>
        <v>62</v>
      </c>
      <c r="H66" s="83">
        <f t="shared" si="6"/>
        <v>836</v>
      </c>
      <c r="I66" s="133"/>
      <c r="J66" s="130"/>
      <c r="K66" s="131"/>
      <c r="L66" s="131"/>
      <c r="M66" s="132"/>
    </row>
    <row r="67" spans="1:13" s="88" customFormat="1" ht="31.5" customHeight="1">
      <c r="A67" s="83">
        <f t="shared" si="4"/>
        <v>63</v>
      </c>
      <c r="B67" s="85" t="s">
        <v>131</v>
      </c>
      <c r="C67" s="85" t="s">
        <v>168</v>
      </c>
      <c r="D67" s="86" t="s">
        <v>156</v>
      </c>
      <c r="E67" s="87" t="s">
        <v>178</v>
      </c>
      <c r="F67" s="83">
        <v>840</v>
      </c>
      <c r="G67" s="83">
        <f t="shared" si="5"/>
        <v>68</v>
      </c>
      <c r="H67" s="83">
        <f t="shared" si="6"/>
        <v>908</v>
      </c>
      <c r="I67" s="133"/>
      <c r="J67" s="130"/>
      <c r="K67" s="131"/>
      <c r="L67" s="131"/>
      <c r="M67" s="132"/>
    </row>
    <row r="68" spans="1:13" s="88" customFormat="1" ht="31.5" customHeight="1">
      <c r="A68" s="83">
        <f t="shared" si="4"/>
        <v>64</v>
      </c>
      <c r="B68" s="85" t="s">
        <v>132</v>
      </c>
      <c r="C68" s="85" t="s">
        <v>175</v>
      </c>
      <c r="D68" s="86" t="s">
        <v>157</v>
      </c>
      <c r="E68" s="87" t="s">
        <v>48</v>
      </c>
      <c r="F68" s="83">
        <v>466</v>
      </c>
      <c r="G68" s="83">
        <f t="shared" si="5"/>
        <v>38</v>
      </c>
      <c r="H68" s="83">
        <f t="shared" si="6"/>
        <v>504</v>
      </c>
      <c r="I68" s="133"/>
      <c r="J68" s="130"/>
      <c r="K68" s="131"/>
      <c r="L68" s="131"/>
      <c r="M68" s="132"/>
    </row>
    <row r="69" spans="1:13" s="88" customFormat="1" ht="31.5" customHeight="1">
      <c r="A69" s="83">
        <f t="shared" si="4"/>
        <v>65</v>
      </c>
      <c r="B69" s="85" t="s">
        <v>133</v>
      </c>
      <c r="C69" s="85" t="s">
        <v>166</v>
      </c>
      <c r="D69" s="86" t="s">
        <v>158</v>
      </c>
      <c r="E69" s="87" t="s">
        <v>48</v>
      </c>
      <c r="F69" s="83">
        <v>546</v>
      </c>
      <c r="G69" s="83">
        <f t="shared" si="5"/>
        <v>44</v>
      </c>
      <c r="H69" s="83">
        <f t="shared" si="6"/>
        <v>590</v>
      </c>
      <c r="I69" s="133"/>
      <c r="J69" s="130"/>
      <c r="K69" s="131"/>
      <c r="L69" s="131"/>
      <c r="M69" s="132"/>
    </row>
    <row r="70" spans="1:13" s="88" customFormat="1" ht="31.5" customHeight="1">
      <c r="A70" s="83">
        <f t="shared" si="4"/>
        <v>66</v>
      </c>
      <c r="B70" s="85" t="s">
        <v>134</v>
      </c>
      <c r="C70" s="85" t="s">
        <v>173</v>
      </c>
      <c r="D70" s="86" t="s">
        <v>159</v>
      </c>
      <c r="E70" s="87" t="s">
        <v>48</v>
      </c>
      <c r="F70" s="83">
        <v>581</v>
      </c>
      <c r="G70" s="83">
        <f t="shared" si="5"/>
        <v>47</v>
      </c>
      <c r="H70" s="83">
        <f t="shared" si="6"/>
        <v>628</v>
      </c>
      <c r="I70" s="133"/>
      <c r="J70" s="130"/>
      <c r="K70" s="131"/>
      <c r="L70" s="131"/>
      <c r="M70" s="132"/>
    </row>
    <row r="71" spans="1:13" s="88" customFormat="1" ht="31.5" customHeight="1">
      <c r="A71" s="83">
        <f t="shared" si="4"/>
        <v>67</v>
      </c>
      <c r="B71" s="85" t="s">
        <v>135</v>
      </c>
      <c r="C71" s="85" t="s">
        <v>167</v>
      </c>
      <c r="D71" s="86" t="s">
        <v>160</v>
      </c>
      <c r="E71" s="87" t="s">
        <v>48</v>
      </c>
      <c r="F71" s="83">
        <v>419</v>
      </c>
      <c r="G71" s="83">
        <f t="shared" si="5"/>
        <v>34</v>
      </c>
      <c r="H71" s="83">
        <f t="shared" si="6"/>
        <v>453</v>
      </c>
      <c r="I71" s="133"/>
      <c r="J71" s="130"/>
      <c r="K71" s="131"/>
      <c r="L71" s="131"/>
      <c r="M71" s="132"/>
    </row>
    <row r="72" spans="1:13" s="88" customFormat="1" ht="31.5" customHeight="1">
      <c r="A72" s="83">
        <f t="shared" si="4"/>
        <v>68</v>
      </c>
      <c r="B72" s="85" t="s">
        <v>99</v>
      </c>
      <c r="C72" s="85" t="s">
        <v>170</v>
      </c>
      <c r="D72" s="86" t="s">
        <v>98</v>
      </c>
      <c r="E72" s="87" t="s">
        <v>48</v>
      </c>
      <c r="F72" s="83">
        <v>2774</v>
      </c>
      <c r="G72" s="83">
        <f t="shared" si="5"/>
        <v>222</v>
      </c>
      <c r="H72" s="83">
        <f t="shared" si="6"/>
        <v>2996</v>
      </c>
      <c r="I72" s="133"/>
      <c r="J72" s="130"/>
      <c r="K72" s="131"/>
      <c r="L72" s="131"/>
      <c r="M72" s="132"/>
    </row>
    <row r="73" spans="1:13" s="88" customFormat="1" ht="31.5" customHeight="1">
      <c r="A73" s="83">
        <f t="shared" si="4"/>
        <v>69</v>
      </c>
      <c r="B73" s="85" t="s">
        <v>136</v>
      </c>
      <c r="C73" s="85" t="s">
        <v>173</v>
      </c>
      <c r="D73" s="86" t="s">
        <v>161</v>
      </c>
      <c r="E73" s="87" t="s">
        <v>78</v>
      </c>
      <c r="F73" s="83">
        <v>1249</v>
      </c>
      <c r="G73" s="83">
        <f t="shared" si="5"/>
        <v>100</v>
      </c>
      <c r="H73" s="83">
        <f t="shared" si="6"/>
        <v>1349</v>
      </c>
      <c r="I73" s="133"/>
      <c r="J73" s="130"/>
      <c r="K73" s="131"/>
      <c r="L73" s="131"/>
      <c r="M73" s="132"/>
    </row>
    <row r="74" spans="1:13" s="88" customFormat="1" ht="31.5" customHeight="1">
      <c r="A74" s="83"/>
      <c r="B74" s="85" t="s">
        <v>137</v>
      </c>
      <c r="C74" s="85" t="s">
        <v>173</v>
      </c>
      <c r="D74" s="86" t="s">
        <v>162</v>
      </c>
      <c r="E74" s="87" t="s">
        <v>48</v>
      </c>
      <c r="F74" s="83">
        <v>1488</v>
      </c>
      <c r="G74" s="83">
        <f t="shared" si="5"/>
        <v>120</v>
      </c>
      <c r="H74" s="83">
        <f t="shared" si="6"/>
        <v>1608</v>
      </c>
      <c r="I74" s="133"/>
      <c r="J74" s="130"/>
      <c r="K74" s="131"/>
      <c r="L74" s="131"/>
      <c r="M74" s="132"/>
    </row>
    <row r="75" spans="1:13" s="88" customFormat="1" ht="31.5" customHeight="1">
      <c r="A75" s="83"/>
      <c r="B75" s="85" t="s">
        <v>138</v>
      </c>
      <c r="C75" s="85" t="s">
        <v>166</v>
      </c>
      <c r="D75" s="86" t="s">
        <v>163</v>
      </c>
      <c r="E75" s="87" t="s">
        <v>78</v>
      </c>
      <c r="F75" s="83">
        <v>928</v>
      </c>
      <c r="G75" s="83">
        <f t="shared" si="5"/>
        <v>75</v>
      </c>
      <c r="H75" s="83">
        <f t="shared" si="6"/>
        <v>1003</v>
      </c>
      <c r="I75" s="133"/>
      <c r="J75" s="130"/>
      <c r="K75" s="131"/>
      <c r="L75" s="131"/>
      <c r="M75" s="132"/>
    </row>
    <row r="76" spans="1:13" s="88" customFormat="1" ht="31.5" customHeight="1">
      <c r="A76" s="83"/>
      <c r="B76" s="85" t="s">
        <v>139</v>
      </c>
      <c r="C76" s="85" t="s">
        <v>167</v>
      </c>
      <c r="D76" s="86" t="s">
        <v>164</v>
      </c>
      <c r="E76" s="87" t="s">
        <v>48</v>
      </c>
      <c r="F76" s="83">
        <v>796</v>
      </c>
      <c r="G76" s="83">
        <f t="shared" si="5"/>
        <v>64</v>
      </c>
      <c r="H76" s="83">
        <f t="shared" si="6"/>
        <v>860</v>
      </c>
      <c r="I76" s="133"/>
      <c r="J76" s="130"/>
      <c r="K76" s="131"/>
      <c r="L76" s="131"/>
      <c r="M76" s="132"/>
    </row>
    <row r="77" spans="1:13" s="88" customFormat="1" ht="31.5" customHeight="1">
      <c r="A77" s="83"/>
      <c r="B77" s="85" t="s">
        <v>83</v>
      </c>
      <c r="C77" s="85" t="s">
        <v>171</v>
      </c>
      <c r="D77" s="86" t="s">
        <v>82</v>
      </c>
      <c r="E77" s="87" t="s">
        <v>48</v>
      </c>
      <c r="F77" s="83">
        <v>2434</v>
      </c>
      <c r="G77" s="83">
        <f t="shared" si="5"/>
        <v>195</v>
      </c>
      <c r="H77" s="83">
        <f t="shared" si="6"/>
        <v>2629</v>
      </c>
      <c r="I77" s="133"/>
      <c r="J77" s="130"/>
      <c r="K77" s="131"/>
      <c r="L77" s="131"/>
      <c r="M77" s="132"/>
    </row>
    <row r="78" spans="1:13" s="88" customFormat="1" ht="31.5" customHeight="1">
      <c r="A78" s="83"/>
      <c r="B78" s="85" t="s">
        <v>105</v>
      </c>
      <c r="C78" s="85" t="s">
        <v>170</v>
      </c>
      <c r="D78" s="86" t="s">
        <v>104</v>
      </c>
      <c r="E78" s="87" t="s">
        <v>48</v>
      </c>
      <c r="F78" s="83">
        <v>3857</v>
      </c>
      <c r="G78" s="83">
        <f t="shared" si="5"/>
        <v>309</v>
      </c>
      <c r="H78" s="83">
        <f t="shared" si="6"/>
        <v>4166</v>
      </c>
      <c r="I78" s="133"/>
      <c r="J78" s="130"/>
      <c r="K78" s="131"/>
      <c r="L78" s="131"/>
      <c r="M78" s="132"/>
    </row>
    <row r="79" spans="1:13" s="88" customFormat="1" ht="31.5" customHeight="1">
      <c r="A79" s="83"/>
      <c r="B79" s="85" t="s">
        <v>107</v>
      </c>
      <c r="C79" s="85" t="s">
        <v>170</v>
      </c>
      <c r="D79" s="86" t="s">
        <v>106</v>
      </c>
      <c r="E79" s="87" t="s">
        <v>48</v>
      </c>
      <c r="F79" s="83">
        <v>1146</v>
      </c>
      <c r="G79" s="83">
        <f t="shared" si="5"/>
        <v>92</v>
      </c>
      <c r="H79" s="83">
        <f t="shared" si="6"/>
        <v>1238</v>
      </c>
      <c r="I79" s="133"/>
      <c r="J79" s="130"/>
      <c r="K79" s="131"/>
      <c r="L79" s="131"/>
      <c r="M79" s="132"/>
    </row>
    <row r="80" spans="1:13" s="88" customFormat="1" ht="31.5" customHeight="1">
      <c r="A80" s="83"/>
      <c r="B80" s="85" t="s">
        <v>91</v>
      </c>
      <c r="C80" s="85" t="s">
        <v>170</v>
      </c>
      <c r="D80" s="86" t="s">
        <v>90</v>
      </c>
      <c r="E80" s="87" t="s">
        <v>48</v>
      </c>
      <c r="F80" s="83">
        <v>2033</v>
      </c>
      <c r="G80" s="83">
        <f t="shared" si="5"/>
        <v>163</v>
      </c>
      <c r="H80" s="83">
        <f t="shared" si="6"/>
        <v>2196</v>
      </c>
      <c r="I80" s="133"/>
      <c r="J80" s="130"/>
      <c r="K80" s="131"/>
      <c r="L80" s="131"/>
      <c r="M80" s="132"/>
    </row>
    <row r="81" spans="1:13" s="88" customFormat="1" ht="31.5" customHeight="1">
      <c r="A81" s="83"/>
      <c r="B81" s="85" t="s">
        <v>87</v>
      </c>
      <c r="C81" s="85" t="s">
        <v>176</v>
      </c>
      <c r="D81" s="86" t="s">
        <v>86</v>
      </c>
      <c r="E81" s="87" t="s">
        <v>48</v>
      </c>
      <c r="F81" s="83">
        <v>1274</v>
      </c>
      <c r="G81" s="83">
        <f t="shared" si="5"/>
        <v>102</v>
      </c>
      <c r="H81" s="83">
        <f t="shared" si="6"/>
        <v>1376</v>
      </c>
      <c r="I81" s="133"/>
      <c r="J81" s="130"/>
      <c r="K81" s="131"/>
      <c r="L81" s="131"/>
      <c r="M81" s="132"/>
    </row>
    <row r="82" spans="1:13" s="88" customFormat="1" ht="31.5" customHeight="1">
      <c r="A82" s="83">
        <f t="shared" si="4"/>
        <v>78</v>
      </c>
      <c r="B82" s="85" t="s">
        <v>85</v>
      </c>
      <c r="C82" s="85" t="s">
        <v>176</v>
      </c>
      <c r="D82" s="86" t="s">
        <v>84</v>
      </c>
      <c r="E82" s="87" t="s">
        <v>48</v>
      </c>
      <c r="F82" s="83">
        <v>4104</v>
      </c>
      <c r="G82" s="83">
        <f t="shared" si="5"/>
        <v>329</v>
      </c>
      <c r="H82" s="83">
        <f t="shared" si="6"/>
        <v>4433</v>
      </c>
      <c r="I82" s="133"/>
      <c r="J82" s="130"/>
      <c r="K82" s="131"/>
      <c r="L82" s="131"/>
      <c r="M82" s="132"/>
    </row>
    <row r="83" spans="1:13" s="88" customFormat="1" ht="31.5" customHeight="1">
      <c r="A83" s="83">
        <f t="shared" si="4"/>
        <v>79</v>
      </c>
      <c r="B83" s="85" t="s">
        <v>97</v>
      </c>
      <c r="C83" s="85" t="s">
        <v>171</v>
      </c>
      <c r="D83" s="86" t="s">
        <v>96</v>
      </c>
      <c r="E83" s="87" t="s">
        <v>48</v>
      </c>
      <c r="F83" s="83">
        <v>1134</v>
      </c>
      <c r="G83" s="83">
        <f t="shared" si="5"/>
        <v>91</v>
      </c>
      <c r="H83" s="83">
        <f t="shared" si="6"/>
        <v>1225</v>
      </c>
      <c r="I83" s="133"/>
      <c r="J83" s="130"/>
      <c r="K83" s="131"/>
      <c r="L83" s="131"/>
      <c r="M83" s="132"/>
    </row>
    <row r="84" spans="1:13" s="88" customFormat="1" ht="31.5" customHeight="1">
      <c r="A84" s="83">
        <f t="shared" si="4"/>
        <v>80</v>
      </c>
      <c r="B84" s="85" t="s">
        <v>93</v>
      </c>
      <c r="C84" s="85" t="s">
        <v>176</v>
      </c>
      <c r="D84" s="86" t="s">
        <v>92</v>
      </c>
      <c r="E84" s="87" t="s">
        <v>48</v>
      </c>
      <c r="F84" s="83">
        <v>1718</v>
      </c>
      <c r="G84" s="83">
        <f t="shared" si="5"/>
        <v>138</v>
      </c>
      <c r="H84" s="83">
        <f t="shared" si="6"/>
        <v>1856</v>
      </c>
      <c r="I84" s="133"/>
      <c r="J84" s="130"/>
      <c r="K84" s="131"/>
      <c r="L84" s="131"/>
      <c r="M84" s="132"/>
    </row>
    <row r="85" spans="1:13" s="88" customFormat="1" ht="31.5" customHeight="1">
      <c r="A85" s="83">
        <f t="shared" si="4"/>
        <v>81</v>
      </c>
      <c r="B85" s="85" t="s">
        <v>95</v>
      </c>
      <c r="C85" s="85" t="s">
        <v>171</v>
      </c>
      <c r="D85" s="86" t="s">
        <v>94</v>
      </c>
      <c r="E85" s="87" t="s">
        <v>48</v>
      </c>
      <c r="F85" s="83">
        <v>1938</v>
      </c>
      <c r="G85" s="83">
        <f t="shared" si="5"/>
        <v>156</v>
      </c>
      <c r="H85" s="83">
        <f t="shared" si="6"/>
        <v>2094</v>
      </c>
      <c r="I85" s="133"/>
      <c r="J85" s="130"/>
      <c r="K85" s="131"/>
      <c r="L85" s="131"/>
      <c r="M85" s="132"/>
    </row>
    <row r="86" spans="1:13" s="88" customFormat="1" ht="31.5" customHeight="1">
      <c r="A86" s="83">
        <f t="shared" si="4"/>
        <v>82</v>
      </c>
      <c r="B86" s="85" t="s">
        <v>103</v>
      </c>
      <c r="C86" s="85" t="s">
        <v>177</v>
      </c>
      <c r="D86" s="86" t="s">
        <v>102</v>
      </c>
      <c r="E86" s="87" t="s">
        <v>48</v>
      </c>
      <c r="F86" s="83">
        <v>3951</v>
      </c>
      <c r="G86" s="83">
        <f t="shared" si="5"/>
        <v>317</v>
      </c>
      <c r="H86" s="83">
        <f t="shared" si="6"/>
        <v>4268</v>
      </c>
      <c r="I86" s="133"/>
      <c r="J86" s="130"/>
      <c r="K86" s="131"/>
      <c r="L86" s="131"/>
      <c r="M86" s="132"/>
    </row>
    <row r="87" spans="1:13" ht="20.25" customHeight="1">
      <c r="A87" s="121" t="s">
        <v>49</v>
      </c>
      <c r="B87" s="122"/>
      <c r="C87" s="122"/>
      <c r="D87" s="122"/>
      <c r="E87" s="123"/>
      <c r="F87" s="69">
        <f>SUM(F47:F86)</f>
        <v>50115</v>
      </c>
      <c r="G87" s="69">
        <f>SUM(G47:G86)</f>
        <v>4029</v>
      </c>
      <c r="H87" s="69">
        <f>SUM(H47:H86)</f>
        <v>54144</v>
      </c>
      <c r="I87" s="68"/>
      <c r="J87" s="124"/>
      <c r="K87" s="125"/>
      <c r="L87" s="125"/>
      <c r="M87" s="126"/>
    </row>
  </sheetData>
  <autoFilter ref="A4:M45" xr:uid="{00000000-0009-0000-0000-000001000000}">
    <filterColumn colId="9" showButton="0"/>
    <filterColumn colId="10" showButton="0"/>
    <filterColumn colId="11" showButton="0"/>
  </autoFilter>
  <mergeCells count="9">
    <mergeCell ref="I47:I86"/>
    <mergeCell ref="J47:M86"/>
    <mergeCell ref="A87:E87"/>
    <mergeCell ref="J87:M87"/>
    <mergeCell ref="J4:M4"/>
    <mergeCell ref="J5:M43"/>
    <mergeCell ref="A45:E45"/>
    <mergeCell ref="J45:M45"/>
    <mergeCell ref="A46:M46"/>
  </mergeCells>
  <pageMargins left="0.25" right="0.25" top="0.75" bottom="0.75" header="0.3" footer="0.3"/>
  <pageSetup paperSize="9" scale="49" fitToHeight="0" orientation="portrait" r:id="rId1"/>
  <rowBreaks count="1" manualBreakCount="1">
    <brk id="45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703C-036A-422B-84CA-7BFC8C6390B5}">
  <dimension ref="F17"/>
  <sheetViews>
    <sheetView topLeftCell="A16" workbookViewId="0">
      <selection activeCell="I37" sqref="I37"/>
    </sheetView>
  </sheetViews>
  <sheetFormatPr defaultRowHeight="15"/>
  <sheetData>
    <row r="17" spans="6:6">
      <c r="F17" t="s">
        <v>114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A68C-25A5-4476-B67C-22AE51B3C108}">
  <dimension ref="F17"/>
  <sheetViews>
    <sheetView topLeftCell="A7" workbookViewId="0">
      <selection activeCell="M27" sqref="M27"/>
    </sheetView>
  </sheetViews>
  <sheetFormatPr defaultRowHeight="15"/>
  <sheetData>
    <row r="17" spans="6:6">
      <c r="F17" t="s">
        <v>114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7D238-1BFC-44A9-AFAF-BA2525AF9747}">
  <dimension ref="F17"/>
  <sheetViews>
    <sheetView topLeftCell="A7" workbookViewId="0">
      <selection activeCell="N19" sqref="N19"/>
    </sheetView>
  </sheetViews>
  <sheetFormatPr defaultRowHeight="15"/>
  <sheetData>
    <row r="17" spans="6:6">
      <c r="F17" t="s">
        <v>114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5A9D6-1CA2-42AC-9036-A64A692533F8}">
  <sheetPr>
    <pageSetUpPr fitToPage="1"/>
  </sheetPr>
  <dimension ref="A1:R62"/>
  <sheetViews>
    <sheetView view="pageBreakPreview" topLeftCell="A6" zoomScale="60" zoomScaleNormal="40" zoomScalePageLayoutView="55" workbookViewId="0">
      <selection activeCell="L11" sqref="L11"/>
    </sheetView>
  </sheetViews>
  <sheetFormatPr defaultColWidth="9.140625" defaultRowHeight="17.25"/>
  <cols>
    <col min="1" max="1" width="13.140625" style="1" customWidth="1"/>
    <col min="2" max="2" width="12.42578125" style="1" customWidth="1"/>
    <col min="3" max="3" width="16.28515625" style="1" customWidth="1"/>
    <col min="4" max="4" width="18.5703125" style="1" customWidth="1"/>
    <col min="5" max="5" width="25.28515625" style="1" customWidth="1"/>
    <col min="6" max="6" width="14.5703125" style="1" customWidth="1"/>
    <col min="7" max="7" width="17.42578125" style="64" customWidth="1"/>
    <col min="8" max="8" width="9.85546875" style="1" customWidth="1"/>
    <col min="9" max="9" width="15" style="1" customWidth="1"/>
    <col min="10" max="10" width="11.5703125" style="1" customWidth="1"/>
    <col min="11" max="11" width="14.42578125" style="1" customWidth="1"/>
    <col min="12" max="12" width="30.5703125" style="1" customWidth="1"/>
    <col min="13" max="13" width="30.7109375" style="1" customWidth="1"/>
    <col min="14" max="14" width="26.7109375" style="1" customWidth="1"/>
    <col min="15" max="15" width="0" style="1" hidden="1" customWidth="1"/>
    <col min="16" max="16384" width="9.140625" style="1"/>
  </cols>
  <sheetData>
    <row r="1" spans="1:18" ht="24.95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9.9499999999999993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12" t="s">
        <v>57</v>
      </c>
      <c r="C5" s="112"/>
      <c r="D5" s="112"/>
      <c r="E5" s="15"/>
      <c r="F5" s="52" t="s">
        <v>8</v>
      </c>
      <c r="G5" s="58"/>
      <c r="H5" s="113" t="s">
        <v>60</v>
      </c>
      <c r="I5" s="114"/>
      <c r="J5" s="16"/>
      <c r="K5" s="16"/>
      <c r="L5" s="17"/>
      <c r="M5" s="18" t="s">
        <v>9</v>
      </c>
      <c r="N5" s="53">
        <v>45299</v>
      </c>
    </row>
    <row r="6" spans="1:18" ht="21.75" customHeight="1">
      <c r="A6" s="19" t="s">
        <v>10</v>
      </c>
      <c r="B6" s="115"/>
      <c r="C6" s="115"/>
      <c r="D6" s="115"/>
      <c r="E6" s="15"/>
      <c r="F6" s="52" t="s">
        <v>11</v>
      </c>
      <c r="G6" s="58"/>
      <c r="H6" s="116" t="s">
        <v>61</v>
      </c>
      <c r="I6" s="117"/>
      <c r="J6" s="16"/>
      <c r="K6" s="16"/>
      <c r="L6" s="17"/>
      <c r="M6" s="18" t="s">
        <v>12</v>
      </c>
      <c r="N6" s="54" t="s">
        <v>58</v>
      </c>
    </row>
    <row r="7" spans="1:18" ht="23.25" customHeight="1">
      <c r="A7" s="19" t="s">
        <v>13</v>
      </c>
      <c r="B7" s="118"/>
      <c r="C7" s="118"/>
      <c r="D7" s="5"/>
      <c r="E7" s="15"/>
      <c r="F7" s="52" t="s">
        <v>14</v>
      </c>
      <c r="G7" s="58"/>
      <c r="H7" s="119">
        <f>N5+20</f>
        <v>45319</v>
      </c>
      <c r="I7" s="120"/>
      <c r="J7" s="16"/>
      <c r="K7" s="16"/>
      <c r="L7" s="17"/>
      <c r="M7" s="18" t="s">
        <v>15</v>
      </c>
      <c r="N7" s="82" t="s">
        <v>59</v>
      </c>
    </row>
    <row r="8" spans="1:18" ht="21.75" customHeight="1">
      <c r="A8" s="20" t="s">
        <v>16</v>
      </c>
      <c r="B8" s="103"/>
      <c r="C8" s="103"/>
      <c r="D8" s="11"/>
      <c r="E8" s="15"/>
      <c r="F8" s="52" t="s">
        <v>17</v>
      </c>
      <c r="G8" s="58"/>
      <c r="H8" s="104">
        <f>N5+30</f>
        <v>45329</v>
      </c>
      <c r="I8" s="105"/>
      <c r="J8" s="21"/>
      <c r="K8" s="21"/>
      <c r="L8" s="17"/>
      <c r="M8" s="18" t="s">
        <v>18</v>
      </c>
      <c r="N8" s="55" t="s">
        <v>52</v>
      </c>
    </row>
    <row r="9" spans="1:18" ht="5.45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2" t="s">
        <v>55</v>
      </c>
      <c r="B11" s="73"/>
      <c r="C11" s="73" t="s">
        <v>53</v>
      </c>
      <c r="D11" s="73"/>
      <c r="E11" s="72" t="s">
        <v>38</v>
      </c>
      <c r="F11" s="74"/>
      <c r="G11" s="75" t="s">
        <v>37</v>
      </c>
      <c r="H11" s="76" t="s">
        <v>36</v>
      </c>
      <c r="I11" s="77"/>
      <c r="J11" s="78">
        <v>0</v>
      </c>
      <c r="K11" s="79">
        <f>I11-J11</f>
        <v>0</v>
      </c>
      <c r="L11" s="80">
        <v>620</v>
      </c>
      <c r="M11" s="81">
        <f>L11*K11</f>
        <v>0</v>
      </c>
      <c r="N11" s="84" t="s">
        <v>54</v>
      </c>
      <c r="R11" s="98"/>
    </row>
    <row r="12" spans="1:18" ht="246.75" customHeight="1">
      <c r="A12" s="72" t="s">
        <v>55</v>
      </c>
      <c r="B12" s="73"/>
      <c r="C12" s="73" t="s">
        <v>53</v>
      </c>
      <c r="D12" s="65"/>
      <c r="E12" s="72" t="s">
        <v>38</v>
      </c>
      <c r="F12" s="74"/>
      <c r="G12" s="75" t="s">
        <v>37</v>
      </c>
      <c r="H12" s="76" t="s">
        <v>36</v>
      </c>
      <c r="I12" s="77">
        <f>'DETAIL 2'!H21</f>
        <v>4490</v>
      </c>
      <c r="J12" s="78">
        <v>0</v>
      </c>
      <c r="K12" s="79">
        <f>I12-J12</f>
        <v>4490</v>
      </c>
      <c r="L12" s="80">
        <v>550</v>
      </c>
      <c r="M12" s="81">
        <f>L12*K12</f>
        <v>2469500</v>
      </c>
      <c r="N12" s="84" t="s">
        <v>56</v>
      </c>
    </row>
    <row r="13" spans="1:18" ht="61.5" customHeight="1">
      <c r="A13" s="106" t="s">
        <v>39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8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7" customFormat="1" ht="54" customHeight="1">
      <c r="A15" s="89"/>
      <c r="B15" s="89"/>
      <c r="C15" s="89"/>
      <c r="D15" s="89"/>
      <c r="E15" s="89"/>
      <c r="F15" s="89"/>
      <c r="G15" s="90"/>
      <c r="H15" s="91" t="s">
        <v>32</v>
      </c>
      <c r="I15" s="92">
        <f>SUM(I11:I14)</f>
        <v>4490</v>
      </c>
      <c r="J15" s="93"/>
      <c r="K15" s="92">
        <f>SUM(K11:K14)</f>
        <v>4490</v>
      </c>
      <c r="L15" s="94"/>
      <c r="M15" s="95">
        <f>SUM(M11:M14)</f>
        <v>2469500</v>
      </c>
      <c r="N15" s="96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09" t="s">
        <v>33</v>
      </c>
      <c r="B17" s="109"/>
      <c r="C17" s="36"/>
      <c r="D17" s="37"/>
      <c r="E17" s="110" t="s">
        <v>34</v>
      </c>
      <c r="F17" s="110"/>
      <c r="G17" s="110"/>
      <c r="H17" s="38"/>
      <c r="I17" s="39"/>
      <c r="J17" s="39"/>
      <c r="K17" s="39"/>
      <c r="L17" s="111" t="s">
        <v>35</v>
      </c>
      <c r="M17" s="111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8:C8"/>
    <mergeCell ref="H8:I8"/>
    <mergeCell ref="A13:N13"/>
    <mergeCell ref="A17:B17"/>
    <mergeCell ref="E17:G17"/>
    <mergeCell ref="L17:M17"/>
    <mergeCell ref="B5:D5"/>
    <mergeCell ref="H5:I5"/>
    <mergeCell ref="B6:D6"/>
    <mergeCell ref="H6:I6"/>
    <mergeCell ref="B7:C7"/>
    <mergeCell ref="H7:I7"/>
  </mergeCells>
  <printOptions horizontalCentered="1"/>
  <pageMargins left="0.25" right="0.25" top="1.0416666666666667" bottom="0.75" header="0.3" footer="0.3"/>
  <pageSetup paperSize="9" scale="38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5364A-1527-47B9-8090-5C91D85E05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97679E-BB67-409F-B653-08B483C0CBA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5ED36A27-593B-41E0-93B0-A948BE242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MER.QT-1.BM2</vt:lpstr>
      <vt:lpstr>DETAIL 2</vt:lpstr>
      <vt:lpstr>DETAIL </vt:lpstr>
      <vt:lpstr>L1_66-34 (unisex)</vt:lpstr>
      <vt:lpstr>L2_74-26 - PRINTABLES</vt:lpstr>
      <vt:lpstr>L3_100% -printables</vt:lpstr>
      <vt:lpstr>MER.QT-1.BM2 (2)</vt:lpstr>
      <vt:lpstr>'DETAIL '!Print_Area</vt:lpstr>
      <vt:lpstr>'DETAIL 2'!Print_Area</vt:lpstr>
      <vt:lpstr>'MER.QT-1.BM2'!Print_Area</vt:lpstr>
      <vt:lpstr>'MER.QT-1.BM2 (2)'!Print_Area</vt:lpstr>
      <vt:lpstr>'DETAIL '!Print_Titles</vt:lpstr>
      <vt:lpstr>'DETAIL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2025-02-20T02:58:35Z</cp:lastPrinted>
  <dcterms:created xsi:type="dcterms:W3CDTF">2020-11-11T02:21:38Z</dcterms:created>
  <dcterms:modified xsi:type="dcterms:W3CDTF">2025-02-20T04:36:09Z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