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3-NIKE - HUB COLLECTION/2-PRODUCTION/4-INTERNAL-PURCHASE-ORDER/4-2-TRIM-ORDER/TRIM-PO/DRAFT-PO/"/>
    </mc:Choice>
  </mc:AlternateContent>
  <xr:revisionPtr revIDLastSave="426" documentId="13_ncr:1_{EAEC8C61-CA93-4E81-BDDC-E84B4B03C465}" xr6:coauthVersionLast="47" xr6:coauthVersionMax="47" xr10:uidLastSave="{30E4EC98-667B-4550-868E-2E331BBBD431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</sheets>
  <definedNames>
    <definedName name="_xlnm._FilterDatabase" localSheetId="1" hidden="1">DETAIL!$A$4:$N$11</definedName>
    <definedName name="_xlnm.Print_Area" localSheetId="1">DETAIL!$A$1:$M$11</definedName>
    <definedName name="_xlnm.Print_Area" localSheetId="0">'MER.QT-1.BM2'!$A$1:$O$16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G7" i="12"/>
  <c r="G5" i="12"/>
  <c r="F11" i="12"/>
  <c r="G6" i="12"/>
  <c r="G8" i="12"/>
  <c r="G9" i="12"/>
  <c r="G10" i="12"/>
  <c r="G11" i="12" l="1"/>
  <c r="H11" i="12"/>
  <c r="I11" i="4" s="1"/>
  <c r="K11" i="4" s="1"/>
  <c r="H7" i="4" l="1"/>
  <c r="H8" i="4"/>
  <c r="I14" i="4" l="1"/>
  <c r="M11" i="4" l="1"/>
  <c r="M14" i="4" l="1"/>
  <c r="K14" i="4"/>
</calcChain>
</file>

<file path=xl/sharedStrings.xml><?xml version="1.0" encoding="utf-8"?>
<sst xmlns="http://schemas.openxmlformats.org/spreadsheetml/2006/main" count="86" uniqueCount="79">
  <si>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</si>
  <si>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</si>
  <si>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</si>
  <si>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</si>
  <si>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</si>
  <si>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</si>
  <si>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</si>
  <si>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</si>
  <si>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</si>
  <si>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</si>
  <si>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</si>
  <si>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</si>
  <si>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</si>
  <si>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</si>
  <si>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</si>
  <si>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</si>
  <si>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</si>
  <si>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</si>
  <si>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</si>
  <si>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</si>
  <si>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</si>
  <si>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</si>
  <si>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</si>
  <si>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</si>
  <si>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</si>
  <si>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</si>
  <si>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</si>
  <si>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</si>
  <si>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</si>
  <si>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</si>
  <si>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</si>
  <si>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</si>
  <si>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</si>
  <si>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</si>
  <si>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</si>
  <si>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</si>
  <si>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</si>
  <si>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</si>
  <si>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</si>
  <si>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</si>
  <si>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</si>
  <si>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</si>
  <si>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</si>
  <si>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</si>
  <si>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</si>
  <si>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</si>
  <si>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</si>
  <si>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</si>
  <si>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</si>
  <si>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</si>
  <si>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</si>
  <si>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CARE LABEL</t>
  </si>
  <si>
    <t>SH TRIMS</t>
  </si>
  <si>
    <t>TREATMENT</t>
  </si>
  <si>
    <t>QUY</t>
  </si>
  <si>
    <t>SS26 - SPRING</t>
  </si>
  <si>
    <t>P19  SS26   G2863</t>
  </si>
  <si>
    <t>C0007-HOD652</t>
  </si>
  <si>
    <t>PALACE _NIKE-HUB</t>
  </si>
  <si>
    <t>PALACE NIKE TRACK BOTTOM</t>
  </si>
  <si>
    <t>PALACE NIKE FONT SWOOSH T-SHIRT</t>
  </si>
  <si>
    <t>PALACE NIKE SWEAT SHORT</t>
  </si>
  <si>
    <t>PALACE NIKE FONT SWOOSH HOOD</t>
  </si>
  <si>
    <t>PALACE NIKE JERSEY</t>
  </si>
  <si>
    <t>PALACE NIKE TRACK JACKET</t>
  </si>
  <si>
    <t>C0007-PAN021</t>
  </si>
  <si>
    <t>C0007-SST991</t>
  </si>
  <si>
    <t>C0007-SHR046</t>
  </si>
  <si>
    <t>C0007-HOD315</t>
  </si>
  <si>
    <t>C0007-SST988</t>
  </si>
  <si>
    <t>C0007-JKT093</t>
  </si>
  <si>
    <t>100% POLYESTER</t>
  </si>
  <si>
    <t>100% COTTON</t>
  </si>
  <si>
    <t>85% COTTON 15%POLY</t>
  </si>
  <si>
    <t>100% RECYCLED POLYESTER</t>
  </si>
  <si>
    <t>ĐẶT NHƯ CARE HÀN KHÁCH ĐÍNH KÈM</t>
  </si>
  <si>
    <t>VERSION TIẾNG HÀN 
THEO LAYOUT KHÁCH GỬI
KHÔNG ĐẶT CARE TIẾNG ANH</t>
  </si>
  <si>
    <t>NIKE-HUB</t>
  </si>
  <si>
    <t>P2-250815-219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</si>
</sst>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167" fontId="30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19" fillId="4" borderId="1" xfId="7" quotePrefix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1" fillId="12" borderId="1" xfId="11" applyFont="1" applyFill="1" applyBorder="1" applyAlignment="1">
      <alignment horizontal="left" vertical="center"/>
    </xf>
    <xf numFmtId="0" fontId="21" fillId="12" borderId="13" xfId="11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35" fillId="11" borderId="12" xfId="0" applyFont="1" applyFill="1" applyBorder="1" applyAlignment="1">
      <alignment horizontal="center" vertical="center" wrapText="1"/>
    </xf>
    <xf numFmtId="0" fontId="35" fillId="11" borderId="16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10</xdr:row>
      <xdr:rowOff>698500</xdr:rowOff>
    </xdr:from>
    <xdr:to>
      <xdr:col>3</xdr:col>
      <xdr:colOff>1145801</xdr:colOff>
      <xdr:row>10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Q61"/>
  <sheetViews>
    <sheetView tabSelected="1" view="pageBreakPreview" zoomScale="60" zoomScaleNormal="40" zoomScalePageLayoutView="55" workbookViewId="0">
      <selection activeCell="N6" sqref="N6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7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7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7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7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7" ht="34.5" customHeight="1">
      <c r="A5" s="14" t="s">
        <v>7</v>
      </c>
      <c r="B5" s="114" t="s">
        <v>52</v>
      </c>
      <c r="C5" s="114"/>
      <c r="D5" s="114"/>
      <c r="E5" s="15"/>
      <c r="F5" s="52" t="s">
        <v>8</v>
      </c>
      <c r="G5" s="57"/>
      <c r="H5" s="115" t="s">
        <v>58</v>
      </c>
      <c r="I5" s="116"/>
      <c r="J5" s="16"/>
      <c r="K5" s="16"/>
      <c r="L5" s="17"/>
      <c r="M5" s="18" t="s">
        <v>9</v>
      </c>
      <c r="N5" s="53">
        <v>45897</v>
      </c>
    </row>
    <row r="6" spans="1:17" ht="33.6" customHeight="1">
      <c r="A6" s="19" t="s">
        <v>10</v>
      </c>
      <c r="B6" s="117"/>
      <c r="C6" s="117"/>
      <c r="D6" s="117"/>
      <c r="E6" s="15"/>
      <c r="F6" s="52" t="s">
        <v>11</v>
      </c>
      <c r="G6" s="57"/>
      <c r="H6" s="118" t="s">
        <v>55</v>
      </c>
      <c r="I6" s="119"/>
      <c r="J6" s="16"/>
      <c r="K6" s="16"/>
      <c r="L6" s="17"/>
      <c r="M6" s="18" t="s">
        <v>12</v>
      </c>
      <c r="N6" s="99" t="s">
        <v>78</v>
      </c>
    </row>
    <row r="7" spans="1:17" ht="23.25" customHeight="1">
      <c r="A7" s="19" t="s">
        <v>13</v>
      </c>
      <c r="B7" s="120"/>
      <c r="C7" s="120"/>
      <c r="D7" s="5"/>
      <c r="E7" s="15"/>
      <c r="F7" s="52" t="s">
        <v>14</v>
      </c>
      <c r="G7" s="57"/>
      <c r="H7" s="121">
        <f>N5+20</f>
        <v>45917</v>
      </c>
      <c r="I7" s="122"/>
      <c r="J7" s="16"/>
      <c r="K7" s="16"/>
      <c r="L7" s="17"/>
      <c r="M7" s="18" t="s">
        <v>15</v>
      </c>
      <c r="N7" s="93" t="s">
        <v>56</v>
      </c>
    </row>
    <row r="8" spans="1:17" ht="21.75" customHeight="1">
      <c r="A8" s="20" t="s">
        <v>16</v>
      </c>
      <c r="B8" s="105"/>
      <c r="C8" s="105"/>
      <c r="D8" s="11"/>
      <c r="E8" s="15"/>
      <c r="F8" s="52" t="s">
        <v>17</v>
      </c>
      <c r="G8" s="57"/>
      <c r="H8" s="106">
        <f>N5+30</f>
        <v>45927</v>
      </c>
      <c r="I8" s="107"/>
      <c r="J8" s="21"/>
      <c r="K8" s="21"/>
      <c r="L8" s="17"/>
      <c r="M8" s="18" t="s">
        <v>18</v>
      </c>
      <c r="N8" s="54" t="s">
        <v>54</v>
      </c>
    </row>
    <row r="9" spans="1:17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7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ht="246.75" customHeight="1">
      <c r="A11" s="71" t="s">
        <v>57</v>
      </c>
      <c r="B11" s="72"/>
      <c r="C11" s="72" t="s">
        <v>51</v>
      </c>
      <c r="D11" s="64"/>
      <c r="E11" s="71" t="s">
        <v>38</v>
      </c>
      <c r="F11" s="73"/>
      <c r="G11" s="74" t="s">
        <v>37</v>
      </c>
      <c r="H11" s="75" t="s">
        <v>36</v>
      </c>
      <c r="I11" s="76">
        <f>DETAIL!H11</f>
        <v>4535</v>
      </c>
      <c r="J11" s="77">
        <v>0</v>
      </c>
      <c r="K11" s="78">
        <f>I11</f>
        <v>4535</v>
      </c>
      <c r="L11" s="79">
        <v>550</v>
      </c>
      <c r="M11" s="80">
        <f>L11*K11</f>
        <v>2494250</v>
      </c>
      <c r="N11" s="94" t="s">
        <v>76</v>
      </c>
      <c r="Q11" s="137">
        <f>I11-808</f>
        <v>3727</v>
      </c>
    </row>
    <row r="12" spans="1:17" ht="61.5" customHeight="1">
      <c r="A12" s="108" t="s">
        <v>39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10"/>
    </row>
    <row r="13" spans="1:17" ht="29.25" customHeight="1">
      <c r="A13" s="24"/>
      <c r="B13" s="24"/>
      <c r="C13" s="25"/>
      <c r="D13" s="25"/>
      <c r="E13" s="25"/>
      <c r="F13" s="26"/>
      <c r="G13" s="59"/>
      <c r="H13" s="24"/>
      <c r="I13" s="27"/>
      <c r="J13" s="27"/>
      <c r="K13" s="27"/>
      <c r="L13" s="28"/>
      <c r="M13" s="29"/>
      <c r="N13" s="30"/>
    </row>
    <row r="14" spans="1:17" s="92" customFormat="1" ht="54" customHeight="1">
      <c r="A14" s="84"/>
      <c r="B14" s="84"/>
      <c r="C14" s="84"/>
      <c r="D14" s="84"/>
      <c r="E14" s="84"/>
      <c r="F14" s="84"/>
      <c r="G14" s="85"/>
      <c r="H14" s="86" t="s">
        <v>32</v>
      </c>
      <c r="I14" s="87">
        <f>SUM(I11:I13)</f>
        <v>4535</v>
      </c>
      <c r="J14" s="88"/>
      <c r="K14" s="87">
        <f>SUM(K11:K13)</f>
        <v>4535</v>
      </c>
      <c r="L14" s="89"/>
      <c r="M14" s="90">
        <f>SUM(M11:M13)</f>
        <v>2494250</v>
      </c>
      <c r="N14" s="91"/>
    </row>
    <row r="15" spans="1:17" ht="21.75" customHeight="1">
      <c r="A15" s="33"/>
      <c r="B15" s="33"/>
      <c r="C15" s="34"/>
      <c r="D15" s="34"/>
      <c r="E15" s="34"/>
      <c r="F15" s="34"/>
      <c r="G15" s="31"/>
      <c r="H15" s="32"/>
      <c r="I15" s="32"/>
      <c r="J15" s="32"/>
      <c r="K15" s="32"/>
      <c r="L15" s="35"/>
      <c r="M15" s="35"/>
      <c r="N15" s="32"/>
    </row>
    <row r="16" spans="1:17" ht="21.75" customHeight="1">
      <c r="A16" s="111" t="s">
        <v>33</v>
      </c>
      <c r="B16" s="111"/>
      <c r="C16" s="36"/>
      <c r="D16" s="37"/>
      <c r="E16" s="112" t="s">
        <v>34</v>
      </c>
      <c r="F16" s="112"/>
      <c r="G16" s="112"/>
      <c r="H16" s="38"/>
      <c r="I16" s="39"/>
      <c r="J16" s="39"/>
      <c r="K16" s="39"/>
      <c r="L16" s="113" t="s">
        <v>35</v>
      </c>
      <c r="M16" s="113"/>
      <c r="N16" s="32"/>
    </row>
    <row r="17" spans="1:10" ht="21.75" customHeight="1">
      <c r="A17" s="40"/>
      <c r="B17" s="41"/>
      <c r="C17" s="40"/>
      <c r="D17" s="40"/>
      <c r="E17" s="40"/>
      <c r="F17" s="40"/>
      <c r="G17" s="60"/>
      <c r="H17" s="42"/>
      <c r="I17" s="42"/>
      <c r="J17" s="42"/>
    </row>
    <row r="18" spans="1:10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0" ht="21.75" customHeight="1">
      <c r="A19" s="43"/>
      <c r="B19" s="44"/>
      <c r="C19" s="40"/>
      <c r="D19" s="40"/>
      <c r="E19" s="40"/>
      <c r="F19" s="40"/>
      <c r="G19" s="61"/>
      <c r="H19" s="45"/>
      <c r="I19" s="40"/>
      <c r="J19" s="42"/>
    </row>
    <row r="20" spans="1:10" ht="21.75" customHeight="1">
      <c r="A20" s="42"/>
      <c r="B20" s="46"/>
      <c r="C20" s="47"/>
      <c r="D20" s="42"/>
      <c r="E20" s="48"/>
      <c r="F20" s="48"/>
      <c r="G20" s="62"/>
      <c r="H20" s="49"/>
      <c r="I20" s="49"/>
      <c r="J20" s="4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2:N12"/>
    <mergeCell ref="A16:B16"/>
    <mergeCell ref="E16:G16"/>
    <mergeCell ref="L16:M1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12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1" sqref="H11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40.8867187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4" ht="20.25" customHeight="1">
      <c r="A4" s="65" t="s">
        <v>40</v>
      </c>
      <c r="B4" s="95" t="s">
        <v>49</v>
      </c>
      <c r="C4" s="65" t="s">
        <v>50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23" t="s">
        <v>47</v>
      </c>
      <c r="K4" s="124"/>
      <c r="L4" s="124"/>
      <c r="M4" s="125"/>
      <c r="N4" s="66" t="s">
        <v>53</v>
      </c>
    </row>
    <row r="5" spans="1:14" s="83" customFormat="1" ht="50.4" customHeight="1">
      <c r="A5" s="81">
        <v>1</v>
      </c>
      <c r="B5" s="82" t="s">
        <v>65</v>
      </c>
      <c r="C5" s="82" t="s">
        <v>77</v>
      </c>
      <c r="D5" s="101" t="s">
        <v>59</v>
      </c>
      <c r="E5" s="103" t="s">
        <v>71</v>
      </c>
      <c r="F5" s="81">
        <v>166</v>
      </c>
      <c r="G5" s="81">
        <f>ROUNDUP(F5*15%,-1)</f>
        <v>30</v>
      </c>
      <c r="H5" s="81">
        <v>196</v>
      </c>
      <c r="I5" s="135" t="s">
        <v>75</v>
      </c>
      <c r="J5" s="126"/>
      <c r="K5" s="127"/>
      <c r="L5" s="127"/>
      <c r="M5" s="128"/>
    </row>
    <row r="6" spans="1:14" s="83" customFormat="1" ht="50.4" customHeight="1">
      <c r="A6" s="81">
        <v>2</v>
      </c>
      <c r="B6" s="100" t="s">
        <v>66</v>
      </c>
      <c r="C6" s="82" t="s">
        <v>77</v>
      </c>
      <c r="D6" s="102" t="s">
        <v>60</v>
      </c>
      <c r="E6" s="104" t="s">
        <v>72</v>
      </c>
      <c r="F6" s="81">
        <v>1674</v>
      </c>
      <c r="G6" s="81">
        <f t="shared" ref="G6:G10" si="0">ROUNDUP(F6*10%,0)</f>
        <v>168</v>
      </c>
      <c r="H6" s="81">
        <v>1842</v>
      </c>
      <c r="I6" s="136"/>
      <c r="J6" s="96"/>
      <c r="K6" s="97"/>
      <c r="L6" s="97"/>
      <c r="M6" s="98"/>
    </row>
    <row r="7" spans="1:14" s="83" customFormat="1" ht="50.4" customHeight="1">
      <c r="A7" s="81">
        <v>3</v>
      </c>
      <c r="B7" s="100" t="s">
        <v>67</v>
      </c>
      <c r="C7" s="82" t="s">
        <v>77</v>
      </c>
      <c r="D7" s="102" t="s">
        <v>61</v>
      </c>
      <c r="E7" s="104" t="s">
        <v>73</v>
      </c>
      <c r="F7" s="81">
        <v>266</v>
      </c>
      <c r="G7" s="81">
        <f>ROUNDUP(F7*15%,-1)</f>
        <v>40</v>
      </c>
      <c r="H7" s="81">
        <v>306</v>
      </c>
      <c r="I7" s="136"/>
      <c r="J7" s="96"/>
      <c r="K7" s="97"/>
      <c r="L7" s="97"/>
      <c r="M7" s="98"/>
    </row>
    <row r="8" spans="1:14" s="83" customFormat="1" ht="50.4" customHeight="1">
      <c r="A8" s="81">
        <v>4</v>
      </c>
      <c r="B8" s="100" t="s">
        <v>68</v>
      </c>
      <c r="C8" s="82" t="s">
        <v>77</v>
      </c>
      <c r="D8" s="102" t="s">
        <v>62</v>
      </c>
      <c r="E8" s="104" t="s">
        <v>73</v>
      </c>
      <c r="F8" s="81">
        <v>846</v>
      </c>
      <c r="G8" s="81">
        <f t="shared" si="0"/>
        <v>85</v>
      </c>
      <c r="H8" s="81">
        <v>931</v>
      </c>
      <c r="I8" s="136"/>
      <c r="J8" s="96"/>
      <c r="K8" s="97"/>
      <c r="L8" s="97"/>
      <c r="M8" s="98"/>
    </row>
    <row r="9" spans="1:14" s="83" customFormat="1" ht="50.4" customHeight="1">
      <c r="A9" s="81">
        <v>5</v>
      </c>
      <c r="B9" s="100" t="s">
        <v>69</v>
      </c>
      <c r="C9" s="82" t="s">
        <v>77</v>
      </c>
      <c r="D9" s="102" t="s">
        <v>63</v>
      </c>
      <c r="E9" s="104" t="s">
        <v>74</v>
      </c>
      <c r="F9" s="81">
        <v>822</v>
      </c>
      <c r="G9" s="81">
        <f t="shared" si="0"/>
        <v>83</v>
      </c>
      <c r="H9" s="81">
        <v>905</v>
      </c>
      <c r="I9" s="136"/>
      <c r="J9" s="96"/>
      <c r="K9" s="97"/>
      <c r="L9" s="97"/>
      <c r="M9" s="98"/>
    </row>
    <row r="10" spans="1:14" s="83" customFormat="1" ht="50.4" customHeight="1">
      <c r="A10" s="81">
        <v>6</v>
      </c>
      <c r="B10" s="100" t="s">
        <v>70</v>
      </c>
      <c r="C10" s="82" t="s">
        <v>77</v>
      </c>
      <c r="D10" s="102" t="s">
        <v>64</v>
      </c>
      <c r="E10" s="103" t="s">
        <v>71</v>
      </c>
      <c r="F10" s="81">
        <v>322</v>
      </c>
      <c r="G10" s="81">
        <f t="shared" si="0"/>
        <v>33</v>
      </c>
      <c r="H10" s="81">
        <v>355</v>
      </c>
      <c r="I10" s="136"/>
      <c r="J10" s="96"/>
      <c r="K10" s="97"/>
      <c r="L10" s="97"/>
      <c r="M10" s="98"/>
    </row>
    <row r="11" spans="1:14" ht="20.25" customHeight="1">
      <c r="A11" s="129" t="s">
        <v>48</v>
      </c>
      <c r="B11" s="130"/>
      <c r="C11" s="130"/>
      <c r="D11" s="130"/>
      <c r="E11" s="131"/>
      <c r="F11" s="68">
        <f>SUM(F5:F10)</f>
        <v>4096</v>
      </c>
      <c r="G11" s="68">
        <f>SUM(G5:G10)</f>
        <v>439</v>
      </c>
      <c r="H11" s="68">
        <f>SUM(H5:H10)</f>
        <v>4535</v>
      </c>
      <c r="I11" s="67"/>
      <c r="J11" s="132"/>
      <c r="K11" s="133"/>
      <c r="L11" s="133"/>
      <c r="M11" s="134"/>
    </row>
    <row r="12" spans="1:14" ht="20.25" customHeight="1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1"/>
    </row>
  </sheetData>
  <autoFilter ref="A4:N11" xr:uid="{25A01159-391D-40FD-AF86-8653520B2C18}">
    <filterColumn colId="9" showButton="0"/>
    <filterColumn colId="10" showButton="0"/>
    <filterColumn colId="11" showButton="0"/>
  </autoFilter>
  <mergeCells count="6">
    <mergeCell ref="J4:M4"/>
    <mergeCell ref="J5:M5"/>
    <mergeCell ref="A11:E11"/>
    <mergeCell ref="J11:M11"/>
    <mergeCell ref="A12:M12"/>
    <mergeCell ref="I5:I10"/>
  </mergeCells>
  <pageMargins left="0.25" right="0.25" top="0.75" bottom="0.75" header="0.3" footer="0.3"/>
  <pageSetup paperSize="9" scale="41" fitToHeight="0" orientation="portrait" r:id="rId1"/>
  <rowBreaks count="1" manualBreakCount="1">
    <brk id="11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MER.QT-1.BM2</vt:lpstr>
      <vt:lpstr>DETAIL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2025-08-28T15:52:25Z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