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PALACE/5-AW25/5-NIKE STORE EXCLUSIVE/2-PRODUCTION/4-INTERNAL-PURCHASE-ORDER/4-2-TRIM-ORDER/TRIM-PO/DRAFT-PO/"/>
    </mc:Choice>
  </mc:AlternateContent>
  <xr:revisionPtr revIDLastSave="444" documentId="13_ncr:1_{EAEC8C61-CA93-4E81-BDDC-E84B4B03C465}" xr6:coauthVersionLast="47" xr6:coauthVersionMax="47" xr10:uidLastSave="{A516ADCD-23DC-483A-A248-E309DCB134FC}"/>
  <bookViews>
    <workbookView xWindow="-108" yWindow="-108" windowWidth="23256" windowHeight="12456" tabRatio="806" xr2:uid="{00000000-000D-0000-FFFF-FFFF00000000}"/>
  </bookViews>
  <sheets>
    <sheet name="MER.QT-1.BM2" sheetId="4" r:id="rId1"/>
    <sheet name="DETAIL" sheetId="12" r:id="rId2"/>
  </sheets>
  <definedNames>
    <definedName name="_xlnm._FilterDatabase" localSheetId="1" hidden="1">DETAIL!$A$4:$N$8</definedName>
    <definedName name="_xlnm.Print_Area" localSheetId="1">DETAIL!$A$1:$M$8</definedName>
    <definedName name="_xlnm.Print_Area" localSheetId="0">'MER.QT-1.BM2'!$A$1:$O$16</definedName>
    <definedName name="_xlnm.Print_Titles" localSheetId="1">DETAIL!$4:$4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1" i="4" l="1"/>
  <c r="K11" i="4"/>
  <c r="I11" i="4"/>
  <c r="H8" i="12"/>
  <c r="G7" i="12" l="1"/>
  <c r="G6" i="12"/>
  <c r="G5" i="12"/>
  <c r="H8" i="4"/>
  <c r="H7" i="4"/>
  <c r="A5" i="12"/>
  <c r="A6" i="12"/>
  <c r="A7" i="12"/>
  <c r="F8" i="12" l="1"/>
  <c r="G8" i="12"/>
  <c r="I14" i="4" l="1"/>
  <c r="M11" i="4" l="1"/>
  <c r="M14" i="4" s="1"/>
  <c r="K14" i="4"/>
</calcChain>
</file>

<file path=xl/sharedStrings.xml><?xml version="1.0" encoding="utf-8"?>
<sst xmlns="http://schemas.openxmlformats.org/spreadsheetml/2006/main" count="73" uniqueCount="70">
  <si>
    <t>Mã số:</t>
  </si>
  <si>
    <t>Lần ban hành:</t>
  </si>
  <si>
    <t>01</t>
  </si>
  <si>
    <t>REMARK</t>
  </si>
  <si>
    <t>Số trang:</t>
  </si>
  <si>
    <t>01/01</t>
  </si>
  <si>
    <t>MER.QT-1.BM2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</si>
  <si>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</si>
  <si>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</si>
  <si>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</si>
  <si>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</si>
  <si>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</si>
  <si>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</si>
  <si>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</si>
  <si>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</si>
  <si>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</si>
  <si>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</si>
  <si>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</si>
  <si>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</si>
  <si>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</si>
  <si>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</si>
  <si>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</si>
  <si>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</si>
  <si>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</si>
  <si>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</si>
  <si>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</si>
  <si>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</si>
  <si>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</si>
  <si>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</si>
  <si>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</si>
  <si>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</si>
  <si>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</si>
  <si>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</si>
  <si>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</si>
  <si>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</si>
  <si>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</si>
  <si>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PCS</t>
  </si>
  <si>
    <t>WHITE</t>
  </si>
  <si>
    <t>SIZE AND QUALITY SAME AS LAST SEASON</t>
  </si>
  <si>
    <t>PLEASE SEE DETAIL SHEET FOR STYLE NAME</t>
  </si>
  <si>
    <t>NO</t>
  </si>
  <si>
    <t>STYLE NAME</t>
  </si>
  <si>
    <t>FABRIC CONTENT</t>
  </si>
  <si>
    <t>Q'TY</t>
  </si>
  <si>
    <t>EXTRA</t>
  </si>
  <si>
    <t xml:space="preserve">TOTAL </t>
  </si>
  <si>
    <t>NOTE</t>
  </si>
  <si>
    <t>REFERENCE FOR VISUAL ONLY</t>
  </si>
  <si>
    <t>100% COTTON</t>
  </si>
  <si>
    <t>TOTAL</t>
  </si>
  <si>
    <t>UA STYLE NO.</t>
  </si>
  <si>
    <t>ITEM</t>
  </si>
  <si>
    <t>CARE LABEL</t>
  </si>
  <si>
    <t>SH TRIMS</t>
  </si>
  <si>
    <t>QUY</t>
  </si>
  <si>
    <t>P19  SS26   G2863</t>
  </si>
  <si>
    <t>PALACE -NIKE</t>
  </si>
  <si>
    <t>AW25-NIKE_STORE EXCLUSIVE</t>
  </si>
  <si>
    <t>NIKE</t>
  </si>
  <si>
    <t>PALACE NIKE SHOP T-SHIRT</t>
  </si>
  <si>
    <t>PALACE NIKE SHOP HOOD</t>
  </si>
  <si>
    <t>PALACE NIKE SHOP JERSEY</t>
  </si>
  <si>
    <t>85% COTTON 15% POLYESTER</t>
  </si>
  <si>
    <t>100% RECYCLE POLYESTER</t>
  </si>
  <si>
    <t>theo layout khách gửi</t>
  </si>
  <si>
    <t>C0007-SST1821</t>
  </si>
  <si>
    <t>C0007-HOD768</t>
  </si>
  <si>
    <t>C0007-SST1889</t>
  </si>
  <si>
    <t>VERSION TIẾNG HÀN -THEO LAYOUT KHÁCH GỬI ĐÍNH KÈM</t>
  </si>
  <si>
    <t>P2-250903-274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</si>
</sst>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  <numFmt numFmtId="168" formatCode="[$VND]\ #,##0"/>
  </numFmts>
  <fonts count="37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b/>
      <sz val="12"/>
      <color indexed="8"/>
      <name val="Muli"/>
    </font>
    <font>
      <b/>
      <sz val="12"/>
      <color rgb="FFFF0000"/>
      <name val="Muli"/>
    </font>
    <font>
      <sz val="12"/>
      <color indexed="8"/>
      <name val="Muli"/>
    </font>
    <font>
      <b/>
      <u/>
      <sz val="12"/>
      <name val="Muli"/>
    </font>
    <font>
      <i/>
      <sz val="12"/>
      <name val="Muli"/>
    </font>
    <font>
      <b/>
      <i/>
      <sz val="12"/>
      <name val="Muli"/>
    </font>
    <font>
      <u/>
      <sz val="12"/>
      <name val="Muli"/>
    </font>
    <font>
      <sz val="14"/>
      <name val="Muli"/>
    </font>
    <font>
      <b/>
      <sz val="14"/>
      <name val="Muli"/>
    </font>
    <font>
      <b/>
      <sz val="15"/>
      <name val="Muli"/>
    </font>
    <font>
      <sz val="11"/>
      <color theme="1"/>
      <name val="Muli"/>
    </font>
    <font>
      <sz val="12"/>
      <color theme="1"/>
      <name val="Calibri"/>
      <family val="2"/>
      <scheme val="minor"/>
    </font>
    <font>
      <b/>
      <sz val="11"/>
      <color rgb="FFFF0000"/>
      <name val="Muli"/>
    </font>
    <font>
      <b/>
      <sz val="11"/>
      <color theme="1"/>
      <name val="Muli"/>
    </font>
    <font>
      <sz val="9"/>
      <color theme="1"/>
      <name val="Muli"/>
    </font>
    <font>
      <sz val="16"/>
      <name val="Muli"/>
    </font>
    <font>
      <b/>
      <sz val="16"/>
      <color rgb="FFFF0000"/>
      <name val="Muli"/>
    </font>
    <font>
      <sz val="16"/>
      <color indexed="8"/>
      <name val="Muli"/>
    </font>
    <font>
      <b/>
      <sz val="16"/>
      <color indexed="8"/>
      <name val="Muli"/>
    </font>
    <font>
      <b/>
      <sz val="16"/>
      <name val="Muli"/>
    </font>
    <font>
      <sz val="18"/>
      <name val="Muli"/>
    </font>
    <font>
      <b/>
      <sz val="14"/>
      <color theme="1"/>
      <name val="Muli"/>
    </font>
    <font>
      <b/>
      <u/>
      <sz val="18"/>
      <name val="Muli"/>
    </font>
    <font>
      <b/>
      <sz val="18"/>
      <name val="Muli"/>
    </font>
    <font>
      <sz val="18"/>
      <color theme="1"/>
      <name val="Muli"/>
    </font>
    <font>
      <b/>
      <sz val="14"/>
      <color rgb="FFFF0000"/>
      <name val="Muli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7" fillId="0" borderId="0"/>
    <xf numFmtId="0" fontId="6" fillId="0" borderId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2" fillId="0" borderId="0"/>
  </cellStyleXfs>
  <cellXfs count="133">
    <xf numFmtId="0" fontId="0" fillId="0" borderId="0" xfId="0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" fontId="3" fillId="0" borderId="1" xfId="0" quotePrefix="1" applyNumberFormat="1" applyFont="1" applyBorder="1" applyAlignment="1">
      <alignment horizontal="center"/>
    </xf>
    <xf numFmtId="0" fontId="10" fillId="4" borderId="2" xfId="8" applyFont="1" applyFill="1" applyBorder="1" applyAlignment="1" applyProtection="1">
      <alignment vertical="top"/>
    </xf>
    <xf numFmtId="0" fontId="2" fillId="2" borderId="1" xfId="0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center" vertical="center"/>
    </xf>
    <xf numFmtId="0" fontId="5" fillId="8" borderId="1" xfId="6" applyFont="1" applyFill="1" applyBorder="1" applyAlignment="1">
      <alignment horizontal="center" vertical="center" wrapText="1"/>
    </xf>
    <xf numFmtId="0" fontId="10" fillId="4" borderId="10" xfId="8" applyFont="1" applyFill="1" applyBorder="1" applyAlignment="1" applyProtection="1">
      <alignment vertical="top"/>
    </xf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5" fillId="4" borderId="2" xfId="6" applyFont="1" applyFill="1" applyBorder="1" applyAlignment="1">
      <alignment horizontal="left" vertical="center"/>
    </xf>
    <xf numFmtId="0" fontId="4" fillId="4" borderId="0" xfId="6" applyFont="1" applyFill="1" applyAlignment="1">
      <alignment vertical="top"/>
    </xf>
    <xf numFmtId="0" fontId="4" fillId="4" borderId="0" xfId="6" applyFont="1" applyFill="1" applyAlignment="1">
      <alignment horizontal="center" vertical="center"/>
    </xf>
    <xf numFmtId="164" fontId="4" fillId="4" borderId="8" xfId="6" quotePrefix="1" applyNumberFormat="1" applyFont="1" applyFill="1" applyBorder="1" applyAlignment="1">
      <alignment horizontal="center" vertical="center"/>
    </xf>
    <xf numFmtId="15" fontId="5" fillId="4" borderId="1" xfId="6" quotePrefix="1" applyNumberFormat="1" applyFont="1" applyFill="1" applyBorder="1" applyAlignment="1">
      <alignment horizontal="center" vertical="center"/>
    </xf>
    <xf numFmtId="0" fontId="5" fillId="4" borderId="3" xfId="6" applyFont="1" applyFill="1" applyBorder="1" applyAlignment="1">
      <alignment horizontal="left" vertical="center"/>
    </xf>
    <xf numFmtId="0" fontId="5" fillId="4" borderId="10" xfId="6" applyFont="1" applyFill="1" applyBorder="1" applyAlignment="1">
      <alignment horizontal="left" vertical="center"/>
    </xf>
    <xf numFmtId="165" fontId="4" fillId="4" borderId="0" xfId="6" applyNumberFormat="1" applyFont="1" applyFill="1" applyAlignment="1">
      <alignment horizontal="center" vertical="center"/>
    </xf>
    <xf numFmtId="0" fontId="4" fillId="0" borderId="9" xfId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left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3" fontId="11" fillId="7" borderId="1" xfId="3" applyNumberFormat="1" applyFont="1" applyFill="1" applyBorder="1" applyAlignment="1">
      <alignment horizontal="center" vertical="center"/>
    </xf>
    <xf numFmtId="164" fontId="4" fillId="7" borderId="1" xfId="2" applyNumberFormat="1" applyFont="1" applyFill="1" applyBorder="1" applyAlignment="1">
      <alignment horizontal="center" vertical="center"/>
    </xf>
    <xf numFmtId="164" fontId="4" fillId="7" borderId="1" xfId="4" applyNumberFormat="1" applyFont="1" applyFill="1" applyBorder="1" applyAlignment="1">
      <alignment horizontal="center" vertical="center" wrapText="1"/>
    </xf>
    <xf numFmtId="167" fontId="4" fillId="7" borderId="1" xfId="5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 wrapText="1"/>
    </xf>
    <xf numFmtId="0" fontId="4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center" vertical="center"/>
    </xf>
    <xf numFmtId="164" fontId="4" fillId="4" borderId="0" xfId="4" applyNumberFormat="1" applyFont="1" applyFill="1" applyAlignment="1">
      <alignment horizontal="center" vertical="center"/>
    </xf>
    <xf numFmtId="0" fontId="14" fillId="0" borderId="0" xfId="2" applyFont="1" applyAlignment="1">
      <alignment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4" fillId="0" borderId="8" xfId="1" applyFont="1" applyBorder="1" applyAlignment="1" applyProtection="1">
      <alignment vertical="center"/>
      <protection locked="0"/>
    </xf>
    <xf numFmtId="0" fontId="4" fillId="0" borderId="11" xfId="1" applyFont="1" applyBorder="1" applyAlignment="1" applyProtection="1">
      <alignment vertical="center"/>
      <protection locked="0"/>
    </xf>
    <xf numFmtId="0" fontId="5" fillId="4" borderId="4" xfId="6" applyFont="1" applyFill="1" applyBorder="1" applyAlignment="1">
      <alignment vertical="center"/>
    </xf>
    <xf numFmtId="15" fontId="18" fillId="4" borderId="1" xfId="6" applyNumberFormat="1" applyFont="1" applyFill="1" applyBorder="1" applyAlignment="1">
      <alignment horizontal="center" vertical="center"/>
    </xf>
    <xf numFmtId="0" fontId="18" fillId="4" borderId="1" xfId="6" applyFont="1" applyFill="1" applyBorder="1" applyAlignment="1">
      <alignment horizontal="center" vertical="center"/>
    </xf>
    <xf numFmtId="0" fontId="4" fillId="0" borderId="6" xfId="1" applyFont="1" applyBorder="1" applyAlignment="1" applyProtection="1">
      <alignment vertical="center" wrapText="1"/>
      <protection locked="0"/>
    </xf>
    <xf numFmtId="0" fontId="4" fillId="0" borderId="7" xfId="1" applyFont="1" applyBorder="1" applyAlignment="1" applyProtection="1">
      <alignment vertical="center" wrapText="1"/>
      <protection locked="0"/>
    </xf>
    <xf numFmtId="0" fontId="5" fillId="4" borderId="5" xfId="6" applyFont="1" applyFill="1" applyBorder="1" applyAlignment="1">
      <alignment vertical="center" wrapText="1"/>
    </xf>
    <xf numFmtId="0" fontId="4" fillId="0" borderId="9" xfId="1" applyFont="1" applyBorder="1" applyAlignment="1" applyProtection="1">
      <alignment vertical="center" wrapText="1"/>
      <protection locked="0"/>
    </xf>
    <xf numFmtId="1" fontId="13" fillId="7" borderId="1" xfId="3" applyNumberFormat="1" applyFont="1" applyFill="1" applyBorder="1" applyAlignment="1">
      <alignment horizontal="center" vertical="center" wrapText="1"/>
    </xf>
    <xf numFmtId="0" fontId="15" fillId="0" borderId="0" xfId="1" applyFont="1" applyAlignment="1" applyProtection="1">
      <alignment vertical="center" wrapText="1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 applyAlignment="1" applyProtection="1">
      <alignment vertical="center" wrapText="1"/>
      <protection locked="0"/>
    </xf>
    <xf numFmtId="0" fontId="3" fillId="0" borderId="0" xfId="0" applyFont="1" applyAlignment="1">
      <alignment horizontal="left" wrapText="1"/>
    </xf>
    <xf numFmtId="0" fontId="18" fillId="3" borderId="1" xfId="2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/>
    </xf>
    <xf numFmtId="0" fontId="21" fillId="0" borderId="0" xfId="0" applyFont="1"/>
    <xf numFmtId="0" fontId="21" fillId="0" borderId="1" xfId="0" applyFont="1" applyBorder="1"/>
    <xf numFmtId="167" fontId="24" fillId="0" borderId="1" xfId="1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/>
    <xf numFmtId="0" fontId="26" fillId="3" borderId="1" xfId="2" applyFont="1" applyFill="1" applyBorder="1" applyAlignment="1">
      <alignment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7" fillId="3" borderId="1" xfId="2" applyFont="1" applyFill="1" applyBorder="1" applyAlignment="1">
      <alignment horizontal="center" vertical="center"/>
    </xf>
    <xf numFmtId="1" fontId="28" fillId="3" borderId="1" xfId="3" applyNumberFormat="1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/>
    </xf>
    <xf numFmtId="3" fontId="28" fillId="3" borderId="1" xfId="3" applyNumberFormat="1" applyFont="1" applyFill="1" applyBorder="1" applyAlignment="1">
      <alignment vertical="center"/>
    </xf>
    <xf numFmtId="3" fontId="28" fillId="0" borderId="1" xfId="3" applyNumberFormat="1" applyFont="1" applyBorder="1" applyAlignment="1">
      <alignment vertical="center"/>
    </xf>
    <xf numFmtId="3" fontId="29" fillId="0" borderId="1" xfId="3" applyNumberFormat="1" applyFont="1" applyBorder="1" applyAlignment="1">
      <alignment horizontal="center" vertical="center"/>
    </xf>
    <xf numFmtId="168" fontId="26" fillId="3" borderId="1" xfId="9" applyNumberFormat="1" applyFont="1" applyFill="1" applyBorder="1" applyAlignment="1">
      <alignment horizontal="center" vertical="center"/>
    </xf>
    <xf numFmtId="168" fontId="30" fillId="3" borderId="1" xfId="9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31" fillId="4" borderId="0" xfId="2" applyFont="1" applyFill="1" applyAlignment="1">
      <alignment horizontal="center" vertical="center" wrapText="1"/>
    </xf>
    <xf numFmtId="0" fontId="33" fillId="4" borderId="0" xfId="2" applyFont="1" applyFill="1" applyAlignment="1">
      <alignment horizontal="center" vertical="center" wrapText="1"/>
    </xf>
    <xf numFmtId="0" fontId="33" fillId="4" borderId="0" xfId="2" applyFont="1" applyFill="1" applyAlignment="1">
      <alignment horizontal="right" vertical="center"/>
    </xf>
    <xf numFmtId="3" fontId="34" fillId="5" borderId="1" xfId="2" applyNumberFormat="1" applyFont="1" applyFill="1" applyBorder="1" applyAlignment="1">
      <alignment horizontal="center" vertical="center" wrapText="1"/>
    </xf>
    <xf numFmtId="3" fontId="34" fillId="0" borderId="1" xfId="2" applyNumberFormat="1" applyFont="1" applyBorder="1" applyAlignment="1">
      <alignment horizontal="center" vertical="center" wrapText="1"/>
    </xf>
    <xf numFmtId="164" fontId="31" fillId="4" borderId="0" xfId="2" applyNumberFormat="1" applyFont="1" applyFill="1" applyAlignment="1">
      <alignment horizontal="center" vertical="center" wrapText="1"/>
    </xf>
    <xf numFmtId="168" fontId="34" fillId="3" borderId="1" xfId="9" applyNumberFormat="1" applyFont="1" applyFill="1" applyBorder="1" applyAlignment="1">
      <alignment horizontal="center" vertical="center" wrapText="1"/>
    </xf>
    <xf numFmtId="0" fontId="31" fillId="4" borderId="0" xfId="2" applyFont="1" applyFill="1" applyAlignment="1">
      <alignment horizontal="center" vertical="center"/>
    </xf>
    <xf numFmtId="0" fontId="35" fillId="0" borderId="0" xfId="0" applyFont="1" applyAlignment="1">
      <alignment horizontal="left"/>
    </xf>
    <xf numFmtId="3" fontId="3" fillId="0" borderId="0" xfId="0" applyNumberFormat="1" applyFont="1" applyAlignment="1">
      <alignment horizontal="left"/>
    </xf>
    <xf numFmtId="0" fontId="36" fillId="0" borderId="1" xfId="0" applyFont="1" applyBorder="1" applyAlignment="1">
      <alignment horizontal="center" vertical="center"/>
    </xf>
    <xf numFmtId="167" fontId="31" fillId="10" borderId="1" xfId="5" applyNumberFormat="1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 vertical="center" wrapText="1"/>
    </xf>
    <xf numFmtId="0" fontId="32" fillId="11" borderId="1" xfId="0" applyFont="1" applyFill="1" applyBorder="1" applyAlignment="1">
      <alignment horizontal="center" vertical="center" wrapText="1"/>
    </xf>
    <xf numFmtId="0" fontId="32" fillId="12" borderId="1" xfId="0" applyFont="1" applyFill="1" applyBorder="1" applyAlignment="1">
      <alignment horizontal="center" vertical="center" wrapText="1"/>
    </xf>
    <xf numFmtId="0" fontId="21" fillId="0" borderId="1" xfId="11" applyFont="1" applyBorder="1" applyAlignment="1">
      <alignment horizontal="left" vertical="center"/>
    </xf>
    <xf numFmtId="0" fontId="32" fillId="13" borderId="1" xfId="0" applyFont="1" applyFill="1" applyBorder="1" applyAlignment="1">
      <alignment horizontal="center" vertical="center" wrapText="1"/>
    </xf>
    <xf numFmtId="0" fontId="19" fillId="4" borderId="1" xfId="7" quotePrefix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top"/>
    </xf>
    <xf numFmtId="165" fontId="4" fillId="4" borderId="4" xfId="6" applyNumberFormat="1" applyFont="1" applyFill="1" applyBorder="1" applyAlignment="1">
      <alignment horizontal="center" vertical="center"/>
    </xf>
    <xf numFmtId="165" fontId="4" fillId="4" borderId="5" xfId="6" applyNumberFormat="1" applyFont="1" applyFill="1" applyBorder="1" applyAlignment="1">
      <alignment horizontal="center" vertical="center"/>
    </xf>
    <xf numFmtId="0" fontId="20" fillId="3" borderId="4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 applyAlignment="1">
      <alignment horizontal="center" vertical="center"/>
    </xf>
    <xf numFmtId="0" fontId="9" fillId="4" borderId="2" xfId="0" applyFont="1" applyFill="1" applyBorder="1" applyAlignment="1">
      <alignment horizontal="center" vertical="top"/>
    </xf>
    <xf numFmtId="0" fontId="4" fillId="4" borderId="4" xfId="6" applyFont="1" applyFill="1" applyBorder="1" applyAlignment="1">
      <alignment horizontal="center" vertical="center" wrapText="1"/>
    </xf>
    <xf numFmtId="0" fontId="4" fillId="4" borderId="5" xfId="6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top"/>
    </xf>
    <xf numFmtId="0" fontId="18" fillId="4" borderId="4" xfId="6" applyFont="1" applyFill="1" applyBorder="1" applyAlignment="1">
      <alignment horizontal="center" vertical="center"/>
    </xf>
    <xf numFmtId="0" fontId="18" fillId="4" borderId="5" xfId="6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top"/>
    </xf>
    <xf numFmtId="16" fontId="4" fillId="4" borderId="4" xfId="6" applyNumberFormat="1" applyFont="1" applyFill="1" applyBorder="1" applyAlignment="1">
      <alignment horizontal="center" vertical="center"/>
    </xf>
    <xf numFmtId="16" fontId="4" fillId="4" borderId="5" xfId="6" applyNumberFormat="1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32" fillId="0" borderId="14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5" xfId="0" applyFont="1" applyBorder="1" applyAlignment="1">
      <alignment horizontal="center"/>
    </xf>
  </cellXfs>
  <cellStyles count="12">
    <cellStyle name="Comma" xfId="10" builtinId="3"/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2" xfId="11" xr:uid="{F7CA9789-4786-4B17-8AB3-7C82CF0F672B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63500</xdr:colOff>
      <xdr:row>10</xdr:row>
      <xdr:rowOff>698500</xdr:rowOff>
    </xdr:from>
    <xdr:to>
      <xdr:col>3</xdr:col>
      <xdr:colOff>1145801</xdr:colOff>
      <xdr:row>10</xdr:row>
      <xdr:rowOff>2270125</xdr:rowOff>
    </xdr:to>
    <xdr:pic>
      <xdr:nvPicPr>
        <xdr:cNvPr id="2" name="Picture 1" descr="A label with text and symbols&#10;&#10;Description automatically generated">
          <a:extLst>
            <a:ext uri="{FF2B5EF4-FFF2-40B4-BE49-F238E27FC236}">
              <a16:creationId xmlns:a16="http://schemas.microsoft.com/office/drawing/2014/main" id="{4494EBBF-B319-4BC0-B0E6-8EB238B46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84500" y="7493000"/>
          <a:ext cx="1082301" cy="1571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231961</xdr:colOff>
      <xdr:row>2</xdr:row>
      <xdr:rowOff>177427</xdr:rowOff>
    </xdr:from>
    <xdr:ext cx="2015099" cy="2581276"/>
    <xdr:pic>
      <xdr:nvPicPr>
        <xdr:cNvPr id="2" name="Picture 1" descr="A label with text and symbols&#10;&#10;Description automatically generated">
          <a:extLst>
            <a:ext uri="{FF2B5EF4-FFF2-40B4-BE49-F238E27FC236}">
              <a16:creationId xmlns:a16="http://schemas.microsoft.com/office/drawing/2014/main" id="{96451072-BD3F-499A-9F94-739CC0014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900961" y="691777"/>
          <a:ext cx="2015099" cy="258127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4DB2-447D-4396-99A4-60683939655D}">
  <sheetPr>
    <pageSetUpPr fitToPage="1"/>
  </sheetPr>
  <dimension ref="A1:Q61"/>
  <sheetViews>
    <sheetView tabSelected="1" view="pageBreakPreview" zoomScale="60" zoomScaleNormal="40" zoomScalePageLayoutView="55" workbookViewId="0">
      <selection activeCell="Q11" sqref="Q11"/>
    </sheetView>
  </sheetViews>
  <sheetFormatPr defaultColWidth="9.109375" defaultRowHeight="15"/>
  <cols>
    <col min="1" max="1" width="13.109375" style="1" customWidth="1"/>
    <col min="2" max="2" width="12.44140625" style="1" customWidth="1"/>
    <col min="3" max="3" width="16.33203125" style="1" customWidth="1"/>
    <col min="4" max="4" width="18.5546875" style="1" customWidth="1"/>
    <col min="5" max="5" width="25.33203125" style="1" customWidth="1"/>
    <col min="6" max="6" width="14.5546875" style="1" customWidth="1"/>
    <col min="7" max="7" width="17.44140625" style="63" customWidth="1"/>
    <col min="8" max="8" width="9.88671875" style="1" customWidth="1"/>
    <col min="9" max="9" width="15" style="1" customWidth="1"/>
    <col min="10" max="10" width="11.5546875" style="1" customWidth="1"/>
    <col min="11" max="11" width="14.44140625" style="1" customWidth="1"/>
    <col min="12" max="12" width="30.5546875" style="1" customWidth="1"/>
    <col min="13" max="13" width="30.6640625" style="1" customWidth="1"/>
    <col min="14" max="14" width="52.6640625" style="1" customWidth="1"/>
    <col min="15" max="15" width="0" style="1" hidden="1" customWidth="1"/>
    <col min="16" max="16384" width="9.109375" style="1"/>
  </cols>
  <sheetData>
    <row r="1" spans="1:17" ht="24.9" customHeight="1">
      <c r="A1" s="12"/>
      <c r="B1" s="12"/>
      <c r="C1" s="12"/>
      <c r="D1" s="12"/>
      <c r="E1" s="12"/>
      <c r="F1" s="12"/>
      <c r="G1" s="55"/>
      <c r="H1" s="12"/>
      <c r="I1" s="12"/>
      <c r="J1" s="12"/>
      <c r="K1" s="12"/>
      <c r="L1" s="50"/>
      <c r="M1" s="6" t="s">
        <v>0</v>
      </c>
      <c r="N1" s="2" t="s">
        <v>6</v>
      </c>
    </row>
    <row r="2" spans="1:17" ht="21.6" customHeight="1">
      <c r="A2" s="12"/>
      <c r="B2" s="12"/>
      <c r="C2" s="12"/>
      <c r="D2" s="12"/>
      <c r="E2" s="12"/>
      <c r="F2" s="12"/>
      <c r="G2" s="55"/>
      <c r="H2" s="12"/>
      <c r="I2" s="12"/>
      <c r="J2" s="12"/>
      <c r="K2" s="12"/>
      <c r="L2" s="50"/>
      <c r="M2" s="6" t="s">
        <v>1</v>
      </c>
      <c r="N2" s="3" t="s">
        <v>2</v>
      </c>
    </row>
    <row r="3" spans="1:17" ht="21.6" customHeight="1">
      <c r="A3" s="13"/>
      <c r="B3" s="13"/>
      <c r="C3" s="13"/>
      <c r="D3" s="13"/>
      <c r="E3" s="13"/>
      <c r="F3" s="13"/>
      <c r="G3" s="56"/>
      <c r="H3" s="13"/>
      <c r="I3" s="13"/>
      <c r="J3" s="13"/>
      <c r="K3" s="13"/>
      <c r="L3" s="51"/>
      <c r="M3" s="6" t="s">
        <v>4</v>
      </c>
      <c r="N3" s="4" t="s">
        <v>5</v>
      </c>
    </row>
    <row r="4" spans="1:17" ht="9.9" customHeight="1">
      <c r="A4" s="12"/>
      <c r="B4" s="12"/>
      <c r="C4" s="12"/>
      <c r="D4" s="12"/>
      <c r="E4" s="12"/>
      <c r="F4" s="13"/>
      <c r="G4" s="56"/>
      <c r="H4" s="13"/>
      <c r="I4" s="13"/>
      <c r="J4" s="12"/>
      <c r="K4" s="12"/>
      <c r="L4" s="12"/>
      <c r="M4" s="23"/>
      <c r="N4" s="23"/>
    </row>
    <row r="5" spans="1:17" ht="34.5" customHeight="1">
      <c r="A5" s="14" t="s">
        <v>7</v>
      </c>
      <c r="B5" s="112" t="s">
        <v>53</v>
      </c>
      <c r="C5" s="112"/>
      <c r="D5" s="112"/>
      <c r="E5" s="15"/>
      <c r="F5" s="52" t="s">
        <v>8</v>
      </c>
      <c r="G5" s="57"/>
      <c r="H5" s="113" t="s">
        <v>56</v>
      </c>
      <c r="I5" s="114"/>
      <c r="J5" s="16"/>
      <c r="K5" s="16"/>
      <c r="L5" s="17"/>
      <c r="M5" s="18" t="s">
        <v>9</v>
      </c>
      <c r="N5" s="53">
        <v>45943</v>
      </c>
    </row>
    <row r="6" spans="1:17" ht="21.75" customHeight="1">
      <c r="A6" s="19" t="s">
        <v>10</v>
      </c>
      <c r="B6" s="115"/>
      <c r="C6" s="115"/>
      <c r="D6" s="115"/>
      <c r="E6" s="15"/>
      <c r="F6" s="52" t="s">
        <v>11</v>
      </c>
      <c r="G6" s="57"/>
      <c r="H6" s="116" t="s">
        <v>57</v>
      </c>
      <c r="I6" s="117"/>
      <c r="J6" s="16"/>
      <c r="K6" s="16"/>
      <c r="L6" s="17"/>
      <c r="M6" s="18" t="s">
        <v>12</v>
      </c>
      <c r="N6" s="102" t="s">
        <v>69</v>
      </c>
    </row>
    <row r="7" spans="1:17" ht="23.25" customHeight="1">
      <c r="A7" s="19" t="s">
        <v>13</v>
      </c>
      <c r="B7" s="118"/>
      <c r="C7" s="118"/>
      <c r="D7" s="5"/>
      <c r="E7" s="15"/>
      <c r="F7" s="52" t="s">
        <v>14</v>
      </c>
      <c r="G7" s="57"/>
      <c r="H7" s="119">
        <f>N5+40</f>
        <v>45983</v>
      </c>
      <c r="I7" s="120"/>
      <c r="J7" s="16"/>
      <c r="K7" s="16"/>
      <c r="L7" s="17"/>
      <c r="M7" s="18" t="s">
        <v>15</v>
      </c>
      <c r="N7" s="95" t="s">
        <v>55</v>
      </c>
    </row>
    <row r="8" spans="1:17" ht="21.75" customHeight="1">
      <c r="A8" s="20" t="s">
        <v>16</v>
      </c>
      <c r="B8" s="103"/>
      <c r="C8" s="103"/>
      <c r="D8" s="11"/>
      <c r="E8" s="15"/>
      <c r="F8" s="52" t="s">
        <v>17</v>
      </c>
      <c r="G8" s="57"/>
      <c r="H8" s="104">
        <f>N5+70</f>
        <v>46013</v>
      </c>
      <c r="I8" s="105"/>
      <c r="J8" s="21"/>
      <c r="K8" s="21"/>
      <c r="L8" s="17"/>
      <c r="M8" s="18" t="s">
        <v>18</v>
      </c>
      <c r="N8" s="54" t="s">
        <v>54</v>
      </c>
    </row>
    <row r="9" spans="1:17" ht="5.4" customHeight="1">
      <c r="A9" s="22"/>
      <c r="B9" s="22"/>
      <c r="C9" s="22"/>
      <c r="D9" s="22"/>
      <c r="E9" s="13"/>
      <c r="F9" s="22"/>
      <c r="G9" s="58"/>
      <c r="H9" s="22"/>
      <c r="I9" s="22"/>
      <c r="J9" s="13"/>
      <c r="K9" s="13"/>
      <c r="L9" s="13"/>
      <c r="M9" s="23"/>
      <c r="N9" s="23"/>
    </row>
    <row r="10" spans="1:17" ht="103.5" customHeight="1">
      <c r="A10" s="7" t="s">
        <v>19</v>
      </c>
      <c r="B10" s="8" t="s">
        <v>20</v>
      </c>
      <c r="C10" s="8" t="s">
        <v>21</v>
      </c>
      <c r="D10" s="8" t="s">
        <v>22</v>
      </c>
      <c r="E10" s="8" t="s">
        <v>23</v>
      </c>
      <c r="F10" s="7" t="s">
        <v>24</v>
      </c>
      <c r="G10" s="8" t="s">
        <v>25</v>
      </c>
      <c r="H10" s="7" t="s">
        <v>26</v>
      </c>
      <c r="I10" s="10" t="s">
        <v>27</v>
      </c>
      <c r="J10" s="10" t="s">
        <v>28</v>
      </c>
      <c r="K10" s="10" t="s">
        <v>29</v>
      </c>
      <c r="L10" s="9" t="s">
        <v>30</v>
      </c>
      <c r="M10" s="7" t="s">
        <v>31</v>
      </c>
      <c r="N10" s="7" t="s">
        <v>3</v>
      </c>
    </row>
    <row r="11" spans="1:17" ht="246.75" customHeight="1">
      <c r="A11" s="71" t="s">
        <v>58</v>
      </c>
      <c r="B11" s="72"/>
      <c r="C11" s="72" t="s">
        <v>52</v>
      </c>
      <c r="D11" s="64"/>
      <c r="E11" s="71" t="s">
        <v>38</v>
      </c>
      <c r="F11" s="73"/>
      <c r="G11" s="74" t="s">
        <v>37</v>
      </c>
      <c r="H11" s="75" t="s">
        <v>36</v>
      </c>
      <c r="I11" s="76">
        <f>DETAIL!H8</f>
        <v>2759</v>
      </c>
      <c r="J11" s="77">
        <v>0</v>
      </c>
      <c r="K11" s="78">
        <f>I11+J11</f>
        <v>2759</v>
      </c>
      <c r="L11" s="79">
        <v>550</v>
      </c>
      <c r="M11" s="80">
        <f>L11*K11</f>
        <v>1517450</v>
      </c>
      <c r="N11" s="96" t="s">
        <v>68</v>
      </c>
      <c r="Q11" s="94">
        <f>K11-313</f>
        <v>2446</v>
      </c>
    </row>
    <row r="12" spans="1:17" ht="61.5" customHeight="1">
      <c r="A12" s="106" t="s">
        <v>39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8"/>
    </row>
    <row r="13" spans="1:17" ht="29.25" customHeight="1">
      <c r="A13" s="24"/>
      <c r="B13" s="24"/>
      <c r="C13" s="25"/>
      <c r="D13" s="25"/>
      <c r="E13" s="25"/>
      <c r="F13" s="26"/>
      <c r="G13" s="59"/>
      <c r="H13" s="24"/>
      <c r="I13" s="27"/>
      <c r="J13" s="27"/>
      <c r="K13" s="27"/>
      <c r="L13" s="28"/>
      <c r="M13" s="29"/>
      <c r="N13" s="30"/>
    </row>
    <row r="14" spans="1:17" s="93" customFormat="1" ht="54" customHeight="1">
      <c r="A14" s="85"/>
      <c r="B14" s="85"/>
      <c r="C14" s="85"/>
      <c r="D14" s="85"/>
      <c r="E14" s="85"/>
      <c r="F14" s="85"/>
      <c r="G14" s="86"/>
      <c r="H14" s="87" t="s">
        <v>32</v>
      </c>
      <c r="I14" s="88">
        <f>SUM(I11:I13)</f>
        <v>2759</v>
      </c>
      <c r="J14" s="89"/>
      <c r="K14" s="88">
        <f>SUM(K11:K13)</f>
        <v>2759</v>
      </c>
      <c r="L14" s="90"/>
      <c r="M14" s="91">
        <f>SUM(M11:M13)</f>
        <v>1517450</v>
      </c>
      <c r="N14" s="92"/>
    </row>
    <row r="15" spans="1:17" ht="21.75" customHeight="1">
      <c r="A15" s="33"/>
      <c r="B15" s="33"/>
      <c r="C15" s="34"/>
      <c r="D15" s="34"/>
      <c r="E15" s="34"/>
      <c r="F15" s="34"/>
      <c r="G15" s="31"/>
      <c r="H15" s="32"/>
      <c r="I15" s="32"/>
      <c r="J15" s="32"/>
      <c r="K15" s="32"/>
      <c r="L15" s="35"/>
      <c r="M15" s="35"/>
      <c r="N15" s="32"/>
    </row>
    <row r="16" spans="1:17" ht="21.75" customHeight="1">
      <c r="A16" s="109" t="s">
        <v>33</v>
      </c>
      <c r="B16" s="109"/>
      <c r="C16" s="36"/>
      <c r="D16" s="37"/>
      <c r="E16" s="110" t="s">
        <v>34</v>
      </c>
      <c r="F16" s="110"/>
      <c r="G16" s="110"/>
      <c r="H16" s="38"/>
      <c r="I16" s="39"/>
      <c r="J16" s="39"/>
      <c r="K16" s="39"/>
      <c r="L16" s="111" t="s">
        <v>35</v>
      </c>
      <c r="M16" s="111"/>
      <c r="N16" s="32"/>
    </row>
    <row r="17" spans="1:10" ht="21.75" customHeight="1">
      <c r="A17" s="40"/>
      <c r="B17" s="41"/>
      <c r="C17" s="40"/>
      <c r="D17" s="40"/>
      <c r="E17" s="40"/>
      <c r="F17" s="40"/>
      <c r="G17" s="60"/>
      <c r="H17" s="42"/>
      <c r="I17" s="42"/>
      <c r="J17" s="42"/>
    </row>
    <row r="18" spans="1:10" ht="21.75" customHeight="1">
      <c r="A18" s="40"/>
      <c r="B18" s="41"/>
      <c r="C18" s="40"/>
      <c r="D18" s="40"/>
      <c r="E18" s="40"/>
      <c r="F18" s="40"/>
      <c r="G18" s="60"/>
      <c r="H18" s="42"/>
      <c r="I18" s="42"/>
      <c r="J18" s="42"/>
    </row>
    <row r="19" spans="1:10" ht="21.75" customHeight="1">
      <c r="A19" s="43"/>
      <c r="B19" s="44"/>
      <c r="C19" s="40"/>
      <c r="D19" s="40"/>
      <c r="E19" s="40"/>
      <c r="F19" s="40"/>
      <c r="G19" s="61"/>
      <c r="H19" s="45"/>
      <c r="I19" s="40"/>
      <c r="J19" s="42"/>
    </row>
    <row r="20" spans="1:10" ht="21.75" customHeight="1">
      <c r="A20" s="42"/>
      <c r="B20" s="46"/>
      <c r="C20" s="47"/>
      <c r="D20" s="42"/>
      <c r="E20" s="48"/>
      <c r="F20" s="48"/>
      <c r="G20" s="62"/>
      <c r="H20" s="49"/>
      <c r="I20" s="49"/>
      <c r="J20" s="42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2">
    <mergeCell ref="B5:D5"/>
    <mergeCell ref="H5:I5"/>
    <mergeCell ref="B6:D6"/>
    <mergeCell ref="H6:I6"/>
    <mergeCell ref="B7:C7"/>
    <mergeCell ref="H7:I7"/>
    <mergeCell ref="B8:C8"/>
    <mergeCell ref="H8:I8"/>
    <mergeCell ref="A12:N12"/>
    <mergeCell ref="A16:B16"/>
    <mergeCell ref="E16:G16"/>
    <mergeCell ref="L16:M16"/>
  </mergeCells>
  <printOptions horizontalCentered="1"/>
  <pageMargins left="0.25" right="0.25" top="1.0416666666666667" bottom="0.75" header="0.3" footer="0.3"/>
  <pageSetup paperSize="9" scale="35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7D71C-95A7-4750-A663-76F520B1B965}">
  <sheetPr>
    <pageSetUpPr fitToPage="1"/>
  </sheetPr>
  <dimension ref="A4:M9"/>
  <sheetViews>
    <sheetView view="pageBreakPreview" zoomScale="85" zoomScaleNormal="115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7" sqref="C7"/>
    </sheetView>
  </sheetViews>
  <sheetFormatPr defaultColWidth="9.109375" defaultRowHeight="20.25" customHeight="1"/>
  <cols>
    <col min="1" max="1" width="4.6640625" style="66" bestFit="1" customWidth="1"/>
    <col min="2" max="2" width="16.44140625" style="66" customWidth="1"/>
    <col min="3" max="3" width="18" style="66" customWidth="1"/>
    <col min="4" max="4" width="52.33203125" style="66" customWidth="1"/>
    <col min="5" max="5" width="52.6640625" style="66" customWidth="1"/>
    <col min="6" max="6" width="11.33203125" style="69" hidden="1" customWidth="1"/>
    <col min="7" max="7" width="11.44140625" style="69" hidden="1" customWidth="1"/>
    <col min="8" max="8" width="14.5546875" style="69" customWidth="1"/>
    <col min="9" max="9" width="20.44140625" style="66" customWidth="1"/>
    <col min="10" max="10" width="9.109375" style="70"/>
    <col min="11" max="13" width="9.109375" style="66"/>
    <col min="14" max="14" width="51.5546875" style="66" bestFit="1" customWidth="1"/>
    <col min="15" max="16384" width="9.109375" style="66"/>
  </cols>
  <sheetData>
    <row r="4" spans="1:13" ht="20.25" customHeight="1">
      <c r="A4" s="65" t="s">
        <v>40</v>
      </c>
      <c r="B4" s="97" t="s">
        <v>50</v>
      </c>
      <c r="C4" s="65" t="s">
        <v>51</v>
      </c>
      <c r="D4" s="65" t="s">
        <v>41</v>
      </c>
      <c r="E4" s="65" t="s">
        <v>42</v>
      </c>
      <c r="F4" s="65" t="s">
        <v>43</v>
      </c>
      <c r="G4" s="65" t="s">
        <v>44</v>
      </c>
      <c r="H4" s="65" t="s">
        <v>45</v>
      </c>
      <c r="I4" s="65" t="s">
        <v>46</v>
      </c>
      <c r="J4" s="121" t="s">
        <v>47</v>
      </c>
      <c r="K4" s="122"/>
      <c r="L4" s="122"/>
      <c r="M4" s="123"/>
    </row>
    <row r="5" spans="1:13" s="84" customFormat="1" ht="31.5" customHeight="1">
      <c r="A5" s="81">
        <f t="shared" ref="A5:A7" si="0">ROW()-4</f>
        <v>1</v>
      </c>
      <c r="B5" s="82" t="s">
        <v>65</v>
      </c>
      <c r="C5" s="82" t="s">
        <v>58</v>
      </c>
      <c r="D5" s="100" t="s">
        <v>59</v>
      </c>
      <c r="E5" s="83" t="s">
        <v>48</v>
      </c>
      <c r="F5" s="81">
        <v>679</v>
      </c>
      <c r="G5" s="81">
        <f>ROUNDUP(F5*10%,0)+4*3</f>
        <v>80</v>
      </c>
      <c r="H5" s="81">
        <v>1152</v>
      </c>
      <c r="I5" s="99"/>
      <c r="J5" s="124" t="s">
        <v>64</v>
      </c>
      <c r="K5" s="125"/>
      <c r="L5" s="125"/>
      <c r="M5" s="126"/>
    </row>
    <row r="6" spans="1:13" s="84" customFormat="1" ht="31.5" customHeight="1">
      <c r="A6" s="81">
        <f t="shared" si="0"/>
        <v>2</v>
      </c>
      <c r="B6" s="82" t="s">
        <v>66</v>
      </c>
      <c r="C6" s="82" t="s">
        <v>58</v>
      </c>
      <c r="D6" s="100" t="s">
        <v>60</v>
      </c>
      <c r="E6" s="83" t="s">
        <v>62</v>
      </c>
      <c r="F6" s="81">
        <v>920</v>
      </c>
      <c r="G6" s="81">
        <f>ROUNDUP(F6*10%,0)+4*3</f>
        <v>104</v>
      </c>
      <c r="H6" s="81">
        <v>827</v>
      </c>
      <c r="I6" s="98"/>
      <c r="J6" s="124"/>
      <c r="K6" s="125"/>
      <c r="L6" s="125"/>
      <c r="M6" s="126"/>
    </row>
    <row r="7" spans="1:13" s="84" customFormat="1" ht="31.5" customHeight="1">
      <c r="A7" s="81">
        <f t="shared" si="0"/>
        <v>3</v>
      </c>
      <c r="B7" s="82" t="s">
        <v>67</v>
      </c>
      <c r="C7" s="82" t="s">
        <v>58</v>
      </c>
      <c r="D7" s="100" t="s">
        <v>61</v>
      </c>
      <c r="E7" s="83" t="s">
        <v>63</v>
      </c>
      <c r="F7" s="81">
        <v>400</v>
      </c>
      <c r="G7" s="81">
        <f>ROUNDUP(F7*10%,0)+4*3</f>
        <v>52</v>
      </c>
      <c r="H7" s="81">
        <v>780</v>
      </c>
      <c r="I7" s="101"/>
      <c r="J7" s="124"/>
      <c r="K7" s="125"/>
      <c r="L7" s="125"/>
      <c r="M7" s="126"/>
    </row>
    <row r="8" spans="1:13" ht="20.25" customHeight="1">
      <c r="A8" s="127" t="s">
        <v>49</v>
      </c>
      <c r="B8" s="128"/>
      <c r="C8" s="128"/>
      <c r="D8" s="128"/>
      <c r="E8" s="129"/>
      <c r="F8" s="68">
        <f>SUM(F5:F7)</f>
        <v>1999</v>
      </c>
      <c r="G8" s="68">
        <f>SUM(G5:G7)</f>
        <v>236</v>
      </c>
      <c r="H8" s="68">
        <f>SUM(H5:H7)</f>
        <v>2759</v>
      </c>
      <c r="I8" s="67"/>
      <c r="J8" s="130"/>
      <c r="K8" s="131"/>
      <c r="L8" s="131"/>
      <c r="M8" s="132"/>
    </row>
    <row r="9" spans="1:13" ht="20.25" customHeight="1">
      <c r="A9" s="127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9"/>
    </row>
  </sheetData>
  <autoFilter ref="A4:N8" xr:uid="{25A01159-391D-40FD-AF86-8653520B2C18}">
    <filterColumn colId="9" showButton="0"/>
    <filterColumn colId="10" showButton="0"/>
    <filterColumn colId="11" showButton="0"/>
  </autoFilter>
  <mergeCells count="5">
    <mergeCell ref="J4:M4"/>
    <mergeCell ref="J5:M7"/>
    <mergeCell ref="A8:E8"/>
    <mergeCell ref="J8:M8"/>
    <mergeCell ref="A9:M9"/>
  </mergeCells>
  <pageMargins left="0.25" right="0.25" top="0.75" bottom="0.75" header="0.3" footer="0.3"/>
  <pageSetup paperSize="9" scale="45" fitToHeight="0" orientation="portrait" r:id="rId1"/>
  <rowBreaks count="1" manualBreakCount="1">
    <brk id="8" max="1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017BA1-17FC-449A-95FF-0F76035F1C7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FA013577-57A1-47BB-9B09-470EA6BC23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49B88D-7BDD-47B5-961E-F6BD49F451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MER.QT-1.BM2</vt:lpstr>
      <vt:lpstr>DETAIL</vt:lpstr>
      <vt:lpstr>DETAIL!Print_Area</vt:lpstr>
      <vt:lpstr>'MER.QT-1.BM2'!Print_Area</vt:lpstr>
      <vt:lpstr>DETAIL!Print_Titles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Nguyen Le</cp:lastModifiedBy>
  <cp:lastPrinted>2024-07-09T03:12:57Z</cp:lastPrinted>
  <dcterms:created xsi:type="dcterms:W3CDTF">2020-11-11T02:21:38Z</dcterms:created>
  <dcterms:modified xsi:type="dcterms:W3CDTF">2025-10-13T10:03:20Z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