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GIANTS/"/>
    </mc:Choice>
  </mc:AlternateContent>
  <xr:revisionPtr revIDLastSave="416" documentId="13_ncr:1_{EAEC8C61-CA93-4E81-BDDC-E84B4B03C465}" xr6:coauthVersionLast="47" xr6:coauthVersionMax="47" xr10:uidLastSave="{99C6C0C6-1875-4EE3-9359-C77207217778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  <sheet name="L1-100%" sheetId="11" r:id="rId3"/>
    <sheet name="L2-74-26 (all)" sheetId="9" r:id="rId4"/>
    <sheet name="L3-100%NYLON" sheetId="15" r:id="rId5"/>
  </sheets>
  <definedNames>
    <definedName name="_xlnm._FilterDatabase" localSheetId="1" hidden="1">DETAIL!$A$4:$N$9</definedName>
    <definedName name="_xlnm.Print_Area" localSheetId="1">DETAIL!$A$1:$M$9</definedName>
    <definedName name="_xlnm.Print_Area" localSheetId="0">'MER.QT-1.BM2'!$A$1:$O$17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H8" i="12"/>
  <c r="H7" i="12"/>
  <c r="H6" i="12"/>
  <c r="H5" i="12"/>
  <c r="G8" i="12"/>
  <c r="G7" i="12"/>
  <c r="G6" i="12"/>
  <c r="G5" i="12"/>
  <c r="H8" i="4"/>
  <c r="H7" i="4"/>
  <c r="A5" i="12"/>
  <c r="A6" i="12"/>
  <c r="A7" i="12"/>
  <c r="A8" i="12"/>
  <c r="F9" i="12" l="1"/>
  <c r="G9" i="12"/>
  <c r="H9" i="12" l="1"/>
  <c r="I11" i="4" s="1"/>
  <c r="I12" i="4" s="1"/>
  <c r="I15" i="4" l="1"/>
  <c r="K11" i="4" l="1"/>
  <c r="K12" i="4" l="1"/>
  <c r="M11" i="4"/>
  <c r="M12" i="4" l="1"/>
  <c r="M15" i="4" s="1"/>
  <c r="Q12" i="4"/>
  <c r="K1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<sst xmlns="http://schemas.openxmlformats.org/spreadsheetml/2006/main" count="94" uniqueCount="82">
  <si>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</si>
  <si>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</si>
  <si>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</si>
  <si>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</si>
  <si>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</si>
  <si>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</si>
  <si>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</si>
  <si>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</si>
  <si>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</si>
  <si>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</si>
  <si>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</si>
  <si>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</si>
  <si>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</si>
  <si>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</si>
  <si>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</si>
  <si>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</si>
  <si>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</si>
  <si>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</si>
  <si>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</si>
  <si>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</si>
  <si>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</si>
  <si>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</si>
  <si>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</si>
  <si>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</si>
  <si>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</si>
  <si>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</si>
  <si>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</si>
  <si>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</si>
  <si>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</si>
  <si>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</si>
  <si>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</si>
  <si>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</si>
  <si>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</si>
  <si>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</si>
  <si>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</si>
  <si>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</si>
  <si>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</si>
  <si>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</si>
  <si>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</si>
  <si>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</si>
  <si>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</si>
  <si>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</si>
  <si>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</si>
  <si>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</si>
  <si>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</si>
  <si>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</si>
  <si>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</si>
  <si>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</si>
  <si>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</si>
  <si>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</si>
  <si>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</si>
  <si>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</si>
  <si>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CARE LABEL</t>
  </si>
  <si>
    <t>VERSION TIẾNG HÀN - SẼ GỬI LAYOUT SAU</t>
  </si>
  <si>
    <t>SH TRIMS</t>
  </si>
  <si>
    <t>74% COTTON 26% POLYESTER</t>
  </si>
  <si>
    <t>TREATMENT</t>
  </si>
  <si>
    <t>QUY</t>
  </si>
  <si>
    <t>PRINTABLE
BASIC
UNISEX</t>
  </si>
  <si>
    <t>SS26 - SPRING</t>
  </si>
  <si>
    <t>P19  SS26   G2863</t>
  </si>
  <si>
    <t>PRINT AT FRONT, BACK, BACK NECK</t>
  </si>
  <si>
    <t>PRINT AT FRONT, BACK NECK</t>
  </si>
  <si>
    <t>L1</t>
  </si>
  <si>
    <t>L2</t>
  </si>
  <si>
    <t>L3</t>
  </si>
  <si>
    <t>PALACE SAN FRANCISCO GIANTS HOOD</t>
  </si>
  <si>
    <t>PALACE SAN FRANCISCO GIANTS T-SHIRT</t>
  </si>
  <si>
    <t>PALACE SAN FRANCISCO GIANTS SHELL CREW</t>
  </si>
  <si>
    <t>PALACE SAN FRANCISCO GIANTS SHELL JOGGER</t>
  </si>
  <si>
    <t>C0007-HOD907</t>
  </si>
  <si>
    <t>C0007-SST2201</t>
  </si>
  <si>
    <t>C0007-CRW427</t>
  </si>
  <si>
    <t>C0007-JOG223</t>
  </si>
  <si>
    <t>GIANTS</t>
  </si>
  <si>
    <t>PALACE -GIANTS</t>
  </si>
  <si>
    <r>
      <t>VERSION TIẾNG ANH</t>
    </r>
    <r>
      <rPr>
        <b/>
        <sz val="20"/>
        <rFont val="Muli"/>
      </rPr>
      <t xml:space="preserve">
(LAYOUT LOGO ĐẶC BIỆT)
</t>
    </r>
  </si>
  <si>
    <t>THAM KHẢO NỘI DUNG, ĐỔI STYLE NAME NHƯ FILE DETAIL(LOGO ĐẶC BIỆT)</t>
  </si>
  <si>
    <t>THAM KHẢO NỘI DUNG, ĐỔI STYLE NAME NHƯ FILE DETAIL (LOGO ĐẶC BIỆT)</t>
  </si>
  <si>
    <t>LOGO ĐẶC BIỆT</t>
  </si>
  <si>
    <t>MAIN: 100% NYLON
LINING: 100% POLYESTER</t>
  </si>
  <si>
    <t>P2-250930-082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</si>
</sst>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  <font>
      <b/>
      <sz val="20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167" fontId="31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21" fillId="0" borderId="1" xfId="11" applyFont="1" applyBorder="1" applyAlignment="1">
      <alignment horizontal="left" vertical="center"/>
    </xf>
    <xf numFmtId="0" fontId="32" fillId="13" borderId="1" xfId="0" applyFont="1" applyFill="1" applyBorder="1" applyAlignment="1">
      <alignment horizontal="center" vertical="center" wrapText="1"/>
    </xf>
    <xf numFmtId="0" fontId="19" fillId="4" borderId="1" xfId="7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  <xdr:twoCellAnchor editAs="oneCell">
    <xdr:from>
      <xdr:col>10</xdr:col>
      <xdr:colOff>268942</xdr:colOff>
      <xdr:row>4</xdr:row>
      <xdr:rowOff>26895</xdr:rowOff>
    </xdr:from>
    <xdr:to>
      <xdr:col>11</xdr:col>
      <xdr:colOff>386563</xdr:colOff>
      <xdr:row>7</xdr:row>
      <xdr:rowOff>313765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8CFB5-3ED7-489C-D333-B5B0F39E4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85577" y="1030942"/>
          <a:ext cx="745151" cy="1470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60960</xdr:rowOff>
    </xdr:from>
    <xdr:to>
      <xdr:col>4</xdr:col>
      <xdr:colOff>173604</xdr:colOff>
      <xdr:row>15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41ED7-BC02-5B2F-9636-DF684A2F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" y="60960"/>
          <a:ext cx="1971924" cy="274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6763B-0798-5DC0-AD47-6AD0E0D2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68580</xdr:rowOff>
    </xdr:from>
    <xdr:to>
      <xdr:col>4</xdr:col>
      <xdr:colOff>203377</xdr:colOff>
      <xdr:row>15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C0D0D5-4E33-B6E8-8832-57D0C49B0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"/>
          <a:ext cx="2032177" cy="2827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234211</xdr:colOff>
      <xdr:row>19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A8AD22-0393-2564-7DBD-79DA1181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3282211" cy="33223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zoomScale="60" zoomScaleNormal="40" zoomScalePageLayoutView="55" workbookViewId="0">
      <selection activeCell="L11" sqref="L11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8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3" t="s">
        <v>54</v>
      </c>
      <c r="C5" s="113"/>
      <c r="D5" s="113"/>
      <c r="E5" s="15"/>
      <c r="F5" s="52" t="s">
        <v>8</v>
      </c>
      <c r="G5" s="57"/>
      <c r="H5" s="114" t="s">
        <v>75</v>
      </c>
      <c r="I5" s="115"/>
      <c r="J5" s="16"/>
      <c r="K5" s="16"/>
      <c r="L5" s="17"/>
      <c r="M5" s="18" t="s">
        <v>9</v>
      </c>
      <c r="N5" s="53">
        <v>45929</v>
      </c>
    </row>
    <row r="6" spans="1:18" ht="21.75" customHeight="1">
      <c r="A6" s="19" t="s">
        <v>10</v>
      </c>
      <c r="B6" s="116"/>
      <c r="C6" s="116"/>
      <c r="D6" s="116"/>
      <c r="E6" s="15"/>
      <c r="F6" s="52" t="s">
        <v>11</v>
      </c>
      <c r="G6" s="57"/>
      <c r="H6" s="117" t="s">
        <v>59</v>
      </c>
      <c r="I6" s="118"/>
      <c r="J6" s="16"/>
      <c r="K6" s="16"/>
      <c r="L6" s="17"/>
      <c r="M6" s="18" t="s">
        <v>12</v>
      </c>
      <c r="N6" s="103" t="s">
        <v>81</v>
      </c>
    </row>
    <row r="7" spans="1:18" ht="23.25" customHeight="1">
      <c r="A7" s="19" t="s">
        <v>13</v>
      </c>
      <c r="B7" s="119"/>
      <c r="C7" s="119"/>
      <c r="D7" s="5"/>
      <c r="E7" s="15"/>
      <c r="F7" s="52" t="s">
        <v>14</v>
      </c>
      <c r="G7" s="57"/>
      <c r="H7" s="120">
        <f>N5+40</f>
        <v>45969</v>
      </c>
      <c r="I7" s="121"/>
      <c r="J7" s="16"/>
      <c r="K7" s="16"/>
      <c r="L7" s="17"/>
      <c r="M7" s="18" t="s">
        <v>15</v>
      </c>
      <c r="N7" s="96" t="s">
        <v>60</v>
      </c>
    </row>
    <row r="8" spans="1:18" ht="21.75" customHeight="1">
      <c r="A8" s="20" t="s">
        <v>16</v>
      </c>
      <c r="B8" s="104"/>
      <c r="C8" s="104"/>
      <c r="D8" s="11"/>
      <c r="E8" s="15"/>
      <c r="F8" s="52" t="s">
        <v>17</v>
      </c>
      <c r="G8" s="57"/>
      <c r="H8" s="105">
        <f>N5+70</f>
        <v>45999</v>
      </c>
      <c r="I8" s="106"/>
      <c r="J8" s="21"/>
      <c r="K8" s="21"/>
      <c r="L8" s="17"/>
      <c r="M8" s="18" t="s">
        <v>18</v>
      </c>
      <c r="N8" s="54" t="s">
        <v>57</v>
      </c>
    </row>
    <row r="9" spans="1:18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58</v>
      </c>
      <c r="B11" s="72"/>
      <c r="C11" s="72" t="s">
        <v>52</v>
      </c>
      <c r="D11" s="72" t="e" vm="1">
        <v>#VALUE!</v>
      </c>
      <c r="E11" s="71" t="s">
        <v>38</v>
      </c>
      <c r="F11" s="73"/>
      <c r="G11" s="74" t="s">
        <v>37</v>
      </c>
      <c r="H11" s="75" t="s">
        <v>36</v>
      </c>
      <c r="I11" s="76">
        <f>DETAIL!H9</f>
        <v>2590</v>
      </c>
      <c r="J11" s="77">
        <v>0</v>
      </c>
      <c r="K11" s="78">
        <f>I11-J11</f>
        <v>2590</v>
      </c>
      <c r="L11" s="79">
        <v>620</v>
      </c>
      <c r="M11" s="80">
        <f>L11*K11</f>
        <v>1605800</v>
      </c>
      <c r="N11" s="82" t="s">
        <v>76</v>
      </c>
      <c r="Q11" s="95">
        <f>K11-117</f>
        <v>2473</v>
      </c>
      <c r="R11" s="95"/>
    </row>
    <row r="12" spans="1:18" ht="246.75" customHeight="1">
      <c r="A12" s="71" t="s">
        <v>58</v>
      </c>
      <c r="B12" s="72"/>
      <c r="C12" s="72" t="s">
        <v>52</v>
      </c>
      <c r="D12" s="64"/>
      <c r="E12" s="71" t="s">
        <v>38</v>
      </c>
      <c r="F12" s="73"/>
      <c r="G12" s="74" t="s">
        <v>37</v>
      </c>
      <c r="H12" s="75" t="s">
        <v>36</v>
      </c>
      <c r="I12" s="76">
        <f>I11</f>
        <v>2590</v>
      </c>
      <c r="J12" s="77">
        <v>0</v>
      </c>
      <c r="K12" s="78">
        <f>K11</f>
        <v>2590</v>
      </c>
      <c r="L12" s="79">
        <v>550</v>
      </c>
      <c r="M12" s="80">
        <f>L12*K12</f>
        <v>1424500</v>
      </c>
      <c r="N12" s="97" t="s">
        <v>53</v>
      </c>
      <c r="Q12" s="95">
        <f>K12-165</f>
        <v>2425</v>
      </c>
    </row>
    <row r="13" spans="1:18" ht="61.5" customHeight="1">
      <c r="A13" s="107" t="s">
        <v>39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</row>
    <row r="14" spans="1:18" ht="29.25" customHeight="1">
      <c r="A14" s="24"/>
      <c r="B14" s="24"/>
      <c r="C14" s="25"/>
      <c r="D14" s="25"/>
      <c r="E14" s="25"/>
      <c r="F14" s="26"/>
      <c r="G14" s="59"/>
      <c r="H14" s="24"/>
      <c r="I14" s="27"/>
      <c r="J14" s="27"/>
      <c r="K14" s="27"/>
      <c r="L14" s="28"/>
      <c r="M14" s="29"/>
      <c r="N14" s="30"/>
    </row>
    <row r="15" spans="1:18" s="94" customFormat="1" ht="54" customHeight="1">
      <c r="A15" s="86"/>
      <c r="B15" s="86"/>
      <c r="C15" s="86"/>
      <c r="D15" s="86"/>
      <c r="E15" s="86"/>
      <c r="F15" s="86"/>
      <c r="G15" s="87"/>
      <c r="H15" s="88" t="s">
        <v>32</v>
      </c>
      <c r="I15" s="89">
        <f>SUM(I11:I14)</f>
        <v>5180</v>
      </c>
      <c r="J15" s="90"/>
      <c r="K15" s="89">
        <f>SUM(K11:K14)</f>
        <v>5180</v>
      </c>
      <c r="L15" s="91"/>
      <c r="M15" s="92">
        <f>SUM(M11:M14)</f>
        <v>3030300</v>
      </c>
      <c r="N15" s="93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10" t="s">
        <v>33</v>
      </c>
      <c r="B17" s="110"/>
      <c r="C17" s="36"/>
      <c r="D17" s="37"/>
      <c r="E17" s="111" t="s">
        <v>34</v>
      </c>
      <c r="F17" s="111"/>
      <c r="G17" s="111"/>
      <c r="H17" s="38"/>
      <c r="I17" s="39"/>
      <c r="J17" s="39"/>
      <c r="K17" s="39"/>
      <c r="L17" s="112" t="s">
        <v>35</v>
      </c>
      <c r="M17" s="112"/>
      <c r="N17" s="32"/>
    </row>
    <row r="18" spans="1:14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0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1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2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10"/>
  <sheetViews>
    <sheetView view="pageBreakPreview" zoomScale="85" zoomScaleNormal="11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"/>
    </sheetView>
  </sheetViews>
  <sheetFormatPr defaultColWidth="9.109375" defaultRowHeight="20.25" customHeight="1"/>
  <cols>
    <col min="1" max="1" width="4.6640625" style="66" bestFit="1" customWidth="1"/>
    <col min="2" max="2" width="16.44140625" style="66" customWidth="1"/>
    <col min="3" max="3" width="18" style="66" customWidth="1"/>
    <col min="4" max="4" width="52.33203125" style="66" customWidth="1"/>
    <col min="5" max="5" width="52.6640625" style="66" customWidth="1"/>
    <col min="6" max="6" width="11.33203125" style="69" hidden="1" customWidth="1"/>
    <col min="7" max="7" width="11.44140625" style="69" hidden="1" customWidth="1"/>
    <col min="8" max="8" width="14.5546875" style="69" customWidth="1"/>
    <col min="9" max="9" width="40.88671875" style="66" customWidth="1"/>
    <col min="10" max="10" width="9.109375" style="70"/>
    <col min="11" max="13" width="9.109375" style="66"/>
    <col min="14" max="14" width="51.5546875" style="66" bestFit="1" customWidth="1"/>
    <col min="15" max="16384" width="9.109375" style="66"/>
  </cols>
  <sheetData>
    <row r="4" spans="1:14" ht="20.25" customHeight="1">
      <c r="A4" s="65" t="s">
        <v>40</v>
      </c>
      <c r="B4" s="98" t="s">
        <v>50</v>
      </c>
      <c r="C4" s="65" t="s">
        <v>51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22" t="s">
        <v>47</v>
      </c>
      <c r="K4" s="123"/>
      <c r="L4" s="123"/>
      <c r="M4" s="124"/>
      <c r="N4" s="66" t="s">
        <v>56</v>
      </c>
    </row>
    <row r="5" spans="1:14" s="85" customFormat="1" ht="31.5" customHeight="1">
      <c r="A5" s="81">
        <f t="shared" ref="A5:A8" si="0">ROW()-4</f>
        <v>1</v>
      </c>
      <c r="B5" s="83" t="s">
        <v>70</v>
      </c>
      <c r="C5" s="83" t="s">
        <v>74</v>
      </c>
      <c r="D5" s="101" t="s">
        <v>66</v>
      </c>
      <c r="E5" s="84" t="s">
        <v>55</v>
      </c>
      <c r="F5" s="81">
        <v>679</v>
      </c>
      <c r="G5" s="81">
        <f>ROUNDUP(F5*10%,0)+4*3</f>
        <v>80</v>
      </c>
      <c r="H5" s="81">
        <f>ROUND(F5+G5,-1)</f>
        <v>760</v>
      </c>
      <c r="I5" s="100" t="s">
        <v>64</v>
      </c>
      <c r="J5" s="125"/>
      <c r="K5" s="126"/>
      <c r="L5" s="126"/>
      <c r="M5" s="127"/>
      <c r="N5" s="85" t="s">
        <v>61</v>
      </c>
    </row>
    <row r="6" spans="1:14" s="85" customFormat="1" ht="31.5" customHeight="1">
      <c r="A6" s="81">
        <f t="shared" si="0"/>
        <v>2</v>
      </c>
      <c r="B6" s="83" t="s">
        <v>71</v>
      </c>
      <c r="C6" s="83" t="s">
        <v>74</v>
      </c>
      <c r="D6" s="101" t="s">
        <v>67</v>
      </c>
      <c r="E6" s="84" t="s">
        <v>48</v>
      </c>
      <c r="F6" s="81">
        <v>920</v>
      </c>
      <c r="G6" s="81">
        <f>ROUNDUP(F6*10%,0)+4*3</f>
        <v>104</v>
      </c>
      <c r="H6" s="81">
        <f>ROUND(F6+G6,-1)</f>
        <v>1020</v>
      </c>
      <c r="I6" s="99" t="s">
        <v>63</v>
      </c>
      <c r="J6" s="125"/>
      <c r="K6" s="126"/>
      <c r="L6" s="126"/>
      <c r="M6" s="127"/>
      <c r="N6" s="85" t="s">
        <v>62</v>
      </c>
    </row>
    <row r="7" spans="1:14" s="85" customFormat="1" ht="31.5" customHeight="1">
      <c r="A7" s="81">
        <f t="shared" si="0"/>
        <v>3</v>
      </c>
      <c r="B7" s="83" t="s">
        <v>72</v>
      </c>
      <c r="C7" s="83" t="s">
        <v>74</v>
      </c>
      <c r="D7" s="101" t="s">
        <v>68</v>
      </c>
      <c r="E7" s="84" t="s">
        <v>80</v>
      </c>
      <c r="F7" s="81">
        <v>400</v>
      </c>
      <c r="G7" s="81">
        <f>ROUNDUP(F7*10%,0)+4*3</f>
        <v>52</v>
      </c>
      <c r="H7" s="81">
        <f>ROUND(F7+G7,-1)</f>
        <v>450</v>
      </c>
      <c r="I7" s="102" t="s">
        <v>65</v>
      </c>
      <c r="J7" s="125"/>
      <c r="K7" s="126"/>
      <c r="L7" s="126"/>
      <c r="M7" s="127"/>
      <c r="N7" s="85" t="s">
        <v>61</v>
      </c>
    </row>
    <row r="8" spans="1:14" s="85" customFormat="1" ht="31.5" customHeight="1">
      <c r="A8" s="81">
        <f t="shared" si="0"/>
        <v>4</v>
      </c>
      <c r="B8" s="83" t="s">
        <v>73</v>
      </c>
      <c r="C8" s="83" t="s">
        <v>74</v>
      </c>
      <c r="D8" s="101" t="s">
        <v>69</v>
      </c>
      <c r="E8" s="84" t="s">
        <v>80</v>
      </c>
      <c r="F8" s="81">
        <v>316</v>
      </c>
      <c r="G8" s="81">
        <f>ROUNDUP(F8*10%,0)+4*3</f>
        <v>44</v>
      </c>
      <c r="H8" s="81">
        <f>ROUND(F8+G8,-1)</f>
        <v>360</v>
      </c>
      <c r="I8" s="102" t="s">
        <v>65</v>
      </c>
      <c r="J8" s="125"/>
      <c r="K8" s="126"/>
      <c r="L8" s="126"/>
      <c r="M8" s="127"/>
      <c r="N8" s="85" t="s">
        <v>61</v>
      </c>
    </row>
    <row r="9" spans="1:14" ht="20.25" customHeight="1">
      <c r="A9" s="128" t="s">
        <v>49</v>
      </c>
      <c r="B9" s="129"/>
      <c r="C9" s="129"/>
      <c r="D9" s="129"/>
      <c r="E9" s="130"/>
      <c r="F9" s="68">
        <f>SUM(F5:F8)</f>
        <v>2315</v>
      </c>
      <c r="G9" s="68">
        <f>SUM(G5:G8)</f>
        <v>280</v>
      </c>
      <c r="H9" s="68">
        <f>SUM(H5:H8)</f>
        <v>2590</v>
      </c>
      <c r="I9" s="67"/>
      <c r="J9" s="131"/>
      <c r="K9" s="132"/>
      <c r="L9" s="132"/>
      <c r="M9" s="133"/>
    </row>
    <row r="10" spans="1:14" ht="20.25" customHeight="1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30"/>
    </row>
  </sheetData>
  <autoFilter ref="A4:N9" xr:uid="{25A01159-391D-40FD-AF86-8653520B2C18}">
    <filterColumn colId="9" showButton="0"/>
    <filterColumn colId="10" showButton="0"/>
    <filterColumn colId="11" showButton="0"/>
  </autoFilter>
  <mergeCells count="5">
    <mergeCell ref="J4:M4"/>
    <mergeCell ref="J5:M8"/>
    <mergeCell ref="A9:E9"/>
    <mergeCell ref="J9:M9"/>
    <mergeCell ref="A10:M10"/>
  </mergeCells>
  <pageMargins left="0.25" right="0.25" top="0.75" bottom="0.75" header="0.3" footer="0.3"/>
  <pageSetup paperSize="9" scale="41" fitToHeight="0" orientation="portrait" r:id="rId1"/>
  <rowBreaks count="1" manualBreakCount="1">
    <brk id="9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0" workbookViewId="0">
      <selection activeCell="G10" sqref="G10"/>
    </sheetView>
  </sheetViews>
  <sheetFormatPr defaultRowHeight="14.4"/>
  <sheetData>
    <row r="17" spans="6:6">
      <c r="F17" t="s">
        <v>77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16AE-3202-4AE1-9791-24A4F0F1A975}">
  <dimension ref="F17"/>
  <sheetViews>
    <sheetView topLeftCell="A7" workbookViewId="0">
      <selection activeCell="H11" sqref="H11"/>
    </sheetView>
  </sheetViews>
  <sheetFormatPr defaultRowHeight="14.4"/>
  <sheetData>
    <row r="17" spans="6:6">
      <c r="F17" t="s">
        <v>78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2628-6C50-47B7-9DA5-C213BC806C79}">
  <dimension ref="H3"/>
  <sheetViews>
    <sheetView workbookViewId="0">
      <selection activeCell="J10" sqref="J10"/>
    </sheetView>
  </sheetViews>
  <sheetFormatPr defaultRowHeight="14.4"/>
  <sheetData>
    <row r="3" spans="8:8">
      <c r="H3" t="s">
        <v>79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MER.QT-1.BM2</vt:lpstr>
      <vt:lpstr>DETAIL</vt:lpstr>
      <vt:lpstr>L1-100%</vt:lpstr>
      <vt:lpstr>L2-74-26 (all)</vt:lpstr>
      <vt:lpstr>L3-100%NYLON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2025-09-30T02:56:31Z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