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"/>
    </mc:Choice>
  </mc:AlternateContent>
  <xr:revisionPtr revIDLastSave="358" documentId="13_ncr:1_{EAEC8C61-CA93-4E81-BDDC-E84B4B03C465}" xr6:coauthVersionLast="47" xr6:coauthVersionMax="47" xr10:uidLastSave="{A7580988-968B-43E0-8CBE-F3D74F92286B}"/>
  <bookViews>
    <workbookView xWindow="-108" yWindow="-108" windowWidth="23256" windowHeight="12456" tabRatio="806" xr2:uid="{00000000-000D-0000-FFFF-FFFF00000000}"/>
  </bookViews>
  <sheets>
    <sheet name="MER.QT-1.BM2" sheetId="4" r:id="rId1"/>
    <sheet name="DETAIL" sheetId="12" r:id="rId2"/>
    <sheet name="L1-100%" sheetId="11" r:id="rId3"/>
    <sheet name="L2-74-26 (all)" sheetId="9" r:id="rId4"/>
    <sheet name="L3-MESH 100% poly" sheetId="15" r:id="rId5"/>
  </sheets>
  <definedNames>
    <definedName name="_xlnm._FilterDatabase" localSheetId="1" hidden="1">DETAIL!$A$4:$N$13</definedName>
    <definedName name="_xlnm.Print_Area" localSheetId="1">DETAIL!$A$1:$M$13</definedName>
    <definedName name="_xlnm.Print_Area" localSheetId="0">'MER.QT-1.BM2'!$A$1:$O$17</definedName>
    <definedName name="_xlnm.Print_Titles" localSheetId="1">DETAIL!$4:$4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4" l="1"/>
  <c r="Q11" i="4"/>
  <c r="H8" i="4"/>
  <c r="H7" i="4"/>
  <c r="G11" i="12"/>
  <c r="H11" i="12" s="1"/>
  <c r="G10" i="12"/>
  <c r="G6" i="12"/>
  <c r="G5" i="12"/>
  <c r="H5" i="12" s="1"/>
  <c r="G7" i="12"/>
  <c r="H7" i="12" s="1"/>
  <c r="G8" i="12"/>
  <c r="G9" i="12"/>
  <c r="H9" i="12" s="1"/>
  <c r="G12" i="12"/>
  <c r="H12" i="12" s="1"/>
  <c r="A5" i="12"/>
  <c r="A6" i="12"/>
  <c r="A7" i="12"/>
  <c r="A8" i="12"/>
  <c r="A9" i="12"/>
  <c r="A10" i="12"/>
  <c r="A11" i="12"/>
  <c r="A12" i="12"/>
  <c r="H6" i="12"/>
  <c r="H8" i="12"/>
  <c r="H10" i="12"/>
  <c r="F13" i="12" l="1"/>
  <c r="G13" i="12"/>
  <c r="H13" i="12" l="1"/>
  <c r="I11" i="4" s="1"/>
  <c r="I12" i="4" s="1"/>
  <c r="I15" i="4" l="1"/>
  <c r="K11" i="4" l="1"/>
  <c r="K12" i="4" l="1"/>
  <c r="M12" i="4" s="1"/>
  <c r="M11" i="4"/>
  <c r="K15" i="4" l="1"/>
  <c r="M15" i="4"/>
</calcChain>
</file>

<file path=xl/sharedStrings.xml><?xml version="1.0" encoding="utf-8"?>
<sst xmlns="http://schemas.openxmlformats.org/spreadsheetml/2006/main" count="117" uniqueCount="82">
  <si>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</si>
  <si>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</si>
  <si>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</si>
  <si>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</si>
  <si>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</si>
  <si>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</si>
  <si>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</si>
  <si>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</si>
  <si>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</si>
  <si>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</si>
  <si>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</si>
  <si>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</si>
  <si>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</si>
  <si>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</si>
  <si>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</si>
  <si>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</si>
  <si>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</si>
  <si>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</si>
  <si>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</si>
  <si>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</si>
  <si>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</si>
  <si>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</si>
  <si>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</si>
  <si>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</si>
  <si>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</si>
  <si>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</si>
  <si>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</si>
  <si>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</si>
  <si>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</si>
  <si>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</si>
  <si>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</si>
  <si>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</si>
  <si>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</si>
  <si>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</si>
  <si>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</si>
  <si>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</si>
  <si>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</si>
  <si>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</si>
  <si>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</si>
  <si>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</si>
  <si>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</si>
  <si>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</si>
  <si>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</si>
  <si>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</si>
  <si>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</si>
  <si>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</si>
  <si>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</si>
  <si>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</si>
  <si>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100% COTTON</t>
  </si>
  <si>
    <t>TOTAL</t>
  </si>
  <si>
    <t>UA STYLE NO.</t>
  </si>
  <si>
    <t>ITEM</t>
  </si>
  <si>
    <t>CARE LABEL</t>
  </si>
  <si>
    <t>VERSION TIẾNG ANH</t>
  </si>
  <si>
    <t>VERSION TIẾNG HÀN - SẼ GỬI LAYOUT SAU</t>
  </si>
  <si>
    <t>SH TRIMS</t>
  </si>
  <si>
    <t>74% COTTON 26% POLYESTER</t>
  </si>
  <si>
    <t>THAM KHẢO NỘI DUNG, ĐỔI STYLE NAME NHƯ FILE DETAIL</t>
  </si>
  <si>
    <t>TREATMENT</t>
  </si>
  <si>
    <t>QUY</t>
  </si>
  <si>
    <t>PRINTABLE
BASIC
UNISEX</t>
  </si>
  <si>
    <t>SS26 - SPRING</t>
  </si>
  <si>
    <t>P19  SS26   G2863</t>
  </si>
  <si>
    <t>PRINT AT FRONT, BACK, BACK NECK</t>
  </si>
  <si>
    <t>PRINT AT FRONT, BACK NECK</t>
  </si>
  <si>
    <t>PRINT AT FRONT, BACK YOKE, 2 SLEEVES</t>
  </si>
  <si>
    <t>PRINT AT FRONT, BACK YOKE, BACK</t>
  </si>
  <si>
    <t>L1</t>
  </si>
  <si>
    <t>L2</t>
  </si>
  <si>
    <t>L3</t>
  </si>
  <si>
    <t>PALACE HONG KONG HOOD</t>
  </si>
  <si>
    <t>PALACE HONG KONG T-SHIRT</t>
  </si>
  <si>
    <t>PALACE HONG KONG LONGSLEEVE</t>
  </si>
  <si>
    <t>PALACE HONG KONG JERSEY</t>
  </si>
  <si>
    <t>C0007-HOD738</t>
  </si>
  <si>
    <t>C0007-SST1780</t>
  </si>
  <si>
    <t>C0007-LST347</t>
  </si>
  <si>
    <t>C0007-SST1783</t>
  </si>
  <si>
    <t>HONG KONG</t>
  </si>
  <si>
    <t>100% POLYESTER</t>
  </si>
  <si>
    <t>PALACE -HONG KONG</t>
  </si>
  <si>
    <t xml:space="preserve">	P2-250707-729
	P2-250707-730
	P2-250707-731
	P2-250707-732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</si>
</sst>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7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center" vertical="center"/>
    </xf>
    <xf numFmtId="167" fontId="31" fillId="10" borderId="1" xfId="5" applyNumberFormat="1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1" xfId="1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 wrapText="1"/>
    </xf>
    <xf numFmtId="0" fontId="19" fillId="4" borderId="1" xfId="7" quotePrefix="1" applyFont="1" applyFill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4090458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0" y="7493000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231961</xdr:colOff>
      <xdr:row>2</xdr:row>
      <xdr:rowOff>177427</xdr:rowOff>
    </xdr:from>
    <xdr:ext cx="2015099" cy="2581276"/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96451072-BD3F-499A-9F94-739CC001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0961" y="691777"/>
          <a:ext cx="2015099" cy="2581276"/>
        </a:xfrm>
        <a:prstGeom prst="rect">
          <a:avLst/>
        </a:prstGeom>
      </xdr:spPr>
    </xdr:pic>
    <xdr:clientData/>
  </xdr:oneCellAnchor>
  <xdr:twoCellAnchor>
    <xdr:from>
      <xdr:col>9</xdr:col>
      <xdr:colOff>462243</xdr:colOff>
      <xdr:row>4</xdr:row>
      <xdr:rowOff>0</xdr:rowOff>
    </xdr:from>
    <xdr:to>
      <xdr:col>12</xdr:col>
      <xdr:colOff>14008</xdr:colOff>
      <xdr:row>8</xdr:row>
      <xdr:rowOff>168090</xdr:rowOff>
    </xdr:to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EF222620-4C54-4F8F-AD2D-186EEB0F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5243" y="1206128"/>
          <a:ext cx="1380565" cy="2390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4</xdr:col>
      <xdr:colOff>218817</xdr:colOff>
      <xdr:row>29</xdr:row>
      <xdr:rowOff>142175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AACCC-A176-FFDF-CF44-37AAE0D3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066667" cy="56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26763B-0798-5DC0-AD47-6AD0E0D2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102850</xdr:colOff>
      <xdr:row>19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8C089-3821-45FE-AEEF-162D12A2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60450" cy="352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zoomScale="60" zoomScaleNormal="40" zoomScalePageLayoutView="55" workbookViewId="0">
      <selection activeCell="L7" sqref="L7"/>
    </sheetView>
  </sheetViews>
  <sheetFormatPr defaultColWidth="9.109375" defaultRowHeight="15"/>
  <cols>
    <col min="1" max="1" width="13.109375" style="1" customWidth="1"/>
    <col min="2" max="2" width="12.44140625" style="1" customWidth="1"/>
    <col min="3" max="3" width="16.33203125" style="1" customWidth="1"/>
    <col min="4" max="4" width="18.5546875" style="1" customWidth="1"/>
    <col min="5" max="5" width="25.33203125" style="1" customWidth="1"/>
    <col min="6" max="6" width="14.5546875" style="1" customWidth="1"/>
    <col min="7" max="7" width="17.44140625" style="63" customWidth="1"/>
    <col min="8" max="8" width="9.88671875" style="1" customWidth="1"/>
    <col min="9" max="9" width="15" style="1" customWidth="1"/>
    <col min="10" max="10" width="11.5546875" style="1" customWidth="1"/>
    <col min="11" max="11" width="14.44140625" style="1" customWidth="1"/>
    <col min="12" max="12" width="30.5546875" style="1" customWidth="1"/>
    <col min="13" max="13" width="30.6640625" style="1" customWidth="1"/>
    <col min="14" max="14" width="52.6640625" style="1" customWidth="1"/>
    <col min="15" max="15" width="0" style="1" hidden="1" customWidth="1"/>
    <col min="16" max="16384" width="9.109375" style="1"/>
  </cols>
  <sheetData>
    <row r="1" spans="1:18" ht="24.9" customHeight="1">
      <c r="A1" s="12"/>
      <c r="B1" s="12"/>
      <c r="C1" s="12"/>
      <c r="D1" s="12"/>
      <c r="E1" s="12"/>
      <c r="F1" s="12"/>
      <c r="G1" s="55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" customHeight="1">
      <c r="A2" s="12"/>
      <c r="B2" s="12"/>
      <c r="C2" s="12"/>
      <c r="D2" s="12"/>
      <c r="E2" s="12"/>
      <c r="F2" s="12"/>
      <c r="G2" s="55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" customHeight="1">
      <c r="A3" s="13"/>
      <c r="B3" s="13"/>
      <c r="C3" s="13"/>
      <c r="D3" s="13"/>
      <c r="E3" s="13"/>
      <c r="F3" s="13"/>
      <c r="G3" s="56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9.9" customHeight="1">
      <c r="A4" s="12"/>
      <c r="B4" s="12"/>
      <c r="C4" s="12"/>
      <c r="D4" s="12"/>
      <c r="E4" s="12"/>
      <c r="F4" s="13"/>
      <c r="G4" s="56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10" t="s">
        <v>55</v>
      </c>
      <c r="C5" s="110"/>
      <c r="D5" s="110"/>
      <c r="E5" s="15"/>
      <c r="F5" s="52" t="s">
        <v>8</v>
      </c>
      <c r="G5" s="57"/>
      <c r="H5" s="111" t="s">
        <v>80</v>
      </c>
      <c r="I5" s="112"/>
      <c r="J5" s="16"/>
      <c r="K5" s="16"/>
      <c r="L5" s="17"/>
      <c r="M5" s="18" t="s">
        <v>9</v>
      </c>
      <c r="N5" s="53">
        <v>45845</v>
      </c>
    </row>
    <row r="6" spans="1:18" ht="21.75" customHeight="1">
      <c r="A6" s="19" t="s">
        <v>10</v>
      </c>
      <c r="B6" s="113"/>
      <c r="C6" s="113"/>
      <c r="D6" s="113"/>
      <c r="E6" s="15"/>
      <c r="F6" s="52" t="s">
        <v>11</v>
      </c>
      <c r="G6" s="57"/>
      <c r="H6" s="114" t="s">
        <v>61</v>
      </c>
      <c r="I6" s="115"/>
      <c r="J6" s="16"/>
      <c r="K6" s="16"/>
      <c r="L6" s="17"/>
      <c r="M6" s="18" t="s">
        <v>12</v>
      </c>
      <c r="N6" s="135" t="s">
        <v>81</v>
      </c>
    </row>
    <row r="7" spans="1:18" ht="23.25" customHeight="1">
      <c r="A7" s="19" t="s">
        <v>13</v>
      </c>
      <c r="B7" s="116"/>
      <c r="C7" s="116"/>
      <c r="D7" s="5"/>
      <c r="E7" s="15"/>
      <c r="F7" s="52" t="s">
        <v>14</v>
      </c>
      <c r="G7" s="57"/>
      <c r="H7" s="117">
        <f>N5+40</f>
        <v>45885</v>
      </c>
      <c r="I7" s="118"/>
      <c r="J7" s="16"/>
      <c r="K7" s="16"/>
      <c r="L7" s="17"/>
      <c r="M7" s="18" t="s">
        <v>15</v>
      </c>
      <c r="N7" s="96" t="s">
        <v>62</v>
      </c>
    </row>
    <row r="8" spans="1:18" ht="21.75" customHeight="1">
      <c r="A8" s="20" t="s">
        <v>16</v>
      </c>
      <c r="B8" s="101"/>
      <c r="C8" s="101"/>
      <c r="D8" s="11"/>
      <c r="E8" s="15"/>
      <c r="F8" s="52" t="s">
        <v>17</v>
      </c>
      <c r="G8" s="57"/>
      <c r="H8" s="102">
        <f>N5+70</f>
        <v>45915</v>
      </c>
      <c r="I8" s="103"/>
      <c r="J8" s="21"/>
      <c r="K8" s="21"/>
      <c r="L8" s="17"/>
      <c r="M8" s="18" t="s">
        <v>18</v>
      </c>
      <c r="N8" s="54" t="s">
        <v>59</v>
      </c>
    </row>
    <row r="9" spans="1:18" ht="5.4" customHeight="1">
      <c r="A9" s="22"/>
      <c r="B9" s="22"/>
      <c r="C9" s="22"/>
      <c r="D9" s="22"/>
      <c r="E9" s="13"/>
      <c r="F9" s="22"/>
      <c r="G9" s="58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1" t="s">
        <v>60</v>
      </c>
      <c r="B11" s="72"/>
      <c r="C11" s="72" t="s">
        <v>52</v>
      </c>
      <c r="D11" s="72"/>
      <c r="E11" s="71" t="s">
        <v>38</v>
      </c>
      <c r="F11" s="73"/>
      <c r="G11" s="74" t="s">
        <v>37</v>
      </c>
      <c r="H11" s="75" t="s">
        <v>36</v>
      </c>
      <c r="I11" s="76">
        <f>DETAIL!H13</f>
        <v>1854</v>
      </c>
      <c r="J11" s="77">
        <v>0</v>
      </c>
      <c r="K11" s="78">
        <f>I11-J11</f>
        <v>1854</v>
      </c>
      <c r="L11" s="79">
        <v>620</v>
      </c>
      <c r="M11" s="80">
        <f>L11*K11</f>
        <v>1149480</v>
      </c>
      <c r="N11" s="82" t="s">
        <v>53</v>
      </c>
      <c r="Q11" s="95">
        <f>K11-165</f>
        <v>1689</v>
      </c>
      <c r="R11" s="95"/>
    </row>
    <row r="12" spans="1:18" ht="246.75" customHeight="1">
      <c r="A12" s="71" t="s">
        <v>60</v>
      </c>
      <c r="B12" s="72"/>
      <c r="C12" s="72" t="s">
        <v>52</v>
      </c>
      <c r="D12" s="64"/>
      <c r="E12" s="71" t="s">
        <v>38</v>
      </c>
      <c r="F12" s="73"/>
      <c r="G12" s="74" t="s">
        <v>37</v>
      </c>
      <c r="H12" s="75" t="s">
        <v>36</v>
      </c>
      <c r="I12" s="76">
        <f>I11</f>
        <v>1854</v>
      </c>
      <c r="J12" s="77">
        <v>0</v>
      </c>
      <c r="K12" s="78">
        <f>K11</f>
        <v>1854</v>
      </c>
      <c r="L12" s="79">
        <v>550</v>
      </c>
      <c r="M12" s="80">
        <f>L12*K12</f>
        <v>1019700</v>
      </c>
      <c r="N12" s="97" t="s">
        <v>54</v>
      </c>
      <c r="Q12" s="95">
        <f>K12-165</f>
        <v>1689</v>
      </c>
    </row>
    <row r="13" spans="1:18" ht="61.5" customHeight="1">
      <c r="A13" s="104" t="s">
        <v>39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6"/>
    </row>
    <row r="14" spans="1:18" ht="29.25" customHeight="1">
      <c r="A14" s="24"/>
      <c r="B14" s="24"/>
      <c r="C14" s="25"/>
      <c r="D14" s="25"/>
      <c r="E14" s="25"/>
      <c r="F14" s="26"/>
      <c r="G14" s="59"/>
      <c r="H14" s="24"/>
      <c r="I14" s="27"/>
      <c r="J14" s="27"/>
      <c r="K14" s="27"/>
      <c r="L14" s="28"/>
      <c r="M14" s="29"/>
      <c r="N14" s="30"/>
    </row>
    <row r="15" spans="1:18" s="94" customFormat="1" ht="54" customHeight="1">
      <c r="A15" s="86"/>
      <c r="B15" s="86"/>
      <c r="C15" s="86"/>
      <c r="D15" s="86"/>
      <c r="E15" s="86"/>
      <c r="F15" s="86"/>
      <c r="G15" s="87"/>
      <c r="H15" s="88" t="s">
        <v>32</v>
      </c>
      <c r="I15" s="89">
        <f>SUM(I11:I14)</f>
        <v>3708</v>
      </c>
      <c r="J15" s="90"/>
      <c r="K15" s="89">
        <f>SUM(K11:K14)</f>
        <v>3708</v>
      </c>
      <c r="L15" s="91"/>
      <c r="M15" s="92">
        <f>SUM(M11:M14)</f>
        <v>2169180</v>
      </c>
      <c r="N15" s="93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07" t="s">
        <v>33</v>
      </c>
      <c r="B17" s="107"/>
      <c r="C17" s="36"/>
      <c r="D17" s="37"/>
      <c r="E17" s="108" t="s">
        <v>34</v>
      </c>
      <c r="F17" s="108"/>
      <c r="G17" s="108"/>
      <c r="H17" s="38"/>
      <c r="I17" s="39"/>
      <c r="J17" s="39"/>
      <c r="K17" s="39"/>
      <c r="L17" s="109" t="s">
        <v>35</v>
      </c>
      <c r="M17" s="109"/>
      <c r="N17" s="32"/>
    </row>
    <row r="18" spans="1:14" ht="21.75" customHeight="1">
      <c r="A18" s="40"/>
      <c r="B18" s="41"/>
      <c r="C18" s="40"/>
      <c r="D18" s="40"/>
      <c r="E18" s="40"/>
      <c r="F18" s="40"/>
      <c r="G18" s="60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0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1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2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D71C-95A7-4750-A663-76F520B1B965}">
  <sheetPr>
    <pageSetUpPr fitToPage="1"/>
  </sheetPr>
  <dimension ref="A4:N14"/>
  <sheetViews>
    <sheetView view="pageBreakPreview" zoomScale="85" zoomScaleNormal="11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9" sqref="E9"/>
    </sheetView>
  </sheetViews>
  <sheetFormatPr defaultColWidth="9.109375" defaultRowHeight="20.25" customHeight="1"/>
  <cols>
    <col min="1" max="1" width="4.6640625" style="66" bestFit="1" customWidth="1"/>
    <col min="2" max="2" width="16.44140625" style="66" customWidth="1"/>
    <col min="3" max="3" width="18" style="66" customWidth="1"/>
    <col min="4" max="4" width="52.33203125" style="66" customWidth="1"/>
    <col min="5" max="5" width="52.6640625" style="66" customWidth="1"/>
    <col min="6" max="6" width="11.33203125" style="69" hidden="1" customWidth="1"/>
    <col min="7" max="7" width="11.44140625" style="69" hidden="1" customWidth="1"/>
    <col min="8" max="8" width="14.5546875" style="69" customWidth="1"/>
    <col min="9" max="9" width="40.88671875" style="66" customWidth="1"/>
    <col min="10" max="10" width="9.109375" style="70"/>
    <col min="11" max="13" width="9.109375" style="66"/>
    <col min="14" max="14" width="51.5546875" style="66" bestFit="1" customWidth="1"/>
    <col min="15" max="16384" width="9.109375" style="66"/>
  </cols>
  <sheetData>
    <row r="4" spans="1:14" ht="20.25" customHeight="1">
      <c r="A4" s="65" t="s">
        <v>40</v>
      </c>
      <c r="B4" s="98" t="s">
        <v>50</v>
      </c>
      <c r="C4" s="65" t="s">
        <v>51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45</v>
      </c>
      <c r="I4" s="65" t="s">
        <v>46</v>
      </c>
      <c r="J4" s="119" t="s">
        <v>47</v>
      </c>
      <c r="K4" s="120"/>
      <c r="L4" s="120"/>
      <c r="M4" s="121"/>
      <c r="N4" s="66" t="s">
        <v>58</v>
      </c>
    </row>
    <row r="5" spans="1:14" s="85" customFormat="1" ht="31.5" customHeight="1">
      <c r="A5" s="81">
        <f t="shared" ref="A5:A12" si="0">ROW()-4</f>
        <v>1</v>
      </c>
      <c r="B5" s="83" t="s">
        <v>74</v>
      </c>
      <c r="C5" s="83" t="s">
        <v>78</v>
      </c>
      <c r="D5" s="131" t="s">
        <v>70</v>
      </c>
      <c r="E5" s="84" t="s">
        <v>56</v>
      </c>
      <c r="F5" s="133">
        <v>150</v>
      </c>
      <c r="G5" s="81">
        <f>ROUNDUP(F5*10%,0)+5</f>
        <v>20</v>
      </c>
      <c r="H5" s="81">
        <f t="shared" ref="H5:H12" si="1">F5+G5</f>
        <v>170</v>
      </c>
      <c r="I5" s="100" t="s">
        <v>68</v>
      </c>
      <c r="J5" s="122"/>
      <c r="K5" s="123"/>
      <c r="L5" s="123"/>
      <c r="M5" s="124"/>
      <c r="N5" s="85" t="s">
        <v>63</v>
      </c>
    </row>
    <row r="6" spans="1:14" s="85" customFormat="1" ht="31.5" customHeight="1">
      <c r="A6" s="81">
        <f t="shared" si="0"/>
        <v>2</v>
      </c>
      <c r="B6" s="83" t="s">
        <v>74</v>
      </c>
      <c r="C6" s="83" t="s">
        <v>78</v>
      </c>
      <c r="D6" s="131" t="s">
        <v>70</v>
      </c>
      <c r="E6" s="84" t="s">
        <v>56</v>
      </c>
      <c r="F6" s="133">
        <v>150</v>
      </c>
      <c r="G6" s="81">
        <f>ROUNDUP(F6*10%,0)+5</f>
        <v>20</v>
      </c>
      <c r="H6" s="81">
        <f t="shared" si="1"/>
        <v>170</v>
      </c>
      <c r="I6" s="100" t="s">
        <v>68</v>
      </c>
      <c r="J6" s="122"/>
      <c r="K6" s="123"/>
      <c r="L6" s="123"/>
      <c r="M6" s="124"/>
      <c r="N6" s="85" t="s">
        <v>64</v>
      </c>
    </row>
    <row r="7" spans="1:14" s="85" customFormat="1" ht="31.5" customHeight="1">
      <c r="A7" s="81">
        <f t="shared" si="0"/>
        <v>3</v>
      </c>
      <c r="B7" s="83" t="s">
        <v>75</v>
      </c>
      <c r="C7" s="83" t="s">
        <v>78</v>
      </c>
      <c r="D7" s="131" t="s">
        <v>71</v>
      </c>
      <c r="E7" s="84" t="s">
        <v>48</v>
      </c>
      <c r="F7" s="133">
        <v>356</v>
      </c>
      <c r="G7" s="81">
        <f t="shared" ref="G5:G12" si="2">ROUNDUP(F7*10%,0)</f>
        <v>36</v>
      </c>
      <c r="H7" s="81">
        <f t="shared" si="1"/>
        <v>392</v>
      </c>
      <c r="I7" s="99" t="s">
        <v>67</v>
      </c>
      <c r="J7" s="122"/>
      <c r="K7" s="123"/>
      <c r="L7" s="123"/>
      <c r="M7" s="124"/>
      <c r="N7" s="85" t="s">
        <v>63</v>
      </c>
    </row>
    <row r="8" spans="1:14" s="85" customFormat="1" ht="31.5" customHeight="1">
      <c r="A8" s="81">
        <f t="shared" si="0"/>
        <v>4</v>
      </c>
      <c r="B8" s="83" t="s">
        <v>75</v>
      </c>
      <c r="C8" s="83" t="s">
        <v>78</v>
      </c>
      <c r="D8" s="131" t="s">
        <v>71</v>
      </c>
      <c r="E8" s="84" t="s">
        <v>48</v>
      </c>
      <c r="F8" s="133">
        <v>206</v>
      </c>
      <c r="G8" s="81">
        <f t="shared" si="2"/>
        <v>21</v>
      </c>
      <c r="H8" s="81">
        <f t="shared" si="1"/>
        <v>227</v>
      </c>
      <c r="I8" s="99" t="s">
        <v>67</v>
      </c>
      <c r="J8" s="122"/>
      <c r="K8" s="123"/>
      <c r="L8" s="123"/>
      <c r="M8" s="124"/>
      <c r="N8" s="85" t="s">
        <v>63</v>
      </c>
    </row>
    <row r="9" spans="1:14" s="85" customFormat="1" ht="31.5" customHeight="1">
      <c r="A9" s="81">
        <f t="shared" si="0"/>
        <v>5</v>
      </c>
      <c r="B9" s="83" t="s">
        <v>75</v>
      </c>
      <c r="C9" s="83" t="s">
        <v>78</v>
      </c>
      <c r="D9" s="131" t="s">
        <v>71</v>
      </c>
      <c r="E9" s="84" t="s">
        <v>48</v>
      </c>
      <c r="F9" s="133">
        <v>254</v>
      </c>
      <c r="G9" s="81">
        <f t="shared" si="2"/>
        <v>26</v>
      </c>
      <c r="H9" s="81">
        <f t="shared" si="1"/>
        <v>280</v>
      </c>
      <c r="I9" s="99" t="s">
        <v>67</v>
      </c>
      <c r="J9" s="122"/>
      <c r="K9" s="123"/>
      <c r="L9" s="123"/>
      <c r="M9" s="124"/>
      <c r="N9" s="85" t="s">
        <v>64</v>
      </c>
    </row>
    <row r="10" spans="1:14" s="85" customFormat="1" ht="31.5" customHeight="1">
      <c r="A10" s="81">
        <f t="shared" si="0"/>
        <v>6</v>
      </c>
      <c r="B10" s="83" t="s">
        <v>76</v>
      </c>
      <c r="C10" s="83" t="s">
        <v>78</v>
      </c>
      <c r="D10" s="131" t="s">
        <v>72</v>
      </c>
      <c r="E10" s="84" t="s">
        <v>48</v>
      </c>
      <c r="F10" s="133">
        <v>150</v>
      </c>
      <c r="G10" s="81">
        <f t="shared" ref="G10:G11" si="3">ROUNDUP(F10*10%,0)+5</f>
        <v>20</v>
      </c>
      <c r="H10" s="81">
        <f t="shared" si="1"/>
        <v>170</v>
      </c>
      <c r="I10" s="99" t="s">
        <v>67</v>
      </c>
      <c r="J10" s="122"/>
      <c r="K10" s="123"/>
      <c r="L10" s="123"/>
      <c r="M10" s="124"/>
      <c r="N10" s="85" t="s">
        <v>65</v>
      </c>
    </row>
    <row r="11" spans="1:14" s="85" customFormat="1" ht="31.5" customHeight="1">
      <c r="A11" s="81">
        <f t="shared" si="0"/>
        <v>7</v>
      </c>
      <c r="B11" s="83" t="s">
        <v>76</v>
      </c>
      <c r="C11" s="83" t="s">
        <v>78</v>
      </c>
      <c r="D11" s="131" t="s">
        <v>72</v>
      </c>
      <c r="E11" s="84" t="s">
        <v>48</v>
      </c>
      <c r="F11" s="133">
        <v>150</v>
      </c>
      <c r="G11" s="81">
        <f t="shared" si="3"/>
        <v>20</v>
      </c>
      <c r="H11" s="81">
        <f t="shared" si="1"/>
        <v>170</v>
      </c>
      <c r="I11" s="99" t="s">
        <v>67</v>
      </c>
      <c r="J11" s="122"/>
      <c r="K11" s="123"/>
      <c r="L11" s="123"/>
      <c r="M11" s="124"/>
      <c r="N11" s="85" t="s">
        <v>65</v>
      </c>
    </row>
    <row r="12" spans="1:14" s="85" customFormat="1" ht="31.5" customHeight="1">
      <c r="A12" s="81">
        <f t="shared" si="0"/>
        <v>8</v>
      </c>
      <c r="B12" s="83" t="s">
        <v>77</v>
      </c>
      <c r="C12" s="83" t="s">
        <v>78</v>
      </c>
      <c r="D12" s="131" t="s">
        <v>73</v>
      </c>
      <c r="E12" s="132" t="s">
        <v>79</v>
      </c>
      <c r="F12" s="133">
        <v>250</v>
      </c>
      <c r="G12" s="81">
        <f t="shared" si="2"/>
        <v>25</v>
      </c>
      <c r="H12" s="81">
        <f t="shared" si="1"/>
        <v>275</v>
      </c>
      <c r="I12" s="134" t="s">
        <v>69</v>
      </c>
      <c r="J12" s="122"/>
      <c r="K12" s="123"/>
      <c r="L12" s="123"/>
      <c r="M12" s="124"/>
      <c r="N12" s="85" t="s">
        <v>66</v>
      </c>
    </row>
    <row r="13" spans="1:14" ht="20.25" customHeight="1">
      <c r="A13" s="125" t="s">
        <v>49</v>
      </c>
      <c r="B13" s="126"/>
      <c r="C13" s="126"/>
      <c r="D13" s="126"/>
      <c r="E13" s="127"/>
      <c r="F13" s="68">
        <f>SUM(F5:F12)</f>
        <v>1666</v>
      </c>
      <c r="G13" s="68">
        <f>SUM(G5:G12)</f>
        <v>188</v>
      </c>
      <c r="H13" s="68">
        <f>SUM(H5:H12)</f>
        <v>1854</v>
      </c>
      <c r="I13" s="67"/>
      <c r="J13" s="128"/>
      <c r="K13" s="129"/>
      <c r="L13" s="129"/>
      <c r="M13" s="130"/>
    </row>
    <row r="14" spans="1:14" ht="20.2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7"/>
    </row>
  </sheetData>
  <autoFilter ref="A4:N13" xr:uid="{25A01159-391D-40FD-AF86-8653520B2C18}">
    <filterColumn colId="9" showButton="0"/>
    <filterColumn colId="10" showButton="0"/>
    <filterColumn colId="11" showButton="0"/>
  </autoFilter>
  <mergeCells count="5">
    <mergeCell ref="J4:M4"/>
    <mergeCell ref="J5:M12"/>
    <mergeCell ref="A13:E13"/>
    <mergeCell ref="J13:M13"/>
    <mergeCell ref="A14:M14"/>
  </mergeCells>
  <pageMargins left="0.25" right="0.25" top="0.75" bottom="0.75" header="0.3" footer="0.3"/>
  <pageSetup paperSize="9" scale="41" fitToHeight="0" orientation="portrait" r:id="rId1"/>
  <rowBreaks count="1" manualBreakCount="1">
    <brk id="1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D011-6DBE-4344-8FB8-473F0923A5C7}">
  <dimension ref="F17"/>
  <sheetViews>
    <sheetView topLeftCell="A10" workbookViewId="0">
      <selection activeCell="H27" sqref="H27"/>
    </sheetView>
  </sheetViews>
  <sheetFormatPr defaultRowHeight="14.4"/>
  <sheetData>
    <row r="17" spans="6:6">
      <c r="F17" t="s">
        <v>57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16AE-3202-4AE1-9791-24A4F0F1A975}">
  <dimension ref="F17"/>
  <sheetViews>
    <sheetView topLeftCell="A13" workbookViewId="0">
      <selection activeCell="H30" sqref="H30"/>
    </sheetView>
  </sheetViews>
  <sheetFormatPr defaultRowHeight="14.4"/>
  <sheetData>
    <row r="17" spans="6:6">
      <c r="F17" t="s">
        <v>57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2628-6C50-47B7-9DA5-C213BC806C79}">
  <dimension ref="A1"/>
  <sheetViews>
    <sheetView workbookViewId="0">
      <selection activeCell="I13" sqref="I13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49B88D-7BDD-47B5-961E-F6BD49F45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MER.QT-1.BM2</vt:lpstr>
      <vt:lpstr>DETAIL</vt:lpstr>
      <vt:lpstr>L1-100%</vt:lpstr>
      <vt:lpstr>L2-74-26 (all)</vt:lpstr>
      <vt:lpstr>L3-MESH 100% poly</vt:lpstr>
      <vt:lpstr>DETAIL!Print_Area</vt:lpstr>
      <vt:lpstr>'MER.QT-1.BM2'!Print_Area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2024-07-09T03:12:57Z</cp:lastPrinted>
  <dcterms:created xsi:type="dcterms:W3CDTF">2020-11-11T02:21:38Z</dcterms:created>
  <dcterms:modified xsi:type="dcterms:W3CDTF">2025-07-07T14:58:34Z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