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2-SUMMER 25/2-PRODUCTION/2-STYLE-FILE/CUTTING DOCKET/JCC/"/>
    </mc:Choice>
  </mc:AlternateContent>
  <xr:revisionPtr revIDLastSave="249" documentId="13_ncr:1_{63F73827-7A4F-44BA-8134-02729F251686}" xr6:coauthVersionLast="47" xr6:coauthVersionMax="47" xr10:uidLastSave="{8F5BCEB7-72F8-4F68-A117-C7DDA87B79C3}"/>
  <bookViews>
    <workbookView xWindow="-120" yWindow="-120" windowWidth="20730" windowHeight="11040" tabRatio="895" activeTab="2" xr2:uid="{00000000-000D-0000-FFFF-FFFF00000000}"/>
  </bookViews>
  <sheets>
    <sheet name="CUTTING DOCKET- IN" sheetId="1" r:id="rId1"/>
    <sheet name="2. TRIM CARD" sheetId="20" r:id="rId2"/>
    <sheet name="GRADING  (2)" sheetId="24" r:id="rId3"/>
    <sheet name="GRADE FOR PROTO 17.08.23" sheetId="21" state="hidden" r:id="rId4"/>
    <sheet name="3. ĐỊNH VỊ HÌNH IN.THÊU" sheetId="7" state="hidden" r:id="rId5"/>
    <sheet name="4. THÔNG SỐ SẢN XUẤT" sheetId="8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SCM40" localSheetId="2">'[1]Raw material movement'!#REF!</definedName>
    <definedName name="____SCM40">'[1]Raw material movement'!#REF!</definedName>
    <definedName name="___SCM40" localSheetId="2">'[2]Raw material movement'!#REF!</definedName>
    <definedName name="___SCM40">'[2]Raw material movement'!#REF!</definedName>
    <definedName name="__SCM40" localSheetId="2">'[3]Raw material movement'!#REF!</definedName>
    <definedName name="__SCM40">'[3]Raw material movement'!#REF!</definedName>
    <definedName name="_2DATA_DATA2_L" localSheetId="2">'[4]#REF'!#REF!</definedName>
    <definedName name="_2DATA_DATA2_L">'[4]#REF'!#REF!</definedName>
    <definedName name="_DATA_DATA2_L" localSheetId="2">'[5]#REF'!#REF!</definedName>
    <definedName name="_DATA_DATA2_L">'[5]#REF'!#REF!</definedName>
    <definedName name="_Fill" localSheetId="1" hidden="1">#REF!</definedName>
    <definedName name="_Fill" localSheetId="2" hidden="1">#REF!</definedName>
    <definedName name="_Fill" hidden="1">#REF!</definedName>
    <definedName name="_SCM40" localSheetId="2">'[2]Raw material movement'!#REF!</definedName>
    <definedName name="_SCM40">'[2]Raw material movement'!#REF!</definedName>
    <definedName name="AB" localSheetId="2">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NAVY" localSheetId="2" hidden="1">#REF!</definedName>
    <definedName name="NAVY" hidden="1">#REF!</definedName>
    <definedName name="_xlnm.Print_Area" localSheetId="1">'2. TRIM CARD'!$A$1:$B$26</definedName>
    <definedName name="_xlnm.Print_Area" localSheetId="0">'CUTTING DOCKET- IN'!$A$1:$P$102</definedName>
    <definedName name="_xlnm.Print_Area" localSheetId="2">'GRADING  (2)'!$A$1:$K$57</definedName>
    <definedName name="_xlnm.Print_Titles" localSheetId="1">'2. TRIM CARD'!$1:$5</definedName>
    <definedName name="_xlnm.Print_Titles" localSheetId="0">'CUTTING DOCKET- IN'!$1:$15</definedName>
    <definedName name="_xlnm.Print_Titles" localSheetId="2">'GRADING  (2)'!$1:$6</definedName>
    <definedName name="SESEAM" localSheetId="1" hidden="1">#REF!</definedName>
    <definedName name="SESEAM" localSheetId="2" hidden="1">#REF!</definedName>
    <definedName name="SESEAM" hidden="1">#REF!</definedName>
    <definedName name="siz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1" i="24" l="1"/>
  <c r="W51" i="24" s="1"/>
  <c r="X51" i="24" s="1"/>
  <c r="I48" i="24"/>
  <c r="J48" i="24" s="1"/>
  <c r="G48" i="24"/>
  <c r="F48" i="24" s="1"/>
  <c r="I47" i="24"/>
  <c r="J47" i="24" s="1"/>
  <c r="G47" i="24"/>
  <c r="F47" i="24" s="1"/>
  <c r="I46" i="24"/>
  <c r="J46" i="24" s="1"/>
  <c r="G46" i="24"/>
  <c r="F46" i="24" s="1"/>
  <c r="I45" i="24"/>
  <c r="J45" i="24" s="1"/>
  <c r="G45" i="24"/>
  <c r="F45" i="24" s="1"/>
  <c r="I44" i="24"/>
  <c r="J44" i="24" s="1"/>
  <c r="G44" i="24"/>
  <c r="F44" i="24" s="1"/>
  <c r="I43" i="24"/>
  <c r="J43" i="24" s="1"/>
  <c r="G43" i="24"/>
  <c r="F43" i="24" s="1"/>
  <c r="I42" i="24"/>
  <c r="J42" i="24" s="1"/>
  <c r="G42" i="24"/>
  <c r="F42" i="24" s="1"/>
  <c r="I41" i="24"/>
  <c r="J41" i="24" s="1"/>
  <c r="G41" i="24"/>
  <c r="F41" i="24" s="1"/>
  <c r="I40" i="24"/>
  <c r="J40" i="24" s="1"/>
  <c r="G40" i="24"/>
  <c r="F40" i="24" s="1"/>
  <c r="I39" i="24"/>
  <c r="J39" i="24" s="1"/>
  <c r="G39" i="24"/>
  <c r="F39" i="24" s="1"/>
  <c r="I38" i="24"/>
  <c r="J38" i="24" s="1"/>
  <c r="G38" i="24"/>
  <c r="F38" i="24" s="1"/>
  <c r="I37" i="24"/>
  <c r="J37" i="24" s="1"/>
  <c r="G37" i="24"/>
  <c r="F37" i="24" s="1"/>
  <c r="I36" i="24"/>
  <c r="J36" i="24" s="1"/>
  <c r="G36" i="24"/>
  <c r="F36" i="24" s="1"/>
  <c r="I35" i="24"/>
  <c r="J35" i="24" s="1"/>
  <c r="G35" i="24"/>
  <c r="F35" i="24" s="1"/>
  <c r="I34" i="24"/>
  <c r="J34" i="24" s="1"/>
  <c r="G34" i="24"/>
  <c r="F34" i="24" s="1"/>
  <c r="I33" i="24"/>
  <c r="J33" i="24" s="1"/>
  <c r="G33" i="24"/>
  <c r="F33" i="24" s="1"/>
  <c r="V32" i="24"/>
  <c r="U32" i="24" s="1"/>
  <c r="T32" i="24" s="1"/>
  <c r="I32" i="24"/>
  <c r="J32" i="24" s="1"/>
  <c r="G32" i="24"/>
  <c r="F32" i="24" s="1"/>
  <c r="I31" i="24"/>
  <c r="J31" i="24" s="1"/>
  <c r="G31" i="24"/>
  <c r="F31" i="24" s="1"/>
  <c r="I30" i="24"/>
  <c r="J30" i="24" s="1"/>
  <c r="G30" i="24"/>
  <c r="F30" i="24" s="1"/>
  <c r="I29" i="24"/>
  <c r="J29" i="24" s="1"/>
  <c r="G29" i="24"/>
  <c r="F29" i="24" s="1"/>
  <c r="I28" i="24"/>
  <c r="J28" i="24" s="1"/>
  <c r="G28" i="24"/>
  <c r="F28" i="24" s="1"/>
  <c r="I27" i="24"/>
  <c r="J27" i="24" s="1"/>
  <c r="G27" i="24"/>
  <c r="F27" i="24" s="1"/>
  <c r="I26" i="24"/>
  <c r="J26" i="24" s="1"/>
  <c r="G26" i="24"/>
  <c r="F26" i="24" s="1"/>
  <c r="I25" i="24"/>
  <c r="J25" i="24" s="1"/>
  <c r="G25" i="24"/>
  <c r="F25" i="24" s="1"/>
  <c r="I24" i="24"/>
  <c r="J24" i="24" s="1"/>
  <c r="G24" i="24"/>
  <c r="F24" i="24" s="1"/>
  <c r="I23" i="24"/>
  <c r="J23" i="24" s="1"/>
  <c r="G23" i="24"/>
  <c r="F23" i="24" s="1"/>
  <c r="I21" i="24"/>
  <c r="J21" i="24" s="1"/>
  <c r="G21" i="24"/>
  <c r="F21" i="24" s="1"/>
  <c r="I19" i="24"/>
  <c r="J19" i="24" s="1"/>
  <c r="G19" i="24"/>
  <c r="F19" i="24" s="1"/>
  <c r="I18" i="24"/>
  <c r="J18" i="24" s="1"/>
  <c r="G18" i="24"/>
  <c r="F18" i="24" s="1"/>
  <c r="I17" i="24"/>
  <c r="J17" i="24" s="1"/>
  <c r="G17" i="24"/>
  <c r="F17" i="24" s="1"/>
  <c r="I16" i="24"/>
  <c r="J16" i="24" s="1"/>
  <c r="G16" i="24"/>
  <c r="F16" i="24" s="1"/>
  <c r="I15" i="24"/>
  <c r="J15" i="24" s="1"/>
  <c r="G15" i="24"/>
  <c r="F15" i="24" s="1"/>
  <c r="I14" i="24"/>
  <c r="J14" i="24" s="1"/>
  <c r="G14" i="24"/>
  <c r="F14" i="24" s="1"/>
  <c r="I13" i="24"/>
  <c r="J13" i="24" s="1"/>
  <c r="G13" i="24"/>
  <c r="F13" i="24" s="1"/>
  <c r="I12" i="24"/>
  <c r="J12" i="24" s="1"/>
  <c r="G12" i="24"/>
  <c r="F12" i="24" s="1"/>
  <c r="I11" i="24"/>
  <c r="J11" i="24" s="1"/>
  <c r="G11" i="24"/>
  <c r="F11" i="24" s="1"/>
  <c r="I10" i="24"/>
  <c r="J10" i="24" s="1"/>
  <c r="G10" i="24"/>
  <c r="F10" i="24" s="1"/>
  <c r="I9" i="24"/>
  <c r="J9" i="24" s="1"/>
  <c r="G9" i="24"/>
  <c r="F9" i="24" s="1"/>
  <c r="I8" i="24"/>
  <c r="J8" i="24" s="1"/>
  <c r="G8" i="24"/>
  <c r="F8" i="24" s="1"/>
  <c r="I7" i="24"/>
  <c r="J7" i="24" s="1"/>
  <c r="G7" i="24"/>
  <c r="F7" i="24" s="1"/>
  <c r="H4" i="24"/>
  <c r="G4" i="24"/>
  <c r="E4" i="24"/>
  <c r="D4" i="24"/>
  <c r="B4" i="24"/>
  <c r="A4" i="24"/>
  <c r="H3" i="24"/>
  <c r="G3" i="24"/>
  <c r="E3" i="24"/>
  <c r="D3" i="24"/>
  <c r="B3" i="24"/>
  <c r="A3" i="24"/>
  <c r="H2" i="24"/>
  <c r="G2" i="24"/>
  <c r="E2" i="24"/>
  <c r="D2" i="24"/>
  <c r="B2" i="24"/>
  <c r="A2" i="24"/>
  <c r="H1" i="24"/>
  <c r="G1" i="24"/>
  <c r="E1" i="24"/>
  <c r="D1" i="24"/>
  <c r="B1" i="24"/>
  <c r="A1" i="24"/>
  <c r="W32" i="24" l="1"/>
  <c r="X32" i="24" s="1"/>
  <c r="U51" i="24"/>
  <c r="T51" i="24" s="1"/>
  <c r="B4" i="20" l="1"/>
  <c r="A21" i="20"/>
  <c r="A15" i="20"/>
  <c r="H43" i="1" l="1"/>
  <c r="C19" i="1"/>
  <c r="C20" i="1" s="1"/>
  <c r="B6" i="20" l="1"/>
  <c r="H41" i="1"/>
  <c r="E32" i="1"/>
  <c r="H42" i="1" s="1"/>
  <c r="M45" i="21" l="1"/>
  <c r="O45" i="21" s="1"/>
  <c r="I45" i="21"/>
  <c r="G45" i="21" s="1"/>
  <c r="M44" i="21"/>
  <c r="O44" i="21" s="1"/>
  <c r="I44" i="21"/>
  <c r="G44" i="21" s="1"/>
  <c r="M43" i="21"/>
  <c r="O43" i="21" s="1"/>
  <c r="I43" i="21"/>
  <c r="G43" i="21"/>
  <c r="M42" i="21"/>
  <c r="O42" i="21" s="1"/>
  <c r="I42" i="21"/>
  <c r="G42" i="21" s="1"/>
  <c r="M41" i="21"/>
  <c r="O41" i="21" s="1"/>
  <c r="I41" i="21"/>
  <c r="G41" i="21" s="1"/>
  <c r="M39" i="21"/>
  <c r="O39" i="21" s="1"/>
  <c r="I39" i="21"/>
  <c r="G39" i="21"/>
  <c r="M38" i="21"/>
  <c r="O38" i="21" s="1"/>
  <c r="I38" i="21"/>
  <c r="G38" i="21"/>
  <c r="M37" i="21"/>
  <c r="O37" i="21" s="1"/>
  <c r="I37" i="21"/>
  <c r="G37" i="21"/>
  <c r="M36" i="21"/>
  <c r="O36" i="21" s="1"/>
  <c r="I36" i="21"/>
  <c r="G36" i="21" s="1"/>
  <c r="M35" i="21"/>
  <c r="O35" i="21" s="1"/>
  <c r="I35" i="21"/>
  <c r="G35" i="21"/>
  <c r="M34" i="21"/>
  <c r="O34" i="21" s="1"/>
  <c r="I34" i="21"/>
  <c r="G34" i="21" s="1"/>
  <c r="M32" i="21"/>
  <c r="O32" i="21" s="1"/>
  <c r="I32" i="21"/>
  <c r="G32" i="21"/>
  <c r="M31" i="21"/>
  <c r="O31" i="21" s="1"/>
  <c r="I31" i="21"/>
  <c r="G31" i="21" s="1"/>
  <c r="M30" i="21"/>
  <c r="O30" i="21" s="1"/>
  <c r="I30" i="21"/>
  <c r="G30" i="21"/>
  <c r="M29" i="21"/>
  <c r="O29" i="21" s="1"/>
  <c r="I29" i="21"/>
  <c r="G29" i="21" s="1"/>
  <c r="M28" i="21"/>
  <c r="O28" i="21" s="1"/>
  <c r="I28" i="21"/>
  <c r="G28" i="21" s="1"/>
  <c r="M27" i="21"/>
  <c r="O27" i="21" s="1"/>
  <c r="I27" i="21"/>
  <c r="G27" i="21" s="1"/>
  <c r="M26" i="21"/>
  <c r="O26" i="21" s="1"/>
  <c r="I26" i="21"/>
  <c r="G26" i="21"/>
  <c r="M25" i="21"/>
  <c r="O25" i="21" s="1"/>
  <c r="I25" i="21"/>
  <c r="G25" i="21" s="1"/>
  <c r="M24" i="21"/>
  <c r="O24" i="21" s="1"/>
  <c r="I24" i="21"/>
  <c r="G24" i="21" s="1"/>
  <c r="M23" i="21"/>
  <c r="O23" i="21" s="1"/>
  <c r="I23" i="21"/>
  <c r="G23" i="21" s="1"/>
  <c r="M22" i="21"/>
  <c r="O22" i="21" s="1"/>
  <c r="I22" i="21"/>
  <c r="G22" i="21"/>
  <c r="M21" i="21"/>
  <c r="O21" i="21" s="1"/>
  <c r="I21" i="21"/>
  <c r="G21" i="21" s="1"/>
  <c r="M20" i="21"/>
  <c r="O20" i="21" s="1"/>
  <c r="I20" i="21"/>
  <c r="G20" i="21"/>
  <c r="M19" i="21"/>
  <c r="O19" i="21" s="1"/>
  <c r="I19" i="21"/>
  <c r="G19" i="21" s="1"/>
  <c r="M18" i="21"/>
  <c r="O18" i="21" s="1"/>
  <c r="I18" i="21"/>
  <c r="G18" i="21"/>
  <c r="M17" i="21"/>
  <c r="O17" i="21" s="1"/>
  <c r="I17" i="21"/>
  <c r="G17" i="21" s="1"/>
  <c r="M16" i="21"/>
  <c r="O16" i="21" s="1"/>
  <c r="I16" i="21"/>
  <c r="G16" i="21"/>
  <c r="M15" i="21"/>
  <c r="O15" i="21" s="1"/>
  <c r="I15" i="21"/>
  <c r="G15" i="21" s="1"/>
  <c r="M14" i="21"/>
  <c r="O14" i="21" s="1"/>
  <c r="I14" i="21"/>
  <c r="G14" i="21"/>
  <c r="M13" i="21"/>
  <c r="O13" i="21" s="1"/>
  <c r="I13" i="21"/>
  <c r="G13" i="21" s="1"/>
  <c r="M12" i="21"/>
  <c r="O12" i="21" s="1"/>
  <c r="I12" i="21"/>
  <c r="G12" i="21" s="1"/>
  <c r="M11" i="21"/>
  <c r="O11" i="21" s="1"/>
  <c r="I11" i="21"/>
  <c r="G11" i="21" s="1"/>
  <c r="M10" i="21"/>
  <c r="O10" i="21" s="1"/>
  <c r="I10" i="21"/>
  <c r="G10" i="21"/>
  <c r="M9" i="21"/>
  <c r="O9" i="21" s="1"/>
  <c r="I9" i="21"/>
  <c r="G9" i="21" s="1"/>
  <c r="M8" i="21"/>
  <c r="O8" i="21" s="1"/>
  <c r="I8" i="21"/>
  <c r="G8" i="21" s="1"/>
  <c r="B3" i="20" l="1"/>
  <c r="B2" i="20"/>
  <c r="A12" i="20"/>
  <c r="A11" i="20"/>
  <c r="A9" i="20"/>
  <c r="B19" i="20"/>
  <c r="A19" i="20"/>
  <c r="B17" i="20"/>
  <c r="A17" i="20"/>
  <c r="B15" i="20"/>
  <c r="A14" i="20"/>
  <c r="A10" i="20"/>
  <c r="A4" i="20"/>
  <c r="A3" i="20"/>
  <c r="A2" i="20"/>
  <c r="B7" i="20" l="1"/>
  <c r="L41" i="1" l="1"/>
  <c r="C100" i="1"/>
  <c r="D100" i="1"/>
  <c r="I20" i="1"/>
  <c r="I27" i="1" s="1"/>
  <c r="E100" i="1" s="1"/>
  <c r="F100" i="1"/>
  <c r="G100" i="1"/>
  <c r="P18" i="1"/>
  <c r="P23" i="1"/>
  <c r="L68" i="1"/>
  <c r="L70" i="1" s="1"/>
  <c r="L67" i="1"/>
  <c r="L69" i="1" s="1"/>
  <c r="P24" i="1"/>
  <c r="P19" i="1"/>
  <c r="B93" i="1"/>
  <c r="P20" i="1" l="1"/>
  <c r="K45" i="1" s="1"/>
  <c r="M45" i="1" s="1"/>
  <c r="O45" i="1" s="1"/>
  <c r="P25" i="1"/>
  <c r="K54" i="1" s="1"/>
  <c r="M54" i="1" s="1"/>
  <c r="O54" i="1" s="1"/>
  <c r="B13" i="20"/>
  <c r="H67" i="1"/>
  <c r="H55" i="1"/>
  <c r="H65" i="1"/>
  <c r="H59" i="1"/>
  <c r="H61" i="1"/>
  <c r="H51" i="1"/>
  <c r="H57" i="1"/>
  <c r="H53" i="1"/>
  <c r="H69" i="1"/>
  <c r="H49" i="1"/>
  <c r="H63" i="1"/>
  <c r="H64" i="1"/>
  <c r="H54" i="1"/>
  <c r="H70" i="1"/>
  <c r="H52" i="1"/>
  <c r="H60" i="1"/>
  <c r="H68" i="1"/>
  <c r="H56" i="1"/>
  <c r="H66" i="1"/>
  <c r="H62" i="1"/>
  <c r="H58" i="1"/>
  <c r="H50" i="1"/>
  <c r="H100" i="1"/>
  <c r="K44" i="1" l="1"/>
  <c r="M44" i="1" s="1"/>
  <c r="O44" i="1" s="1"/>
  <c r="K43" i="1"/>
  <c r="M43" i="1" s="1"/>
  <c r="O43" i="1" s="1"/>
  <c r="K57" i="1"/>
  <c r="M57" i="1" s="1"/>
  <c r="O57" i="1" s="1"/>
  <c r="K62" i="1"/>
  <c r="M62" i="1" s="1"/>
  <c r="O62" i="1" s="1"/>
  <c r="K53" i="1"/>
  <c r="M53" i="1" s="1"/>
  <c r="O53" i="1" s="1"/>
  <c r="K56" i="1"/>
  <c r="M56" i="1" s="1"/>
  <c r="O56" i="1" s="1"/>
  <c r="K68" i="1"/>
  <c r="M68" i="1" s="1"/>
  <c r="O68" i="1" s="1"/>
  <c r="K59" i="1"/>
  <c r="M59" i="1" s="1"/>
  <c r="O59" i="1" s="1"/>
  <c r="K65" i="1"/>
  <c r="M65" i="1" s="1"/>
  <c r="O65" i="1" s="1"/>
  <c r="K42" i="1"/>
  <c r="M42" i="1" s="1"/>
  <c r="O42" i="1" s="1"/>
  <c r="K61" i="1"/>
  <c r="M61" i="1" s="1"/>
  <c r="O61" i="1" s="1"/>
  <c r="K67" i="1"/>
  <c r="M67" i="1" s="1"/>
  <c r="M69" i="1" s="1"/>
  <c r="O69" i="1" s="1"/>
  <c r="K63" i="1"/>
  <c r="M63" i="1" s="1"/>
  <c r="O63" i="1" s="1"/>
  <c r="K49" i="1"/>
  <c r="M49" i="1" s="1"/>
  <c r="K51" i="1"/>
  <c r="M51" i="1" s="1"/>
  <c r="O51" i="1" s="1"/>
  <c r="K69" i="1"/>
  <c r="K41" i="1"/>
  <c r="M41" i="1" s="1"/>
  <c r="O41" i="1" s="1"/>
  <c r="G31" i="1"/>
  <c r="I31" i="1" s="1"/>
  <c r="L31" i="1" s="1"/>
  <c r="K55" i="1"/>
  <c r="M55" i="1" s="1"/>
  <c r="O55" i="1" s="1"/>
  <c r="K66" i="1"/>
  <c r="M66" i="1" s="1"/>
  <c r="O66" i="1" s="1"/>
  <c r="K70" i="1"/>
  <c r="M70" i="1" s="1"/>
  <c r="O70" i="1" s="1"/>
  <c r="K64" i="1"/>
  <c r="M64" i="1" s="1"/>
  <c r="O64" i="1" s="1"/>
  <c r="K58" i="1"/>
  <c r="M58" i="1" s="1"/>
  <c r="O58" i="1" s="1"/>
  <c r="K50" i="1"/>
  <c r="M50" i="1" s="1"/>
  <c r="K60" i="1"/>
  <c r="M60" i="1" s="1"/>
  <c r="O60" i="1" s="1"/>
  <c r="K52" i="1"/>
  <c r="M52" i="1" s="1"/>
  <c r="O52" i="1" s="1"/>
  <c r="P27" i="1"/>
  <c r="B76" i="1"/>
  <c r="B92" i="1"/>
  <c r="B84" i="1"/>
  <c r="B9" i="20"/>
  <c r="G32" i="1" l="1"/>
  <c r="I32" i="1" s="1"/>
  <c r="J32" i="1" s="1"/>
  <c r="L32" i="1" s="1"/>
  <c r="O67" i="1"/>
  <c r="B11" i="20"/>
  <c r="G33" i="1" l="1"/>
  <c r="I33" i="1" s="1"/>
  <c r="J33" i="1" s="1"/>
  <c r="L33" i="1" s="1"/>
</calcChain>
</file>

<file path=xl/sharedStrings.xml><?xml version="1.0" encoding="utf-8"?>
<sst xmlns="http://schemas.openxmlformats.org/spreadsheetml/2006/main" count="620" uniqueCount="404">
  <si>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</si>
  <si>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</si>
  <si>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</si>
  <si>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</si>
  <si>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</si>
  <si>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</si>
  <si>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</si>
  <si>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</si>
  <si>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</si>
  <si>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</si>
  <si>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</si>
  <si>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</si>
  <si>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</si>
  <si>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</si>
  <si>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</si>
  <si>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</si>
  <si>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</si>
  <si>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</si>
  <si>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</si>
  <si>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</si>
  <si>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</si>
  <si>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</si>
  <si>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</si>
  <si>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</si>
  <si>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</si>
  <si>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</si>
  <si>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</si>
  <si>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</si>
  <si>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</si>
  <si>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</si>
  <si>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</si>
  <si>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</si>
  <si>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</si>
  <si>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</si>
  <si>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</si>
  <si>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</si>
  <si>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</si>
  <si>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</si>
  <si>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</si>
  <si>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</si>
  <si>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</si>
  <si>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</si>
  <si>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</si>
  <si>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</si>
  <si>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</si>
  <si>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</si>
  <si>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</si>
  <si>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</si>
  <si>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</si>
  <si>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</si>
  <si>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>VẢI CHÍNH</t>
  </si>
  <si>
    <t xml:space="preserve">GHI CHÚ / CODE VẢI </t>
  </si>
  <si>
    <t>CHỈ</t>
  </si>
  <si>
    <t>THÙNG CARTON</t>
  </si>
  <si>
    <t>TẤM LÓT THÙNG</t>
  </si>
  <si>
    <t>CLEAN</t>
  </si>
  <si>
    <t>NATURAL</t>
  </si>
  <si>
    <t>PINK</t>
  </si>
  <si>
    <t>5THEWAY</t>
  </si>
  <si>
    <t>SIZE:</t>
  </si>
  <si>
    <t>L</t>
  </si>
  <si>
    <t>XL</t>
  </si>
  <si>
    <t>XXL</t>
  </si>
  <si>
    <t>S</t>
  </si>
  <si>
    <t>RED</t>
  </si>
  <si>
    <t>STICKER 21mm H x 38mm W</t>
  </si>
  <si>
    <t>THẺ BÀI 100% COTTON</t>
  </si>
  <si>
    <t>THẺ BÀI MAKE GLOBAL LOCAL</t>
  </si>
  <si>
    <t>BAO NYLON 25 x 35 CM</t>
  </si>
  <si>
    <t>SIZE</t>
  </si>
  <si>
    <t>SỐ LƯỢNG</t>
  </si>
  <si>
    <t>EXTRA (+/-)</t>
  </si>
  <si>
    <t>DÂY TREO THẺ BÀI</t>
  </si>
  <si>
    <t>THẺ BÀI 5THEWAY</t>
  </si>
  <si>
    <t>THẺ BÀI DÁN GIÁ</t>
  </si>
  <si>
    <t>THẺ BÀI CHỐNG HÀNG GIẢ</t>
  </si>
  <si>
    <t>GREEN</t>
  </si>
  <si>
    <t>TEM CHỐNG HÀNG GIẢ</t>
  </si>
  <si>
    <t>DUYỆT THEO PPS CHUYỂN CÙNG TÁC NGHIỆP</t>
  </si>
  <si>
    <t>THÙNG + TẤM LÓT THÙNG + BAO 100X120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</si>
  <si>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</si>
  <si>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</si>
  <si>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</si>
  <si>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</si>
  <si>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</si>
  <si>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XS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</si>
  <si>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</si>
  <si>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</si>
  <si>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</si>
  <si>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</si>
  <si>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</si>
  <si>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</si>
  <si>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</si>
  <si>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</si>
  <si>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</si>
  <si>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</si>
  <si>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</si>
  <si>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</si>
  <si>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</si>
  <si>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</si>
  <si>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</si>
  <si>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</si>
  <si>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</si>
  <si>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</si>
  <si>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</si>
  <si>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</si>
  <si>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</si>
  <si>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</si>
  <si>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</si>
  <si>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</si>
  <si>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</si>
  <si>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</si>
  <si>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</si>
  <si>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</si>
  <si>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</si>
  <si>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</si>
  <si>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</si>
  <si>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</si>
  <si>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</si>
  <si>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</si>
  <si>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</si>
  <si>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</si>
  <si>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</si>
  <si>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</si>
  <si>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</si>
  <si>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</si>
  <si>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</si>
  <si>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</si>
  <si>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</si>
  <si>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</si>
  <si>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</si>
  <si>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</si>
  <si>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</si>
  <si>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</si>
  <si>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>03/03</t>
  </si>
  <si>
    <t>PCS</t>
  </si>
  <si>
    <t>KHÔNG CÓ</t>
  </si>
  <si>
    <t>HOODIE</t>
  </si>
  <si>
    <t>PHẦN F: LƯU Ý</t>
  </si>
  <si>
    <t xml:space="preserve"> </t>
  </si>
  <si>
    <t>XÍ NGHIỆP</t>
  </si>
  <si>
    <t>THEO CHẤT LƯỢNG UA</t>
  </si>
  <si>
    <t xml:space="preserve">IN </t>
  </si>
  <si>
    <t>THÊU</t>
  </si>
  <si>
    <t xml:space="preserve">THÔNG TIN ĐỊNH VỊ HÌNH IN </t>
  </si>
  <si>
    <t xml:space="preserve">DUYỆT KÍCH THƯỚC THƯỚC HÌNH IN THEO TECK PACK </t>
  </si>
  <si>
    <t>DUYỆT HÌNH IN THEO</t>
  </si>
  <si>
    <t xml:space="preserve">THAY THẾ </t>
  </si>
  <si>
    <r>
      <t>WASH:</t>
    </r>
    <r>
      <rPr>
        <sz val="22"/>
        <rFont val="Muli"/>
      </rPr>
      <t xml:space="preserve"> </t>
    </r>
  </si>
  <si>
    <t>BO LAI, BO TAY</t>
  </si>
  <si>
    <t>GẮN GIỮA CỔ SAU TỪ VIỀN XUỐNG 1 CM</t>
  </si>
  <si>
    <t>KẸP BÊN CẠNH GIỮA NHÃN CHÍNH- NHƯ HÌNH</t>
  </si>
  <si>
    <t xml:space="preserve">THÀNH PHẦN </t>
  </si>
  <si>
    <t>BRUSH FLEECE 74%COTTON 26%POLYESTER 400GSM</t>
  </si>
  <si>
    <t>-CÁCH MAY THAM KHẢO THEO TÀI LIỆU</t>
  </si>
  <si>
    <t>NHÃN CÓ CHỮ 100%COTTON - GẮN Ở SƯỜN TRÁI ÁO, LAI LÊN 10 CM
KÍCH  THƯỚC: 38X106MM</t>
  </si>
  <si>
    <t>Season</t>
  </si>
  <si>
    <t>WINTER 22</t>
  </si>
  <si>
    <t>Date Created</t>
  </si>
  <si>
    <t>02.10.19</t>
  </si>
  <si>
    <t>Proto Recieved</t>
  </si>
  <si>
    <t xml:space="preserve">        SWEAT BLOCK NO. 6WS</t>
  </si>
  <si>
    <t>Devt name</t>
  </si>
  <si>
    <t xml:space="preserve">TBC </t>
  </si>
  <si>
    <t>Amended 1</t>
  </si>
  <si>
    <t>06.12.21</t>
  </si>
  <si>
    <t>2nd Proto</t>
  </si>
  <si>
    <t>Final name</t>
  </si>
  <si>
    <t>TBC</t>
  </si>
  <si>
    <t>Amended 2</t>
  </si>
  <si>
    <t>14.01.22</t>
  </si>
  <si>
    <t xml:space="preserve">CODE </t>
  </si>
  <si>
    <t>Amended 3</t>
  </si>
  <si>
    <t>02.03.23</t>
  </si>
  <si>
    <t>Sample Sealed</t>
  </si>
  <si>
    <t>Block</t>
  </si>
  <si>
    <r>
      <t xml:space="preserve">PALACE LOOSE FIT SET IN SLEEVE HOODY BLOCK.  3.8CM GRADING - </t>
    </r>
    <r>
      <rPr>
        <sz val="8"/>
        <color rgb="FFFF0000"/>
        <rFont val="Arial"/>
        <family val="2"/>
      </rPr>
      <t>SEE AMMENDS BELOW FOR WIDER SLEEVE</t>
    </r>
  </si>
  <si>
    <t>Approved by</t>
  </si>
  <si>
    <r>
      <t xml:space="preserve">PALACE CS6WS -  LOOSE FIT SETINSL HOODY GRD - WIDER SLEEVES - </t>
    </r>
    <r>
      <rPr>
        <b/>
        <sz val="16"/>
        <color rgb="FFFF0000"/>
        <rFont val="Arial"/>
        <family val="2"/>
      </rPr>
      <t xml:space="preserve">FOLDED FRONT EDGE OF HOOD </t>
    </r>
  </si>
  <si>
    <t>NO.</t>
  </si>
  <si>
    <t>DESCRIPTION</t>
  </si>
  <si>
    <t>GRADING</t>
  </si>
  <si>
    <t>TOLERANCE +/-</t>
  </si>
  <si>
    <t>A</t>
  </si>
  <si>
    <t>LENGTH FROM SIDE NECK POINT TO HEM</t>
  </si>
  <si>
    <t>B</t>
  </si>
  <si>
    <t>1/2 CHEST AT ARMPIT</t>
  </si>
  <si>
    <t>C1</t>
  </si>
  <si>
    <t>1/2 BASE  STRETCHED FLAT</t>
  </si>
  <si>
    <t>C2</t>
  </si>
  <si>
    <t>1/2 BASE (RIB) REPAXED</t>
  </si>
  <si>
    <t>D1</t>
  </si>
  <si>
    <t xml:space="preserve">OVERARM </t>
  </si>
  <si>
    <t>D2</t>
  </si>
  <si>
    <t>UNDERARM</t>
  </si>
  <si>
    <t>E</t>
  </si>
  <si>
    <t>SHOULDER TO SHOULDER</t>
  </si>
  <si>
    <t>F1</t>
  </si>
  <si>
    <r>
      <t xml:space="preserve">X CHEST </t>
    </r>
    <r>
      <rPr>
        <sz val="8"/>
        <color rgb="FFFF0000"/>
        <rFont val="Arial"/>
        <family val="2"/>
      </rPr>
      <t>18.5cms</t>
    </r>
    <r>
      <rPr>
        <sz val="8"/>
        <rFont val="Arial"/>
        <family val="2"/>
      </rPr>
      <t xml:space="preserve"> Down from SNP</t>
    </r>
  </si>
  <si>
    <t>F2</t>
  </si>
  <si>
    <r>
      <t xml:space="preserve">X BACK </t>
    </r>
    <r>
      <rPr>
        <sz val="8"/>
        <color rgb="FFFF0000"/>
        <rFont val="Arial"/>
        <family val="2"/>
      </rPr>
      <t>18.5cms</t>
    </r>
    <r>
      <rPr>
        <sz val="8"/>
        <rFont val="Arial"/>
        <family val="2"/>
      </rPr>
      <t xml:space="preserve"> Down from SNP</t>
    </r>
  </si>
  <si>
    <t>G1</t>
  </si>
  <si>
    <t>BICEP (2CM BELOW UNDERARM POINT)</t>
  </si>
  <si>
    <t>G2</t>
  </si>
  <si>
    <t>ARMHOLE (STRAIGHT)</t>
  </si>
  <si>
    <t>H</t>
  </si>
  <si>
    <t>ELBOW  WIDTH- half way down underarm</t>
  </si>
  <si>
    <t>J1</t>
  </si>
  <si>
    <t>CUFF WIDTH STRETCHED FLAT - 2cm above rib</t>
  </si>
  <si>
    <t>J2</t>
  </si>
  <si>
    <t>CUFF WIDTH RELAXED</t>
  </si>
  <si>
    <t>CUFF HEIGHT</t>
  </si>
  <si>
    <t>BOTTOM HEM DEPTH</t>
  </si>
  <si>
    <t>P</t>
  </si>
  <si>
    <t>NECK WIDTH</t>
  </si>
  <si>
    <t>Q</t>
  </si>
  <si>
    <t xml:space="preserve">SIDE NECK LEVEL TO BACK NECK DROP </t>
  </si>
  <si>
    <t>R</t>
  </si>
  <si>
    <t>SIDE NECK LEVEL TO FRONT NECK DROP</t>
  </si>
  <si>
    <t>SHOULDER SEAM AHEAD</t>
  </si>
  <si>
    <t>Q1</t>
  </si>
  <si>
    <t>BACK BUGGY DEPTH AT CB</t>
  </si>
  <si>
    <t>Q2</t>
  </si>
  <si>
    <t>ON BACK NECKLINE - DISTANCE FROM BACK BUGGY TOP CORNER TO SNP</t>
  </si>
  <si>
    <t>CL</t>
  </si>
  <si>
    <t>HOOD CORD HANG LENGTH</t>
  </si>
  <si>
    <t>CE</t>
  </si>
  <si>
    <t>BOTTOM EDGE HOOD CORD EXIT TO NECKLINE</t>
  </si>
  <si>
    <t>NS</t>
  </si>
  <si>
    <t>MINIMUM NECK STRETCH (TO ENSURE NECK OPENING STRETCHES OVER HEAD )</t>
  </si>
  <si>
    <t>HOOD MEASUREMENTS - STANDARD HOOD</t>
  </si>
  <si>
    <t>HOOD HEIGHT (FRONT EDGE)</t>
  </si>
  <si>
    <t>T</t>
  </si>
  <si>
    <t>HOOD HEIGHT FROM SIDE NECKPOINT</t>
  </si>
  <si>
    <t>U</t>
  </si>
  <si>
    <t>HOOD WIDTH - ACROSS CENTRE</t>
  </si>
  <si>
    <t>V</t>
  </si>
  <si>
    <t>OVERHEAD</t>
  </si>
  <si>
    <t>W</t>
  </si>
  <si>
    <t>HOOD CORD CHANNEL WIDTH</t>
  </si>
  <si>
    <t>N</t>
  </si>
  <si>
    <t>CF TO CB NECKLINE</t>
  </si>
  <si>
    <t>POCKET MEASUREMENTS - FLAT OPENINGS - OPTIONAL - FOR POCKET STYLES</t>
  </si>
  <si>
    <t>X1</t>
  </si>
  <si>
    <t>WIDTH OF POCKET TOP EDGE</t>
  </si>
  <si>
    <t>X2</t>
  </si>
  <si>
    <t>WIDTH OF POCKET WIDEST</t>
  </si>
  <si>
    <t>X3</t>
  </si>
  <si>
    <t>WIDTH OF POCKET BOTTOM EDGE</t>
  </si>
  <si>
    <t>Y1</t>
  </si>
  <si>
    <t>POCKET HEIGHT</t>
  </si>
  <si>
    <t>Y2</t>
  </si>
  <si>
    <t>POCKET HEIGHT AT SIDES</t>
  </si>
  <si>
    <t xml:space="preserve">NOTES : </t>
  </si>
  <si>
    <t>25.01.21</t>
  </si>
  <si>
    <t>FOR AW21 ONWARDS - UPDATED TO 3.8CM GRADING</t>
  </si>
  <si>
    <t>FOR WINTER 22 ONWARDS - SLEEVE WIDTHS AND ARMHOLE DEPTH INCREASED FOR LOOSER SLEEVE FIT</t>
  </si>
  <si>
    <t>PLEASE NOTE : SLEEVE ANGLE TO BE MORE OPEN - THEREFORE ENSURE UNDERARM SLEEVE LENGTH IS ACHIEVED SO THAT WHEN WORN, ARMS CAN BE RAISED WITH ENOUGH LENGTH U/ARM</t>
  </si>
  <si>
    <t xml:space="preserve">PLEASE NOTE WE HAVE MADE FURTHER CHANGES TO THE SLEEVE WIDTH AND ARMHOLE DEPTH SEE BELOW </t>
  </si>
  <si>
    <t xml:space="preserve">  G1 - BICEP (2CM BELOW UNDERARM POINT): AS BEEN REDUCED BY 3CM, NEW GRADE 25CM </t>
  </si>
  <si>
    <t xml:space="preserve">  G2 - ARMHOLE (STRAIGHT): AS BEEN REDUCED BY 3CM, NEW GRADE 30CM </t>
  </si>
  <si>
    <t xml:space="preserve">  H - ELBOW  WIDTH- half way down underarm: HAS BEEN REDUCED BY1.5CM, NEW GRADE 19.5CM </t>
  </si>
  <si>
    <t xml:space="preserve">  J1 - CUFF WIDTH STRETCHED FLAT - 2cm above rib: HAS BEEN REDUCED BY 1CM, NEW GRADE 15.5CM </t>
  </si>
  <si>
    <t xml:space="preserve">  J2 - CUFF WIDTH RELAXED: HAS BEEN BROUGHT BACK TO OUR PREVIOUS GRADE THEREFORE REDUCE BY 1.7CM, NOW 10.3CM </t>
  </si>
  <si>
    <t xml:space="preserve">HOOD FRONT EDGE MUST BE A FOLDED EDGE (NOT SEAMED).  THEREFORE IF HOOD HAS CB SEAM FROM NAPE TO CROWN , HOOD IS A ONE PIECE HOOD WITH FOLDED FRONT EDGE. ///   IF HOOD HAS CB SEAM FROM  NAPE TO PEAK - IT IS A 2 PIECE HOOD WITH FOLDED FRONT EDGE.  </t>
  </si>
  <si>
    <t>Copyright 2016 © PALACE all rights reserved. PALACE is a trademark of [write here]. Copying strictly forbiden.</t>
  </si>
  <si>
    <t>DÀI ÁO TỪ ĐỈNH VAI ĐẾN LAI</t>
  </si>
  <si>
    <t>NGANG NGỰC TẠI NÁCH</t>
  </si>
  <si>
    <t>NGANG LAI ĐO CĂNG</t>
  </si>
  <si>
    <t>NGANG LAI ĐO ÊM</t>
  </si>
  <si>
    <t>DÀI TAY NGOÀI</t>
  </si>
  <si>
    <t>DÀI TAY SƯỜN TRONG</t>
  </si>
  <si>
    <t>NGANG NGỰC THÂN TRƯỚC CÁCH ĐỈNH VAI 18.5CM</t>
  </si>
  <si>
    <t>NGANG NGỰC THÂN SAU CÁCH ĐỈNH VAI 18.5CM</t>
  </si>
  <si>
    <t>BẮP TAY DƯỚI NÁCH 2CM</t>
  </si>
  <si>
    <t>NGANG BẮP TAY Ở GIỮA SƯỜN TRONG</t>
  </si>
  <si>
    <t>CỬA TAY CÁCH RIB 2CM- đo căng</t>
  </si>
  <si>
    <t>CỬA TAY DO ÊM</t>
  </si>
  <si>
    <t>TO BẢN LAI TAY'</t>
  </si>
  <si>
    <t>NGANG CỔ</t>
  </si>
  <si>
    <t>NGANG VAI PHÍA TRƯỚC</t>
  </si>
  <si>
    <t>ĐIỂM GIỮA TRA CỔ SAU ĐẾN ĐÔ</t>
  </si>
  <si>
    <t>ĐỈNH VAI XUỐNG ĐÁY ĐÔ</t>
  </si>
  <si>
    <t>TỪ MẮT CÁO ĐẾN ĐIỂM TRA NÓN</t>
  </si>
  <si>
    <t>ĐỘ CĂNG CỔ TỐI THIỂU</t>
  </si>
  <si>
    <t>THÔNG SỐ NÓN</t>
  </si>
  <si>
    <t>CAO NÓN CẠNH TRƯỚC</t>
  </si>
  <si>
    <t>CAO NÓN TẠI ĐIỂM SƯỜN CỔ</t>
  </si>
  <si>
    <t>RỘNG NÓN TẠI ĐIỂM GIỮA</t>
  </si>
  <si>
    <t>SÓNG NÓN NGUYÊN VÒNG</t>
  </si>
  <si>
    <t>RỘNG DÂY LUỒN</t>
  </si>
  <si>
    <t>CỔ TỪ GIỮA TRƯỚC ĐẾN GIỮA SAU</t>
  </si>
  <si>
    <t>THÔNG SỐ TÚI</t>
  </si>
  <si>
    <t xml:space="preserve">RỘNG TÚI CẠNH TRÊN </t>
  </si>
  <si>
    <t xml:space="preserve">RỘNG TÚI Ở ĐIỂM RỘNG NHẤT </t>
  </si>
  <si>
    <t xml:space="preserve">RỘNG TÚI CẠNH DƯỚI CÙNG </t>
  </si>
  <si>
    <t xml:space="preserve">CAO TÚI </t>
  </si>
  <si>
    <t xml:space="preserve">CAO CẠNH SƯỜN TÚI </t>
  </si>
  <si>
    <t>ĐỊNH VỊ HÌNH THÊU: THÂN TRƯỚC</t>
  </si>
  <si>
    <t>BRUSH FLEECE 74%COTTON 26%POLYESTER 400GSM- CẦM MÀU</t>
  </si>
  <si>
    <t>RIB 1X1_100% COTTON_430GSM - CẦM MÀU KHỔ 130CM</t>
  </si>
  <si>
    <t>VIỀN CỔ + ĐÔ</t>
  </si>
  <si>
    <t>SINGLE JERREY 190 GSM</t>
  </si>
  <si>
    <t>DÀI DÂY LUỒN DƯ RA KHỎI MẮT CÁO</t>
  </si>
  <si>
    <t>ĐỊNH VỊ HÌNH IN THÂN TRƯỚC</t>
  </si>
  <si>
    <r>
      <t xml:space="preserve">CS6WS - </t>
    </r>
    <r>
      <rPr>
        <b/>
        <sz val="16"/>
        <color theme="9" tint="-0.249977111117893"/>
        <rFont val="Arial"/>
        <family val="2"/>
      </rPr>
      <t>AMENDED</t>
    </r>
    <r>
      <rPr>
        <b/>
        <sz val="16"/>
        <color rgb="FFFF0000"/>
        <rFont val="Arial"/>
        <family val="2"/>
      </rPr>
      <t xml:space="preserve"> SET IN SLEEVE ONE PIECE HOODY</t>
    </r>
  </si>
  <si>
    <t>REF</t>
  </si>
  <si>
    <t>TOL +/-</t>
  </si>
  <si>
    <t>A1</t>
  </si>
  <si>
    <t>FRONT LENGTH - from SNP to front hem</t>
  </si>
  <si>
    <t>A2</t>
  </si>
  <si>
    <t>BACK LENGTH - from CB neck point to back hem</t>
  </si>
  <si>
    <t>1/2 CHEST AT ARMPIT - 2cm below underarm point</t>
  </si>
  <si>
    <t>1/2 HEM  STRETCHED FLAT</t>
  </si>
  <si>
    <t xml:space="preserve">1/2 HEM  RELAXED - bottom edge of rib </t>
  </si>
  <si>
    <t>SLEEVE LENGTH - from SNP to hem inc cuff (not inc neck rib)</t>
  </si>
  <si>
    <t>SHOULDER TO SHOULDER - from shoulder point to shoulder point</t>
  </si>
  <si>
    <t>BICEP - 2cm below u/arm on sleeve - to meet top arm line at  90• angle)</t>
  </si>
  <si>
    <t>ELBOW  WIDTH- half way down underarm - to meet top arm line at  90• angle)</t>
  </si>
  <si>
    <t xml:space="preserve">P </t>
  </si>
  <si>
    <t xml:space="preserve">NECK WIDTH - SNP to SNP </t>
  </si>
  <si>
    <t>UNDERARM - from u/arm pt to sleeve hem edge</t>
  </si>
  <si>
    <t>E2</t>
  </si>
  <si>
    <t>SHOULDER (SINGLE)</t>
  </si>
  <si>
    <t>ARMHOLE - SNP TO UNDERARM - in a straight line with garment lay flat</t>
  </si>
  <si>
    <t>NT</t>
  </si>
  <si>
    <t>CUFF DEPTH</t>
  </si>
  <si>
    <t xml:space="preserve">HEM DEPTH </t>
  </si>
  <si>
    <t>SNP LEVELTO BACK NECK DROP (from invisible line to CB neck seam)</t>
  </si>
  <si>
    <t>SNP LEVEL TO FRONT NECK DROP (from invisible line to CF neck seam)</t>
  </si>
  <si>
    <t>LENGTH</t>
  </si>
  <si>
    <t>SF</t>
  </si>
  <si>
    <t>T2</t>
  </si>
  <si>
    <t>COMMENTS</t>
  </si>
  <si>
    <t>Copyright 2016 © PALACE all rights reserved. PALACE is a trademark of Palace Skateboards Limited. Copying strictly forbiden.</t>
  </si>
  <si>
    <t>NHÃN THÀNH PHẦN TIẾNG ANH</t>
  </si>
  <si>
    <t>NHÃN THÀNH PHẦN TIẾNG HÀN</t>
  </si>
  <si>
    <t>GẮN BÊN DƯỚI NHÃN TIẾNG ANH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</si>
  <si>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</si>
  <si>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</si>
  <si>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DÀI THÂN TRƯỚC- TỪ ĐỈNH VAI TỚI LAI</t>
  </si>
  <si>
    <t>DÀI THÂN SAU- TỪ GIỮA CỔ SAU TỚI LAI</t>
  </si>
  <si>
    <t>1/2 NGỰC - 2CM DƯỚI NÁCH</t>
  </si>
  <si>
    <t>1/2 LAI ĐO CĂNG</t>
  </si>
  <si>
    <t>1/2 LAI ĐO ÊM</t>
  </si>
  <si>
    <t>DÀI TAY SƯỜN NGOÀI- TỪ ĐỈNH VAI TỚI LAI ( KHÔNG BAO GỒM RIB CỔ)</t>
  </si>
  <si>
    <t>RỘNG VAI</t>
  </si>
  <si>
    <t xml:space="preserve">BẮP TAY - 2CM DƯỚI VÒNG NÁCH- ĐO VUÔNG GÓC </t>
  </si>
  <si>
    <t xml:space="preserve">RỘNG KHỦY TAY- ĐO TẠI 1/2 DÀI TAY TRONG - ĐO VUÔNG GÓC </t>
  </si>
  <si>
    <t>CỦA TAY ĐO CĂNG - 2CM TRÊN RIB</t>
  </si>
  <si>
    <t>CỦA TAY ĐO ÊM</t>
  </si>
  <si>
    <t xml:space="preserve">GIÃN CỔ TỐI THIỂU </t>
  </si>
  <si>
    <t xml:space="preserve">DÀI TAY SƯỜN TRONG </t>
  </si>
  <si>
    <t>1/2 VAI</t>
  </si>
  <si>
    <t>NGỰC THÂN TRƯỚC 18.5CM XUỐNG TỪ ĐỈNH VAI</t>
  </si>
  <si>
    <t>NGỰC THÂN SAU 18.5CM XUỐNG TỪ ĐỈNH VAI</t>
  </si>
  <si>
    <t>SÂU CỔ</t>
  </si>
  <si>
    <t>TO BẢN BO TAY</t>
  </si>
  <si>
    <t>TO BẢN BO LAI</t>
  </si>
  <si>
    <t xml:space="preserve">HẠ CỔ TRƯỚC </t>
  </si>
  <si>
    <t>CHỒM VAI</t>
  </si>
  <si>
    <t>TO BẢN ĐÔ TẠI GIỮA SAU</t>
  </si>
  <si>
    <t>KHOẢNG CÁCH ĐÔ SAU TỚI ĐỈNH VAI</t>
  </si>
  <si>
    <t>CAO NÓN MÉP TRÊN</t>
  </si>
  <si>
    <t>CAO NÓN TẠI ĐỈNH VAI</t>
  </si>
  <si>
    <t xml:space="preserve">RỘNG NÓN </t>
  </si>
  <si>
    <t xml:space="preserve">SÓNG NÓN </t>
  </si>
  <si>
    <t>DÀI LỖ LUỒN DÂY</t>
  </si>
  <si>
    <t>DÀI DÂY LUỒN</t>
  </si>
  <si>
    <t>KHOẢNG CÁCH THÙA KHUY TỪ ĐƯỜNG CỔ LÊN</t>
  </si>
  <si>
    <t>RỘNG TÚI TẠI MÉP TRÊN</t>
  </si>
  <si>
    <t>RỘNG TÚI TẠI ĐIỂM RỘNG NHẤT</t>
  </si>
  <si>
    <t>RỘNG TÚI TẠI MÉP DƯỚI</t>
  </si>
  <si>
    <t>CAO TÚI</t>
  </si>
  <si>
    <t>CAO TÚI TẠI CẠNH</t>
  </si>
  <si>
    <t>P28JHD120</t>
  </si>
  <si>
    <t>THANH QUÝ - 204</t>
  </si>
  <si>
    <t>P19  SS25 S2724</t>
  </si>
  <si>
    <t>PALACE JCC+ LONGSLEEVE HOOD</t>
  </si>
  <si>
    <t>PALACE</t>
  </si>
  <si>
    <t>JCC</t>
  </si>
  <si>
    <t>SS25 SUMMER</t>
  </si>
  <si>
    <t>P28JCCCS002</t>
  </si>
  <si>
    <t>NHÃN CHÍNH</t>
  </si>
  <si>
    <t>NHÃN SIZE</t>
  </si>
  <si>
    <t>GIỮA THÂN TRƯỚC</t>
  </si>
  <si>
    <t>ĐỊNH VỊ HÌNH IN TẠI NÓN</t>
  </si>
  <si>
    <t>TỪ MIỆNG NÓN ĐẾN CẠNH HÌNH IN: 5CM
TỪ CẠNH DƯỚI HÌNH IN ĐẾN ĐƯỜNG TRA CỔ: 7CM</t>
  </si>
  <si>
    <t>IN BTP THÂN TRƯỚC, NÓN, TÚI - IN TẠI UA (IN XONG CHUYỂN ĐI THÊU)</t>
  </si>
  <si>
    <t>THÊU BTP TAY TRÁI, THÂN TRƯỚC, THÂN SAU</t>
  </si>
  <si>
    <t>THEO TP</t>
  </si>
  <si>
    <t>ĐỊNH VỊ HÌNH THÊU: TAY TRÁI</t>
  </si>
  <si>
    <t>TỪ ĐƯỜNG TRA LAI ĐẾN CẠNH HÌNH IN: 6CM</t>
  </si>
  <si>
    <t>ĐỊNH VỊ HÌNH THÊU THÂN SAU</t>
  </si>
  <si>
    <t>CANH GIỮA THÂN SAU
TỪ GIỮA TRA CỔ THÂN SAU XUỐNG ĐỈNH HÌNH THÊU: 10CM</t>
  </si>
  <si>
    <t>NHÃN CHÍNH + NHÃN SIZE</t>
  </si>
  <si>
    <t>WHITE/BLACK</t>
  </si>
  <si>
    <t>THÂN TRƯỚC CẮT BƠI PHẦN CỔ 2CM</t>
  </si>
  <si>
    <t>NOTE: TÚI CẮT BƠI XUNG QUANH</t>
  </si>
  <si>
    <t>GRADE</t>
  </si>
  <si>
    <t>RỘNG CỔ - TỪ ĐỈNH VAI TỚI ĐỈNH VAI</t>
  </si>
  <si>
    <t xml:space="preserve">  </t>
  </si>
  <si>
    <t>DĐƯỜNG CỔ TỪ GIỮA TRƯỚC TỚI GIỮA SAU</t>
  </si>
  <si>
    <t>THAM KHẢO CÁCH MAY THEO ÁO MẪU MÃ P27AHD127 LẦN 2 MÀU BLACK SIZE L CHUYỂN CÙNG TÁC NGHIỆP MÃ P28AHD115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</si>
</sst>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1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22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name val="Muli"/>
    </font>
    <font>
      <b/>
      <sz val="18"/>
      <name val="Muli"/>
    </font>
    <font>
      <sz val="14"/>
      <name val="Muli"/>
    </font>
    <font>
      <sz val="11"/>
      <color theme="1"/>
      <name val="Muli"/>
    </font>
    <font>
      <sz val="16"/>
      <color indexed="8"/>
      <name val="Muli"/>
    </font>
    <font>
      <b/>
      <u/>
      <sz val="20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8"/>
      <color theme="9"/>
      <name val="Muli"/>
    </font>
    <font>
      <sz val="9"/>
      <name val="Geneva"/>
      <family val="2"/>
    </font>
    <font>
      <b/>
      <sz val="18"/>
      <color theme="1"/>
      <name val="Muli"/>
    </font>
    <font>
      <b/>
      <sz val="18"/>
      <color theme="9"/>
      <name val="Muli"/>
    </font>
    <font>
      <b/>
      <sz val="18"/>
      <color indexed="48"/>
      <name val="Muli"/>
    </font>
    <font>
      <sz val="18"/>
      <color indexed="8"/>
      <name val="Muli"/>
    </font>
    <font>
      <b/>
      <u/>
      <sz val="22"/>
      <name val="Muli"/>
    </font>
    <font>
      <sz val="48"/>
      <name val="Muli"/>
    </font>
    <font>
      <sz val="12"/>
      <color theme="1"/>
      <name val="Calibri"/>
      <family val="2"/>
      <scheme val="minor"/>
    </font>
    <font>
      <b/>
      <sz val="8"/>
      <color theme="3" tint="-0.249977111117893"/>
      <name val="Arial"/>
      <family val="2"/>
    </font>
    <font>
      <sz val="20"/>
      <name val="Arial"/>
      <family val="2"/>
    </font>
    <font>
      <sz val="9"/>
      <name val="Helvetica"/>
      <family val="2"/>
    </font>
    <font>
      <sz val="8"/>
      <color rgb="FFFF0000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8"/>
      <color indexed="10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b/>
      <sz val="8"/>
      <color indexed="18"/>
      <name val="Helvetica"/>
      <family val="2"/>
    </font>
    <font>
      <sz val="8"/>
      <name val="Geneva"/>
      <family val="2"/>
    </font>
    <font>
      <b/>
      <sz val="8"/>
      <color rgb="FF000000"/>
      <name val="Helvetica"/>
      <family val="2"/>
    </font>
    <font>
      <b/>
      <sz val="8"/>
      <color rgb="FFFF0000"/>
      <name val="Helvetica"/>
      <family val="2"/>
    </font>
    <font>
      <sz val="9"/>
      <color theme="1"/>
      <name val="Arial"/>
      <family val="2"/>
    </font>
    <font>
      <sz val="8"/>
      <color theme="1"/>
      <name val="Helvetica"/>
      <family val="2"/>
    </font>
    <font>
      <sz val="9"/>
      <color theme="1"/>
      <name val="Helvetica"/>
      <family val="2"/>
    </font>
    <font>
      <sz val="8"/>
      <name val="Calibri"/>
      <family val="2"/>
      <scheme val="minor"/>
    </font>
    <font>
      <sz val="9"/>
      <color rgb="FFFF0000"/>
      <name val="Helvetic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6"/>
      <color theme="9" tint="-0.249977111117893"/>
      <name val="Arial"/>
      <family val="2"/>
    </font>
    <font>
      <sz val="12"/>
      <color theme="1"/>
      <name val="Calibri"/>
      <family val="1"/>
      <charset val="136"/>
      <scheme val="minor"/>
    </font>
    <font>
      <b/>
      <sz val="9"/>
      <color rgb="FFFF0000"/>
      <name val="Arial"/>
      <family val="2"/>
    </font>
    <font>
      <sz val="9"/>
      <color theme="0"/>
      <name val="Helvetica"/>
      <family val="2"/>
    </font>
    <font>
      <sz val="9"/>
      <color theme="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name val="Helvetica"/>
      <family val="2"/>
    </font>
    <font>
      <sz val="12"/>
      <color rgb="FFFF0000"/>
      <name val="Arial"/>
      <family val="2"/>
    </font>
    <font>
      <sz val="12"/>
      <color theme="1"/>
      <name val="Geneva"/>
      <family val="2"/>
    </font>
    <font>
      <sz val="12"/>
      <name val="Geneva"/>
      <family val="2"/>
    </font>
    <font>
      <sz val="20"/>
      <name val="Muli"/>
    </font>
    <font>
      <b/>
      <sz val="36"/>
      <color theme="1"/>
      <name val="Muli"/>
    </font>
    <font>
      <sz val="12"/>
      <color rgb="FFFF0000"/>
      <name val="Helvetica"/>
      <family val="2"/>
    </font>
    <font>
      <b/>
      <sz val="12"/>
      <color rgb="FFFF0000"/>
      <name val="Arial"/>
      <family val="2"/>
    </font>
    <font>
      <b/>
      <sz val="12"/>
      <name val="Helvetica"/>
      <family val="2"/>
    </font>
    <font>
      <sz val="12"/>
      <color theme="0"/>
      <name val="Arial"/>
      <family val="2"/>
    </font>
    <font>
      <sz val="12"/>
      <color theme="0"/>
      <name val="Helvetica"/>
      <family val="2"/>
    </font>
    <font>
      <b/>
      <sz val="12"/>
      <color theme="0"/>
      <name val="Helvetica"/>
      <family val="2"/>
    </font>
    <font>
      <sz val="12"/>
      <color theme="1"/>
      <name val="Arial"/>
      <family val="2"/>
    </font>
    <font>
      <b/>
      <sz val="12"/>
      <color rgb="FF000000"/>
      <name val="Helvetica"/>
      <family val="2"/>
    </font>
    <font>
      <b/>
      <sz val="12"/>
      <color rgb="FFFF0000"/>
      <name val="Helvetica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rgb="FF000000"/>
      </patternFill>
    </fill>
  </fills>
  <borders count="94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8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3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6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3" applyNumberFormat="0" applyProtection="0">
      <alignment horizontal="right" vertical="center"/>
    </xf>
    <xf numFmtId="0" fontId="5" fillId="8" borderId="23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4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0" fillId="0" borderId="0"/>
    <xf numFmtId="0" fontId="70" fillId="0" borderId="0"/>
    <xf numFmtId="0" fontId="77" fillId="0" borderId="0"/>
    <xf numFmtId="0" fontId="101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77" fillId="0" borderId="0"/>
    <xf numFmtId="0" fontId="101" fillId="0" borderId="0">
      <alignment vertical="center"/>
    </xf>
  </cellStyleXfs>
  <cellXfs count="736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2" fillId="2" borderId="0" xfId="0" applyFont="1" applyFill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0" fontId="36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right" vertical="center"/>
    </xf>
    <xf numFmtId="3" fontId="39" fillId="2" borderId="4" xfId="0" applyNumberFormat="1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right" vertical="center"/>
    </xf>
    <xf numFmtId="3" fontId="39" fillId="2" borderId="4" xfId="0" applyNumberFormat="1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2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vertical="center"/>
    </xf>
    <xf numFmtId="1" fontId="32" fillId="2" borderId="16" xfId="0" applyNumberFormat="1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vertical="center" wrapText="1"/>
    </xf>
    <xf numFmtId="0" fontId="44" fillId="2" borderId="4" xfId="0" applyFont="1" applyFill="1" applyBorder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left" vertical="center"/>
    </xf>
    <xf numFmtId="0" fontId="47" fillId="2" borderId="0" xfId="0" applyFont="1" applyFill="1" applyAlignment="1">
      <alignment vertical="center" wrapText="1"/>
    </xf>
    <xf numFmtId="2" fontId="47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left" vertical="center"/>
    </xf>
    <xf numFmtId="0" fontId="46" fillId="2" borderId="0" xfId="0" applyFont="1" applyFill="1" applyAlignment="1">
      <alignment vertical="center"/>
    </xf>
    <xf numFmtId="0" fontId="46" fillId="2" borderId="0" xfId="0" applyFont="1" applyFill="1" applyAlignment="1">
      <alignment vertical="center" wrapText="1"/>
    </xf>
    <xf numFmtId="0" fontId="48" fillId="2" borderId="0" xfId="0" applyFont="1" applyFill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0" fontId="49" fillId="2" borderId="0" xfId="0" applyFont="1" applyFill="1" applyAlignment="1">
      <alignment vertical="center"/>
    </xf>
    <xf numFmtId="0" fontId="49" fillId="2" borderId="0" xfId="0" applyFont="1" applyFill="1" applyAlignment="1">
      <alignment vertical="center" wrapText="1"/>
    </xf>
    <xf numFmtId="0" fontId="32" fillId="2" borderId="16" xfId="0" quotePrefix="1" applyFont="1" applyFill="1" applyBorder="1" applyAlignment="1">
      <alignment horizontal="left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34" fillId="2" borderId="16" xfId="0" applyFont="1" applyFill="1" applyBorder="1" applyAlignment="1">
      <alignment horizontal="center" vertical="center"/>
    </xf>
    <xf numFmtId="1" fontId="51" fillId="0" borderId="16" xfId="1" applyNumberFormat="1" applyFont="1" applyBorder="1" applyAlignment="1">
      <alignment horizontal="center" vertical="center" wrapText="1"/>
    </xf>
    <xf numFmtId="2" fontId="34" fillId="2" borderId="16" xfId="0" applyNumberFormat="1" applyFont="1" applyFill="1" applyBorder="1" applyAlignment="1">
      <alignment horizontal="center" vertical="center"/>
    </xf>
    <xf numFmtId="165" fontId="34" fillId="2" borderId="16" xfId="0" applyNumberFormat="1" applyFont="1" applyFill="1" applyBorder="1" applyAlignment="1">
      <alignment horizontal="center" vertical="center"/>
    </xf>
    <xf numFmtId="1" fontId="27" fillId="2" borderId="16" xfId="0" applyNumberFormat="1" applyFont="1" applyFill="1" applyBorder="1" applyAlignment="1">
      <alignment horizontal="center" vertical="center"/>
    </xf>
    <xf numFmtId="1" fontId="34" fillId="2" borderId="16" xfId="0" applyNumberFormat="1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1" fontId="27" fillId="2" borderId="15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 wrapText="1"/>
    </xf>
    <xf numFmtId="0" fontId="27" fillId="0" borderId="16" xfId="0" applyFont="1" applyBorder="1" applyAlignment="1">
      <alignment horizontal="center" vertical="center"/>
    </xf>
    <xf numFmtId="1" fontId="34" fillId="2" borderId="17" xfId="0" applyNumberFormat="1" applyFont="1" applyFill="1" applyBorder="1" applyAlignment="1">
      <alignment vertical="center" wrapText="1"/>
    </xf>
    <xf numFmtId="0" fontId="52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 wrapText="1"/>
    </xf>
    <xf numFmtId="0" fontId="48" fillId="2" borderId="0" xfId="0" applyFont="1" applyFill="1" applyAlignment="1">
      <alignment horizontal="left" vertical="center"/>
    </xf>
    <xf numFmtId="166" fontId="34" fillId="2" borderId="0" xfId="0" applyNumberFormat="1" applyFont="1" applyFill="1" applyAlignment="1">
      <alignment horizontal="center" vertical="center"/>
    </xf>
    <xf numFmtId="0" fontId="50" fillId="3" borderId="0" xfId="0" applyFont="1" applyFill="1"/>
    <xf numFmtId="0" fontId="43" fillId="0" borderId="44" xfId="0" applyFont="1" applyBorder="1"/>
    <xf numFmtId="0" fontId="27" fillId="0" borderId="25" xfId="0" applyFont="1" applyBorder="1"/>
    <xf numFmtId="0" fontId="27" fillId="0" borderId="26" xfId="0" applyFont="1" applyBorder="1"/>
    <xf numFmtId="0" fontId="27" fillId="0" borderId="27" xfId="0" applyFont="1" applyBorder="1"/>
    <xf numFmtId="0" fontId="2" fillId="0" borderId="0" xfId="0" applyFont="1"/>
    <xf numFmtId="0" fontId="53" fillId="0" borderId="0" xfId="0" applyFont="1"/>
    <xf numFmtId="0" fontId="27" fillId="0" borderId="28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54" fillId="0" borderId="38" xfId="0" applyFont="1" applyBorder="1"/>
    <xf numFmtId="0" fontId="55" fillId="0" borderId="39" xfId="0" applyFont="1" applyBorder="1"/>
    <xf numFmtId="0" fontId="54" fillId="0" borderId="39" xfId="0" applyFont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23" fillId="0" borderId="0" xfId="0" applyFont="1"/>
    <xf numFmtId="0" fontId="56" fillId="0" borderId="0" xfId="0" applyFont="1"/>
    <xf numFmtId="0" fontId="43" fillId="0" borderId="41" xfId="0" applyFont="1" applyBorder="1"/>
    <xf numFmtId="0" fontId="43" fillId="0" borderId="42" xfId="0" applyFont="1" applyBorder="1"/>
    <xf numFmtId="0" fontId="43" fillId="0" borderId="42" xfId="0" applyFont="1" applyBorder="1" applyAlignment="1">
      <alignment horizontal="center"/>
    </xf>
    <xf numFmtId="165" fontId="43" fillId="0" borderId="43" xfId="0" applyNumberFormat="1" applyFont="1" applyBorder="1" applyAlignment="1">
      <alignment horizontal="center" wrapText="1"/>
    </xf>
    <xf numFmtId="0" fontId="4" fillId="0" borderId="0" xfId="0" applyFont="1"/>
    <xf numFmtId="0" fontId="57" fillId="0" borderId="0" xfId="0" applyFont="1"/>
    <xf numFmtId="165" fontId="43" fillId="0" borderId="44" xfId="0" applyNumberFormat="1" applyFont="1" applyBorder="1" applyAlignment="1">
      <alignment horizontal="center"/>
    </xf>
    <xf numFmtId="165" fontId="43" fillId="0" borderId="45" xfId="0" applyNumberFormat="1" applyFont="1" applyBorder="1" applyAlignment="1">
      <alignment horizontal="center" wrapText="1"/>
    </xf>
    <xf numFmtId="165" fontId="43" fillId="0" borderId="45" xfId="0" applyNumberFormat="1" applyFont="1" applyBorder="1" applyAlignment="1">
      <alignment horizontal="center"/>
    </xf>
    <xf numFmtId="165" fontId="43" fillId="0" borderId="43" xfId="0" applyNumberFormat="1" applyFont="1" applyBorder="1" applyAlignment="1">
      <alignment horizontal="center"/>
    </xf>
    <xf numFmtId="0" fontId="43" fillId="0" borderId="46" xfId="0" applyFont="1" applyBorder="1"/>
    <xf numFmtId="165" fontId="43" fillId="0" borderId="46" xfId="0" applyNumberFormat="1" applyFont="1" applyBorder="1" applyAlignment="1">
      <alignment horizontal="center"/>
    </xf>
    <xf numFmtId="165" fontId="43" fillId="0" borderId="47" xfId="0" applyNumberFormat="1" applyFont="1" applyBorder="1" applyAlignment="1">
      <alignment horizontal="center"/>
    </xf>
    <xf numFmtId="0" fontId="25" fillId="2" borderId="48" xfId="0" applyFont="1" applyFill="1" applyBorder="1" applyAlignment="1">
      <alignment vertical="center"/>
    </xf>
    <xf numFmtId="0" fontId="26" fillId="2" borderId="48" xfId="0" applyFont="1" applyFill="1" applyBorder="1" applyAlignment="1">
      <alignment vertical="center" wrapText="1"/>
    </xf>
    <xf numFmtId="0" fontId="25" fillId="2" borderId="49" xfId="0" applyFont="1" applyFill="1" applyBorder="1" applyAlignment="1">
      <alignment vertical="center"/>
    </xf>
    <xf numFmtId="0" fontId="58" fillId="0" borderId="0" xfId="2" applyFont="1" applyAlignment="1">
      <alignment vertical="center"/>
    </xf>
    <xf numFmtId="0" fontId="59" fillId="0" borderId="0" xfId="2" applyFont="1" applyAlignment="1">
      <alignment vertical="center"/>
    </xf>
    <xf numFmtId="0" fontId="60" fillId="0" borderId="0" xfId="2" applyFont="1" applyAlignment="1">
      <alignment vertical="center"/>
    </xf>
    <xf numFmtId="0" fontId="59" fillId="0" borderId="0" xfId="2" applyFont="1" applyAlignment="1">
      <alignment horizontal="left" vertical="center"/>
    </xf>
    <xf numFmtId="0" fontId="59" fillId="0" borderId="0" xfId="2" applyFont="1" applyAlignment="1">
      <alignment horizontal="center" vertical="center"/>
    </xf>
    <xf numFmtId="0" fontId="61" fillId="5" borderId="16" xfId="2" applyFont="1" applyFill="1" applyBorder="1" applyAlignment="1">
      <alignment horizontal="center" vertical="center" wrapText="1"/>
    </xf>
    <xf numFmtId="0" fontId="62" fillId="0" borderId="0" xfId="2" applyFont="1" applyAlignment="1">
      <alignment vertical="center"/>
    </xf>
    <xf numFmtId="0" fontId="61" fillId="5" borderId="16" xfId="2" applyFont="1" applyFill="1" applyBorder="1" applyAlignment="1">
      <alignment horizontal="center" vertical="center"/>
    </xf>
    <xf numFmtId="0" fontId="62" fillId="0" borderId="16" xfId="2" applyFont="1" applyBorder="1" applyAlignment="1">
      <alignment horizontal="center" vertical="center" wrapText="1"/>
    </xf>
    <xf numFmtId="0" fontId="63" fillId="0" borderId="16" xfId="2" applyFont="1" applyBorder="1" applyAlignment="1">
      <alignment horizontal="center" vertical="center" wrapText="1"/>
    </xf>
    <xf numFmtId="1" fontId="61" fillId="5" borderId="16" xfId="2" applyNumberFormat="1" applyFont="1" applyFill="1" applyBorder="1" applyAlignment="1">
      <alignment horizontal="center" vertical="center" wrapText="1"/>
    </xf>
    <xf numFmtId="1" fontId="61" fillId="0" borderId="16" xfId="2" applyNumberFormat="1" applyFont="1" applyBorder="1" applyAlignment="1">
      <alignment horizontal="center" vertical="center" wrapText="1"/>
    </xf>
    <xf numFmtId="0" fontId="62" fillId="0" borderId="16" xfId="2" quotePrefix="1" applyFont="1" applyBorder="1" applyAlignment="1">
      <alignment horizontal="center" vertical="center" wrapText="1"/>
    </xf>
    <xf numFmtId="0" fontId="61" fillId="5" borderId="16" xfId="2" applyFont="1" applyFill="1" applyBorder="1" applyAlignment="1">
      <alignment horizontal="left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22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 wrapText="1"/>
    </xf>
    <xf numFmtId="0" fontId="37" fillId="12" borderId="0" xfId="0" applyFont="1" applyFill="1" applyAlignment="1">
      <alignment horizontal="left" vertical="center"/>
    </xf>
    <xf numFmtId="0" fontId="37" fillId="12" borderId="0" xfId="0" applyFont="1" applyFill="1" applyAlignment="1">
      <alignment horizontal="center" vertical="center"/>
    </xf>
    <xf numFmtId="1" fontId="37" fillId="12" borderId="0" xfId="0" applyNumberFormat="1" applyFont="1" applyFill="1" applyAlignment="1">
      <alignment horizontal="right" vertical="center"/>
    </xf>
    <xf numFmtId="1" fontId="37" fillId="12" borderId="0" xfId="0" applyNumberFormat="1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6" fillId="2" borderId="0" xfId="0" applyFont="1" applyFill="1" applyAlignment="1">
      <alignment horizontal="left" vertical="center"/>
    </xf>
    <xf numFmtId="0" fontId="66" fillId="2" borderId="0" xfId="0" applyFont="1" applyFill="1" applyAlignment="1">
      <alignment vertical="center"/>
    </xf>
    <xf numFmtId="0" fontId="66" fillId="2" borderId="0" xfId="0" applyFont="1" applyFill="1" applyAlignment="1">
      <alignment vertical="center" wrapText="1"/>
    </xf>
    <xf numFmtId="0" fontId="64" fillId="13" borderId="16" xfId="2" applyFont="1" applyFill="1" applyBorder="1" applyAlignment="1">
      <alignment horizontal="center" vertical="center" wrapText="1"/>
    </xf>
    <xf numFmtId="0" fontId="67" fillId="3" borderId="0" xfId="0" applyFont="1" applyFill="1" applyAlignment="1">
      <alignment vertical="center"/>
    </xf>
    <xf numFmtId="0" fontId="68" fillId="2" borderId="2" xfId="0" applyFont="1" applyFill="1" applyBorder="1" applyAlignment="1">
      <alignment horizontal="left" vertical="center"/>
    </xf>
    <xf numFmtId="0" fontId="68" fillId="2" borderId="2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center" vertical="center"/>
    </xf>
    <xf numFmtId="1" fontId="26" fillId="14" borderId="3" xfId="0" applyNumberFormat="1" applyFont="1" applyFill="1" applyBorder="1" applyAlignment="1">
      <alignment vertical="center"/>
    </xf>
    <xf numFmtId="1" fontId="26" fillId="14" borderId="3" xfId="0" applyNumberFormat="1" applyFont="1" applyFill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7" fillId="2" borderId="0" xfId="0" applyFont="1" applyFill="1"/>
    <xf numFmtId="0" fontId="27" fillId="0" borderId="0" xfId="0" quotePrefix="1" applyFont="1" applyAlignment="1">
      <alignment horizontal="center" vertical="center"/>
    </xf>
    <xf numFmtId="12" fontId="27" fillId="0" borderId="0" xfId="0" quotePrefix="1" applyNumberFormat="1" applyFont="1" applyAlignment="1">
      <alignment vertical="center" wrapText="1"/>
    </xf>
    <xf numFmtId="0" fontId="48" fillId="5" borderId="8" xfId="0" applyFont="1" applyFill="1" applyBorder="1" applyAlignment="1">
      <alignment horizontal="center" vertical="center"/>
    </xf>
    <xf numFmtId="0" fontId="48" fillId="5" borderId="9" xfId="0" applyFont="1" applyFill="1" applyBorder="1" applyAlignment="1">
      <alignment horizontal="center" vertical="center"/>
    </xf>
    <xf numFmtId="0" fontId="48" fillId="5" borderId="8" xfId="0" applyFont="1" applyFill="1" applyBorder="1" applyAlignment="1">
      <alignment horizontal="center" vertical="center" wrapText="1"/>
    </xf>
    <xf numFmtId="0" fontId="46" fillId="2" borderId="10" xfId="0" applyFont="1" applyFill="1" applyBorder="1" applyAlignment="1">
      <alignment horizontal="center" vertical="center"/>
    </xf>
    <xf numFmtId="0" fontId="46" fillId="2" borderId="11" xfId="0" applyFont="1" applyFill="1" applyBorder="1" applyAlignment="1">
      <alignment horizontal="center" vertical="center" wrapText="1"/>
    </xf>
    <xf numFmtId="0" fontId="46" fillId="2" borderId="12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/>
    </xf>
    <xf numFmtId="1" fontId="46" fillId="2" borderId="11" xfId="0" applyNumberFormat="1" applyFont="1" applyFill="1" applyBorder="1" applyAlignment="1">
      <alignment horizontal="center" vertical="center" wrapText="1"/>
    </xf>
    <xf numFmtId="165" fontId="46" fillId="2" borderId="11" xfId="0" applyNumberFormat="1" applyFont="1" applyFill="1" applyBorder="1" applyAlignment="1">
      <alignment horizontal="center" vertical="center"/>
    </xf>
    <xf numFmtId="1" fontId="46" fillId="2" borderId="11" xfId="0" applyNumberFormat="1" applyFont="1" applyFill="1" applyBorder="1" applyAlignment="1">
      <alignment horizontal="center" vertical="center"/>
    </xf>
    <xf numFmtId="0" fontId="46" fillId="2" borderId="16" xfId="0" applyFont="1" applyFill="1" applyBorder="1" applyAlignment="1">
      <alignment horizontal="center" vertical="center" wrapText="1"/>
    </xf>
    <xf numFmtId="0" fontId="46" fillId="10" borderId="35" xfId="0" applyFont="1" applyFill="1" applyBorder="1" applyAlignment="1">
      <alignment vertical="center"/>
    </xf>
    <xf numFmtId="0" fontId="46" fillId="10" borderId="14" xfId="0" applyFont="1" applyFill="1" applyBorder="1" applyAlignment="1">
      <alignment vertical="center" wrapText="1"/>
    </xf>
    <xf numFmtId="0" fontId="46" fillId="10" borderId="14" xfId="0" applyFont="1" applyFill="1" applyBorder="1" applyAlignment="1">
      <alignment vertical="center"/>
    </xf>
    <xf numFmtId="0" fontId="46" fillId="10" borderId="15" xfId="0" applyFont="1" applyFill="1" applyBorder="1" applyAlignment="1">
      <alignment vertical="center"/>
    </xf>
    <xf numFmtId="0" fontId="46" fillId="2" borderId="0" xfId="0" applyFont="1" applyFill="1" applyAlignment="1">
      <alignment horizontal="center" vertical="center" wrapText="1"/>
    </xf>
    <xf numFmtId="0" fontId="48" fillId="2" borderId="0" xfId="0" applyFont="1" applyFill="1" applyAlignment="1">
      <alignment vertical="center"/>
    </xf>
    <xf numFmtId="0" fontId="72" fillId="2" borderId="0" xfId="0" applyFont="1" applyFill="1" applyAlignment="1">
      <alignment vertical="center"/>
    </xf>
    <xf numFmtId="0" fontId="73" fillId="2" borderId="0" xfId="0" applyFont="1" applyFill="1" applyAlignment="1">
      <alignment vertical="center"/>
    </xf>
    <xf numFmtId="0" fontId="48" fillId="2" borderId="0" xfId="0" applyFont="1" applyFill="1" applyAlignment="1">
      <alignment horizontal="center" vertical="center"/>
    </xf>
    <xf numFmtId="0" fontId="48" fillId="5" borderId="22" xfId="0" applyFont="1" applyFill="1" applyBorder="1" applyAlignment="1">
      <alignment horizontal="center" vertical="center" wrapText="1"/>
    </xf>
    <xf numFmtId="0" fontId="48" fillId="5" borderId="22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 wrapText="1"/>
    </xf>
    <xf numFmtId="0" fontId="46" fillId="2" borderId="16" xfId="0" applyFont="1" applyFill="1" applyBorder="1" applyAlignment="1">
      <alignment horizontal="center" vertical="center"/>
    </xf>
    <xf numFmtId="1" fontId="74" fillId="0" borderId="16" xfId="1" applyNumberFormat="1" applyFont="1" applyBorder="1" applyAlignment="1">
      <alignment horizontal="center" vertical="center" wrapText="1"/>
    </xf>
    <xf numFmtId="1" fontId="48" fillId="0" borderId="16" xfId="1" applyNumberFormat="1" applyFont="1" applyBorder="1" applyAlignment="1">
      <alignment horizontal="center" vertical="center" wrapText="1"/>
    </xf>
    <xf numFmtId="1" fontId="46" fillId="2" borderId="16" xfId="0" applyNumberFormat="1" applyFont="1" applyFill="1" applyBorder="1" applyAlignment="1">
      <alignment horizontal="center" vertical="center"/>
    </xf>
    <xf numFmtId="2" fontId="46" fillId="2" borderId="16" xfId="0" applyNumberFormat="1" applyFont="1" applyFill="1" applyBorder="1" applyAlignment="1">
      <alignment horizontal="center" vertical="center"/>
    </xf>
    <xf numFmtId="165" fontId="46" fillId="2" borderId="16" xfId="0" applyNumberFormat="1" applyFont="1" applyFill="1" applyBorder="1" applyAlignment="1">
      <alignment horizontal="center" vertical="center"/>
    </xf>
    <xf numFmtId="1" fontId="48" fillId="2" borderId="16" xfId="0" applyNumberFormat="1" applyFont="1" applyFill="1" applyBorder="1" applyAlignment="1">
      <alignment horizontal="center" vertical="center"/>
    </xf>
    <xf numFmtId="1" fontId="48" fillId="2" borderId="16" xfId="0" applyNumberFormat="1" applyFont="1" applyFill="1" applyBorder="1" applyAlignment="1">
      <alignment vertical="center"/>
    </xf>
    <xf numFmtId="0" fontId="48" fillId="0" borderId="16" xfId="0" applyFont="1" applyBorder="1" applyAlignment="1">
      <alignment horizontal="center" vertical="center"/>
    </xf>
    <xf numFmtId="1" fontId="46" fillId="2" borderId="17" xfId="0" applyNumberFormat="1" applyFont="1" applyFill="1" applyBorder="1" applyAlignment="1">
      <alignment vertical="center" wrapText="1"/>
    </xf>
    <xf numFmtId="0" fontId="48" fillId="0" borderId="16" xfId="0" quotePrefix="1" applyFont="1" applyBorder="1" applyAlignment="1">
      <alignment horizontal="center" vertical="center"/>
    </xf>
    <xf numFmtId="0" fontId="75" fillId="2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 wrapText="1"/>
    </xf>
    <xf numFmtId="0" fontId="32" fillId="0" borderId="16" xfId="0" applyFont="1" applyBorder="1" applyAlignment="1">
      <alignment horizontal="center" vertical="center"/>
    </xf>
    <xf numFmtId="1" fontId="31" fillId="2" borderId="17" xfId="0" applyNumberFormat="1" applyFont="1" applyFill="1" applyBorder="1" applyAlignment="1">
      <alignment vertical="center" wrapText="1"/>
    </xf>
    <xf numFmtId="0" fontId="32" fillId="0" borderId="16" xfId="0" quotePrefix="1" applyFont="1" applyBorder="1" applyAlignment="1">
      <alignment horizontal="center" vertical="center"/>
    </xf>
    <xf numFmtId="0" fontId="76" fillId="0" borderId="16" xfId="2" applyFont="1" applyBorder="1" applyAlignment="1">
      <alignment horizontal="center" vertical="center" wrapText="1"/>
    </xf>
    <xf numFmtId="2" fontId="46" fillId="2" borderId="11" xfId="0" applyNumberFormat="1" applyFont="1" applyFill="1" applyBorder="1" applyAlignment="1">
      <alignment horizontal="center" vertical="center"/>
    </xf>
    <xf numFmtId="0" fontId="9" fillId="0" borderId="53" xfId="60" applyFont="1" applyBorder="1" applyAlignment="1">
      <alignment horizontal="left" vertical="center" wrapText="1" indent="1"/>
    </xf>
    <xf numFmtId="0" fontId="78" fillId="0" borderId="20" xfId="60" applyFont="1" applyBorder="1" applyAlignment="1">
      <alignment vertical="center"/>
    </xf>
    <xf numFmtId="0" fontId="9" fillId="0" borderId="22" xfId="60" applyFont="1" applyBorder="1" applyAlignment="1">
      <alignment horizontal="left" vertical="center" indent="1"/>
    </xf>
    <xf numFmtId="17" fontId="9" fillId="0" borderId="22" xfId="60" applyNumberFormat="1" applyFont="1" applyBorder="1" applyAlignment="1">
      <alignment horizontal="center" vertical="center"/>
    </xf>
    <xf numFmtId="0" fontId="80" fillId="0" borderId="0" xfId="60" applyFont="1" applyAlignment="1">
      <alignment vertical="center"/>
    </xf>
    <xf numFmtId="0" fontId="9" fillId="0" borderId="55" xfId="60" applyFont="1" applyBorder="1" applyAlignment="1">
      <alignment horizontal="left" vertical="center" wrapText="1" indent="1"/>
    </xf>
    <xf numFmtId="0" fontId="78" fillId="0" borderId="56" xfId="60" applyFont="1" applyBorder="1" applyAlignment="1">
      <alignment horizontal="left" vertical="center"/>
    </xf>
    <xf numFmtId="0" fontId="9" fillId="0" borderId="57" xfId="60" applyFont="1" applyBorder="1" applyAlignment="1">
      <alignment horizontal="left" vertical="center" indent="1"/>
    </xf>
    <xf numFmtId="0" fontId="9" fillId="15" borderId="57" xfId="60" applyFont="1" applyFill="1" applyBorder="1" applyAlignment="1">
      <alignment horizontal="left" vertical="center" indent="1"/>
    </xf>
    <xf numFmtId="0" fontId="9" fillId="0" borderId="55" xfId="60" applyFont="1" applyBorder="1" applyAlignment="1">
      <alignment horizontal="left" vertical="center" indent="1"/>
    </xf>
    <xf numFmtId="0" fontId="9" fillId="16" borderId="57" xfId="60" applyFont="1" applyFill="1" applyBorder="1" applyAlignment="1">
      <alignment horizontal="left" vertical="center" indent="1"/>
    </xf>
    <xf numFmtId="0" fontId="9" fillId="0" borderId="56" xfId="60" applyFont="1" applyBorder="1" applyAlignment="1">
      <alignment horizontal="center" vertical="center"/>
    </xf>
    <xf numFmtId="0" fontId="9" fillId="0" borderId="59" xfId="60" applyFont="1" applyBorder="1" applyAlignment="1">
      <alignment horizontal="center" vertical="center"/>
    </xf>
    <xf numFmtId="0" fontId="78" fillId="0" borderId="56" xfId="60" applyFont="1" applyBorder="1" applyAlignment="1">
      <alignment vertical="center"/>
    </xf>
    <xf numFmtId="0" fontId="9" fillId="17" borderId="57" xfId="60" applyFont="1" applyFill="1" applyBorder="1" applyAlignment="1">
      <alignment horizontal="left" vertical="center" indent="1"/>
    </xf>
    <xf numFmtId="0" fontId="9" fillId="0" borderId="60" xfId="60" applyFont="1" applyBorder="1" applyAlignment="1">
      <alignment horizontal="left" vertical="center" indent="1"/>
    </xf>
    <xf numFmtId="0" fontId="9" fillId="18" borderId="30" xfId="60" applyFont="1" applyFill="1" applyBorder="1" applyAlignment="1">
      <alignment horizontal="left" vertical="top" wrapText="1"/>
    </xf>
    <xf numFmtId="0" fontId="9" fillId="0" borderId="61" xfId="60" applyFont="1" applyBorder="1" applyAlignment="1">
      <alignment horizontal="left" vertical="center" indent="1"/>
    </xf>
    <xf numFmtId="0" fontId="70" fillId="0" borderId="0" xfId="60"/>
    <xf numFmtId="0" fontId="7" fillId="0" borderId="53" xfId="60" applyFont="1" applyBorder="1" applyAlignment="1">
      <alignment horizontal="center" vertical="center"/>
    </xf>
    <xf numFmtId="0" fontId="7" fillId="0" borderId="22" xfId="60" applyFont="1" applyBorder="1" applyAlignment="1">
      <alignment horizontal="left" vertical="center" indent="1"/>
    </xf>
    <xf numFmtId="0" fontId="7" fillId="0" borderId="20" xfId="60" applyFont="1" applyBorder="1" applyAlignment="1">
      <alignment horizontal="center" vertical="center"/>
    </xf>
    <xf numFmtId="0" fontId="7" fillId="0" borderId="63" xfId="60" applyFont="1" applyBorder="1" applyAlignment="1">
      <alignment horizontal="center" vertical="center"/>
    </xf>
    <xf numFmtId="0" fontId="80" fillId="0" borderId="0" xfId="60" applyFont="1" applyAlignment="1">
      <alignment horizontal="left" vertical="center" indent="1"/>
    </xf>
    <xf numFmtId="0" fontId="7" fillId="0" borderId="22" xfId="60" applyFont="1" applyBorder="1" applyAlignment="1">
      <alignment horizontal="center" vertical="center"/>
    </xf>
    <xf numFmtId="0" fontId="84" fillId="0" borderId="22" xfId="60" applyFont="1" applyBorder="1" applyAlignment="1">
      <alignment horizontal="center" vertical="center"/>
    </xf>
    <xf numFmtId="0" fontId="7" fillId="18" borderId="22" xfId="60" applyFont="1" applyFill="1" applyBorder="1" applyAlignment="1">
      <alignment horizontal="center" vertical="center"/>
    </xf>
    <xf numFmtId="0" fontId="80" fillId="0" borderId="22" xfId="60" applyFont="1" applyBorder="1" applyAlignment="1">
      <alignment vertical="center"/>
    </xf>
    <xf numFmtId="0" fontId="80" fillId="0" borderId="64" xfId="60" applyFont="1" applyBorder="1" applyAlignment="1">
      <alignment vertical="center"/>
    </xf>
    <xf numFmtId="0" fontId="9" fillId="0" borderId="55" xfId="60" applyFont="1" applyBorder="1" applyAlignment="1">
      <alignment horizontal="center"/>
    </xf>
    <xf numFmtId="0" fontId="9" fillId="0" borderId="57" xfId="60" applyFont="1" applyBorder="1" applyAlignment="1">
      <alignment vertical="center"/>
    </xf>
    <xf numFmtId="0" fontId="80" fillId="0" borderId="57" xfId="60" applyFont="1" applyBorder="1" applyAlignment="1">
      <alignment horizontal="left" vertical="center" indent="1"/>
    </xf>
    <xf numFmtId="0" fontId="84" fillId="0" borderId="57" xfId="60" applyFont="1" applyBorder="1" applyAlignment="1">
      <alignment horizontal="center" vertical="center"/>
    </xf>
    <xf numFmtId="0" fontId="9" fillId="0" borderId="57" xfId="60" applyFont="1" applyBorder="1" applyAlignment="1">
      <alignment horizontal="center" vertical="center"/>
    </xf>
    <xf numFmtId="0" fontId="9" fillId="18" borderId="57" xfId="60" applyFont="1" applyFill="1" applyBorder="1" applyAlignment="1">
      <alignment horizontal="center"/>
    </xf>
    <xf numFmtId="0" fontId="85" fillId="0" borderId="57" xfId="60" applyFont="1" applyBorder="1" applyAlignment="1">
      <alignment vertical="center"/>
    </xf>
    <xf numFmtId="0" fontId="80" fillId="19" borderId="57" xfId="60" applyFont="1" applyFill="1" applyBorder="1" applyAlignment="1">
      <alignment horizontal="left" vertical="center" indent="1"/>
    </xf>
    <xf numFmtId="0" fontId="9" fillId="20" borderId="56" xfId="60" applyFont="1" applyFill="1" applyBorder="1" applyAlignment="1">
      <alignment horizontal="center" vertical="center"/>
    </xf>
    <xf numFmtId="0" fontId="7" fillId="18" borderId="57" xfId="60" applyFont="1" applyFill="1" applyBorder="1" applyAlignment="1">
      <alignment horizontal="center" vertical="center"/>
    </xf>
    <xf numFmtId="0" fontId="9" fillId="16" borderId="55" xfId="60" applyFont="1" applyFill="1" applyBorder="1" applyAlignment="1">
      <alignment horizontal="center"/>
    </xf>
    <xf numFmtId="0" fontId="9" fillId="16" borderId="57" xfId="60" applyFont="1" applyFill="1" applyBorder="1" applyAlignment="1">
      <alignment vertical="center"/>
    </xf>
    <xf numFmtId="0" fontId="9" fillId="16" borderId="56" xfId="60" applyFont="1" applyFill="1" applyBorder="1" applyAlignment="1">
      <alignment horizontal="center" vertical="center"/>
    </xf>
    <xf numFmtId="0" fontId="80" fillId="16" borderId="57" xfId="60" applyFont="1" applyFill="1" applyBorder="1" applyAlignment="1">
      <alignment horizontal="left" vertical="center" indent="1"/>
    </xf>
    <xf numFmtId="0" fontId="9" fillId="16" borderId="59" xfId="60" applyFont="1" applyFill="1" applyBorder="1" applyAlignment="1">
      <alignment horizontal="center" vertical="center"/>
    </xf>
    <xf numFmtId="0" fontId="84" fillId="16" borderId="57" xfId="60" applyFont="1" applyFill="1" applyBorder="1" applyAlignment="1">
      <alignment horizontal="center" vertical="center"/>
    </xf>
    <xf numFmtId="0" fontId="9" fillId="16" borderId="57" xfId="60" applyFont="1" applyFill="1" applyBorder="1" applyAlignment="1">
      <alignment horizontal="center" vertical="center"/>
    </xf>
    <xf numFmtId="0" fontId="7" fillId="16" borderId="57" xfId="60" applyFont="1" applyFill="1" applyBorder="1" applyAlignment="1">
      <alignment horizontal="center" vertical="center"/>
    </xf>
    <xf numFmtId="0" fontId="85" fillId="0" borderId="57" xfId="60" applyFont="1" applyBorder="1" applyAlignment="1">
      <alignment horizontal="center" vertical="center"/>
    </xf>
    <xf numFmtId="0" fontId="85" fillId="0" borderId="55" xfId="60" applyFont="1" applyBorder="1" applyAlignment="1">
      <alignment horizontal="center"/>
    </xf>
    <xf numFmtId="0" fontId="85" fillId="0" borderId="57" xfId="60" applyFont="1" applyBorder="1"/>
    <xf numFmtId="0" fontId="85" fillId="0" borderId="59" xfId="60" applyFont="1" applyBorder="1" applyAlignment="1">
      <alignment horizontal="center"/>
    </xf>
    <xf numFmtId="0" fontId="85" fillId="0" borderId="57" xfId="60" applyFont="1" applyBorder="1" applyAlignment="1">
      <alignment horizontal="center"/>
    </xf>
    <xf numFmtId="0" fontId="86" fillId="18" borderId="57" xfId="60" applyFont="1" applyFill="1" applyBorder="1" applyAlignment="1">
      <alignment horizontal="center"/>
    </xf>
    <xf numFmtId="0" fontId="87" fillId="0" borderId="57" xfId="60" applyFont="1" applyBorder="1" applyAlignment="1">
      <alignment horizontal="center" vertical="center"/>
    </xf>
    <xf numFmtId="0" fontId="85" fillId="0" borderId="57" xfId="60" applyFont="1" applyBorder="1" applyAlignment="1">
      <alignment horizontal="left" vertical="center"/>
    </xf>
    <xf numFmtId="0" fontId="86" fillId="18" borderId="57" xfId="60" applyFont="1" applyFill="1" applyBorder="1" applyAlignment="1">
      <alignment horizontal="center" vertical="center"/>
    </xf>
    <xf numFmtId="0" fontId="85" fillId="0" borderId="65" xfId="60" applyFont="1" applyBorder="1" applyAlignment="1">
      <alignment horizontal="left" vertical="center"/>
    </xf>
    <xf numFmtId="0" fontId="85" fillId="0" borderId="65" xfId="60" applyFont="1" applyBorder="1" applyAlignment="1">
      <alignment horizontal="center" vertical="center"/>
    </xf>
    <xf numFmtId="0" fontId="9" fillId="0" borderId="66" xfId="60" applyFont="1" applyBorder="1" applyAlignment="1">
      <alignment horizontal="center" vertical="center"/>
    </xf>
    <xf numFmtId="0" fontId="85" fillId="0" borderId="67" xfId="60" applyFont="1" applyBorder="1" applyAlignment="1">
      <alignment horizontal="center"/>
    </xf>
    <xf numFmtId="0" fontId="85" fillId="0" borderId="65" xfId="60" applyFont="1" applyBorder="1" applyAlignment="1">
      <alignment vertical="center"/>
    </xf>
    <xf numFmtId="0" fontId="85" fillId="0" borderId="65" xfId="60" applyFont="1" applyBorder="1" applyAlignment="1">
      <alignment horizontal="center"/>
    </xf>
    <xf numFmtId="0" fontId="86" fillId="18" borderId="65" xfId="60" applyFont="1" applyFill="1" applyBorder="1" applyAlignment="1">
      <alignment horizontal="center" vertical="center"/>
    </xf>
    <xf numFmtId="0" fontId="87" fillId="0" borderId="65" xfId="60" applyFont="1" applyBorder="1" applyAlignment="1">
      <alignment horizontal="center" vertical="center"/>
    </xf>
    <xf numFmtId="0" fontId="9" fillId="0" borderId="65" xfId="60" applyFont="1" applyBorder="1" applyAlignment="1">
      <alignment horizontal="center" vertical="center"/>
    </xf>
    <xf numFmtId="0" fontId="85" fillId="0" borderId="28" xfId="60" applyFont="1" applyBorder="1" applyAlignment="1">
      <alignment horizontal="center"/>
    </xf>
    <xf numFmtId="0" fontId="80" fillId="0" borderId="65" xfId="60" applyFont="1" applyBorder="1" applyAlignment="1">
      <alignment horizontal="left" vertical="center" indent="1"/>
    </xf>
    <xf numFmtId="0" fontId="85" fillId="0" borderId="69" xfId="60" applyFont="1" applyBorder="1" applyAlignment="1">
      <alignment horizontal="center"/>
    </xf>
    <xf numFmtId="0" fontId="85" fillId="0" borderId="68" xfId="60" applyFont="1" applyBorder="1" applyAlignment="1">
      <alignment vertical="center"/>
    </xf>
    <xf numFmtId="0" fontId="85" fillId="0" borderId="68" xfId="60" applyFont="1" applyBorder="1" applyAlignment="1">
      <alignment horizontal="center"/>
    </xf>
    <xf numFmtId="0" fontId="85" fillId="0" borderId="68" xfId="60" applyFont="1" applyBorder="1" applyAlignment="1">
      <alignment horizontal="center" vertical="center"/>
    </xf>
    <xf numFmtId="0" fontId="80" fillId="0" borderId="70" xfId="60" applyFont="1" applyBorder="1" applyAlignment="1">
      <alignment vertical="center"/>
    </xf>
    <xf numFmtId="0" fontId="9" fillId="3" borderId="5" xfId="60" applyFont="1" applyFill="1" applyBorder="1" applyAlignment="1">
      <alignment vertical="center"/>
    </xf>
    <xf numFmtId="0" fontId="88" fillId="3" borderId="6" xfId="60" applyFont="1" applyFill="1" applyBorder="1"/>
    <xf numFmtId="0" fontId="86" fillId="3" borderId="6" xfId="60" applyFont="1" applyFill="1" applyBorder="1" applyAlignment="1">
      <alignment horizontal="center" vertical="center"/>
    </xf>
    <xf numFmtId="0" fontId="80" fillId="3" borderId="6" xfId="60" applyFont="1" applyFill="1" applyBorder="1" applyAlignment="1">
      <alignment vertical="center"/>
    </xf>
    <xf numFmtId="0" fontId="85" fillId="3" borderId="8" xfId="60" applyFont="1" applyFill="1" applyBorder="1"/>
    <xf numFmtId="0" fontId="85" fillId="3" borderId="6" xfId="60" applyFont="1" applyFill="1" applyBorder="1"/>
    <xf numFmtId="0" fontId="86" fillId="3" borderId="6" xfId="60" applyFont="1" applyFill="1" applyBorder="1"/>
    <xf numFmtId="0" fontId="85" fillId="18" borderId="6" xfId="60" applyFont="1" applyFill="1" applyBorder="1"/>
    <xf numFmtId="0" fontId="9" fillId="0" borderId="8" xfId="60" applyFont="1" applyBorder="1" applyAlignment="1">
      <alignment horizontal="center" vertical="center"/>
    </xf>
    <xf numFmtId="0" fontId="85" fillId="3" borderId="6" xfId="60" applyFont="1" applyFill="1" applyBorder="1" applyAlignment="1">
      <alignment horizontal="center"/>
    </xf>
    <xf numFmtId="0" fontId="80" fillId="0" borderId="7" xfId="60" applyFont="1" applyBorder="1" applyAlignment="1">
      <alignment vertical="center"/>
    </xf>
    <xf numFmtId="0" fontId="85" fillId="0" borderId="71" xfId="60" applyFont="1" applyBorder="1" applyAlignment="1">
      <alignment horizontal="center" vertical="center"/>
    </xf>
    <xf numFmtId="0" fontId="85" fillId="0" borderId="50" xfId="60" applyFont="1" applyBorder="1" applyAlignment="1">
      <alignment horizontal="left" vertical="center"/>
    </xf>
    <xf numFmtId="0" fontId="85" fillId="0" borderId="11" xfId="60" applyFont="1" applyBorder="1" applyAlignment="1">
      <alignment horizontal="center" vertical="center"/>
    </xf>
    <xf numFmtId="0" fontId="85" fillId="0" borderId="12" xfId="60" applyFont="1" applyBorder="1" applyAlignment="1">
      <alignment horizontal="center" vertical="center"/>
    </xf>
    <xf numFmtId="0" fontId="80" fillId="0" borderId="11" xfId="60" applyFont="1" applyBorder="1" applyAlignment="1">
      <alignment horizontal="left" vertical="center" indent="1"/>
    </xf>
    <xf numFmtId="0" fontId="85" fillId="0" borderId="50" xfId="60" applyFont="1" applyBorder="1" applyAlignment="1">
      <alignment horizontal="center" vertical="center"/>
    </xf>
    <xf numFmtId="0" fontId="85" fillId="0" borderId="50" xfId="60" applyFont="1" applyBorder="1" applyAlignment="1">
      <alignment vertical="center"/>
    </xf>
    <xf numFmtId="0" fontId="89" fillId="21" borderId="50" xfId="60" applyFont="1" applyFill="1" applyBorder="1" applyAlignment="1">
      <alignment horizontal="center" vertical="center"/>
    </xf>
    <xf numFmtId="0" fontId="90" fillId="0" borderId="50" xfId="60" applyFont="1" applyBorder="1" applyAlignment="1">
      <alignment horizontal="center" vertical="center"/>
    </xf>
    <xf numFmtId="0" fontId="9" fillId="0" borderId="11" xfId="60" applyFont="1" applyBorder="1" applyAlignment="1">
      <alignment horizontal="center" vertical="center"/>
    </xf>
    <xf numFmtId="0" fontId="85" fillId="0" borderId="11" xfId="60" applyFont="1" applyBorder="1" applyAlignment="1">
      <alignment vertical="center"/>
    </xf>
    <xf numFmtId="0" fontId="80" fillId="0" borderId="72" xfId="60" applyFont="1" applyBorder="1" applyAlignment="1">
      <alignment vertical="center"/>
    </xf>
    <xf numFmtId="0" fontId="85" fillId="0" borderId="55" xfId="60" applyFont="1" applyBorder="1" applyAlignment="1">
      <alignment horizontal="center" vertical="center"/>
    </xf>
    <xf numFmtId="0" fontId="85" fillId="0" borderId="56" xfId="60" applyFont="1" applyBorder="1" applyAlignment="1">
      <alignment horizontal="center" vertical="center"/>
    </xf>
    <xf numFmtId="0" fontId="85" fillId="0" borderId="59" xfId="60" applyFont="1" applyBorder="1" applyAlignment="1">
      <alignment horizontal="center" vertical="center"/>
    </xf>
    <xf numFmtId="0" fontId="89" fillId="21" borderId="57" xfId="60" applyFont="1" applyFill="1" applyBorder="1" applyAlignment="1">
      <alignment horizontal="center" vertical="center"/>
    </xf>
    <xf numFmtId="0" fontId="90" fillId="0" borderId="57" xfId="60" applyFont="1" applyBorder="1" applyAlignment="1">
      <alignment horizontal="center" vertical="center"/>
    </xf>
    <xf numFmtId="0" fontId="85" fillId="0" borderId="73" xfId="60" applyFont="1" applyBorder="1" applyAlignment="1">
      <alignment horizontal="center" vertical="center"/>
    </xf>
    <xf numFmtId="0" fontId="85" fillId="0" borderId="66" xfId="60" applyFont="1" applyBorder="1" applyAlignment="1">
      <alignment horizontal="center" vertical="center"/>
    </xf>
    <xf numFmtId="0" fontId="85" fillId="0" borderId="67" xfId="60" applyFont="1" applyBorder="1" applyAlignment="1">
      <alignment horizontal="center" vertical="center"/>
    </xf>
    <xf numFmtId="0" fontId="89" fillId="21" borderId="65" xfId="60" applyFont="1" applyFill="1" applyBorder="1" applyAlignment="1">
      <alignment horizontal="center" vertical="center"/>
    </xf>
    <xf numFmtId="0" fontId="90" fillId="0" borderId="65" xfId="60" applyFont="1" applyBorder="1" applyAlignment="1">
      <alignment horizontal="center" vertical="center"/>
    </xf>
    <xf numFmtId="0" fontId="89" fillId="21" borderId="11" xfId="60" applyFont="1" applyFill="1" applyBorder="1" applyAlignment="1">
      <alignment horizontal="center" vertical="center"/>
    </xf>
    <xf numFmtId="0" fontId="90" fillId="0" borderId="11" xfId="60" applyFont="1" applyBorder="1" applyAlignment="1">
      <alignment horizontal="center" vertical="center"/>
    </xf>
    <xf numFmtId="0" fontId="80" fillId="3" borderId="6" xfId="60" applyFont="1" applyFill="1" applyBorder="1" applyAlignment="1">
      <alignment horizontal="left" vertical="center" indent="1"/>
    </xf>
    <xf numFmtId="0" fontId="80" fillId="3" borderId="7" xfId="60" applyFont="1" applyFill="1" applyBorder="1" applyAlignment="1">
      <alignment vertical="center"/>
    </xf>
    <xf numFmtId="0" fontId="80" fillId="18" borderId="74" xfId="60" applyFont="1" applyFill="1" applyBorder="1" applyAlignment="1">
      <alignment horizontal="left" vertical="center" indent="1"/>
    </xf>
    <xf numFmtId="0" fontId="80" fillId="18" borderId="0" xfId="60" applyFont="1" applyFill="1" applyAlignment="1">
      <alignment horizontal="left" vertical="center" indent="1"/>
    </xf>
    <xf numFmtId="0" fontId="85" fillId="3" borderId="0" xfId="60" applyFont="1" applyFill="1" applyAlignment="1">
      <alignment horizontal="center" vertical="center"/>
    </xf>
    <xf numFmtId="0" fontId="80" fillId="3" borderId="0" xfId="60" applyFont="1" applyFill="1" applyAlignment="1">
      <alignment horizontal="left" vertical="center" indent="1"/>
    </xf>
    <xf numFmtId="0" fontId="85" fillId="3" borderId="0" xfId="60" applyFont="1" applyFill="1" applyAlignment="1">
      <alignment vertical="center"/>
    </xf>
    <xf numFmtId="0" fontId="89" fillId="22" borderId="0" xfId="60" applyFont="1" applyFill="1" applyAlignment="1">
      <alignment horizontal="center" vertical="center"/>
    </xf>
    <xf numFmtId="0" fontId="90" fillId="3" borderId="0" xfId="60" applyFont="1" applyFill="1" applyAlignment="1">
      <alignment horizontal="center" vertical="center"/>
    </xf>
    <xf numFmtId="0" fontId="80" fillId="3" borderId="29" xfId="60" applyFont="1" applyFill="1" applyBorder="1" applyAlignment="1">
      <alignment vertical="center"/>
    </xf>
    <xf numFmtId="0" fontId="80" fillId="15" borderId="75" xfId="60" applyFont="1" applyFill="1" applyBorder="1" applyAlignment="1">
      <alignment horizontal="left" vertical="center" indent="1"/>
    </xf>
    <xf numFmtId="0" fontId="80" fillId="15" borderId="0" xfId="60" applyFont="1" applyFill="1" applyAlignment="1">
      <alignment horizontal="left" vertical="center" indent="1"/>
    </xf>
    <xf numFmtId="0" fontId="85" fillId="15" borderId="0" xfId="60" applyFont="1" applyFill="1" applyAlignment="1">
      <alignment horizontal="center" vertical="center"/>
    </xf>
    <xf numFmtId="0" fontId="85" fillId="15" borderId="0" xfId="60" applyFont="1" applyFill="1" applyAlignment="1">
      <alignment vertical="center"/>
    </xf>
    <xf numFmtId="0" fontId="89" fillId="23" borderId="0" xfId="60" applyFont="1" applyFill="1" applyAlignment="1">
      <alignment horizontal="center" vertical="center"/>
    </xf>
    <xf numFmtId="0" fontId="90" fillId="15" borderId="0" xfId="60" applyFont="1" applyFill="1" applyAlignment="1">
      <alignment horizontal="center" vertical="center"/>
    </xf>
    <xf numFmtId="0" fontId="80" fillId="0" borderId="75" xfId="60" applyFont="1" applyBorder="1" applyAlignment="1">
      <alignment vertical="center"/>
    </xf>
    <xf numFmtId="0" fontId="80" fillId="16" borderId="75" xfId="60" applyFont="1" applyFill="1" applyBorder="1" applyAlignment="1">
      <alignment horizontal="left" vertical="center" indent="1"/>
    </xf>
    <xf numFmtId="0" fontId="91" fillId="16" borderId="0" xfId="60" applyFont="1" applyFill="1" applyAlignment="1">
      <alignment vertical="center"/>
    </xf>
    <xf numFmtId="0" fontId="92" fillId="16" borderId="0" xfId="60" applyFont="1" applyFill="1" applyAlignment="1">
      <alignment horizontal="center" vertical="center"/>
    </xf>
    <xf numFmtId="0" fontId="93" fillId="16" borderId="0" xfId="60" applyFont="1" applyFill="1" applyAlignment="1">
      <alignment horizontal="left" vertical="center" indent="1"/>
    </xf>
    <xf numFmtId="0" fontId="85" fillId="3" borderId="75" xfId="60" applyFont="1" applyFill="1" applyBorder="1" applyAlignment="1">
      <alignment horizontal="center" vertical="center"/>
    </xf>
    <xf numFmtId="0" fontId="85" fillId="17" borderId="75" xfId="60" applyFont="1" applyFill="1" applyBorder="1" applyAlignment="1">
      <alignment horizontal="center" vertical="center"/>
    </xf>
    <xf numFmtId="0" fontId="85" fillId="17" borderId="76" xfId="60" applyFont="1" applyFill="1" applyBorder="1" applyAlignment="1">
      <alignment horizontal="center" vertical="center"/>
    </xf>
    <xf numFmtId="0" fontId="85" fillId="20" borderId="65" xfId="60" applyFont="1" applyFill="1" applyBorder="1" applyAlignment="1">
      <alignment horizontal="left" vertical="center" wrapText="1"/>
    </xf>
    <xf numFmtId="0" fontId="85" fillId="0" borderId="68" xfId="60" applyFont="1" applyBorder="1" applyAlignment="1">
      <alignment horizontal="left" vertical="center" wrapText="1"/>
    </xf>
    <xf numFmtId="0" fontId="7" fillId="0" borderId="20" xfId="60" applyFont="1" applyBorder="1" applyAlignment="1">
      <alignment horizontal="left" vertical="center" indent="1"/>
    </xf>
    <xf numFmtId="0" fontId="9" fillId="0" borderId="56" xfId="60" applyFont="1" applyBorder="1" applyAlignment="1">
      <alignment vertical="center"/>
    </xf>
    <xf numFmtId="0" fontId="9" fillId="16" borderId="56" xfId="60" applyFont="1" applyFill="1" applyBorder="1" applyAlignment="1">
      <alignment vertical="center"/>
    </xf>
    <xf numFmtId="1" fontId="62" fillId="0" borderId="17" xfId="2" applyNumberFormat="1" applyFont="1" applyBorder="1" applyAlignment="1">
      <alignment horizontal="center" vertical="center" wrapText="1"/>
    </xf>
    <xf numFmtId="0" fontId="61" fillId="0" borderId="17" xfId="2" applyFont="1" applyBorder="1" applyAlignment="1">
      <alignment horizontal="center"/>
    </xf>
    <xf numFmtId="0" fontId="37" fillId="0" borderId="17" xfId="2" quotePrefix="1" applyFont="1" applyBorder="1" applyAlignment="1">
      <alignment horizontal="left" wrapText="1"/>
    </xf>
    <xf numFmtId="1" fontId="61" fillId="5" borderId="17" xfId="2" applyNumberFormat="1" applyFont="1" applyFill="1" applyBorder="1" applyAlignment="1">
      <alignment horizontal="center" vertical="center" wrapText="1"/>
    </xf>
    <xf numFmtId="0" fontId="61" fillId="5" borderId="17" xfId="2" applyFont="1" applyFill="1" applyBorder="1" applyAlignment="1">
      <alignment horizontal="center" vertical="center" wrapText="1"/>
    </xf>
    <xf numFmtId="0" fontId="95" fillId="3" borderId="0" xfId="65" applyFont="1" applyFill="1" applyAlignment="1">
      <alignment horizontal="center" vertical="center"/>
    </xf>
    <xf numFmtId="0" fontId="95" fillId="3" borderId="30" xfId="65" applyFont="1" applyFill="1" applyBorder="1" applyAlignment="1">
      <alignment horizontal="center" vertical="center"/>
    </xf>
    <xf numFmtId="0" fontId="62" fillId="0" borderId="57" xfId="2" applyFont="1" applyBorder="1" applyAlignment="1">
      <alignment horizontal="center" vertical="center" wrapText="1"/>
    </xf>
    <xf numFmtId="1" fontId="62" fillId="0" borderId="56" xfId="2" applyNumberFormat="1" applyFont="1" applyBorder="1" applyAlignment="1">
      <alignment horizontal="center" vertical="center" wrapText="1"/>
    </xf>
    <xf numFmtId="0" fontId="73" fillId="2" borderId="2" xfId="0" applyFont="1" applyFill="1" applyBorder="1" applyAlignment="1">
      <alignment vertical="center"/>
    </xf>
    <xf numFmtId="0" fontId="61" fillId="5" borderId="57" xfId="2" applyFont="1" applyFill="1" applyBorder="1" applyAlignment="1">
      <alignment horizontal="center" vertical="center" wrapText="1"/>
    </xf>
    <xf numFmtId="0" fontId="62" fillId="0" borderId="57" xfId="2" quotePrefix="1" applyFont="1" applyBorder="1" applyAlignment="1">
      <alignment horizontal="center" vertical="center" wrapText="1"/>
    </xf>
    <xf numFmtId="0" fontId="113" fillId="0" borderId="0" xfId="0" applyFont="1" applyAlignment="1">
      <alignment horizontal="left" vertical="center" wrapText="1"/>
    </xf>
    <xf numFmtId="1" fontId="71" fillId="0" borderId="17" xfId="0" applyNumberFormat="1" applyFont="1" applyBorder="1" applyAlignment="1">
      <alignment horizontal="center" vertical="center" wrapText="1"/>
    </xf>
    <xf numFmtId="1" fontId="71" fillId="0" borderId="14" xfId="0" applyNumberFormat="1" applyFont="1" applyBorder="1" applyAlignment="1">
      <alignment horizontal="center" vertical="center" wrapText="1"/>
    </xf>
    <xf numFmtId="1" fontId="71" fillId="0" borderId="15" xfId="0" applyNumberFormat="1" applyFont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15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left" vertical="center" wrapText="1"/>
    </xf>
    <xf numFmtId="1" fontId="46" fillId="2" borderId="16" xfId="0" applyNumberFormat="1" applyFont="1" applyFill="1" applyBorder="1" applyAlignment="1">
      <alignment horizontal="center" vertical="center" wrapText="1"/>
    </xf>
    <xf numFmtId="1" fontId="71" fillId="0" borderId="11" xfId="0" applyNumberFormat="1" applyFont="1" applyBorder="1" applyAlignment="1">
      <alignment horizontal="center" vertical="center" wrapText="1"/>
    </xf>
    <xf numFmtId="0" fontId="71" fillId="0" borderId="11" xfId="0" applyFont="1" applyBorder="1" applyAlignment="1">
      <alignment horizontal="center" vertical="center" wrapText="1"/>
    </xf>
    <xf numFmtId="0" fontId="48" fillId="5" borderId="18" xfId="0" applyFont="1" applyFill="1" applyBorder="1" applyAlignment="1">
      <alignment horizontal="center" vertical="center"/>
    </xf>
    <xf numFmtId="0" fontId="48" fillId="5" borderId="21" xfId="0" applyFont="1" applyFill="1" applyBorder="1" applyAlignment="1">
      <alignment horizontal="center" vertical="center"/>
    </xf>
    <xf numFmtId="0" fontId="48" fillId="5" borderId="19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center" vertical="center"/>
    </xf>
    <xf numFmtId="1" fontId="34" fillId="2" borderId="17" xfId="0" applyNumberFormat="1" applyFont="1" applyFill="1" applyBorder="1" applyAlignment="1">
      <alignment horizontal="center" vertical="center" wrapText="1"/>
    </xf>
    <xf numFmtId="1" fontId="34" fillId="2" borderId="15" xfId="0" applyNumberFormat="1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46" fillId="2" borderId="16" xfId="0" applyFont="1" applyFill="1" applyBorder="1" applyAlignment="1">
      <alignment horizontal="center" vertical="center" wrapText="1"/>
    </xf>
    <xf numFmtId="0" fontId="46" fillId="2" borderId="16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 wrapText="1"/>
    </xf>
    <xf numFmtId="0" fontId="48" fillId="5" borderId="19" xfId="0" applyFont="1" applyFill="1" applyBorder="1" applyAlignment="1">
      <alignment horizontal="center" vertical="center" wrapText="1"/>
    </xf>
    <xf numFmtId="164" fontId="32" fillId="2" borderId="52" xfId="0" quotePrefix="1" applyNumberFormat="1" applyFont="1" applyFill="1" applyBorder="1" applyAlignment="1">
      <alignment horizontal="left" vertical="center"/>
    </xf>
    <xf numFmtId="1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48" fillId="5" borderId="5" xfId="0" applyFont="1" applyFill="1" applyBorder="1" applyAlignment="1">
      <alignment horizontal="center" vertical="center"/>
    </xf>
    <xf numFmtId="0" fontId="48" fillId="5" borderId="6" xfId="0" applyFont="1" applyFill="1" applyBorder="1" applyAlignment="1">
      <alignment horizontal="center" vertical="center"/>
    </xf>
    <xf numFmtId="0" fontId="46" fillId="2" borderId="20" xfId="0" applyFont="1" applyFill="1" applyBorder="1" applyAlignment="1">
      <alignment horizontal="center" vertical="center" wrapText="1"/>
    </xf>
    <xf numFmtId="0" fontId="46" fillId="2" borderId="19" xfId="0" applyFont="1" applyFill="1" applyBorder="1" applyAlignment="1">
      <alignment horizontal="center" vertical="center" wrapText="1"/>
    </xf>
    <xf numFmtId="0" fontId="27" fillId="11" borderId="16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6" xfId="0" quotePrefix="1" applyFont="1" applyBorder="1" applyAlignment="1">
      <alignment horizontal="center" vertical="center"/>
    </xf>
    <xf numFmtId="16" fontId="28" fillId="0" borderId="16" xfId="0" quotePrefix="1" applyNumberFormat="1" applyFont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27" fillId="5" borderId="18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center" vertical="center" wrapText="1"/>
    </xf>
    <xf numFmtId="0" fontId="48" fillId="5" borderId="9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7" xfId="0" applyFont="1" applyFill="1" applyBorder="1" applyAlignment="1">
      <alignment horizontal="center" vertical="center" wrapText="1"/>
    </xf>
    <xf numFmtId="1" fontId="71" fillId="0" borderId="20" xfId="0" applyNumberFormat="1" applyFont="1" applyBorder="1" applyAlignment="1">
      <alignment horizontal="center" vertical="center" wrapText="1"/>
    </xf>
    <xf numFmtId="1" fontId="71" fillId="0" borderId="21" xfId="0" applyNumberFormat="1" applyFont="1" applyBorder="1" applyAlignment="1">
      <alignment horizontal="center" vertical="center" wrapText="1"/>
    </xf>
    <xf numFmtId="1" fontId="71" fillId="0" borderId="19" xfId="0" applyNumberFormat="1" applyFont="1" applyBorder="1" applyAlignment="1">
      <alignment horizontal="center" vertical="center" wrapText="1"/>
    </xf>
    <xf numFmtId="1" fontId="71" fillId="0" borderId="12" xfId="0" applyNumberFormat="1" applyFont="1" applyBorder="1" applyAlignment="1">
      <alignment horizontal="center" vertical="center" wrapText="1"/>
    </xf>
    <xf numFmtId="1" fontId="71" fillId="0" borderId="51" xfId="0" applyNumberFormat="1" applyFont="1" applyBorder="1" applyAlignment="1">
      <alignment horizontal="center" vertical="center" wrapText="1"/>
    </xf>
    <xf numFmtId="1" fontId="71" fillId="0" borderId="50" xfId="0" applyNumberFormat="1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0" fontId="26" fillId="3" borderId="29" xfId="0" applyFont="1" applyFill="1" applyBorder="1" applyAlignment="1">
      <alignment horizontal="left" vertical="center" wrapText="1"/>
    </xf>
    <xf numFmtId="0" fontId="69" fillId="2" borderId="0" xfId="0" applyFont="1" applyFill="1" applyAlignment="1">
      <alignment horizontal="left" vertical="center" wrapText="1"/>
    </xf>
    <xf numFmtId="0" fontId="112" fillId="9" borderId="17" xfId="0" applyFont="1" applyFill="1" applyBorder="1" applyAlignment="1">
      <alignment horizontal="left" vertical="center" wrapText="1"/>
    </xf>
    <xf numFmtId="0" fontId="112" fillId="9" borderId="15" xfId="0" applyFont="1" applyFill="1" applyBorder="1" applyAlignment="1">
      <alignment horizontal="left" vertical="center" wrapText="1"/>
    </xf>
    <xf numFmtId="12" fontId="59" fillId="0" borderId="16" xfId="0" quotePrefix="1" applyNumberFormat="1" applyFont="1" applyBorder="1" applyAlignment="1">
      <alignment horizontal="center" vertical="center" wrapText="1"/>
    </xf>
    <xf numFmtId="0" fontId="65" fillId="2" borderId="0" xfId="0" applyFont="1" applyFill="1" applyAlignment="1">
      <alignment horizontal="left" vertical="center"/>
    </xf>
    <xf numFmtId="0" fontId="46" fillId="9" borderId="17" xfId="0" applyFont="1" applyFill="1" applyBorder="1" applyAlignment="1">
      <alignment horizontal="left" vertical="center" wrapText="1"/>
    </xf>
    <xf numFmtId="0" fontId="46" fillId="9" borderId="15" xfId="0" applyFont="1" applyFill="1" applyBorder="1" applyAlignment="1">
      <alignment horizontal="left" vertical="center" wrapText="1"/>
    </xf>
    <xf numFmtId="0" fontId="48" fillId="0" borderId="17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2" borderId="17" xfId="0" quotePrefix="1" applyFont="1" applyFill="1" applyBorder="1" applyAlignment="1">
      <alignment horizontal="center" vertical="center" wrapText="1"/>
    </xf>
    <xf numFmtId="0" fontId="48" fillId="2" borderId="14" xfId="0" quotePrefix="1" applyFont="1" applyFill="1" applyBorder="1" applyAlignment="1">
      <alignment horizontal="center" vertical="center" wrapText="1"/>
    </xf>
    <xf numFmtId="0" fontId="48" fillId="2" borderId="15" xfId="0" quotePrefix="1" applyFont="1" applyFill="1" applyBorder="1" applyAlignment="1">
      <alignment horizontal="center" vertical="center" wrapText="1"/>
    </xf>
    <xf numFmtId="0" fontId="48" fillId="3" borderId="17" xfId="0" applyFont="1" applyFill="1" applyBorder="1" applyAlignment="1">
      <alignment horizontal="center" vertical="center" wrapText="1"/>
    </xf>
    <xf numFmtId="0" fontId="48" fillId="3" borderId="14" xfId="0" applyFont="1" applyFill="1" applyBorder="1" applyAlignment="1">
      <alignment horizontal="center" vertical="center" wrapText="1"/>
    </xf>
    <xf numFmtId="0" fontId="48" fillId="3" borderId="31" xfId="0" applyFont="1" applyFill="1" applyBorder="1" applyAlignment="1">
      <alignment horizontal="center" vertical="center" wrapText="1"/>
    </xf>
    <xf numFmtId="0" fontId="48" fillId="3" borderId="32" xfId="0" applyFont="1" applyFill="1" applyBorder="1" applyAlignment="1">
      <alignment horizontal="center" vertical="center" wrapText="1"/>
    </xf>
    <xf numFmtId="0" fontId="34" fillId="2" borderId="17" xfId="0" quotePrefix="1" applyFont="1" applyFill="1" applyBorder="1" applyAlignment="1">
      <alignment horizontal="left" vertical="center" wrapText="1"/>
    </xf>
    <xf numFmtId="0" fontId="34" fillId="2" borderId="14" xfId="0" quotePrefix="1" applyFont="1" applyFill="1" applyBorder="1" applyAlignment="1">
      <alignment horizontal="left" vertical="center" wrapText="1"/>
    </xf>
    <xf numFmtId="0" fontId="34" fillId="2" borderId="15" xfId="0" quotePrefix="1" applyFont="1" applyFill="1" applyBorder="1" applyAlignment="1">
      <alignment horizontal="left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46" fillId="3" borderId="17" xfId="0" applyFont="1" applyFill="1" applyBorder="1" applyAlignment="1">
      <alignment horizontal="center" vertical="center" wrapText="1"/>
    </xf>
    <xf numFmtId="0" fontId="46" fillId="3" borderId="14" xfId="0" applyFont="1" applyFill="1" applyBorder="1" applyAlignment="1">
      <alignment horizontal="center" vertical="center" wrapText="1"/>
    </xf>
    <xf numFmtId="0" fontId="46" fillId="3" borderId="15" xfId="0" applyFont="1" applyFill="1" applyBorder="1" applyAlignment="1">
      <alignment horizontal="center" vertical="center" wrapText="1"/>
    </xf>
    <xf numFmtId="0" fontId="32" fillId="3" borderId="17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1" fillId="2" borderId="17" xfId="0" quotePrefix="1" applyFont="1" applyFill="1" applyBorder="1" applyAlignment="1">
      <alignment horizontal="left" vertical="center" wrapText="1"/>
    </xf>
    <xf numFmtId="0" fontId="31" fillId="2" borderId="14" xfId="0" quotePrefix="1" applyFont="1" applyFill="1" applyBorder="1" applyAlignment="1">
      <alignment horizontal="left" vertical="center" wrapText="1"/>
    </xf>
    <xf numFmtId="0" fontId="31" fillId="2" borderId="15" xfId="0" quotePrefix="1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horizontal="center" vertical="center" wrapText="1"/>
    </xf>
    <xf numFmtId="0" fontId="32" fillId="3" borderId="32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" fontId="61" fillId="5" borderId="57" xfId="2" applyNumberFormat="1" applyFont="1" applyFill="1" applyBorder="1" applyAlignment="1">
      <alignment horizontal="center" vertical="center" wrapText="1"/>
    </xf>
    <xf numFmtId="0" fontId="61" fillId="0" borderId="56" xfId="2" applyFont="1" applyBorder="1" applyAlignment="1">
      <alignment horizontal="center"/>
    </xf>
    <xf numFmtId="0" fontId="61" fillId="0" borderId="82" xfId="2" applyFont="1" applyBorder="1" applyAlignment="1">
      <alignment horizontal="center"/>
    </xf>
    <xf numFmtId="0" fontId="37" fillId="0" borderId="56" xfId="2" quotePrefix="1" applyFont="1" applyBorder="1" applyAlignment="1">
      <alignment horizontal="left" wrapText="1"/>
    </xf>
    <xf numFmtId="0" fontId="37" fillId="0" borderId="82" xfId="2" applyFont="1" applyBorder="1" applyAlignment="1">
      <alignment horizontal="left"/>
    </xf>
    <xf numFmtId="0" fontId="79" fillId="0" borderId="54" xfId="60" applyFont="1" applyBorder="1" applyAlignment="1">
      <alignment horizontal="center" vertical="center"/>
    </xf>
    <xf numFmtId="0" fontId="9" fillId="0" borderId="26" xfId="60" applyFont="1" applyBorder="1" applyAlignment="1">
      <alignment horizontal="center" vertical="center"/>
    </xf>
    <xf numFmtId="0" fontId="9" fillId="0" borderId="27" xfId="60" applyFont="1" applyBorder="1" applyAlignment="1">
      <alignment horizontal="center" vertical="center"/>
    </xf>
    <xf numFmtId="0" fontId="9" fillId="0" borderId="58" xfId="60" applyFont="1" applyBorder="1" applyAlignment="1">
      <alignment horizontal="center" vertical="center"/>
    </xf>
    <xf numFmtId="0" fontId="9" fillId="0" borderId="0" xfId="60" applyFont="1" applyAlignment="1">
      <alignment horizontal="center" vertical="center"/>
    </xf>
    <xf numFmtId="0" fontId="9" fillId="0" borderId="29" xfId="60" applyFont="1" applyBorder="1" applyAlignment="1">
      <alignment horizontal="center" vertical="center"/>
    </xf>
    <xf numFmtId="0" fontId="9" fillId="0" borderId="62" xfId="60" applyFont="1" applyBorder="1" applyAlignment="1">
      <alignment horizontal="center" vertical="center"/>
    </xf>
    <xf numFmtId="0" fontId="9" fillId="0" borderId="30" xfId="60" applyFont="1" applyBorder="1" applyAlignment="1">
      <alignment horizontal="center" vertical="center"/>
    </xf>
    <xf numFmtId="0" fontId="9" fillId="0" borderId="34" xfId="60" applyFont="1" applyBorder="1" applyAlignment="1">
      <alignment horizontal="center" vertical="center"/>
    </xf>
    <xf numFmtId="0" fontId="9" fillId="0" borderId="56" xfId="60" applyFont="1" applyBorder="1" applyAlignment="1">
      <alignment horizontal="center" vertical="center"/>
    </xf>
    <xf numFmtId="0" fontId="9" fillId="0" borderId="59" xfId="60" applyFont="1" applyBorder="1" applyAlignment="1">
      <alignment horizontal="center" vertical="center"/>
    </xf>
    <xf numFmtId="0" fontId="82" fillId="5" borderId="33" xfId="60" applyFont="1" applyFill="1" applyBorder="1" applyAlignment="1">
      <alignment horizontal="center" vertical="center"/>
    </xf>
    <xf numFmtId="0" fontId="9" fillId="5" borderId="30" xfId="60" applyFont="1" applyFill="1" applyBorder="1" applyAlignment="1">
      <alignment horizontal="center" vertical="center"/>
    </xf>
    <xf numFmtId="0" fontId="9" fillId="5" borderId="29" xfId="60" applyFont="1" applyFill="1" applyBorder="1" applyAlignment="1">
      <alignment horizontal="center" vertical="center"/>
    </xf>
    <xf numFmtId="0" fontId="85" fillId="17" borderId="28" xfId="60" applyFont="1" applyFill="1" applyBorder="1" applyAlignment="1">
      <alignment vertical="center" wrapText="1"/>
    </xf>
    <xf numFmtId="0" fontId="85" fillId="17" borderId="0" xfId="60" applyFont="1" applyFill="1" applyAlignment="1">
      <alignment vertical="center" wrapText="1"/>
    </xf>
    <xf numFmtId="0" fontId="85" fillId="17" borderId="29" xfId="60" applyFont="1" applyFill="1" applyBorder="1" applyAlignment="1">
      <alignment vertical="center" wrapText="1"/>
    </xf>
    <xf numFmtId="0" fontId="85" fillId="17" borderId="33" xfId="60" applyFont="1" applyFill="1" applyBorder="1" applyAlignment="1">
      <alignment vertical="center" wrapText="1"/>
    </xf>
    <xf numFmtId="0" fontId="85" fillId="17" borderId="30" xfId="60" applyFont="1" applyFill="1" applyBorder="1" applyAlignment="1">
      <alignment vertical="center" wrapText="1"/>
    </xf>
    <xf numFmtId="0" fontId="85" fillId="17" borderId="34" xfId="60" applyFont="1" applyFill="1" applyBorder="1" applyAlignment="1">
      <alignment vertical="center" wrapText="1"/>
    </xf>
    <xf numFmtId="0" fontId="85" fillId="3" borderId="5" xfId="60" applyFont="1" applyFill="1" applyBorder="1" applyAlignment="1">
      <alignment horizontal="center" vertical="center"/>
    </xf>
    <xf numFmtId="0" fontId="85" fillId="3" borderId="6" xfId="60" applyFont="1" applyFill="1" applyBorder="1" applyAlignment="1">
      <alignment horizontal="center" vertical="center"/>
    </xf>
    <xf numFmtId="0" fontId="85" fillId="3" borderId="7" xfId="60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/>
    </xf>
    <xf numFmtId="0" fontId="27" fillId="0" borderId="36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96" fillId="9" borderId="53" xfId="66" applyFont="1" applyFill="1" applyBorder="1" applyAlignment="1">
      <alignment horizontal="left" vertical="center"/>
    </xf>
    <xf numFmtId="0" fontId="96" fillId="9" borderId="63" xfId="66" applyFont="1" applyFill="1" applyBorder="1" applyAlignment="1">
      <alignment horizontal="left" vertical="center"/>
    </xf>
    <xf numFmtId="0" fontId="96" fillId="9" borderId="21" xfId="66" applyFont="1" applyFill="1" applyBorder="1" applyAlignment="1">
      <alignment horizontal="left" vertical="center"/>
    </xf>
    <xf numFmtId="0" fontId="96" fillId="3" borderId="18" xfId="66" applyFont="1" applyFill="1" applyBorder="1" applyAlignment="1">
      <alignment horizontal="left" vertical="center"/>
    </xf>
    <xf numFmtId="14" fontId="96" fillId="3" borderId="20" xfId="66" applyNumberFormat="1" applyFont="1" applyFill="1" applyBorder="1" applyAlignment="1">
      <alignment horizontal="left" vertical="center"/>
    </xf>
    <xf numFmtId="14" fontId="96" fillId="3" borderId="80" xfId="66" applyNumberFormat="1" applyFont="1" applyFill="1" applyBorder="1" applyAlignment="1">
      <alignment horizontal="left" vertical="center"/>
    </xf>
    <xf numFmtId="14" fontId="96" fillId="9" borderId="21" xfId="66" applyNumberFormat="1" applyFont="1" applyFill="1" applyBorder="1" applyAlignment="1">
      <alignment horizontal="left" vertical="center"/>
    </xf>
    <xf numFmtId="14" fontId="96" fillId="9" borderId="80" xfId="66" applyNumberFormat="1" applyFont="1" applyFill="1" applyBorder="1" applyAlignment="1">
      <alignment horizontal="left" vertical="center"/>
    </xf>
    <xf numFmtId="0" fontId="97" fillId="0" borderId="59" xfId="66" applyFont="1" applyBorder="1"/>
    <xf numFmtId="0" fontId="97" fillId="0" borderId="57" xfId="66" applyFont="1" applyBorder="1"/>
    <xf numFmtId="0" fontId="77" fillId="3" borderId="25" xfId="66" applyFill="1" applyBorder="1"/>
    <xf numFmtId="0" fontId="9" fillId="3" borderId="26" xfId="66" applyFont="1" applyFill="1" applyBorder="1" applyAlignment="1">
      <alignment horizontal="center" vertical="center"/>
    </xf>
    <xf numFmtId="0" fontId="77" fillId="3" borderId="26" xfId="66" applyFill="1" applyBorder="1"/>
    <xf numFmtId="0" fontId="77" fillId="3" borderId="27" xfId="66" applyFill="1" applyBorder="1"/>
    <xf numFmtId="0" fontId="77" fillId="0" borderId="0" xfId="66"/>
    <xf numFmtId="0" fontId="96" fillId="9" borderId="79" xfId="66" applyFont="1" applyFill="1" applyBorder="1" applyAlignment="1">
      <alignment horizontal="left" vertical="center"/>
    </xf>
    <xf numFmtId="0" fontId="98" fillId="9" borderId="64" xfId="66" applyFont="1" applyFill="1" applyBorder="1"/>
    <xf numFmtId="0" fontId="98" fillId="9" borderId="0" xfId="66" applyFont="1" applyFill="1"/>
    <xf numFmtId="0" fontId="96" fillId="3" borderId="28" xfId="66" applyFont="1" applyFill="1" applyBorder="1" applyAlignment="1">
      <alignment horizontal="left" vertical="center"/>
    </xf>
    <xf numFmtId="14" fontId="96" fillId="3" borderId="56" xfId="66" applyNumberFormat="1" applyFont="1" applyFill="1" applyBorder="1" applyAlignment="1">
      <alignment horizontal="left" vertical="center"/>
    </xf>
    <xf numFmtId="14" fontId="96" fillId="3" borderId="81" xfId="66" applyNumberFormat="1" applyFont="1" applyFill="1" applyBorder="1" applyAlignment="1">
      <alignment horizontal="left" vertical="center"/>
    </xf>
    <xf numFmtId="14" fontId="96" fillId="9" borderId="82" xfId="66" applyNumberFormat="1" applyFont="1" applyFill="1" applyBorder="1" applyAlignment="1">
      <alignment horizontal="left" vertical="center"/>
    </xf>
    <xf numFmtId="14" fontId="96" fillId="9" borderId="81" xfId="66" applyNumberFormat="1" applyFont="1" applyFill="1" applyBorder="1" applyAlignment="1">
      <alignment horizontal="left" vertical="center"/>
    </xf>
    <xf numFmtId="0" fontId="77" fillId="3" borderId="28" xfId="66" applyFill="1" applyBorder="1"/>
    <xf numFmtId="0" fontId="9" fillId="3" borderId="0" xfId="66" applyFont="1" applyFill="1" applyAlignment="1">
      <alignment horizontal="center" vertical="center"/>
    </xf>
    <xf numFmtId="0" fontId="77" fillId="3" borderId="0" xfId="66" applyFill="1"/>
    <xf numFmtId="0" fontId="77" fillId="3" borderId="29" xfId="66" applyFill="1" applyBorder="1"/>
    <xf numFmtId="0" fontId="98" fillId="9" borderId="72" xfId="66" applyFont="1" applyFill="1" applyBorder="1"/>
    <xf numFmtId="0" fontId="98" fillId="9" borderId="51" xfId="66" applyFont="1" applyFill="1" applyBorder="1"/>
    <xf numFmtId="0" fontId="96" fillId="3" borderId="83" xfId="66" applyFont="1" applyFill="1" applyBorder="1" applyAlignment="1">
      <alignment horizontal="left" vertical="center"/>
    </xf>
    <xf numFmtId="0" fontId="99" fillId="9" borderId="77" xfId="66" applyFont="1" applyFill="1" applyBorder="1" applyAlignment="1">
      <alignment horizontal="left" vertical="center"/>
    </xf>
    <xf numFmtId="0" fontId="96" fillId="9" borderId="84" xfId="66" applyFont="1" applyFill="1" applyBorder="1" applyAlignment="1">
      <alignment horizontal="left" vertical="center" wrapText="1"/>
    </xf>
    <xf numFmtId="0" fontId="96" fillId="9" borderId="88" xfId="66" applyFont="1" applyFill="1" applyBorder="1" applyAlignment="1">
      <alignment horizontal="left" vertical="center" wrapText="1"/>
    </xf>
    <xf numFmtId="0" fontId="96" fillId="3" borderId="85" xfId="66" applyFont="1" applyFill="1" applyBorder="1" applyAlignment="1">
      <alignment horizontal="left" vertical="center"/>
    </xf>
    <xf numFmtId="14" fontId="96" fillId="3" borderId="86" xfId="66" applyNumberFormat="1" applyFont="1" applyFill="1" applyBorder="1" applyAlignment="1">
      <alignment horizontal="left" vertical="center"/>
    </xf>
    <xf numFmtId="14" fontId="96" fillId="3" borderId="87" xfId="66" applyNumberFormat="1" applyFont="1" applyFill="1" applyBorder="1" applyAlignment="1">
      <alignment horizontal="left" vertical="center"/>
    </xf>
    <xf numFmtId="0" fontId="96" fillId="9" borderId="77" xfId="66" applyFont="1" applyFill="1" applyBorder="1" applyAlignment="1">
      <alignment horizontal="left" vertical="center"/>
    </xf>
    <xf numFmtId="0" fontId="96" fillId="9" borderId="88" xfId="66" applyFont="1" applyFill="1" applyBorder="1" applyAlignment="1">
      <alignment horizontal="left" vertical="center"/>
    </xf>
    <xf numFmtId="0" fontId="96" fillId="9" borderId="87" xfId="66" applyFont="1" applyFill="1" applyBorder="1" applyAlignment="1">
      <alignment horizontal="left" vertical="center"/>
    </xf>
    <xf numFmtId="0" fontId="77" fillId="3" borderId="33" xfId="66" applyFill="1" applyBorder="1"/>
    <xf numFmtId="0" fontId="9" fillId="3" borderId="30" xfId="66" applyFont="1" applyFill="1" applyBorder="1" applyAlignment="1">
      <alignment horizontal="center" vertical="center"/>
    </xf>
    <xf numFmtId="0" fontId="77" fillId="3" borderId="30" xfId="66" applyFill="1" applyBorder="1"/>
    <xf numFmtId="0" fontId="77" fillId="3" borderId="34" xfId="66" applyFill="1" applyBorder="1"/>
    <xf numFmtId="0" fontId="83" fillId="5" borderId="5" xfId="66" applyFont="1" applyFill="1" applyBorder="1" applyAlignment="1">
      <alignment horizontal="center" vertical="center"/>
    </xf>
    <xf numFmtId="0" fontId="9" fillId="5" borderId="6" xfId="66" applyFont="1" applyFill="1" applyBorder="1" applyAlignment="1">
      <alignment horizontal="center" vertical="center"/>
    </xf>
    <xf numFmtId="0" fontId="9" fillId="5" borderId="7" xfId="66" applyFont="1" applyFill="1" applyBorder="1" applyAlignment="1">
      <alignment horizontal="center" vertical="center"/>
    </xf>
    <xf numFmtId="0" fontId="11" fillId="0" borderId="89" xfId="66" applyFont="1" applyBorder="1" applyAlignment="1">
      <alignment horizontal="center" vertical="center"/>
    </xf>
    <xf numFmtId="0" fontId="11" fillId="0" borderId="58" xfId="66" applyFont="1" applyBorder="1" applyAlignment="1">
      <alignment horizontal="left" vertical="center"/>
    </xf>
    <xf numFmtId="0" fontId="11" fillId="0" borderId="11" xfId="66" applyFont="1" applyBorder="1" applyAlignment="1">
      <alignment horizontal="left" vertical="center" wrapText="1"/>
    </xf>
    <xf numFmtId="0" fontId="11" fillId="0" borderId="11" xfId="66" applyFont="1" applyBorder="1" applyAlignment="1">
      <alignment horizontal="center" vertical="center" wrapText="1"/>
    </xf>
    <xf numFmtId="0" fontId="11" fillId="0" borderId="11" xfId="66" applyFont="1" applyBorder="1" applyAlignment="1">
      <alignment horizontal="center" vertical="center"/>
    </xf>
    <xf numFmtId="0" fontId="11" fillId="20" borderId="12" xfId="66" applyFont="1" applyFill="1" applyBorder="1" applyAlignment="1">
      <alignment horizontal="center" vertical="center"/>
    </xf>
    <xf numFmtId="0" fontId="11" fillId="0" borderId="12" xfId="66" applyFont="1" applyBorder="1" applyAlignment="1">
      <alignment horizontal="center" vertical="center"/>
    </xf>
    <xf numFmtId="0" fontId="107" fillId="15" borderId="57" xfId="66" applyFont="1" applyFill="1" applyBorder="1" applyAlignment="1">
      <alignment horizontal="center" vertical="center" wrapText="1"/>
    </xf>
    <xf numFmtId="0" fontId="107" fillId="15" borderId="57" xfId="66" applyFont="1" applyFill="1" applyBorder="1" applyAlignment="1">
      <alignment vertical="center" wrapText="1"/>
    </xf>
    <xf numFmtId="0" fontId="107" fillId="0" borderId="57" xfId="66" applyFont="1" applyBorder="1" applyAlignment="1">
      <alignment vertical="center" wrapText="1"/>
    </xf>
    <xf numFmtId="0" fontId="108" fillId="15" borderId="57" xfId="67" applyFont="1" applyFill="1" applyBorder="1" applyAlignment="1">
      <alignment horizontal="center" vertical="center" wrapText="1"/>
    </xf>
    <xf numFmtId="0" fontId="11" fillId="23" borderId="57" xfId="66" applyFont="1" applyFill="1" applyBorder="1" applyAlignment="1">
      <alignment horizontal="center" vertical="center" wrapText="1"/>
    </xf>
    <xf numFmtId="0" fontId="108" fillId="15" borderId="57" xfId="66" applyFont="1" applyFill="1" applyBorder="1" applyAlignment="1">
      <alignment horizontal="center" vertical="center" wrapText="1"/>
    </xf>
    <xf numFmtId="0" fontId="108" fillId="15" borderId="56" xfId="66" applyFont="1" applyFill="1" applyBorder="1" applyAlignment="1">
      <alignment horizontal="center" vertical="center" wrapText="1"/>
    </xf>
    <xf numFmtId="0" fontId="77" fillId="3" borderId="28" xfId="66" applyFill="1" applyBorder="1" applyAlignment="1">
      <alignment vertical="center" wrapText="1"/>
    </xf>
    <xf numFmtId="0" fontId="77" fillId="3" borderId="0" xfId="66" applyFill="1" applyAlignment="1">
      <alignment vertical="center" wrapText="1"/>
    </xf>
    <xf numFmtId="0" fontId="114" fillId="3" borderId="0" xfId="67" applyFont="1" applyFill="1" applyAlignment="1">
      <alignment horizontal="center" vertical="center" wrapText="1"/>
    </xf>
    <xf numFmtId="0" fontId="108" fillId="3" borderId="29" xfId="66" applyFont="1" applyFill="1" applyBorder="1" applyAlignment="1">
      <alignment horizontal="center" vertical="center" wrapText="1"/>
    </xf>
    <xf numFmtId="0" fontId="107" fillId="3" borderId="0" xfId="66" applyFont="1" applyFill="1" applyAlignment="1">
      <alignment horizontal="center" vertical="center" wrapText="1"/>
    </xf>
    <xf numFmtId="0" fontId="107" fillId="3" borderId="0" xfId="66" applyFont="1" applyFill="1" applyAlignment="1">
      <alignment vertical="center" wrapText="1"/>
    </xf>
    <xf numFmtId="0" fontId="108" fillId="3" borderId="0" xfId="67" applyFont="1" applyFill="1" applyAlignment="1">
      <alignment horizontal="center" vertical="center" wrapText="1"/>
    </xf>
    <xf numFmtId="0" fontId="108" fillId="3" borderId="0" xfId="66" applyFont="1" applyFill="1" applyAlignment="1">
      <alignment horizontal="center" vertical="center" wrapText="1"/>
    </xf>
    <xf numFmtId="0" fontId="77" fillId="0" borderId="0" xfId="66" applyAlignment="1">
      <alignment vertical="center" wrapText="1"/>
    </xf>
    <xf numFmtId="0" fontId="107" fillId="0" borderId="11" xfId="66" applyFont="1" applyBorder="1" applyAlignment="1">
      <alignment vertical="center" wrapText="1"/>
    </xf>
    <xf numFmtId="0" fontId="11" fillId="23" borderId="11" xfId="66" applyFont="1" applyFill="1" applyBorder="1" applyAlignment="1">
      <alignment horizontal="center" vertical="center" wrapText="1"/>
    </xf>
    <xf numFmtId="0" fontId="107" fillId="15" borderId="79" xfId="66" applyFont="1" applyFill="1" applyBorder="1" applyAlignment="1">
      <alignment horizontal="center" vertical="center" wrapText="1"/>
    </xf>
    <xf numFmtId="0" fontId="107" fillId="15" borderId="59" xfId="66" applyFont="1" applyFill="1" applyBorder="1" applyAlignment="1">
      <alignment horizontal="center" vertical="center" wrapText="1"/>
    </xf>
    <xf numFmtId="0" fontId="11" fillId="3" borderId="0" xfId="66" applyFont="1" applyFill="1" applyAlignment="1">
      <alignment horizontal="center" vertical="center" wrapText="1"/>
    </xf>
    <xf numFmtId="0" fontId="107" fillId="23" borderId="11" xfId="66" applyFont="1" applyFill="1" applyBorder="1" applyAlignment="1">
      <alignment horizontal="center" vertical="center" wrapText="1"/>
    </xf>
    <xf numFmtId="0" fontId="107" fillId="23" borderId="50" xfId="66" applyFont="1" applyFill="1" applyBorder="1" applyAlignment="1">
      <alignment horizontal="center" vertical="center" wrapText="1"/>
    </xf>
    <xf numFmtId="0" fontId="107" fillId="23" borderId="57" xfId="66" applyFont="1" applyFill="1" applyBorder="1" applyAlignment="1">
      <alignment horizontal="center" vertical="center" wrapText="1"/>
    </xf>
    <xf numFmtId="0" fontId="107" fillId="23" borderId="59" xfId="66" applyFont="1" applyFill="1" applyBorder="1" applyAlignment="1">
      <alignment horizontal="center" vertical="center" wrapText="1"/>
    </xf>
    <xf numFmtId="0" fontId="115" fillId="15" borderId="57" xfId="66" applyFont="1" applyFill="1" applyBorder="1" applyAlignment="1">
      <alignment horizontal="center" vertical="center" wrapText="1"/>
    </xf>
    <xf numFmtId="0" fontId="107" fillId="15" borderId="56" xfId="66" applyFont="1" applyFill="1" applyBorder="1" applyAlignment="1">
      <alignment horizontal="center" vertical="center" wrapText="1"/>
    </xf>
    <xf numFmtId="0" fontId="116" fillId="23" borderId="11" xfId="66" applyFont="1" applyFill="1" applyBorder="1" applyAlignment="1">
      <alignment horizontal="center" vertical="center" wrapText="1"/>
    </xf>
    <xf numFmtId="0" fontId="114" fillId="3" borderId="0" xfId="64" applyFont="1" applyFill="1" applyAlignment="1">
      <alignment horizontal="center" vertical="center" wrapText="1"/>
    </xf>
    <xf numFmtId="0" fontId="108" fillId="3" borderId="0" xfId="66" applyFont="1" applyFill="1" applyAlignment="1">
      <alignment horizontal="left" vertical="center" wrapText="1"/>
    </xf>
    <xf numFmtId="0" fontId="116" fillId="3" borderId="0" xfId="66" applyFont="1" applyFill="1" applyAlignment="1">
      <alignment horizontal="center" vertical="center" wrapText="1"/>
    </xf>
    <xf numFmtId="0" fontId="107" fillId="23" borderId="73" xfId="66" applyFont="1" applyFill="1" applyBorder="1" applyAlignment="1">
      <alignment horizontal="center" vertical="center" wrapText="1"/>
    </xf>
    <xf numFmtId="0" fontId="107" fillId="23" borderId="65" xfId="66" applyFont="1" applyFill="1" applyBorder="1" applyAlignment="1">
      <alignment vertical="center" wrapText="1"/>
    </xf>
    <xf numFmtId="0" fontId="107" fillId="15" borderId="57" xfId="66" applyFont="1" applyFill="1" applyBorder="1" applyAlignment="1">
      <alignment horizontal="left" vertical="center" wrapText="1"/>
    </xf>
    <xf numFmtId="0" fontId="107" fillId="0" borderId="11" xfId="66" applyFont="1" applyBorder="1" applyAlignment="1">
      <alignment horizontal="left" vertical="center" wrapText="1"/>
    </xf>
    <xf numFmtId="0" fontId="114" fillId="3" borderId="0" xfId="65" applyFont="1" applyFill="1" applyAlignment="1">
      <alignment horizontal="center" vertical="center" wrapText="1"/>
    </xf>
    <xf numFmtId="0" fontId="108" fillId="24" borderId="78" xfId="66" applyFont="1" applyFill="1" applyBorder="1" applyAlignment="1">
      <alignment horizontal="center" vertical="center" wrapText="1"/>
    </xf>
    <xf numFmtId="0" fontId="108" fillId="24" borderId="78" xfId="66" applyFont="1" applyFill="1" applyBorder="1" applyAlignment="1">
      <alignment horizontal="left" vertical="center" wrapText="1"/>
    </xf>
    <xf numFmtId="0" fontId="108" fillId="0" borderId="78" xfId="66" applyFont="1" applyBorder="1" applyAlignment="1">
      <alignment horizontal="left" vertical="center" wrapText="1"/>
    </xf>
    <xf numFmtId="0" fontId="107" fillId="24" borderId="90" xfId="66" applyFont="1" applyFill="1" applyBorder="1" applyAlignment="1">
      <alignment horizontal="center" vertical="center" wrapText="1"/>
    </xf>
    <xf numFmtId="0" fontId="108" fillId="24" borderId="78" xfId="67" applyFont="1" applyFill="1" applyBorder="1" applyAlignment="1">
      <alignment horizontal="center" vertical="center" wrapText="1"/>
    </xf>
    <xf numFmtId="0" fontId="116" fillId="25" borderId="78" xfId="66" applyFont="1" applyFill="1" applyBorder="1" applyAlignment="1">
      <alignment horizontal="center" vertical="center" wrapText="1"/>
    </xf>
    <xf numFmtId="0" fontId="108" fillId="24" borderId="84" xfId="66" applyFont="1" applyFill="1" applyBorder="1" applyAlignment="1">
      <alignment horizontal="center" vertical="center" wrapText="1"/>
    </xf>
    <xf numFmtId="0" fontId="107" fillId="0" borderId="91" xfId="66" applyFont="1" applyBorder="1" applyAlignment="1">
      <alignment horizontal="center" vertical="center" wrapText="1"/>
    </xf>
    <xf numFmtId="0" fontId="107" fillId="0" borderId="92" xfId="66" applyFont="1" applyBorder="1" applyAlignment="1">
      <alignment vertical="center" wrapText="1"/>
    </xf>
    <xf numFmtId="0" fontId="107" fillId="3" borderId="62" xfId="66" applyFont="1" applyFill="1" applyBorder="1" applyAlignment="1">
      <alignment horizontal="center" vertical="center" wrapText="1"/>
    </xf>
    <xf numFmtId="0" fontId="108" fillId="3" borderId="92" xfId="67" applyFont="1" applyFill="1" applyBorder="1" applyAlignment="1">
      <alignment horizontal="center" vertical="center" wrapText="1"/>
    </xf>
    <xf numFmtId="0" fontId="11" fillId="22" borderId="92" xfId="66" applyFont="1" applyFill="1" applyBorder="1" applyAlignment="1">
      <alignment horizontal="center" vertical="center" wrapText="1"/>
    </xf>
    <xf numFmtId="0" fontId="108" fillId="3" borderId="92" xfId="66" applyFont="1" applyFill="1" applyBorder="1" applyAlignment="1">
      <alignment horizontal="center" vertical="center" wrapText="1"/>
    </xf>
    <xf numFmtId="0" fontId="108" fillId="3" borderId="93" xfId="66" applyFont="1" applyFill="1" applyBorder="1" applyAlignment="1">
      <alignment horizontal="center" vertical="center" wrapText="1"/>
    </xf>
    <xf numFmtId="0" fontId="107" fillId="15" borderId="71" xfId="66" applyFont="1" applyFill="1" applyBorder="1" applyAlignment="1">
      <alignment horizontal="center" vertical="center" wrapText="1"/>
    </xf>
    <xf numFmtId="0" fontId="107" fillId="15" borderId="11" xfId="66" applyFont="1" applyFill="1" applyBorder="1" applyAlignment="1">
      <alignment vertical="center" wrapText="1"/>
    </xf>
    <xf numFmtId="0" fontId="107" fillId="15" borderId="11" xfId="66" applyFont="1" applyFill="1" applyBorder="1" applyAlignment="1">
      <alignment horizontal="center" vertical="center" wrapText="1"/>
    </xf>
    <xf numFmtId="0" fontId="108" fillId="15" borderId="11" xfId="67" applyFont="1" applyFill="1" applyBorder="1" applyAlignment="1">
      <alignment horizontal="center" vertical="center" wrapText="1"/>
    </xf>
    <xf numFmtId="0" fontId="115" fillId="23" borderId="11" xfId="66" applyFont="1" applyFill="1" applyBorder="1" applyAlignment="1">
      <alignment horizontal="center" vertical="center" wrapText="1"/>
    </xf>
    <xf numFmtId="0" fontId="108" fillId="15" borderId="11" xfId="66" applyFont="1" applyFill="1" applyBorder="1" applyAlignment="1">
      <alignment horizontal="center" vertical="center" wrapText="1"/>
    </xf>
    <xf numFmtId="0" fontId="108" fillId="15" borderId="12" xfId="66" applyFont="1" applyFill="1" applyBorder="1" applyAlignment="1">
      <alignment horizontal="center" vertical="center" wrapText="1"/>
    </xf>
    <xf numFmtId="0" fontId="114" fillId="3" borderId="0" xfId="66" applyFont="1" applyFill="1" applyAlignment="1">
      <alignment horizontal="center" vertical="center" wrapText="1"/>
    </xf>
    <xf numFmtId="0" fontId="108" fillId="3" borderId="0" xfId="66" applyFont="1" applyFill="1" applyAlignment="1">
      <alignment vertical="center" wrapText="1"/>
    </xf>
    <xf numFmtId="0" fontId="115" fillId="23" borderId="57" xfId="66" applyFont="1" applyFill="1" applyBorder="1" applyAlignment="1">
      <alignment horizontal="center" vertical="center" wrapText="1"/>
    </xf>
    <xf numFmtId="0" fontId="107" fillId="23" borderId="56" xfId="66" applyFont="1" applyFill="1" applyBorder="1" applyAlignment="1">
      <alignment horizontal="center" vertical="center" wrapText="1"/>
    </xf>
    <xf numFmtId="0" fontId="107" fillId="0" borderId="79" xfId="66" applyFont="1" applyBorder="1" applyAlignment="1">
      <alignment horizontal="center" vertical="center" wrapText="1"/>
    </xf>
    <xf numFmtId="0" fontId="117" fillId="0" borderId="57" xfId="66" applyFont="1" applyBorder="1" applyAlignment="1">
      <alignment horizontal="center" vertical="center" wrapText="1"/>
    </xf>
    <xf numFmtId="0" fontId="117" fillId="0" borderId="59" xfId="66" applyFont="1" applyBorder="1" applyAlignment="1">
      <alignment horizontal="center" vertical="center" wrapText="1"/>
    </xf>
    <xf numFmtId="0" fontId="118" fillId="3" borderId="57" xfId="67" applyFont="1" applyFill="1" applyBorder="1" applyAlignment="1">
      <alignment horizontal="center" vertical="center" wrapText="1"/>
    </xf>
    <xf numFmtId="0" fontId="119" fillId="25" borderId="11" xfId="66" applyFont="1" applyFill="1" applyBorder="1" applyAlignment="1">
      <alignment horizontal="center" vertical="center" wrapText="1"/>
    </xf>
    <xf numFmtId="0" fontId="118" fillId="3" borderId="57" xfId="66" applyFont="1" applyFill="1" applyBorder="1" applyAlignment="1">
      <alignment horizontal="center" vertical="center" wrapText="1"/>
    </xf>
    <xf numFmtId="0" fontId="118" fillId="3" borderId="56" xfId="66" applyFont="1" applyFill="1" applyBorder="1" applyAlignment="1">
      <alignment horizontal="center" vertical="center" wrapText="1"/>
    </xf>
    <xf numFmtId="0" fontId="107" fillId="0" borderId="57" xfId="66" applyFont="1" applyBorder="1" applyAlignment="1">
      <alignment horizontal="left" vertical="center" wrapText="1"/>
    </xf>
    <xf numFmtId="0" fontId="108" fillId="0" borderId="57" xfId="66" applyFont="1" applyBorder="1" applyAlignment="1">
      <alignment horizontal="center" vertical="center" wrapText="1"/>
    </xf>
    <xf numFmtId="0" fontId="107" fillId="0" borderId="59" xfId="66" applyFont="1" applyBorder="1" applyAlignment="1">
      <alignment horizontal="center" vertical="center" wrapText="1"/>
    </xf>
    <xf numFmtId="0" fontId="108" fillId="3" borderId="57" xfId="67" applyFont="1" applyFill="1" applyBorder="1" applyAlignment="1">
      <alignment horizontal="center" vertical="center" wrapText="1"/>
    </xf>
    <xf numFmtId="0" fontId="116" fillId="25" borderId="11" xfId="66" applyFont="1" applyFill="1" applyBorder="1" applyAlignment="1">
      <alignment horizontal="center" vertical="center" wrapText="1"/>
    </xf>
    <xf numFmtId="0" fontId="108" fillId="3" borderId="57" xfId="66" applyFont="1" applyFill="1" applyBorder="1" applyAlignment="1">
      <alignment horizontal="center" vertical="center" wrapText="1"/>
    </xf>
    <xf numFmtId="0" fontId="108" fillId="3" borderId="56" xfId="66" applyFont="1" applyFill="1" applyBorder="1" applyAlignment="1">
      <alignment horizontal="center" vertical="center" wrapText="1"/>
    </xf>
    <xf numFmtId="0" fontId="108" fillId="0" borderId="11" xfId="66" applyFont="1" applyBorder="1" applyAlignment="1">
      <alignment horizontal="center" vertical="center" wrapText="1"/>
    </xf>
    <xf numFmtId="0" fontId="107" fillId="0" borderId="50" xfId="66" applyFont="1" applyBorder="1" applyAlignment="1">
      <alignment horizontal="center" vertical="center" wrapText="1"/>
    </xf>
    <xf numFmtId="0" fontId="107" fillId="0" borderId="57" xfId="66" applyFont="1" applyBorder="1" applyAlignment="1">
      <alignment horizontal="center" vertical="center" wrapText="1"/>
    </xf>
    <xf numFmtId="0" fontId="108" fillId="0" borderId="57" xfId="66" applyFont="1" applyBorder="1" applyAlignment="1">
      <alignment horizontal="left" vertical="center" wrapText="1"/>
    </xf>
    <xf numFmtId="0" fontId="108" fillId="0" borderId="11" xfId="66" applyFont="1" applyBorder="1" applyAlignment="1">
      <alignment horizontal="left" vertical="center" wrapText="1"/>
    </xf>
    <xf numFmtId="0" fontId="114" fillId="3" borderId="0" xfId="67" applyFont="1" applyFill="1" applyAlignment="1">
      <alignment horizontal="left" vertical="center" wrapText="1"/>
    </xf>
    <xf numFmtId="0" fontId="109" fillId="3" borderId="0" xfId="66" applyFont="1" applyFill="1" applyAlignment="1">
      <alignment horizontal="center" vertical="center" wrapText="1"/>
    </xf>
    <xf numFmtId="0" fontId="108" fillId="22" borderId="79" xfId="66" applyFont="1" applyFill="1" applyBorder="1" applyAlignment="1">
      <alignment horizontal="center" vertical="center" wrapText="1"/>
    </xf>
    <xf numFmtId="0" fontId="108" fillId="22" borderId="59" xfId="66" applyFont="1" applyFill="1" applyBorder="1" applyAlignment="1">
      <alignment horizontal="left" vertical="center" wrapText="1"/>
    </xf>
    <xf numFmtId="0" fontId="108" fillId="0" borderId="50" xfId="66" applyFont="1" applyBorder="1" applyAlignment="1">
      <alignment horizontal="left" vertical="center" wrapText="1"/>
    </xf>
    <xf numFmtId="0" fontId="118" fillId="0" borderId="0" xfId="66" applyFont="1" applyAlignment="1">
      <alignment horizontal="center" vertical="center" wrapText="1"/>
    </xf>
    <xf numFmtId="0" fontId="118" fillId="0" borderId="0" xfId="67" applyFont="1" applyAlignment="1">
      <alignment horizontal="left" vertical="center" wrapText="1"/>
    </xf>
    <xf numFmtId="0" fontId="118" fillId="0" borderId="0" xfId="67" applyFont="1" applyAlignment="1">
      <alignment horizontal="center" vertical="center" wrapText="1"/>
    </xf>
    <xf numFmtId="0" fontId="117" fillId="3" borderId="0" xfId="66" applyFont="1" applyFill="1" applyAlignment="1">
      <alignment horizontal="center" vertical="center" wrapText="1"/>
    </xf>
    <xf numFmtId="0" fontId="108" fillId="22" borderId="77" xfId="66" applyFont="1" applyFill="1" applyBorder="1" applyAlignment="1">
      <alignment horizontal="center" vertical="center" wrapText="1"/>
    </xf>
    <xf numFmtId="0" fontId="108" fillId="22" borderId="90" xfId="66" applyFont="1" applyFill="1" applyBorder="1" applyAlignment="1">
      <alignment horizontal="left" vertical="center" wrapText="1"/>
    </xf>
    <xf numFmtId="0" fontId="108" fillId="0" borderId="90" xfId="66" applyFont="1" applyBorder="1" applyAlignment="1">
      <alignment horizontal="left" vertical="center" wrapText="1"/>
    </xf>
    <xf numFmtId="0" fontId="108" fillId="0" borderId="78" xfId="66" applyFont="1" applyBorder="1" applyAlignment="1">
      <alignment horizontal="center" vertical="center" wrapText="1"/>
    </xf>
    <xf numFmtId="0" fontId="107" fillId="0" borderId="78" xfId="66" applyFont="1" applyBorder="1" applyAlignment="1">
      <alignment horizontal="center" vertical="center" wrapText="1"/>
    </xf>
    <xf numFmtId="0" fontId="108" fillId="3" borderId="78" xfId="67" applyFont="1" applyFill="1" applyBorder="1" applyAlignment="1">
      <alignment horizontal="center" vertical="center" wrapText="1"/>
    </xf>
    <xf numFmtId="0" fontId="108" fillId="3" borderId="78" xfId="66" applyFont="1" applyFill="1" applyBorder="1" applyAlignment="1">
      <alignment horizontal="center" vertical="center" wrapText="1"/>
    </xf>
    <xf numFmtId="0" fontId="108" fillId="3" borderId="84" xfId="66" applyFont="1" applyFill="1" applyBorder="1" applyAlignment="1">
      <alignment horizontal="center" vertical="center" wrapText="1"/>
    </xf>
    <xf numFmtId="0" fontId="120" fillId="3" borderId="33" xfId="66" applyFont="1" applyFill="1" applyBorder="1" applyAlignment="1">
      <alignment vertical="center"/>
    </xf>
    <xf numFmtId="0" fontId="110" fillId="3" borderId="30" xfId="66" applyFont="1" applyFill="1" applyBorder="1" applyAlignment="1">
      <alignment vertical="center" wrapText="1"/>
    </xf>
    <xf numFmtId="0" fontId="118" fillId="3" borderId="92" xfId="66" applyFont="1" applyFill="1" applyBorder="1" applyAlignment="1">
      <alignment horizontal="center" vertical="center" wrapText="1"/>
    </xf>
    <xf numFmtId="0" fontId="117" fillId="3" borderId="92" xfId="66" applyFont="1" applyFill="1" applyBorder="1" applyAlignment="1">
      <alignment horizontal="center" vertical="center" wrapText="1"/>
    </xf>
    <xf numFmtId="0" fontId="118" fillId="3" borderId="92" xfId="67" applyFont="1" applyFill="1" applyBorder="1" applyAlignment="1">
      <alignment horizontal="center" vertical="center" wrapText="1"/>
    </xf>
    <xf numFmtId="0" fontId="119" fillId="22" borderId="92" xfId="66" applyFont="1" applyFill="1" applyBorder="1" applyAlignment="1">
      <alignment horizontal="center" vertical="center" wrapText="1"/>
    </xf>
    <xf numFmtId="0" fontId="118" fillId="3" borderId="93" xfId="66" applyFont="1" applyFill="1" applyBorder="1" applyAlignment="1">
      <alignment horizontal="center" vertical="center" wrapText="1"/>
    </xf>
    <xf numFmtId="0" fontId="108" fillId="15" borderId="71" xfId="66" applyFont="1" applyFill="1" applyBorder="1" applyAlignment="1">
      <alignment horizontal="center" vertical="center" wrapText="1"/>
    </xf>
    <xf numFmtId="0" fontId="108" fillId="15" borderId="50" xfId="66" applyFont="1" applyFill="1" applyBorder="1" applyAlignment="1">
      <alignment horizontal="left" vertical="center" wrapText="1"/>
    </xf>
    <xf numFmtId="0" fontId="108" fillId="15" borderId="51" xfId="66" applyFont="1" applyFill="1" applyBorder="1" applyAlignment="1">
      <alignment horizontal="center" vertical="center" wrapText="1"/>
    </xf>
    <xf numFmtId="0" fontId="121" fillId="23" borderId="50" xfId="66" applyFont="1" applyFill="1" applyBorder="1" applyAlignment="1">
      <alignment horizontal="center" vertical="center" wrapText="1"/>
    </xf>
    <xf numFmtId="0" fontId="108" fillId="0" borderId="71" xfId="66" applyFont="1" applyBorder="1" applyAlignment="1">
      <alignment horizontal="center" vertical="center" wrapText="1"/>
    </xf>
    <xf numFmtId="0" fontId="108" fillId="0" borderId="51" xfId="66" applyFont="1" applyBorder="1" applyAlignment="1">
      <alignment horizontal="center" vertical="center" wrapText="1"/>
    </xf>
    <xf numFmtId="0" fontId="121" fillId="25" borderId="50" xfId="66" applyFont="1" applyFill="1" applyBorder="1" applyAlignment="1">
      <alignment horizontal="center" vertical="center" wrapText="1"/>
    </xf>
    <xf numFmtId="0" fontId="108" fillId="24" borderId="79" xfId="66" applyFont="1" applyFill="1" applyBorder="1" applyAlignment="1">
      <alignment horizontal="center" vertical="center" wrapText="1"/>
    </xf>
    <xf numFmtId="0" fontId="108" fillId="24" borderId="57" xfId="66" applyFont="1" applyFill="1" applyBorder="1" applyAlignment="1">
      <alignment vertical="center" wrapText="1"/>
    </xf>
    <xf numFmtId="0" fontId="108" fillId="0" borderId="57" xfId="66" applyFont="1" applyBorder="1" applyAlignment="1">
      <alignment vertical="center" wrapText="1"/>
    </xf>
    <xf numFmtId="0" fontId="108" fillId="24" borderId="11" xfId="66" applyFont="1" applyFill="1" applyBorder="1" applyAlignment="1">
      <alignment horizontal="center" vertical="center" wrapText="1"/>
    </xf>
    <xf numFmtId="0" fontId="108" fillId="24" borderId="51" xfId="66" applyFont="1" applyFill="1" applyBorder="1" applyAlignment="1">
      <alignment horizontal="center" vertical="center" wrapText="1"/>
    </xf>
    <xf numFmtId="0" fontId="108" fillId="24" borderId="57" xfId="67" applyFont="1" applyFill="1" applyBorder="1" applyAlignment="1">
      <alignment horizontal="center" vertical="center" wrapText="1"/>
    </xf>
    <xf numFmtId="0" fontId="121" fillId="25" borderId="57" xfId="66" applyFont="1" applyFill="1" applyBorder="1" applyAlignment="1">
      <alignment horizontal="center" vertical="center" wrapText="1"/>
    </xf>
    <xf numFmtId="0" fontId="108" fillId="24" borderId="57" xfId="66" applyFont="1" applyFill="1" applyBorder="1" applyAlignment="1">
      <alignment horizontal="center" vertical="center" wrapText="1"/>
    </xf>
    <xf numFmtId="0" fontId="108" fillId="24" borderId="56" xfId="66" applyFont="1" applyFill="1" applyBorder="1" applyAlignment="1">
      <alignment horizontal="center" vertical="center" wrapText="1"/>
    </xf>
    <xf numFmtId="0" fontId="108" fillId="15" borderId="79" xfId="66" applyFont="1" applyFill="1" applyBorder="1" applyAlignment="1">
      <alignment horizontal="center" vertical="center" wrapText="1"/>
    </xf>
    <xf numFmtId="0" fontId="108" fillId="15" borderId="57" xfId="66" applyFont="1" applyFill="1" applyBorder="1" applyAlignment="1">
      <alignment vertical="center" wrapText="1"/>
    </xf>
    <xf numFmtId="0" fontId="121" fillId="23" borderId="57" xfId="66" applyFont="1" applyFill="1" applyBorder="1" applyAlignment="1">
      <alignment horizontal="center" vertical="center" wrapText="1"/>
    </xf>
    <xf numFmtId="0" fontId="108" fillId="0" borderId="73" xfId="66" applyFont="1" applyBorder="1" applyAlignment="1">
      <alignment horizontal="center" vertical="center" wrapText="1"/>
    </xf>
    <xf numFmtId="0" fontId="108" fillId="0" borderId="65" xfId="66" applyFont="1" applyBorder="1" applyAlignment="1">
      <alignment vertical="center" wrapText="1"/>
    </xf>
    <xf numFmtId="0" fontId="108" fillId="0" borderId="68" xfId="66" applyFont="1" applyBorder="1" applyAlignment="1">
      <alignment horizontal="center" vertical="center" wrapText="1"/>
    </xf>
    <xf numFmtId="0" fontId="108" fillId="0" borderId="0" xfId="66" applyFont="1" applyAlignment="1">
      <alignment horizontal="center" vertical="center" wrapText="1"/>
    </xf>
    <xf numFmtId="0" fontId="121" fillId="25" borderId="65" xfId="66" applyFont="1" applyFill="1" applyBorder="1" applyAlignment="1">
      <alignment horizontal="center" vertical="center" wrapText="1"/>
    </xf>
    <xf numFmtId="0" fontId="108" fillId="0" borderId="79" xfId="66" applyFont="1" applyBorder="1" applyAlignment="1">
      <alignment horizontal="center" vertical="center" wrapText="1"/>
    </xf>
    <xf numFmtId="0" fontId="108" fillId="0" borderId="59" xfId="66" applyFont="1" applyBorder="1" applyAlignment="1">
      <alignment horizontal="left" vertical="center" wrapText="1"/>
    </xf>
    <xf numFmtId="0" fontId="107" fillId="0" borderId="56" xfId="66" applyFont="1" applyBorder="1" applyAlignment="1">
      <alignment horizontal="center" vertical="center" wrapText="1"/>
    </xf>
    <xf numFmtId="0" fontId="116" fillId="20" borderId="57" xfId="66" applyFont="1" applyFill="1" applyBorder="1" applyAlignment="1">
      <alignment horizontal="center" vertical="center" wrapText="1"/>
    </xf>
    <xf numFmtId="0" fontId="108" fillId="0" borderId="77" xfId="66" applyFont="1" applyBorder="1" applyAlignment="1">
      <alignment horizontal="center" vertical="center" wrapText="1"/>
    </xf>
    <xf numFmtId="0" fontId="107" fillId="0" borderId="86" xfId="66" applyFont="1" applyBorder="1" applyAlignment="1">
      <alignment horizontal="center" vertical="center" wrapText="1"/>
    </xf>
    <xf numFmtId="0" fontId="116" fillId="20" borderId="78" xfId="66" applyFont="1" applyFill="1" applyBorder="1" applyAlignment="1">
      <alignment horizontal="center" vertical="center" wrapText="1"/>
    </xf>
    <xf numFmtId="0" fontId="107" fillId="3" borderId="33" xfId="66" applyFont="1" applyFill="1" applyBorder="1" applyAlignment="1">
      <alignment vertical="center"/>
    </xf>
    <xf numFmtId="0" fontId="111" fillId="3" borderId="30" xfId="66" applyFont="1" applyFill="1" applyBorder="1" applyAlignment="1">
      <alignment vertical="center" wrapText="1"/>
    </xf>
    <xf numFmtId="0" fontId="108" fillId="15" borderId="11" xfId="66" applyFont="1" applyFill="1" applyBorder="1" applyAlignment="1">
      <alignment vertical="center" wrapText="1"/>
    </xf>
    <xf numFmtId="0" fontId="108" fillId="0" borderId="11" xfId="66" applyFont="1" applyBorder="1" applyAlignment="1">
      <alignment vertical="center" wrapText="1"/>
    </xf>
    <xf numFmtId="0" fontId="122" fillId="26" borderId="11" xfId="66" applyFont="1" applyFill="1" applyBorder="1" applyAlignment="1">
      <alignment horizontal="center" vertical="center" wrapText="1"/>
    </xf>
    <xf numFmtId="0" fontId="108" fillId="15" borderId="73" xfId="66" applyFont="1" applyFill="1" applyBorder="1" applyAlignment="1">
      <alignment horizontal="center" vertical="center" wrapText="1"/>
    </xf>
    <xf numFmtId="0" fontId="108" fillId="15" borderId="65" xfId="66" applyFont="1" applyFill="1" applyBorder="1" applyAlignment="1">
      <alignment vertical="center" wrapText="1"/>
    </xf>
    <xf numFmtId="0" fontId="108" fillId="15" borderId="68" xfId="66" applyFont="1" applyFill="1" applyBorder="1" applyAlignment="1">
      <alignment horizontal="center" vertical="center" wrapText="1"/>
    </xf>
    <xf numFmtId="0" fontId="108" fillId="15" borderId="0" xfId="66" applyFont="1" applyFill="1" applyAlignment="1">
      <alignment horizontal="center" vertical="center" wrapText="1"/>
    </xf>
    <xf numFmtId="0" fontId="122" fillId="26" borderId="57" xfId="66" applyFont="1" applyFill="1" applyBorder="1" applyAlignment="1">
      <alignment horizontal="center" vertical="center" wrapText="1"/>
    </xf>
    <xf numFmtId="0" fontId="85" fillId="3" borderId="73" xfId="66" applyFont="1" applyFill="1" applyBorder="1" applyAlignment="1">
      <alignment horizontal="center" vertical="center"/>
    </xf>
    <xf numFmtId="0" fontId="85" fillId="3" borderId="65" xfId="66" applyFont="1" applyFill="1" applyBorder="1" applyAlignment="1">
      <alignment vertical="center"/>
    </xf>
    <xf numFmtId="0" fontId="108" fillId="3" borderId="57" xfId="66" applyFont="1" applyFill="1" applyBorder="1" applyAlignment="1">
      <alignment horizontal="left" vertical="center" wrapText="1"/>
    </xf>
    <xf numFmtId="0" fontId="85" fillId="3" borderId="57" xfId="66" applyFont="1" applyFill="1" applyBorder="1" applyAlignment="1">
      <alignment horizontal="center" vertical="center"/>
    </xf>
    <xf numFmtId="0" fontId="9" fillId="3" borderId="57" xfId="66" applyFont="1" applyFill="1" applyBorder="1" applyAlignment="1">
      <alignment horizontal="center" vertical="center"/>
    </xf>
    <xf numFmtId="0" fontId="80" fillId="3" borderId="57" xfId="67" applyFont="1" applyFill="1" applyBorder="1" applyAlignment="1">
      <alignment horizontal="center" vertical="center"/>
    </xf>
    <xf numFmtId="0" fontId="86" fillId="22" borderId="57" xfId="66" applyFont="1" applyFill="1" applyBorder="1" applyAlignment="1">
      <alignment horizontal="center" vertical="center"/>
    </xf>
    <xf numFmtId="0" fontId="80" fillId="3" borderId="57" xfId="66" applyFont="1" applyFill="1" applyBorder="1" applyAlignment="1">
      <alignment horizontal="center" vertical="center"/>
    </xf>
    <xf numFmtId="0" fontId="80" fillId="3" borderId="56" xfId="66" applyFont="1" applyFill="1" applyBorder="1" applyAlignment="1">
      <alignment horizontal="center" vertical="center"/>
    </xf>
    <xf numFmtId="0" fontId="80" fillId="3" borderId="29" xfId="66" applyFont="1" applyFill="1" applyBorder="1" applyAlignment="1">
      <alignment horizontal="center" vertical="center"/>
    </xf>
    <xf numFmtId="0" fontId="103" fillId="0" borderId="0" xfId="66" applyFont="1" applyAlignment="1">
      <alignment horizontal="center"/>
    </xf>
    <xf numFmtId="0" fontId="103" fillId="0" borderId="0" xfId="67" applyFont="1" applyAlignment="1">
      <alignment horizontal="left" vertical="center" indent="1"/>
    </xf>
    <xf numFmtId="0" fontId="103" fillId="0" borderId="0" xfId="66" applyFont="1" applyAlignment="1">
      <alignment horizontal="center" vertical="center"/>
    </xf>
    <xf numFmtId="0" fontId="103" fillId="0" borderId="0" xfId="67" applyFont="1" applyAlignment="1">
      <alignment horizontal="center" vertical="center"/>
    </xf>
    <xf numFmtId="0" fontId="104" fillId="3" borderId="0" xfId="66" applyFont="1" applyFill="1" applyAlignment="1">
      <alignment horizontal="center" vertical="center"/>
    </xf>
    <xf numFmtId="0" fontId="103" fillId="3" borderId="73" xfId="66" applyFont="1" applyFill="1" applyBorder="1" applyAlignment="1">
      <alignment horizontal="center"/>
    </xf>
    <xf numFmtId="0" fontId="103" fillId="3" borderId="65" xfId="67" applyFont="1" applyFill="1" applyBorder="1" applyAlignment="1">
      <alignment horizontal="left" vertical="center" indent="1"/>
    </xf>
    <xf numFmtId="0" fontId="103" fillId="3" borderId="77" xfId="66" applyFont="1" applyFill="1" applyBorder="1" applyAlignment="1">
      <alignment horizontal="center"/>
    </xf>
    <xf numFmtId="0" fontId="103" fillId="3" borderId="78" xfId="67" applyFont="1" applyFill="1" applyBorder="1" applyAlignment="1">
      <alignment horizontal="left" vertical="center" indent="1"/>
    </xf>
    <xf numFmtId="0" fontId="86" fillId="22" borderId="11" xfId="66" applyFont="1" applyFill="1" applyBorder="1" applyAlignment="1">
      <alignment horizontal="center" vertical="center"/>
    </xf>
    <xf numFmtId="0" fontId="80" fillId="3" borderId="34" xfId="66" applyFont="1" applyFill="1" applyBorder="1" applyAlignment="1">
      <alignment horizontal="center" vertical="center"/>
    </xf>
    <xf numFmtId="0" fontId="80" fillId="3" borderId="5" xfId="66" applyFont="1" applyFill="1" applyBorder="1" applyAlignment="1">
      <alignment horizontal="left" vertical="center" indent="1"/>
    </xf>
    <xf numFmtId="0" fontId="105" fillId="3" borderId="6" xfId="66" applyFont="1" applyFill="1" applyBorder="1" applyAlignment="1">
      <alignment vertical="center"/>
    </xf>
    <xf numFmtId="0" fontId="105" fillId="3" borderId="26" xfId="66" applyFont="1" applyFill="1" applyBorder="1" applyAlignment="1">
      <alignment vertical="center"/>
    </xf>
    <xf numFmtId="0" fontId="80" fillId="3" borderId="6" xfId="66" applyFont="1" applyFill="1" applyBorder="1" applyAlignment="1">
      <alignment horizontal="left" vertical="center" indent="1"/>
    </xf>
    <xf numFmtId="0" fontId="80" fillId="3" borderId="6" xfId="66" applyFont="1" applyFill="1" applyBorder="1" applyAlignment="1">
      <alignment vertical="center"/>
    </xf>
    <xf numFmtId="0" fontId="106" fillId="0" borderId="6" xfId="66" applyFont="1" applyBorder="1" applyAlignment="1">
      <alignment horizontal="center" vertical="center"/>
    </xf>
    <xf numFmtId="0" fontId="77" fillId="3" borderId="6" xfId="66" applyFill="1" applyBorder="1"/>
    <xf numFmtId="0" fontId="77" fillId="3" borderId="7" xfId="66" applyFill="1" applyBorder="1"/>
    <xf numFmtId="0" fontId="80" fillId="3" borderId="75" xfId="66" applyFont="1" applyFill="1" applyBorder="1" applyAlignment="1">
      <alignment horizontal="left" vertical="center" indent="1"/>
    </xf>
    <xf numFmtId="0" fontId="105" fillId="3" borderId="0" xfId="66" applyFont="1" applyFill="1" applyAlignment="1">
      <alignment vertical="center"/>
    </xf>
    <xf numFmtId="0" fontId="80" fillId="3" borderId="0" xfId="66" applyFont="1" applyFill="1" applyAlignment="1">
      <alignment horizontal="left" vertical="center" indent="1"/>
    </xf>
    <xf numFmtId="0" fontId="80" fillId="3" borderId="0" xfId="66" applyFont="1" applyFill="1" applyAlignment="1">
      <alignment vertical="center"/>
    </xf>
    <xf numFmtId="0" fontId="106" fillId="0" borderId="0" xfId="66" applyFont="1" applyAlignment="1">
      <alignment horizontal="center" vertical="center"/>
    </xf>
    <xf numFmtId="0" fontId="102" fillId="3" borderId="0" xfId="66" applyFont="1" applyFill="1" applyAlignment="1">
      <alignment vertical="center"/>
    </xf>
    <xf numFmtId="0" fontId="80" fillId="3" borderId="76" xfId="66" applyFont="1" applyFill="1" applyBorder="1" applyAlignment="1">
      <alignment horizontal="left" vertical="center" indent="1"/>
    </xf>
    <xf numFmtId="0" fontId="80" fillId="3" borderId="30" xfId="66" applyFont="1" applyFill="1" applyBorder="1" applyAlignment="1">
      <alignment horizontal="left" vertical="center" indent="1"/>
    </xf>
    <xf numFmtId="0" fontId="80" fillId="3" borderId="30" xfId="66" applyFont="1" applyFill="1" applyBorder="1" applyAlignment="1">
      <alignment vertical="center"/>
    </xf>
    <xf numFmtId="0" fontId="9" fillId="3" borderId="5" xfId="66" applyFont="1" applyFill="1" applyBorder="1" applyAlignment="1">
      <alignment horizontal="center" vertical="center"/>
    </xf>
    <xf numFmtId="0" fontId="9" fillId="3" borderId="6" xfId="66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</cellXfs>
  <cellStyles count="68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 4" xfId="66" xr:uid="{82C5CACF-3540-4DFB-A221-1B808FA2444F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0" xr:uid="{00000000-0005-0000-0000-000026000000}"/>
    <cellStyle name="Normal 8" xfId="61" xr:uid="{00000000-0005-0000-0000-000027000000}"/>
    <cellStyle name="Normal 9" xfId="62" xr:uid="{F6191475-25D9-42FE-96AC-85157D9F241E}"/>
    <cellStyle name="Percent [2]" xfId="37" xr:uid="{00000000-0005-0000-0000-000028000000}"/>
    <cellStyle name="Percent 2" xfId="38" xr:uid="{00000000-0005-0000-0000-000029000000}"/>
    <cellStyle name="Percent 2 2" xfId="39" xr:uid="{00000000-0005-0000-0000-00002A000000}"/>
    <cellStyle name="Percent 2 3" xfId="40" xr:uid="{00000000-0005-0000-0000-00002B000000}"/>
    <cellStyle name="Percent 3" xfId="41" xr:uid="{00000000-0005-0000-0000-00002C000000}"/>
    <cellStyle name="SAPBEXstdData" xfId="42" xr:uid="{00000000-0005-0000-0000-00002D000000}"/>
    <cellStyle name="SAPBEXstdItem" xfId="43" xr:uid="{00000000-0005-0000-0000-00002E000000}"/>
    <cellStyle name="Style 1" xfId="44" xr:uid="{00000000-0005-0000-0000-00002F000000}"/>
    <cellStyle name="Times New Roman" xfId="45" xr:uid="{00000000-0005-0000-0000-000030000000}"/>
    <cellStyle name="Total 2" xfId="46" xr:uid="{00000000-0005-0000-0000-000031000000}"/>
    <cellStyle name="Обычный_Лист1" xfId="47" xr:uid="{00000000-0005-0000-0000-000032000000}"/>
    <cellStyle name="똿뗦먛귟 [0.00]_PRODUCT DETAIL Q1" xfId="48" xr:uid="{00000000-0005-0000-0000-000033000000}"/>
    <cellStyle name="똿뗦먛귟_PRODUCT DETAIL Q1" xfId="49" xr:uid="{00000000-0005-0000-0000-000034000000}"/>
    <cellStyle name="믅됞 [0.00]_PRODUCT DETAIL Q1" xfId="50" xr:uid="{00000000-0005-0000-0000-000035000000}"/>
    <cellStyle name="믅됞_PRODUCT DETAIL Q1" xfId="51" xr:uid="{00000000-0005-0000-0000-000036000000}"/>
    <cellStyle name="백분율_HOBONG" xfId="52" xr:uid="{00000000-0005-0000-0000-000037000000}"/>
    <cellStyle name="뷭?_BOOKSHIP" xfId="53" xr:uid="{00000000-0005-0000-0000-000038000000}"/>
    <cellStyle name="콤마 [0]_1202" xfId="54" xr:uid="{00000000-0005-0000-0000-000039000000}"/>
    <cellStyle name="콤마_1202" xfId="55" xr:uid="{00000000-0005-0000-0000-00003A000000}"/>
    <cellStyle name="통화 [0]_1202" xfId="56" xr:uid="{00000000-0005-0000-0000-00003B000000}"/>
    <cellStyle name="통화_1202" xfId="57" xr:uid="{00000000-0005-0000-0000-00003C000000}"/>
    <cellStyle name="표준_(정보부문)월별인원계획" xfId="58" xr:uid="{00000000-0005-0000-0000-00003D000000}"/>
    <cellStyle name="一般 2 2" xfId="64" xr:uid="{48614739-6BE6-4975-9CE7-904C40920046}"/>
    <cellStyle name="一般 2 3" xfId="63" xr:uid="{348DA75F-1782-416E-ADA8-247581198D19}"/>
    <cellStyle name="一般 2 3 2" xfId="67" xr:uid="{071DBFB4-6EF1-4F9D-BA72-1B6753959C8C}"/>
    <cellStyle name="一般 4" xfId="65" xr:uid="{45A67F4D-793C-4621-B6FB-E240967DD6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692727</xdr:colOff>
      <xdr:row>71</xdr:row>
      <xdr:rowOff>432953</xdr:rowOff>
    </xdr:from>
    <xdr:to>
      <xdr:col>14</xdr:col>
      <xdr:colOff>883227</xdr:colOff>
      <xdr:row>79</xdr:row>
      <xdr:rowOff>777050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27A3F3-D9A5-DD60-3148-CEBE7A00F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65727" y="25145998"/>
          <a:ext cx="4572000" cy="4742915"/>
        </a:xfrm>
        <a:prstGeom prst="rect">
          <a:avLst/>
        </a:prstGeom>
      </xdr:spPr>
    </xdr:pic>
    <xdr:clientData/>
  </xdr:twoCellAnchor>
  <xdr:twoCellAnchor editAs="oneCell">
    <xdr:from>
      <xdr:col>11</xdr:col>
      <xdr:colOff>536865</xdr:colOff>
      <xdr:row>86</xdr:row>
      <xdr:rowOff>294407</xdr:rowOff>
    </xdr:from>
    <xdr:to>
      <xdr:col>15</xdr:col>
      <xdr:colOff>596316</xdr:colOff>
      <xdr:row>89</xdr:row>
      <xdr:rowOff>565092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B82C9C-6B92-C49C-CBBA-59DA9803D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74092" y="36974316"/>
          <a:ext cx="4077269" cy="3734321"/>
        </a:xfrm>
        <a:prstGeom prst="rect">
          <a:avLst/>
        </a:prstGeom>
      </xdr:spPr>
    </xdr:pic>
    <xdr:clientData/>
  </xdr:twoCellAnchor>
  <xdr:twoCellAnchor editAs="oneCell">
    <xdr:from>
      <xdr:col>10</xdr:col>
      <xdr:colOff>571499</xdr:colOff>
      <xdr:row>79</xdr:row>
      <xdr:rowOff>1420091</xdr:rowOff>
    </xdr:from>
    <xdr:to>
      <xdr:col>15</xdr:col>
      <xdr:colOff>100250</xdr:colOff>
      <xdr:row>85</xdr:row>
      <xdr:rowOff>496755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BEE645B-FAFA-9FFD-BBDD-64AB1C2E6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499" y="33181636"/>
          <a:ext cx="4810796" cy="4220164"/>
        </a:xfrm>
        <a:prstGeom prst="rect">
          <a:avLst/>
        </a:prstGeom>
      </xdr:spPr>
    </xdr:pic>
    <xdr:clientData/>
  </xdr:twoCellAnchor>
  <xdr:twoCellAnchor editAs="oneCell">
    <xdr:from>
      <xdr:col>10</xdr:col>
      <xdr:colOff>1264226</xdr:colOff>
      <xdr:row>94</xdr:row>
      <xdr:rowOff>398318</xdr:rowOff>
    </xdr:from>
    <xdr:to>
      <xdr:col>15</xdr:col>
      <xdr:colOff>726293</xdr:colOff>
      <xdr:row>101</xdr:row>
      <xdr:rowOff>43813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6C676D-6D82-3088-DCBA-403B43F7E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837226" y="41148000"/>
          <a:ext cx="4744112" cy="3715268"/>
        </a:xfrm>
        <a:prstGeom prst="rect">
          <a:avLst/>
        </a:prstGeom>
      </xdr:spPr>
    </xdr:pic>
    <xdr:clientData/>
  </xdr:twoCellAnchor>
  <xdr:twoCellAnchor>
    <xdr:from>
      <xdr:col>12</xdr:col>
      <xdr:colOff>225135</xdr:colOff>
      <xdr:row>4</xdr:row>
      <xdr:rowOff>294409</xdr:rowOff>
    </xdr:from>
    <xdr:to>
      <xdr:col>15</xdr:col>
      <xdr:colOff>1104165</xdr:colOff>
      <xdr:row>7</xdr:row>
      <xdr:rowOff>329046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7739373-4065-4191-9744-F3142313D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309271" y="1627909"/>
          <a:ext cx="3649939" cy="1853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1722121</xdr:colOff>
      <xdr:row>15</xdr:row>
      <xdr:rowOff>21674</xdr:rowOff>
    </xdr:from>
    <xdr:to>
      <xdr:col>1</xdr:col>
      <xdr:colOff>12504421</xdr:colOff>
      <xdr:row>15</xdr:row>
      <xdr:rowOff>4015740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27D1C4-8C15-1364-1AC2-D134B465C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09961" y="23978954"/>
          <a:ext cx="10782300" cy="3994066"/>
        </a:xfrm>
        <a:prstGeom prst="rect">
          <a:avLst/>
        </a:prstGeom>
      </xdr:spPr>
    </xdr:pic>
    <xdr:clientData/>
  </xdr:twoCellAnchor>
  <xdr:twoCellAnchor editAs="oneCell">
    <xdr:from>
      <xdr:col>1</xdr:col>
      <xdr:colOff>3779520</xdr:colOff>
      <xdr:row>21</xdr:row>
      <xdr:rowOff>243840</xdr:rowOff>
    </xdr:from>
    <xdr:to>
      <xdr:col>1</xdr:col>
      <xdr:colOff>9906000</xdr:colOff>
      <xdr:row>21</xdr:row>
      <xdr:rowOff>3748394</xdr:rowOff>
    </xdr:to>
    <xdr:pic>
      <xdr:nvPicPr>
        <xdr:cNvPr id="4" name="Picture 3" descr="A white sign with black text&#10;&#10;Description automatically generated">
          <a:extLst>
            <a:ext uri="{FF2B5EF4-FFF2-40B4-BE49-F238E27FC236}">
              <a16:creationId xmlns:a16="http://schemas.microsoft.com/office/drawing/2014/main" id="{4F6A519E-383F-4350-9C77-267362C1A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14478323" y="31576957"/>
          <a:ext cx="3504554" cy="6126480"/>
        </a:xfrm>
        <a:prstGeom prst="rect">
          <a:avLst/>
        </a:prstGeom>
      </xdr:spPr>
    </xdr:pic>
    <xdr:clientData/>
  </xdr:twoCellAnchor>
  <xdr:twoCellAnchor>
    <xdr:from>
      <xdr:col>1</xdr:col>
      <xdr:colOff>12077700</xdr:colOff>
      <xdr:row>0</xdr:row>
      <xdr:rowOff>1257300</xdr:rowOff>
    </xdr:from>
    <xdr:to>
      <xdr:col>1</xdr:col>
      <xdr:colOff>15727639</xdr:colOff>
      <xdr:row>3</xdr:row>
      <xdr:rowOff>329046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993659-3A89-4B9C-A18B-20CCBFFAF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221700" y="1257300"/>
          <a:ext cx="3649939" cy="1853046"/>
        </a:xfrm>
        <a:prstGeom prst="rect">
          <a:avLst/>
        </a:prstGeom>
      </xdr:spPr>
    </xdr:pic>
    <xdr:clientData/>
  </xdr:twoCellAnchor>
  <xdr:twoCellAnchor editAs="oneCell">
    <xdr:from>
      <xdr:col>1</xdr:col>
      <xdr:colOff>3352800</xdr:colOff>
      <xdr:row>23</xdr:row>
      <xdr:rowOff>762000</xdr:rowOff>
    </xdr:from>
    <xdr:to>
      <xdr:col>1</xdr:col>
      <xdr:colOff>12123420</xdr:colOff>
      <xdr:row>23</xdr:row>
      <xdr:rowOff>4000500</xdr:rowOff>
    </xdr:to>
    <xdr:pic>
      <xdr:nvPicPr>
        <xdr:cNvPr id="6" name="Picture 5" descr="A white rectangular sign with black text&#10;&#10;Description automatically generated">
          <a:extLst>
            <a:ext uri="{FF2B5EF4-FFF2-40B4-BE49-F238E27FC236}">
              <a16:creationId xmlns:a16="http://schemas.microsoft.com/office/drawing/2014/main" id="{B292E66B-76A7-4E7C-B619-6ABC3BB3C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496800" y="37566600"/>
          <a:ext cx="8770620" cy="3238500"/>
        </a:xfrm>
        <a:prstGeom prst="rect">
          <a:avLst/>
        </a:prstGeom>
      </xdr:spPr>
    </xdr:pic>
    <xdr:clientData/>
  </xdr:twoCellAnchor>
  <xdr:twoCellAnchor editAs="oneCell">
    <xdr:from>
      <xdr:col>1</xdr:col>
      <xdr:colOff>5067301</xdr:colOff>
      <xdr:row>25</xdr:row>
      <xdr:rowOff>762001</xdr:rowOff>
    </xdr:from>
    <xdr:to>
      <xdr:col>1</xdr:col>
      <xdr:colOff>10020301</xdr:colOff>
      <xdr:row>25</xdr:row>
      <xdr:rowOff>4022203</xdr:rowOff>
    </xdr:to>
    <xdr:pic>
      <xdr:nvPicPr>
        <xdr:cNvPr id="7" name="Picture 6" descr="A black line with black text&#10;&#10;Description automatically generated with medium confidence">
          <a:extLst>
            <a:ext uri="{FF2B5EF4-FFF2-40B4-BE49-F238E27FC236}">
              <a16:creationId xmlns:a16="http://schemas.microsoft.com/office/drawing/2014/main" id="{088E50FC-DF21-43EA-A5B7-B92B3E036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211301" y="44081701"/>
          <a:ext cx="4953000" cy="32602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357574</xdr:colOff>
      <xdr:row>1</xdr:row>
      <xdr:rowOff>108713</xdr:rowOff>
    </xdr:from>
    <xdr:to>
      <xdr:col>14</xdr:col>
      <xdr:colOff>602930</xdr:colOff>
      <xdr:row>3</xdr:row>
      <xdr:rowOff>136480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FEAC65-2E4B-4FB5-B671-69ECA4FA5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87974" y="308738"/>
          <a:ext cx="2055106" cy="427817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36CDC8-896D-4D3B-B8D5-1E1DF6BB85DA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7E878A-CADE-4E87-BD68-23B6F887A151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6B6983-5FF9-46EC-B3B9-4FC3848F0BDB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482081-F3E5-43A1-9859-F04B78550141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D72F37-BA35-40F5-BF34-9CE54A2F3D5D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134E73-7EBC-4345-A905-751748A7C422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AE0162-4D8B-4FF5-9071-9E7567E2260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6657DE-DB21-4A56-BA38-AE63E76B6F4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790EF2-40CA-4AFB-B815-8FD9E9EF5D1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602A27-B5D2-4837-BB4C-BED6B4D460A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69DE5E-9835-4933-9061-41AFAD0795B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0CFB7D-64D6-4022-9CD4-CB291ED71D4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C19F44-EAC4-4588-8E3E-FAD525F9963F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7A9C65-81DA-4979-AAA0-496CE7281B68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CEFC01-1917-4645-A5BA-7704665D654D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77DB31-B870-410C-B0E2-FFF09C4D996C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408003-87B8-4E30-90BD-6CD84FE0BFF5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D8BAE0-2915-42C4-8E00-C49C1CBE9C5B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E7D89F-C4C5-442C-B480-F732F747449D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DE4434-EFB3-4443-87F0-3AD6715A0703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BE6AE3-0B2F-478F-BB35-282CDD24E38B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E057DB-1415-42CF-9CEA-F46DE6E4395D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D2E03C-7003-4700-AB7E-C4D5A494A82A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793F1F-D61A-4F84-A4B6-20662980433F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51BA7E-969C-45DE-80E7-54F2B2FCB55F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10E42D-F371-4ADA-9996-981553B4816B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0D330D-115E-468A-AE3B-881CB44CCF0E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CB0DC8-6201-40A8-8224-1EBEF9B5B746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A1D7EF-24B8-4A25-8BE6-A63694503AE6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7ED702-D4D8-4D78-A78B-BA1330DEB2D5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0E009F-9F15-4603-A857-B030AB3F35A1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733D1A-018C-4FEC-9C81-47CC412C119B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A13712-F2E2-42C2-B254-A4C0B4551D0D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1F570B-97AD-4613-B054-D16AEEEDB954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982120-59A1-4AF3-A9A3-A0DFAB8ACBB9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130B09-76F1-4F12-ADD4-53A6428F9EC6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5AA8BB-4006-4E77-8CF3-EFDEE2DE9A36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83EC78-C0EA-4D24-9CC2-5F67444C75F5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AB04D1-AA0A-4B25-8213-67F6507737DF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48963D-7605-462E-8A63-AB1B04C40B10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C826BC-3AC2-4BE8-BC8C-00129F36640F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19ED5E-D36A-4521-A24E-E3BA28FA855D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EBAFC9-9937-4EB8-851C-42BFA4F33B3F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BE0522-F1A3-4CAE-A91A-D903139166C8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F0F84F-36A3-407E-B769-0E3E7DC870C1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CF62BC-A295-4C27-A7F2-F8662C9E1CD9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25D36D-3A7D-422B-BC2A-4A3BF588FA3D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6F92CE-1445-4517-B3E8-BE57834ABCA0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B8BE1F-77EC-4B51-8D92-FA07DC6E2AEF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942B26-22A2-409A-A313-7E4B9FF2F653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1A6EF3-CA9D-4E61-AA38-D1D889D26F53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7E2B09-D074-4F44-B328-BE1CAC4895A5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2E7D35-F3BA-41C3-ADB9-592606A0EB38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61A27F-7B99-4E0F-BF94-523D0029E7BE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4EE009-F3F3-4549-A3E2-24539A56A57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8C5D62-D393-4042-8816-2CBDCF1AC32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0A48A0-30E0-4BAE-B81C-1CF64306895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4478B8-FA6C-46F1-AAFB-3DD74C2241D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7A421D-7112-4330-9917-486EBC0819C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3517D0-1213-4272-9C57-20D43FE2B0D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2AF379-1308-480E-8589-5F44FFDC1102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4B70FB-7090-419F-95A9-23772BC2D4A7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9DE6F4-5EBE-4001-A52D-D8CD36737553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D64D93-9FB0-4C36-86D6-012F0EE489EA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E4B3CA-5611-4F53-B082-27074FC4FFED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19088A-A6D4-4150-A88E-486D45CC38AC}"/>
            </a:ext>
          </a:extLst>
        </xdr:cNvPr>
        <xdr:cNvSpPr>
          <a:spLocks noChangeAspect="1" noChangeArrowheads="1"/>
        </xdr:cNvSpPr>
      </xdr:nvSpPr>
      <xdr:spPr bwMode="auto">
        <a:xfrm>
          <a:off x="1025842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5EFBE8-820B-4CF4-8A53-D814364D0129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A518C5-3575-418A-8614-C3612061E26F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D12D6B-0CE7-4B30-8672-58AB731D4A2C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255D51-ABA1-4540-91AF-40AB47E240CB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31E9F9-E397-4A76-A6BA-360A5BB71C94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A3A770-8077-4613-BAEE-7A8DC7D15C4A}"/>
            </a:ext>
          </a:extLst>
        </xdr:cNvPr>
        <xdr:cNvSpPr>
          <a:spLocks noChangeAspect="1" noChangeArrowheads="1"/>
        </xdr:cNvSpPr>
      </xdr:nvSpPr>
      <xdr:spPr bwMode="auto">
        <a:xfrm>
          <a:off x="110299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FAB585-EE09-430E-95FB-00CA5387E84D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B0F4D7-6F9F-4212-B696-54141D59EAB2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D4E6AD-5228-459D-8575-E6AB3828859D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230AC1-BB4A-444F-BD47-571D622AA069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84C129-833C-402C-B8FF-A3D71160F991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9F50A8-E4B5-4BC9-B0D6-97AF89ECB3E4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249833-D190-4E80-BD58-454BBCCF378B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D79960-2C74-487D-B919-5925353511DD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6D6F9B-111A-4023-9FE9-481D9989EB09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F1F987-FABC-40D3-88D2-9DFF92EA9AD6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2480B1-9AD3-4A43-B750-1E0C1684D150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C8CCB7-C39E-46AB-894C-0D9A27A3C147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1B6F8A-BBCF-48A7-9DDC-B57AA5352578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1C4673-EDE1-4498-A6FA-BC5D8C11DA8B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2DC775-6FC5-46CB-A94E-13AC7BCE2BAD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DB431A-2682-4140-8B32-A6FA1C5D3EA2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FB87A3-F8C7-42A6-9BEF-FCDA40668F00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8CFEEC-98C1-4059-ADEB-9F3E16FBDD0C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3E55F0-9AF9-4073-9F4C-470D2B6ECA83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5E581B-D22A-49DB-8E10-FBA8956FF27B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1B6F8C-90D2-4920-A759-4CBCDB30E944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71C4CB-B59D-4543-88FF-8D55B5E9162E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9A76D9-B7EC-4642-A798-1B52D7B42F59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F9A770-82E6-41B0-AEDB-7E71CCEE0B62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824906-08C1-4199-9F75-5A1B81975E6C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A55531-2C22-48F2-8045-DA6C8F5FD9CA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1A75CE-3F69-4EC4-B395-D3CE26B7C0E0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C4C06C-B776-4B89-BE41-C16257791C37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873C81-412B-487C-B650-7983C5DD64A8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D136A0-2813-4334-B9DB-F27F4B87674B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513CB3-4311-4431-BE27-45B67BBBEA65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000336-B0F5-4900-AA95-7D50FB0F4BE7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266EBC-BBB9-438B-9537-08A7AD3A55FC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63F4F7-4B6E-440E-BED1-6BD310164ABB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CC9BF9-70E2-490E-AAE8-C5534C15E0C1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FD5025-6D91-405A-8517-62816215E25A}"/>
            </a:ext>
          </a:extLst>
        </xdr:cNvPr>
        <xdr:cNvSpPr>
          <a:spLocks noChangeAspect="1" noChangeArrowheads="1"/>
        </xdr:cNvSpPr>
      </xdr:nvSpPr>
      <xdr:spPr bwMode="auto">
        <a:xfrm>
          <a:off x="221265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5BEDE4-FB5F-4FDE-A785-0D711CAC7FAF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DE5FA5-C466-4835-81F2-9790133A2961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4AA24E-1028-43B0-8BDD-F899F9EA476F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B7779E-5C84-4D03-A603-6E8CB0C4C9B0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5D22C9-9FC9-4A78-8340-C77A869038A4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4BF1FE-58C5-4F61-8C78-08869B018CD1}"/>
            </a:ext>
          </a:extLst>
        </xdr:cNvPr>
        <xdr:cNvSpPr>
          <a:spLocks noChangeAspect="1" noChangeArrowheads="1"/>
        </xdr:cNvSpPr>
      </xdr:nvSpPr>
      <xdr:spPr bwMode="auto">
        <a:xfrm>
          <a:off x="204501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4DF6EF-E476-4713-805A-1DA55F5B22B0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B48CE7-48F2-40A4-858F-788B4D71A36B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A4F08E-FCAA-455A-8824-4B8367959FEC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938A4B-3091-49E2-A2E0-2E2D628AD6B6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9C6434-94D7-423D-B6D7-34A316995949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FBEB69-635C-45FA-966B-683FE062FE33}"/>
            </a:ext>
          </a:extLst>
        </xdr:cNvPr>
        <xdr:cNvSpPr>
          <a:spLocks noChangeAspect="1" noChangeArrowheads="1"/>
        </xdr:cNvSpPr>
      </xdr:nvSpPr>
      <xdr:spPr bwMode="auto">
        <a:xfrm>
          <a:off x="21288375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FB5349-2C21-40E0-A8D0-0EDBEDB70C0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560157-9491-4D67-ADFA-64CBF1EE4A3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8E396B-2420-4D48-ADE9-57AD868D2E1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52E979-C723-4652-AF5F-925DD406483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935C0F-DEA3-4E01-93B5-E74717DF666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52C98A-04C2-419F-BF14-40D9B27275C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EF2F1E-135F-4EA3-B257-CC8476C81C2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D08F82-6CB8-4EFD-A50C-8EC1869749D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50B3DB-47EE-4ADA-914D-F861CB5F6FF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933E60-51A4-4285-945F-648EED0AEAD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55901D-E176-40D1-AFDB-C33721CCADC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88D2FB-647F-43E4-9B46-FE6C3EC0090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C38E6A-0DEC-4FF3-8F34-31C47F611CC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F09ED2-8BC7-4DEC-8B18-38E344E8C74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E9A370-4835-4183-BA96-B294AD85890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83021B-6E73-45E4-AB83-03A7B7BC952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C6FED0-6DD7-45B2-A7EB-719BC3BBA83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104982-5A00-4B55-B482-443F2AEFC1B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FAD49B-1E61-45F6-A0B9-DB16D58808C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33CE7B-FCB0-417C-8040-26C0D5E862D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B7C105-224A-40C7-A68C-A0F028A726D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513368-865C-426E-BB8C-366575948C6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243403-6D65-4D98-8B70-4B28B444871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C63A17-C40D-4AC4-8B72-6FAE073ADFE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D38A6C-2E5C-43E5-A1F9-96F76A19223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A6596E-81AE-43E1-B94A-B68C06182BA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9E3A21-A032-4617-80DE-3FD44426111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7DE922-BF01-4286-A90F-075AD22358F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0934AD-FE5B-4DD1-B1CF-CE695FD46E3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C54434-D531-42A5-97D7-FBDC8408EB4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03EE58-7E8D-41E5-9CBD-C1C05036953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492248-C920-46DC-A35D-244E8DBC3FE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42518F-33A2-4C2A-A153-30DFAB487F4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2EEBEB-20AD-4FE6-A65F-F5EC06ED9C7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803F1F-10AC-4ECE-B9DC-0F7E40E0287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EA786E-051D-4C85-B7F5-6D1894DE0B2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C1F8D1-E519-4C7F-A796-B274E770DD0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D49C59-C8FB-4125-ACEC-7870F91622D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E4A3A7-0620-4F2C-8DC2-C40C27F4D95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09F766-1B1D-4044-91DD-71E8E5801AE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C45CC7-B2DC-4E0D-8764-FB8E5F5877C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7CB767-14EA-45C1-BE95-F5F0956C33F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9A899C-3422-41C6-8259-4A9FC030952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F051D2-CB52-489D-A2C0-5BE031B589C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B15E41-5940-4E85-B2F0-3155584C62C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25CAAE-0159-4A58-AF05-52EF00406AD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84AADE-6698-4646-9E3D-5ED926F5575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998DCE-7103-4236-8CC2-38F913588A3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463279-F437-4DD3-8CD1-571C27620F6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59FF59-A464-413F-93A2-CAA12CFA6B0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E73370-F19F-4291-B061-1C7187237F9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FC6D86-5AE6-4A82-B8C1-7FABD3E58E2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BA9C5F-7E02-4A91-98EE-B1C274EBDF4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1B2F0B-5617-4314-BED9-586C14FB675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027C6C-8BC8-494A-B4D3-38C13E8B438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7F1FEB-5F43-4757-A6EB-38C6BA0159F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19EA72-4697-4EA8-AF86-580D89C7E6F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0DA9EB-09BA-40A6-8C67-110207DDB44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82E26D-974F-48FB-A57A-52C8D2DEC06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77FC79-FE6F-462F-ACA1-6E119BD8892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886B9B-DF7A-4343-8288-CE1B20CA21C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CEEC41-64B1-433E-802E-CE1FAF631D2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08B216-7D75-47C4-8A73-23228DFCE06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B4CA24-CC1B-4E83-951A-3207BC51DD3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8C91D1-2DC7-4376-9AEC-1DEF65E948C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B4E356-873E-4CCE-B72E-5096A87D0E4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A505DB-98D5-498C-B3AD-2E09BAC2BDB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CA9199-5458-42B3-B285-38E049B6349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2B1237-8338-4A71-9B0C-119ED2F0684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5A22E0-C82B-4A63-B0C0-816D8DB5B42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F906F0-EFB1-442C-B2CE-3B41C5527EF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C03979-E300-437B-AC0C-31083A18696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49EFE4-64BF-4BF7-BDD4-359DF209681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5F0049-6E48-40B0-828D-21F263EB265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65BB2D-AF32-4B53-A5A2-5854E42DA08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BB9396-4087-44B8-A17B-FB097419440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D0C70E-8A22-456A-BD12-831EA8016D8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7625C3-E452-4097-B452-93FFEA92A56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79193D-A86D-4B74-A032-0566CD3C969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DCD410-7E0A-4D1D-B256-CB463C211AF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A096D8-5065-474D-BC70-E98503450ED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666A17-1DCD-46A7-8E86-CFA00821090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FC1633-1443-4CF3-8C4A-9EABEE0AAF5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5314D4-6C10-4B33-AF8F-10F4B4EDF3D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B20050-3B1D-4590-AA1A-A11CE37396F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E2056A-EAC7-4D25-BE3F-D016B2C759F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A58CF2-B6BF-4608-8C50-78DA55352FC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D9BD6B-8DBE-450B-8015-1B6A0083A85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41120B-2AB7-4CCE-A516-8C431770BDE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5C21B2-5602-4B94-B3B3-6101F6E1D3A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338FCA-74C7-41E4-9DFF-2097E11830A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411F5B-52CF-47F4-A6DF-2EF7657BB6A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4AE992-8DEB-4130-8B9E-8898A876011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ED5359-BD93-49DE-B77E-0C1CA4CF53F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064174-23C5-4363-A913-77C1C6CFAD0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77BEB7-0886-4CF5-866B-0A8CFC381A7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FE672C-9F57-4F97-84DB-6D37CC5F34F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B6E0D8-606E-47FA-BD74-A85923298EF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4FA4FA-DCC8-4FA0-BCF0-2ACA4578335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5F9316-E110-4570-B6F6-F273EAF4305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9B9431-2A44-4168-B49E-1DB6C6F4797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AC2381-223E-4D2B-B86A-AE3574BDC44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1D2BB5-10A1-4A33-991E-4B57B9DD750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25BF35-CA73-49F9-9CDD-49C3684FD78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8D9386-D171-43F2-B00E-A2702C9426C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1E4CF0-78EB-4E17-84CF-61AEEE4CA48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54F4AF-8B1C-45F6-870B-9BC61906BC4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3F7551-1CA0-4EF4-A278-5883BAF4F71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B39A97-CF35-48BE-8E67-4FBD2023F96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6C684F-1343-4A57-AA9F-859FCB7A0C1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EF6F4C-B294-48E6-8FA2-4003727AC7D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29B6B8-86FE-41A5-B8E5-EFAF7696D97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0D5280-5E89-4FDF-9681-0331DAACAC0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537AF4-3C29-4CE4-B452-07956588D3C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7524B1-034A-4605-8D71-CF5C648217E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EBEDED-FE68-4566-8A37-5DC65BF5A5E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D1FC01-9379-432B-B8C0-D1675A710F0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0596E2-354B-4321-8E09-1E2AD85B97D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FE695E-B929-4121-A0B2-E1AE6378047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1083E9-3114-4086-A2BF-8D315086FDB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630083-CF1D-45F8-829C-15EF61AA38E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A9BC25-8B98-4171-B11B-D9DADCE894C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77FBCB-A312-4B88-A97D-AB0BFF82B7F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E4C564-9DE6-4F26-AC2B-B85C543AD36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3D341E-AFD2-46C8-BC90-28D04963E4B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BFB410-200D-4ED5-A65D-C10CACCADE6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4DF570-3A1D-4B76-BF85-5C4F258681C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0A3F7D-534E-4333-91A9-B7A29FFA987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347EE1-A5A0-4522-A163-4B56CE0B403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1AFD6C-27A8-43FF-ABAC-7A2550084E4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C216ED-DF2F-4B18-8540-3F6D6C98CD9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400CFA-ACF9-4FC8-88FF-E3B077661EE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15167E-C1E5-4C9A-ACB5-E07FCF317B8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B4D195-168B-4BB9-B547-21EAD23AB83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0419E3-5C64-4C73-8D25-561F1348A30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C0BCBA-7DBF-43E6-89BA-BBFAAAB5AE5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B60A85-DFA4-4458-82D2-8C826DE51D6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4A3D8A-B24F-4088-A062-ED6653CC682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D230F5-6C33-4D33-B7C7-58F853EA093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411872-4ED9-469F-9CF7-A6E44A58D7B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176A5A-24A3-49E3-A888-BDFCF907129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E27E71-4779-4D7E-A42E-7CCF757A38F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E7BD03-33FD-4F32-B815-AA29D52E7C2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85E93E-2E4E-4726-A2D3-03D052B5073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63811D-3829-43C1-854A-D03D8D46DBC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53EA44-4A2A-4CB9-A832-020223F6E9C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EE354F-6D67-4E29-ADCE-9681C0475DF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138B1E-236C-4622-84DF-9451F211128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557298-6CE3-4D73-81DD-34ED2DDFFA4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294571-971B-439A-A6BA-1A154B1F46C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E035B7-9E32-4FDC-9061-D0CDB694D5F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E16B49-095F-4E8C-945D-23285DDDCFF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DE6552-D57D-48FC-B043-05941C26FD5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A226BA-EC28-4EED-A9C3-15B322CE31C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D40F63-79DA-4B58-80AD-00A00B6A004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041BED-02A1-4B9C-A83B-317302E7468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3EFFA7-E6E6-4BE2-A18E-65110E085E6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A5A5FC-9514-47B3-819B-B4B2E89BB42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53AE3F-2776-470E-BE1C-51CD0E64D10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D49875-86AC-45BF-9484-2192D2C3EB7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CAD436-6078-488E-8E20-F237E630815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514A14-2A3D-412E-8A67-7E18D5A2B7E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B66CCA-A7A8-43DB-81CE-8C41FEDD31C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D99E56-08EC-47B4-93A4-BF5CB4D0313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C97B6E-979B-4797-BF21-2CB09581143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BCEE4A-1BCB-47C3-AE72-0DF35F91636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3B90CA-1C42-43F6-A29B-4F640E957C6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DC20EE-7737-4E77-B368-DD960F79478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2E9983-8A16-457A-BF60-281AFCB5155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F4B885-D8C0-47CB-BFA4-E70F66FC8EC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A1BA6E-8CCE-44B0-87B8-6F500C28035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0B48B9-48A8-4062-A8CA-28EC23ACF9B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720FB8-82F7-44ED-8F49-1BA6405990C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AE18D6-FA45-4E88-8B91-651022EDF70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3BD6A5-3386-427A-BF4F-4CCBD9DDEAB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7205C4-12B0-477D-AC91-DF233F55FE2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21C73A-25A9-43B3-BAB8-827E360E615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3EBD53-8D1C-431D-84EE-AD7E0D30C60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525D39-3CB4-476D-983D-CEBBBA3DEAB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3A2712-5D1F-4299-830F-41B91E10494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DBD075-E754-4A0F-B0F2-6E21C3DDEA4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73A5E3-149E-417C-BF7D-A325D9B8A5C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288F79-9072-45AC-B84E-C163F87A201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7E800E-4B57-42D9-BABA-D4A07CCBE5D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A09E4C-818C-42DD-BE87-5E081F74949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D31EDD-4CC0-43DC-9D50-72D31265844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F98F06-DCD5-4EB9-A7A1-F79C3F8CB80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E0B28B-E1DF-4F49-9175-AA54901E4F6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520054-56E9-41FB-95E7-9601A3188CE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271199-89F9-400E-B8B7-80B0FF4230E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F1EDE0-F4DA-47E4-8338-AA003FBE0F2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900D5A-EF1A-4375-B453-4BFBC935D53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98BB11-8486-42B8-9240-2D5563EBF45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72E584-DF79-4A4F-8C75-7EAAAC808C3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E66E6C-A3A9-40CE-A319-E127539EA72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62FF07-E78C-4174-B1AC-FAD455B745A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987234-6F4C-472B-9F97-40F3ED3B484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8AE8CB-EEDE-43CD-A2B4-9F5ECEF6CF3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58D463-12AD-499E-B442-14965A97E51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296704-53BA-43FF-ABB5-31636921EFC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FDA8E5-9A78-4C9B-825F-190616F63F5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831CFB-1807-4E84-A340-6F10B97850B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0FA2C5-4868-4509-A439-2312774F26F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943D62-B46A-490E-9C70-4FEB3E6514C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9337E0-7136-44AF-A16F-D54F3521219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3E5E93-D976-4852-AA53-1703E5EF22E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B0883D-20B3-416D-8D6A-B780077F187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B1861A-1686-4BF8-BD68-75AEE513E74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45AAFB-75B6-4690-A994-2FB0832F81C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12CF71-3DDC-4594-BBFB-B7CFC9ABC1E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4750F1-DDEF-4689-9449-BF744719AE1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0D9D6B-2BC9-4362-978B-DBB712EDB9C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870F13-F991-46E3-97A8-CC3BB9C98EF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AD2886-144B-4B75-8934-4279C5C4990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AC637D-BAAC-431F-B9A6-B2FE8624BBE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6B2F02-02CC-4084-9EB4-3A62C370DE9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98B928-219E-4803-A783-9C8D44C47BB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625B72-6D61-40D8-8B9C-885EC5C48DF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BC9293-E41C-49F6-ABF8-FCF7F0147ED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CB3074-6CEE-4F4C-9D3E-44E93AD90F1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901D95-DB48-4E3F-97E0-8C85C5C3CAC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751DA6-45C8-4803-9B1D-5AEBE81AA02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A18B2B-07C0-4DCB-BBF2-D9B9578311F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C2DF9B-E924-4954-BFC9-DBAED180A60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8FA626-64C3-4ADF-9FCD-A0C9DA0F832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B3DA9B-3D1D-4A0C-9609-35C19EA607D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C85C98-A164-4B35-B499-00850379552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D80057-0605-440F-A7EF-933444F343F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A26015-0D0C-42F7-BCAA-2171B80ED59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99689E-9F06-4208-81EE-0D1D72EE7D3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1E0670-F848-4DB1-B91B-55DEF38366E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C176D2-5B3F-4FC0-9E68-702E4184438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0790CA-395F-4E72-8A8C-150FBF75173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9094B0-B95D-450B-AE06-A5515040489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8E0400-2B61-45E9-94CC-8EC62799E8D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01FDC7-B6F9-406C-A98A-70D0AC2F563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B2F5B1-8046-4455-BEA5-63B3A9C69CC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C22D78-C1A0-4FA7-B482-FEC571D3366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4D7431-F75B-4D7E-A7C3-8C1EDB7253F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29F4AD-8E17-4D3B-8022-90DFD409BE6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806A00-EFBA-4E89-8BCD-D5E31AD8BC4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9B29B0-560F-4243-BE09-700EFB94237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454A08-B895-4C04-B13B-98761AD60A2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481BA2-42D6-4467-BE9F-6C37E51BA40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5E0B6C-A1CB-4B6A-A6FC-593C7561236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F62D63-E2C3-4CBC-A11C-4E7B6C33845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C48DC0-1BDB-46E7-AB1C-21E98668F7B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3E3E0A-DDD8-4A6F-A980-331330ED29B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367AF8-6BCA-4C40-87B8-EEF99A8069E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3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EF50BA-E96D-4E1D-856E-F4D8712D28C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03616F-1F45-44FC-AE2F-694B2D507D9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3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E2794A-EBBE-4A3E-A475-F509FD08BC6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139CFA-BDE4-4E41-9AD7-19D9206583D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78CFD0-E510-4997-B7C2-91FF5FCCD81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DF9900-E022-47F9-84A8-96496338635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29A318-CE18-4537-9C0F-70BD4C8E8E3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6C5A73-7B1B-4263-87F0-35EFF9B9993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FE06BE-3759-4077-A567-70C4732E9AA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8EB538-BA3D-4700-89B7-466B68CF87D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AA554C-2959-4178-95DB-103D94BBF07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EA9975-3FDD-47BC-B77A-9EA1284D138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029644-7F72-41A0-957A-ED88BCE0140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4C6C6A-E29B-45C6-AC55-25419172D92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4EC957-6D53-4474-9EE6-1DF281E3A25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3B7273-D28A-4999-9D13-436DB0A0C57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5CEA3F-05BE-4D4B-BBA6-28B1BC6A947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5CE9DF-4AC6-44D0-9CD2-CF8039AC14F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8F8C4C-90C1-4A89-9A3B-5315A3E11FA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FBA75A-7C06-45F6-8ABC-B7C9E32F6CE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E9D84D-509A-475B-A01D-132EE16B29E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E6B5E7-CE1C-4611-9C45-7639331ED27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53699B-661C-4781-A8BE-189D5EA284F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3C850D-B5E4-496D-80D6-7E4B6CDB06F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2DAA23-CBEF-4004-9908-65931B8B1A2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EB9DF5-BF00-4DF5-B75B-74F97C579E8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6774C8-32D3-4880-8D95-540D50AC130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619524-A1F2-4673-B01C-88F46B5E845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D95792-6F7F-4FC1-930C-6CCDFCA572D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027965-24FE-437C-A57A-4E8824888FF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AEC1D1-66A0-4BF5-AF45-61DD5394548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7F8239-EA4B-44FD-A636-05E6F666F39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31636B-55FC-46A9-B870-4C07C1982AA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AB3DBD-FE5E-442E-8396-336F9761441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267E3D-19E6-4798-B75F-205650ABEF9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4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177F35-0898-44F2-A948-53E4E888806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4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4A5AF3-3B02-4D0F-A200-BEEEAF10722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322960-453D-4AE8-88FE-B4238D60DE3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4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6C73A9-652F-43A2-B7DD-BD0D3F67ECE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77AE35-C123-4B00-B4E5-4A7ED8602D6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F23D12-6949-477A-97AE-43E3C9F7C7C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4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F0F287-B4ED-40BF-8CB8-743BE4E289F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4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89DBFA-F601-4921-AD16-19CB138108C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65D269-A411-4749-90D0-F37DBC4DCB3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4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2FF600-CA7A-40D6-BDF5-1D7B7E6C9F6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01C511-C79D-4D2A-97F1-C3BD848BB5B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E9CEF2-90EA-47CE-9CED-64952F41E5D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CB7ED3-AAC6-4F9F-8720-B760C228768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D7DC52-D8BA-4F0A-AA93-77E5F10E1F3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6119E3-C2D0-4FA2-B2EE-98C5714C261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EB1A58-7DD6-4CF6-98C7-B2CEE7E5923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A5BD04-0473-4853-9EC3-21945DBB14F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DA312F-2197-407D-A52D-71BF260BF2E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F83A18-1BAA-4098-98C9-4C7F12E43F3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4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BB1E6F-0334-4A72-8080-9C931AECFDC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0943E2-5A08-4BBC-B4C4-FC7C11D9472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4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DB4AF4-4D16-40CF-817B-2392403532D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4AF94B-051A-48E7-B134-2F85109843E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1D7FDE-F42C-4D48-AD12-F6F848F277C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E229A5-6F7C-479D-9649-3B07D322528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08F68F-46F9-4B71-A3CC-EEE33153CC9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C4B20F-9BDA-43B0-AF22-C0943492CAA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29F461-68AC-4D07-8D13-4842A8D4261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625964-D2C5-4D90-A74F-8B74AE31EB0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EB1A3F-AABD-4B45-BCAB-CC87371AAE6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99F1AB-3EF3-491F-B058-8AE8EBC4005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BAF379-D8F3-4A28-ADCE-0DB5C6FF708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3B3B51-D423-45DC-BE73-B0BB7D6070D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E6D7AF-D3B0-41A7-A1CA-13D00ED46E3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79E4B5-935D-426F-B04E-54823422DDB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708215-007C-450C-8B7A-CDC000F8BAE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A95EB0-7BA4-4A43-BA2D-341A2CD018E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08CCB8-6EA9-4C3A-97FA-B7947C06525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D60873-E33A-42DE-B2F2-F5FC82C54AD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6B7C0C-7051-4233-B109-31F1BE48293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C6E0B1-30D7-4044-9D8C-045CDCE1121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BB464C-FDDD-4010-B075-42E284794AC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FA8164-5328-4BAE-B5DA-05494C4B87E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D288C8-2806-4D35-AC4D-6D09268B854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478D48-50A7-4EFE-BF8C-956C8FA4612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A6F96B-BC78-4B9D-A2AF-696D6898728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53FE1A-FDCD-4C68-9534-BE03AF52B45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F99D75-3229-4EB2-94CA-2AAF5D7897D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BAB3AA-C26E-44E8-8571-FD4EA7293E2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BE3F77-F6D1-468A-BB24-00642801A63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7FE8D9-BBFD-49F1-AC46-33F904394A2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F8CBC3-601F-43B4-AF8B-AE60267ED31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982909-CBB0-4FB1-8BE8-BFABADB4233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83B501-8D4A-49AF-8668-24159774B56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F18AFE-A987-4D57-9194-DBE65D9AB51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A4310D-62E7-45AA-9725-14556E5316E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7922E5-FA0B-4AB5-B895-59222CE03DB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ED1CC5-A393-4B94-AF3D-36154495DE1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FCE897-BDA1-4E9A-A0D9-29F0CBE20D6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2E08C3-3B39-4A69-8406-A0B6528DAD2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B6FD54-0C59-4D8F-A9C3-D8D3229EED9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44FDDC-0345-4006-8682-CC7A03BEE27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DD7D39-CB98-49D2-95A9-01AAB5987DE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464107-DE01-4C43-A241-027E135FF24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4A7791-3BC2-45B2-B0C3-91E93ED5E98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4E0655-68D3-4443-B550-0D136BA2B16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EF1987-CE90-4CF4-A340-238FF476A2A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8EB8E5-9BB2-4922-960D-3211BD1B34C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806098-14F7-4B44-8A06-EEB934B7E39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03F6DB-DDD9-42FC-BDB1-9AA8F666205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BF8BD3-5347-45AC-8BEB-8E5931FF4B7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99D17B-B6F7-4CB7-B107-BD63B7359B1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128DBD-BC04-4477-9F03-2D88C5680A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F19D42-8DC0-467E-B0D4-89A99EF5C7E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1FF809-2121-46CD-8A40-169A8683ED4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740B86-E60E-4845-A5EB-03614BC8EB6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A04C75-93A4-42AE-AC72-1B98657000B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26F06C-4897-4268-8A3E-AB5DA7854DD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FBCAA0-92F9-4586-BD69-A0CA3AAC079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34CE79-B7BB-4A36-930F-C3E7130510F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E2BF0E-AC6F-4734-947A-612762C550A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AB30F4-69B1-4958-A79C-824D3DF97CD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393635-7173-44C4-8BE9-273537CB003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98CA65-CA72-476C-ABA7-4DCBF072676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09EFF4-481C-45E4-9B5C-7A0E6A43D30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0CB58F-0A24-4C17-ADC8-106CB9A3E25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4A3853-7237-42FC-871F-C60B9AEF295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F86B87-45E8-4402-B809-4AE1C8B4133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89D1A6-3B75-443A-A897-A0A60625210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7D7C26-BA0E-481A-AC73-6A61CF4DCD8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1AEC94-32DB-48D8-84FF-799BB338C5B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874388-A87E-4A79-ACFF-39CED08DDD1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5858E4-AC90-4BA5-AFD7-6CF558AEE56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4A21FC-57EC-49E4-A308-C14B1F67909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E00E8A-4351-4DB0-A181-FC27DC41654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04FD8C-A202-46DD-902C-44B225A3C96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79EBA0-B853-4205-B62B-D9333E00E5F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50B6E3-0093-474D-AE10-2FCC1F83EDF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4F62D4-84F6-4226-98C2-6074ADE5E25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04D397-B012-404F-A2C7-198D2F1C6C5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2B193D-4653-4120-8272-16EEE1223B5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A3E0C1-9876-4A17-9CD4-3877952349D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3F210A-0BB9-4E7F-8B03-EADC533ED58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F20A84-F148-4754-B76F-F9CA9D53B90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3EABE8-76A8-4E44-BC0E-1973EA55A40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8BA35D-DF31-44EC-B029-9A95E2715F4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E5809D-15A0-4639-A74A-14ACA2C1D32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A513C0-6B3F-477D-96EB-3E7C9D8AD03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9BB1B0-DDA4-4B56-80E7-2C2385C680C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B589B9-A3F6-47BF-B196-30655092C30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9CFFCC-BD9A-41D8-B2EC-6D30339438A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7ECB9E-52CF-4170-AB48-58EE76D8979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C4E6E6-08AC-48E3-B6FC-383A9D59B2A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C06DF0-D3B0-4B39-9503-7457DB4BC87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3FBD4D-3C42-403F-A90C-BB348FCF0E0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E5F795-66F0-4AFA-B31A-D74D9D94862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F207D4-8C7F-4A0D-A8A0-9593925FE14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90086D-992A-4AA8-876F-5042FA905EB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387897-97D3-4F39-A194-E33F7ABFE53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FB9F25-94EA-42F6-8A18-D8B69DA7E43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4C4B2B-423F-4567-A209-9CF52674FAA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D2912B-3264-40D9-B86A-72F48F079DF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A773E2-E6E8-468E-BA94-590A1071640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BDEF55-FD14-4460-9818-0F976FCD9CA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0BDEC6-FD6C-497D-AEA1-C1F2D06468B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74B6AE-DCCE-40B7-89E8-12E22DA6FFA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3FD5C0-8D37-4E3E-A019-BA5BE07EC4D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745263-6B4F-46A0-8F59-AF5275933C2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B5A109-15C3-4681-8BD9-0ABB2EFDF93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B22069-18D2-4895-8F51-9818C55A2AE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A74138-D9CD-4062-8C36-AF44E19F128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954EEE-06C3-4C7B-9332-B57AE823F26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E6EFA7-6B45-4AB7-AF91-524CDB15E72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7B5FC0-34CD-4EC5-8127-1C2BCCFE393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C597ED-A720-48DC-9154-F5B76086383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BB7EE8-B82E-4E4F-9F9E-09AA0456995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2660D6-312B-46D5-9204-C5CB5C9D39F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509F26-F5BF-4296-A257-752E258A6C1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306D27-2D7B-430E-B350-14812BE071D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BFEB7C-B11F-48F6-B327-17E51576F6A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E0A266-F287-4ACB-BBC0-57F4AF1CD25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AF7CB6-7944-47B3-9293-34F857D21A6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2AD382-B2AC-48AC-ACEF-F761FC59F5A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DDA229-D77D-4D61-B8DD-72BF94296EF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3C6BBD-B8A3-4B51-B982-C660CB2AB72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24F673-D133-46A6-A2B8-F6B105DFAA7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909403-936D-4947-9985-7E29FBE92E1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E9FDE7-9C69-48A8-92F5-51340997F6C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03DE98-3DAC-4373-AF0B-6B2C309DC54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CA7C8C-898A-480A-B9E5-5C6EFD808BC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8CFB12-9B05-4861-B4BA-04D1B5190BF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09A3C8-0296-470E-A301-BE1CE259623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5A13A3-C30D-4085-BE90-75810DE37AC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E6CEBC-2367-4CBF-9A13-1B775F25F13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26E4D7-C9F0-4724-849E-A4E80DA75C0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6866BE-E6BD-48D6-A98F-BE663FF8D77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5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F9B2DC-DC29-4E64-8928-0668DE783D9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5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8B6AC4-B84F-43A9-B6DD-999DE65A2DA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7DB7BD-A6F0-4924-B278-9F895640D3C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5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6FE1B5-DFB9-4623-8F83-F7D62FABBEC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410A95-B54F-4D8D-A0B6-22F8E34E5D6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335531-B66D-4F7B-BF75-330928A141E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5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9539A5-DD91-46C1-A34F-057AFED7B92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5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CBF1E7-6921-4FCF-89C8-36128417A32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92F748-9AD7-4011-B49B-61EE2BCE68F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5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1CD8F7-7CD7-4B87-A15E-6AB5097002D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9DA248-5159-4F6C-B86E-C69EB6901B5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8A5E42-04BF-46EE-A54E-1E5ACC6E1EF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46E9C1-C54A-400B-90E1-92D1BCBFF7D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E214D0-7BE7-4C05-9C16-EDC1E36A88E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224D92-F2DC-4EAD-9291-A8359A882C6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663C8B-C00C-4E71-824B-358E57AD284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6DDCD5-C168-43B3-978E-723E54456AB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06A483-B3A7-4723-96F6-C45F01DEF58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03FD50-F156-48AD-A18C-8EB7C9E1A19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5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AE413F-F177-42C0-B5D5-05A4E024E33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64473E-0684-484A-89D6-2FC6BA02B91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5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B9A24B-72BA-457E-A27D-7167A012B6F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1531EC-16B1-4993-A0B0-557136FCFE7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90035D-BB84-4BE2-8E89-864F75630A0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96F5E6-0FF4-4692-AAD7-5738B6035C5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D12CB8-B424-40D8-A6F9-4FB2EBA59E6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649734-AFB8-43A1-BE19-FD1EDC2BB05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C05D5E-6A10-4BCA-86A6-19879776BB7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F41536-CAEA-4AF6-99B4-1A5F912F6B6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8E4BF0-38A4-4797-916E-C5EBA124F8E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377F9F-1E4A-434B-93C7-D8D8AE86248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A94644-B421-4C2A-8503-62EA87DB01E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E44254-C301-404A-92D1-64AB734DDFB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8B62A9-821B-4AEC-A3D7-0C87A81F42B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098192-E7EB-4EDD-94F6-DB276CDFBBD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3B28F0-1F57-40C6-9CF1-2464D16F33F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B13806-E4EB-4F32-9F67-DFC117EB2F7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F93069-384D-4B59-8A51-547C02DB2F2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E00FC4-2BFD-446B-A02A-29BDECBE1EC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0DCF8D-006E-4EDC-B1E3-9B7AC22FC11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04B5A1-8B00-438C-A881-FB59DFD4CB0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4D4BBB-A745-41B9-9540-BB1404EA202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8015D2-178C-4528-A514-716C28FA0EE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5A43C5-2E05-4D50-9FEB-6CBDDD9DD48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5499F6-9C4C-4787-ABE6-B2E0A261766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E7BAE6-305B-4A74-B5E1-FCA1AB95DC9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6FA38C-9205-49E2-9213-12BA1A945B9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9FDDF9-60CE-4E91-B8DF-B6B29FA294C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2BDF60-FF59-41A5-8FC0-46EE8B49A66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A09DD0-552B-4146-98FA-243377444A5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7C8525-752F-493D-92FD-68CB504FDAE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26B7AB-602C-44BA-83FB-FCB15D97C54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FF6C36-C1AC-459C-82BE-44EA8A76077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BE683C-139F-41BE-83C1-771B30E581F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EC6EB5-D651-48C2-9190-E517CD5D047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C6840D-94A0-4746-B486-E9CE98A2D87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B217DE-A446-469B-8D5E-FA1293D7339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777A72-22FC-4A1D-9172-93EEF00F395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9B8F2F-18CD-4C5B-B96C-35C37205F71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166CC4-41A3-4FED-B63F-5FBD85FB7EE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B6324F-D693-41ED-97D6-AD292F1AA4D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F5C257-B774-4FB2-8F3A-5E84A3FB4B1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6BB6BD-8E8D-492B-A562-21F0EDAACD6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D672DE-56F2-4D82-AC35-84AEDC098F5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2054F3-7F18-413A-A87C-78C672003FF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E1E229-8637-48A2-9D52-FBB152EA18F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A8F09E-0269-4C1E-8994-9354E59B28E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0BDA77-C9A8-43D9-A114-E671B5780DF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64C16E-5B55-4DF7-B3BB-7F76A84589C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E0E938-07C4-4009-B912-728FB6E6C39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152F0C-5B0A-4DC4-8EEB-3AA326C4DE1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2825B4-795D-4B2D-880E-3CC85C0542A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811643-389E-4298-982D-D285AE99500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6C2093-8ECA-44DC-BEFD-8D20389168F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8572AC-4047-4A90-B630-CF3347A0BA4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5281F4-DF80-407B-9938-45AFA41CC19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8E78EC-C9B5-46A9-88FC-76350C26756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59231E-4959-444A-AEE7-DC8C1EB8377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11A96B-7529-4E4F-B61D-44BEEDB102D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3B955A-1ECA-4D7F-99E9-D82D1E11646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E4BED3-CD25-428A-9316-A837B616D46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CA2DA4-A4E9-4C7F-8C3A-806B497BDD3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CA4A99-8831-4BA4-921C-735BB0B7512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38315F-3361-40DB-B137-01F66B4A728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B976C6-42E0-483E-B5BA-EBCE355ED44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39E7B0-C708-48DC-9F3A-225746A6092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084FFD-CE94-453F-BE49-E520DD1E985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FE1541-6997-4D3C-B141-D8DA893E275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81CE63-604B-4BB6-846B-6A680530A17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62BAB4-1FA3-4A1B-A77E-70A8105E7CB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BC1847-143F-4B8A-ACF9-4E114A41F8D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1F58E0-7C91-4AE2-8A63-FB98C55E678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18912E-1BF5-4B87-8841-D6546169A9F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64ECDB-782D-4AF6-B7B3-E26866829A4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9DF563-B843-4E12-A925-61FD78F127C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EBAAAB-F55C-491C-8158-5B6989FEB80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041A61-841D-4E5C-9540-92EDB8F8FC2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6F6273-FF05-4F76-A1BB-0384C9FF1FC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CA055C-7B6F-4D39-954E-BCBD142293B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1A0856-599B-429D-8119-BEB54316DDC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A6384B-859F-4DB2-B0B2-C5F51E08616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3F3DF4-6B8A-4D98-8866-28F77A744DE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140658-E25C-44C4-B2FD-BFDF1D0E341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5DB842-7ED1-45A2-BD3B-003DCDC1FDE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3074D2-60D3-49DF-BFAD-4693B98E08B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203413-57F1-4EEC-B74D-F0CCC8B16D1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3CEE01-B9E8-4AAC-A2BA-8BF359A51C8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B6F673-0B34-419A-943A-6F968204A5F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750935-A25D-487F-8C19-C735DE11A71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6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9FB0EE-EFD3-43E2-88DD-D9A26F71DA6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93854F-8E38-4BCC-9AB8-04A39A5FD67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6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941073-D2ED-43B7-BCF9-9D26837A13B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AB9FD9-5EB2-4079-B004-4F407F42717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9AFD2F-A0E5-497D-8035-CAE91A35CAC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E63F06-A9E1-4C64-AA7F-2EAC31FB1D2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6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079307-A3DA-4AEE-BB76-543F497724B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B5DD2F-FBEB-4DE9-9130-E671284C31A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6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93C5B8-A9D5-4719-AF81-589A9D271AD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924DA6-0BB5-4CDF-A64F-26DDD3500B9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E5537B-B9C1-406E-82A7-B1C106A410B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CB621F-F6B0-4A61-ABA5-D05317D6FD1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AE230A-4C2C-4F1D-A3A1-55330652B23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4BC0C5-82DA-4033-B31D-05F39E0453F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3AFF03-0836-4694-9AB9-E8760957FE3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24B3E9-5FF2-46B4-B942-677698433E1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1CA8A1-FDD4-4DAF-919C-D302E7EBB87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DC8D82-CC37-437D-A3E4-A4D9CDD0268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6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886BE7-7C44-4EC9-B775-4219E27DA1D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50DD3E-B92C-4110-99CC-3385ABB2FCC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6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874576-D929-4BAC-9E48-583FDB31A79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44F6DE-AB26-4EA1-B7E4-597B30BC0E0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388B77-DBBB-42F5-8059-B1D1F136905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25C81A-E64B-46F0-8B44-2179D678C23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ADDA91-9AFC-4E84-BA0A-D0AB410AD10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794729-0518-4482-8BC9-914D1B09435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042843-9639-41CB-A23E-33240743653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351472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04FA13-71AB-453E-A40C-7F083322666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F27859-245C-4BA7-99D4-0E0B19E0AC7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89D54B-5651-4A54-B1A6-923F68078B6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A3C4F6-17E8-4EA5-90BA-8165438CD38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31E85F-481A-4730-9042-F7348930451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67C6E1-03DD-42E6-A684-A6F7972C54E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29622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9AF611-1DC6-4EE4-A425-6D7E90BA40D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07E4B1-DC76-484A-BD88-392A315F56F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F79A42-320E-4075-83C0-6D71275B019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0E2C3B-AF4D-4D2E-85FF-ACA9E2481E1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8012DF-AD95-4C3B-865D-ECFFA506CF7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CAE5BA-E3A6-43E3-943C-BA571B566EE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42679F-CBF2-494E-BDD1-21B514DAFF7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C5EA49-28AD-4EDD-A136-ED4819B6DDC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E0E220-7527-4352-8745-BF72CA52638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6B067A-EF9D-4377-A548-30E60586907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3020B1-C93A-42B5-87F5-4E3348E5A0E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5ABBD4-64A9-4390-9B0F-FF1D8AB3C41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B4E0F9-E929-47E4-8D20-C6EE40A0422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BB069D-3127-4A8F-9A73-5B2E6514617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563190-6662-44A5-8D1E-CC60A10ECF6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7F14BE-2E33-4A78-8C90-FB16B45DFEA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3F833D-2F5E-40A6-AC94-078E6371C06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661753-E967-4370-8F46-C33ABF1F612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BC5223-2383-43B9-A100-255F3D73E20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0FC820-0A60-4181-886A-4A6B431ECA1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7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10AB1A-8385-4149-99A2-8535FB17E65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393964</xdr:rowOff>
    </xdr:to>
    <xdr:sp macro="" textlink="">
      <xdr:nvSpPr>
        <xdr:cNvPr id="7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A6E818-22DE-4866-B8F3-508732C67B6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5FBE3B-FB63-4A46-84AF-79009994D0E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9</xdr:row>
      <xdr:rowOff>50800</xdr:rowOff>
    </xdr:from>
    <xdr:to>
      <xdr:col>7</xdr:col>
      <xdr:colOff>317500</xdr:colOff>
      <xdr:row>9</xdr:row>
      <xdr:rowOff>390154</xdr:rowOff>
    </xdr:to>
    <xdr:sp macro="" textlink="">
      <xdr:nvSpPr>
        <xdr:cNvPr id="7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2002A3-EEE7-4EA3-9190-30B3554C28C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56552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8611D7-7234-4E7E-A112-97B6E585350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8CB1AD-975A-4C54-9175-F6B7D0848B7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7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597A33-709A-4292-A904-A8C186550EA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381264</xdr:rowOff>
    </xdr:to>
    <xdr:sp macro="" textlink="">
      <xdr:nvSpPr>
        <xdr:cNvPr id="7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8A8395-8A6C-400F-8F5B-196C54FC7D5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43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481A7E-DC27-49BE-ACD4-BA7F0E9A702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8</xdr:row>
      <xdr:rowOff>38100</xdr:rowOff>
    </xdr:from>
    <xdr:to>
      <xdr:col>7</xdr:col>
      <xdr:colOff>317500</xdr:colOff>
      <xdr:row>8</xdr:row>
      <xdr:rowOff>377454</xdr:rowOff>
    </xdr:to>
    <xdr:sp macro="" textlink="">
      <xdr:nvSpPr>
        <xdr:cNvPr id="7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4CC59C-7DB2-42A8-B6F0-C22AA22E671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3000375"/>
          <a:ext cx="304800" cy="339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848B11-DEB9-427B-B791-06B6034D46C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5310E0-2B42-4891-90AE-1D50E3C2BF6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9E412B-060D-4772-B494-45A6B91824F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96B5CC-1115-4411-9798-1C188789DE1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E9A912-0B51-4FDF-BB57-2074F36204B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D241E5-938C-4726-A41B-D28DF1FFDA1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29A032-23A0-459E-92AA-70DEE7FCCBA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07D285-221F-4512-85A3-5F435932AAA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82742B-98D1-40CE-9462-16E8CC06F6E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391997</xdr:rowOff>
    </xdr:to>
    <xdr:sp macro="" textlink="">
      <xdr:nvSpPr>
        <xdr:cNvPr id="7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454671-B47B-494A-8BF9-E40D417FA44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68B150-A0D6-4C31-ABCD-99BF91B9CCE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7</xdr:col>
      <xdr:colOff>12700</xdr:colOff>
      <xdr:row>10</xdr:row>
      <xdr:rowOff>50800</xdr:rowOff>
    </xdr:from>
    <xdr:to>
      <xdr:col>7</xdr:col>
      <xdr:colOff>317500</xdr:colOff>
      <xdr:row>10</xdr:row>
      <xdr:rowOff>388187</xdr:rowOff>
    </xdr:to>
    <xdr:sp macro="" textlink="">
      <xdr:nvSpPr>
        <xdr:cNvPr id="7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3F4456-0172-4837-A9EA-2A2E1DCE0E0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100043-4E4D-40E7-9143-92AB45BD1AF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702932-58C3-4466-8EE4-34618C546D0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4B34A3-48C7-42C5-B597-A495DEF9C0C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8AF46A-06AB-4EBA-BD51-6E2E547002C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2A5210-8B68-43F1-B65A-761561C47EC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3A872E-825A-4FA3-8194-16E0E12CD65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EC6B56-BE5B-41D0-BAD2-FBF9547BC95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81E0C9-16BD-4F74-9519-143691F8384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667677-70D6-4F44-806D-222C452DEA1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93278F-19CC-4D64-B3F0-D83AB202987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C741A7-625E-4338-B581-0C69067B524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B9EF8F-6F24-4129-968A-6483618BAC5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ED9F30-FAAC-4921-B917-4433C0B5E02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EF0A9A-2433-44A4-A664-3981B04A4FC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9669C9-683D-4B8D-8B7A-FD6F2A10EC2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68B75C-AFF7-429A-AA55-3543F2756D8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C5A15A-83C0-4962-A2F8-28EE4912D35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02C8FC-5E4F-4420-A4A0-2A6C9AEBC73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995D62-C954-4F68-BDC4-32D2960422A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97D973-6E99-4B58-8F41-63D9A4121A0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11F708-F9AE-4C4B-A4EC-390D78EBF86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98EE92-7EFE-46BF-84BC-838FE5739AE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99880F-11AB-4549-A75C-8415D07E9EF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A8A90D-4183-4AE1-8D5B-6CDC6EA9F84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6DC2FC-5E68-447D-9338-A9264EB8E0F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A00809-CE06-4A03-9365-B8B0C6967CC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4EA340-EE7C-433F-B09F-5F27C126088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424F27-75CE-4FE6-850E-2845B2523D5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73A4D7-C067-4BB6-9CA7-37E45975A6B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B0FD34-888F-45BD-974B-C203D642E9A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DCEEEF-C140-42EF-BA6F-E5321C50D00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C19EDF-901B-4963-91C6-F588ED245C3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9A2335-1758-42A2-B7A3-9B8561AEC08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29DD1C-BBEE-4773-96B2-E37A4FE525F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19F2DB-D6BA-4CF5-B30A-23A4866117F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76C7DC-FD14-4FE2-B915-3EA64DAA728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B00DF1-64E1-4277-BF6E-C9FDAFAC2D3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C4C372-3157-402D-9347-C86B3642333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F9096B-CD14-4AF5-830F-17BF961A3A1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E2ECF3-1FE9-4F5B-A8DF-56C29C5094E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C113F5-5C9F-4FF0-8D8F-BFFB8061D0B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932ACA-3D5A-48C9-87FB-A5C6CC66FA9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7F664D-BD45-44DE-BD66-D0FB01C3575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C631DA-D6F0-45D5-B9F8-B30D37B42B2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EF5FCD-A74A-4DFD-9125-1B447622C78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73218A-8207-46FB-B9DD-CC2A3DEDF52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5F6117-A1B2-4885-B4B1-BFBFEB655A4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5A81DB-A217-4B2B-B313-ED5D9D5E439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7D13A9-019E-4916-A730-0F99E7EA051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6E0477-99BC-4C89-AE25-39472FFAF64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C4AB0F-ED33-4D7C-860E-B4F979208D8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2EDA84-448D-4F7D-8DD0-A5E9F9D930A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57CBFC-D1E4-4DF0-A86E-21C59FE461A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EDBC63-DFE7-4905-B091-8B215080541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0E3E3B-BFC4-4C06-8917-5CBA65F90E6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68BB50-43FF-4A39-B49C-E2BAE4F7207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2888B3-3415-4B97-B513-23D0879AA14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9A27EF-F2D0-4A20-A192-6F49C50140D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EE23D3-62B2-401A-8A2F-6BAC1FE3593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6DFA24-789D-41E6-8AF5-C208E131F70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8109EC-B0A9-44FA-A253-9778F948324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93C936-0F2A-41D7-BA3D-0FF26380F91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D266AD-6F6D-4C6B-8D28-53F0CBACD1B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55058B-C6A1-4543-A658-1378DCF6F6B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919F08-FF62-4860-8C85-8EDED261BFB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C815B4-DA53-40A3-A7F5-216EF4CDDB7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4BFAE0-E327-4A95-99AA-66F61F3B21E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DB2A83-26E0-49EE-93D8-298658C3E23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C452DB-BB0A-48C0-B348-D44DA1B5303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EE5F93-50CC-4AC4-B828-CA97492B0B3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4D4AD2-1A77-4E24-B581-AA0551E808E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14A4C8-AA0F-42B2-B03E-061B53853BE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50CC2C-41FD-4B60-8FD3-EC6C1892C5B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FF44FE-F19F-4E13-B12A-9A6044A650F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B881B7-6D97-49B9-BF1A-CC16B3691C5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B55696-D6DB-419B-9DBB-D51D8555A0D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DCA09A-115C-4FA2-8234-FF5B0B38CAB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C84A3D-ECCB-43D6-83FA-EEC27E3D886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F4E63C-90C8-41FC-BAD5-B9228A9EA36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89C815-C215-4581-A601-E9D69622BA8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ECDFFC-6FE5-4457-B466-7AA08A571E5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37DB58-86AF-45DE-98B6-58C66270626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96767A-F559-4005-A8C2-B8401ACFFF3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43EDBF-A9F2-404C-90F5-4C3B8F7F6C7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0CDAEB-5A55-4B9B-AF1B-4D72B5F3734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88FA68-36AA-41F4-A8C4-E74BEFD7505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7D8E1E-76F6-4005-9171-E2731BF4EA4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86EF2F-051F-4F28-8C33-C784B6C6A4F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669998-963E-4E24-AE3C-B174955A181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8F7F82-ABA2-4A20-AC5A-587235AD8A3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8F7680-5179-4FDD-A1F0-0C610719D6F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86C001-E49A-43D0-A556-8B5F14CFD9F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5AA293-1F6B-4CD7-AA12-06FBE00A739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339CFC-4149-4EDE-A25D-6B8C1E82BD4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6F8549-7992-489F-AE0D-4B4FC91E7B5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18FABB-F7BD-4DE3-88BC-15D3544398C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1896D2-1CB9-47FA-8B18-8B16BE8D0E7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0FBA3D-04CF-4BF4-AA0B-031B6288B72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08B991-CD76-42C8-A3F9-7A3A01985BC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7223DC-C8B7-406C-95BF-75C65E8C985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DA6083-1E7C-4EAD-BA5C-E8141C5DD36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6083FB-044E-4765-84C9-F2EAD1F278D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982186-C052-4ACF-9062-6754A9C3E21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C992B2-16AE-44B5-956D-CDFA3ED6328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878165-38FB-431B-87EA-32EF48C61DD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56EAEA-471D-4DD3-9C92-32A3D3D28AB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D40881-E117-42E0-BC3E-E75C288B827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DB0EA5-A7CC-47A8-9466-B8422457B68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CC2DC2-311B-40C6-BAD8-EEB75060A27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540FE8-D7B8-4BD0-899E-E5435711865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A3CE1B-EA7B-4162-B7CF-32043580779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5037DB-B425-4234-BDE8-AB2AC172E22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C36E75-7B40-41E0-A4D5-9F4C4F90D11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472928-61EE-4A54-AAC5-9FCD253AE56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0D21D1-2FF8-4FA2-AEFF-FA4BFE0E353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E0765A-1749-4283-8880-0627B720C78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43E5C2-FA9C-4A80-A16B-0244A528F70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44E02F-9A10-4F99-AB4B-14C1BB13BC4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B57091-4F84-48C2-9B53-E4B28E5FBB3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D462F8-1879-4730-B3EE-065655AE0A2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5CA653-5886-4D71-B44A-41CFD9B0AC2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88425B-5549-44BF-B5D0-D07AA3EA827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D00FEA-CBF3-4A2E-A8C1-A5D2917B665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07F389-8F25-445F-9A6D-AA88E9BE575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0E500D-236B-42AF-8E6D-3E45C5519FF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C0E418-743F-466E-B780-36830D305C9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FA946A-8C4F-4C1C-93AC-73415AF0744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D5B092-1B2C-4211-9684-6A185FE6696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6245AD-5898-44D5-A0B2-569192B8816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183BF6-A008-4DF1-AF4B-879862A732C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074F80-EB1B-45FF-AF99-C0494B165F5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8B07CF-B809-40B3-BD68-4768ADD5FA8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BE0E6A-754B-43A5-B6B7-931059223DD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2B332A-F5DF-4765-8EDB-292687DE583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04D54E-CA6F-4F57-B6F5-5D34D8DC5E4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5AC4F1-E419-4E5B-A7FA-8F89E6E6E2D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5A7E3D-B113-4286-A9B7-42C8E02DFB9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F368B9-BFD6-441C-AFBE-D6B3AF03B52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63BC84-831C-447D-8177-FF4FC3CF29C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E5FCF9-7F49-42B5-AD06-AE8D1FD0BBA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15E096-0A45-4BF9-9DF3-09CB8E9375E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74477D-3306-47BE-9358-8F72A4B9BAC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9C192F-03CB-47EE-A0C0-55F17B956C3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6A2AED-CD3C-427B-A17D-7B5C323D1F1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82E454-A429-449E-915E-6A7B0F4C960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7CCECB-2B73-4152-B61E-D747CDAE019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FC83D5-D4FA-45D0-AF01-D9160ED28FF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8595FC-7869-460F-902B-5B7A42DF60A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994AD3-D28A-40E3-AA25-FACF841787F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E86544-F29F-4B49-B2A5-48B3DA7CFA7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5BBCA3-44EC-4B79-92C1-82E2606C91B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E1CEC7-4CD0-472C-8114-1E8231C8B2B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26C8AB-8D0E-4344-B0D5-85061588A58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EB03A3-9F5D-43E6-9A14-9F38A5A98ED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1E6A02-008A-40C2-B2C4-D9034A50A62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9A73E0-9DDB-4D7D-9E0B-D887C6F8279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FE8B0A-2621-4822-9032-E8DE0AB290E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F0CA4C-CB68-4328-BA63-B6D1A88FC1E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2C32C5-5D9A-4755-970E-D25C3DBD971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44F9AE-2C39-494D-8884-43BC179ED09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B67036-8ADA-44A9-A1C5-C7766A33FC1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8E47DE-3E7A-4705-9BA9-1BD7CC68A53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9BF3A1-DC33-4F77-A35B-6AB9A087868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D955C1-9062-42AC-9D22-F67C4F38F6A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3F20BB-C41D-4F01-8079-526D65996C5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DD85F9-EF6A-4912-B0A4-792A7C10BB4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74FC9E-DE51-4E2F-BCEF-5A196F713C0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0FAA03-0675-49BA-9A66-1D862B2B98B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430FD3-4266-4C3A-BD49-63CC0B1400C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CB1DD1-4C74-450B-9307-5A0D1D15F13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C3268F-2BA5-488B-AAD1-9D8F32E7ED7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7B596B-F646-4C92-84D3-54C32C9BF4A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CCA16C-D24D-4A34-B1E1-B080EC8D93F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48E314-FB30-46BA-B2F4-727A51BE4D0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03B750-0B3A-4863-9156-DB49B7A149E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2D6552-6BA8-49F5-B970-A9E0F3F78BA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AC9BA1-B9A2-4C57-9D0B-C56C4548902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133A70-3157-4A89-B05C-4E722300D6E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13F0B9-3C39-4509-93C5-348C702DAA1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7FE705-8815-4D68-82CF-8FE6717D87C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220428-96C2-42BA-80A2-0AD36601282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7BCE07-CE6A-475A-B7A2-89D343C0D30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2201AD-758D-47DD-B1F5-3FB9FD47A3D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D6A814-46F9-485B-984C-8243CD78D23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54E487-D515-4390-AF2E-C0F4CFF49AC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1BDD2F-6801-43B3-873D-908CF7328B1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14FC6C-E343-4C39-B2F7-86F59D55A6E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9CC803-ECB3-4916-AEEB-80D7FFF8ECD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EBE095-FAB8-4929-BD7E-5F846A04336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2B60F1-ED21-479E-A17B-CF9E5A3DBDB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8C3669-C181-48D7-ACFB-0017B771235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7C1D6B-4B85-436A-9D83-4DEE00F32E6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A3FF1A-5672-4019-B3B7-88243EED286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7A5C60-4BEB-4D94-B3F2-AB87498F4F3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E42768-7AEB-4E96-9A11-E3640C43D14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E99608-922D-4FD9-961D-1859318F856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BFE892-6C7A-4EE2-A9EA-99689920560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A4864E-51E8-4E39-9521-66AF9F41B8F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F0BD3D-D820-4068-9AAF-848A9129F58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9C76D7-0EBA-49BC-A05C-7F3ACC7E989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FD0866-62B3-4FB8-9CEF-DC218550C6C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145209-C9CD-4B30-B2BE-25D52597E20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D93C94-3699-46E9-9112-7A16EE18DF9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D46E3A-32C7-4E0A-9A9D-BE31858CA30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460284-C3A1-4286-8555-FD1B7F84BEE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6C49CA-1B7A-4729-B3A3-C928C6EE8DF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6C1BD7-5586-4849-A956-428FFA21FED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7A4B7A-A5D8-4F3F-8B8C-F83C2A0A274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B43583-C1C1-4C6D-BFF3-ED716E4F090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7B7927-F6AC-4802-B042-2C0808B8C04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8081A0-95C5-464B-94C6-B11C13A398E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5DBFFA-3034-4AEB-85F0-492CC6EDC76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A27E22-7ACC-4FE2-8FD2-AB26E3A9299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EF364A-428C-4889-8E47-46C781EEB6C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7DE1E9-A54C-4DC6-BC20-D726CD91B43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088499-E086-4EF9-99BA-E6CDED8A0C1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D8BA6E-D9E6-4ABD-AF7C-AD63B57C487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33E9B5-D0CE-4EA9-AF29-C5D341BEBE2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F6A262-E947-4DFA-B605-D36D3E6A809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0B0CF0-E9E4-4428-82CE-456BA4F1FE0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6A6B45-C337-448B-844E-3AFC7795687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D3044F-2B4E-450D-A25A-6B213F0DED4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44BF5A-195C-42A9-835F-448D5967423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32CA97-89B7-4DD5-9EBD-47E293B99C8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35ECC0-BE05-4017-AF23-83899AE3ED2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A13638-D542-42F4-B575-67706A52580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3C994A-91CB-44E9-844F-192CC6E2705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FD2FD0-BD09-4D5F-BF5D-5980D47FB20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1FD4C0-8F3C-4468-9AA3-DC0B2FC8929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D570E3-4E5A-4014-B67C-2CF695D9B19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C01422-4AC9-4396-9A7B-B6BC796CF3C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272B48-41B2-4B96-8211-98710C91500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77D880-D022-4D7D-ADE3-8B73A4659E4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A5CA87-9854-4273-818B-50F30E20A6F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B1A9E1-8F14-4799-8C98-B5BFD651FC8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FDFD0B-7E10-46F5-A308-98F90E576F2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D4D145-9839-45E2-BB1D-3AE5C1A0835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7CF07A-85F0-4AA9-999A-3EF74164747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B1CAA0-F30A-4E91-97D2-666CCFEA3E0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3DD50D-5648-4B12-BD3F-174D3BFDB1E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C3FFF6-40EC-4E8A-B53A-F98C45EFBE1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F45657-C2B0-4A20-BEAB-43C84903A9F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3DD95D-E8D0-4065-A03D-84F641C2494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92F4E2-5FA1-4368-B38A-0D7B676FB65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E4ADAE-F589-440A-9334-B8770C76B30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9C33A2-6ADE-46D3-BB73-692218B7371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14AB71-3BCA-4B87-A4CB-E010042BD23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D9B0A3-ABC0-4E2C-AFF5-E8D2D0FD980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31838D-8812-42DA-8C12-9F94ED662EC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46DACA-C15D-45BC-955D-CCDB59B7607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95BABC-5E9B-4E46-937B-0F75E4A98BF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DE295A-1D31-40AC-A4BA-CA82898067C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231857-3C67-4DE0-8C41-D2C09F5044B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6545CE-4CD7-4BD4-ADF8-9EAB7CE4363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4CBF3D-EB35-4A69-8FA6-03D202BAE07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2C4542-C953-4D9A-8A67-0611A457DFD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00D843-1FFF-47A1-A2DD-62FE0EC3AB3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DA4335-D480-4E87-9429-7F7B2FBF3EB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468EA5-93D4-4B09-BF20-C2BEACB4174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CE7E92-CCFD-41D8-A868-8734225E663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679CEA-C675-4ED0-907B-CC15F08B9BB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8D3FD3-B3ED-467B-8F18-683605B908E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ECA405-55B2-469A-B38A-CB91403FA81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D68649-AD77-47AB-89E6-44D2BFF1A06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92C37B-305D-4AB1-B06D-280435EE5E4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65A07A-76F9-46D5-ADFC-4DEE5663BA2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2B373C-1D07-4D39-A890-8E92C4809F3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64F684-7678-4A29-99A9-DCABA037087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D94230-4EC4-4A75-B583-1C83776B450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461E92-7CCD-4E29-A8DF-DD30AA0CF6D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10CC8F-87F0-45D5-8C6A-EDE118897E8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769971-B9FE-4B5F-9696-A9CA3D29B0B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D90094-AB39-4C87-99F7-B2ACD82A68F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40C62D-CFC4-4E03-86A8-039D8B008C7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87A994-0ADD-425F-8971-9BD7C0A31E5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865374-629E-44FA-9B3A-228A086268C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195707-B958-4C8C-B4C0-F547A0714E8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885CC6-7543-4388-A02C-CA7B0134CCB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169397-E6D2-4922-867A-C945430492A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BA7012-8059-450D-ACCF-6C2F91D9BD5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9335EE-FF57-4627-BBC0-110DE1301CE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ABB617-3163-46BC-A0C2-3B4033B240E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73BCAC-7997-4BAE-8A4B-F5367E8BDC6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5C2EAB-F22B-478D-A4F3-39EF9597D0F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54E3B6-9137-4BD7-B32C-35A1EFE503B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95AB6E-B43A-447B-8E55-46D6EDC67CF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E88E2C-E3A8-4DC2-86BF-4969E369E1D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112BAF-1761-4C38-8B20-4C8CA443533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8D6793-A6CF-47DF-8511-5421D80C615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B47155-6E8A-4B7C-B646-2FDC60B6CCF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1D9250-F6D1-4E35-A32B-E929EA7364D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62C068-8478-43CC-B776-96FEEC4091C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41AFAE-AEA9-4190-AC5D-247B75E74FF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912248-39A4-4ED7-8C74-FD42CE3EBCA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942CDB-1639-41DA-B7E9-A270550CC84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F22567-D30B-40B1-A5AF-46B81A3D38D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5B632B-9573-4E71-8DC0-1D1C2099F83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CDDF10-3A50-4C0D-ACB2-54097DBB877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78784D-4A28-4203-AFED-8432EDBDFFF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B48CA2-6817-4532-ADBF-AB2668307A8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3F50B4-66F2-4B68-84CC-0BFF74D7086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AB5E44-19A6-4D74-8311-1768C74253D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1C042B-C628-48DE-BBA7-BF36CB53EA7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E1AA5D-3186-4510-8D91-5FE6079EFB0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849E1C-F4D9-4C7B-8138-527B5F1581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523C49-929C-430D-8024-C0E5D18D270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10F6AA-F3D4-44D3-A7C4-5C964E6D12E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CFC03F-DD11-494C-8A90-BB5EB077755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29E734-121D-4BBD-9AEF-10FEF741FE0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4ED550-8211-4394-BD81-9694753A64B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7879C4-89E6-4728-A070-E6D65372CBB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E0A771-494E-45EE-8186-C0B63D67AE2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2CC653-C8B4-48F7-AA8B-64B07737EA2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2A9480-321E-48F0-9C59-3F027BD8A49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35BCED-13EB-40DC-BDDE-7797F6A4FBD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BAC746-35F0-45C0-8452-8C14235C3E6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F8099C-B0AC-43DA-9832-B90D96C8DCE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479178-FD82-4651-A905-3BF12CB0811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4B48B9-6DE1-44BC-9F97-6425903CD7C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1B37AB-95B2-464E-8A3B-E53231CCFEB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2CA881-822A-4F0F-8B12-6E6E4D1D330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CB7E2E-2B54-4CF6-8A52-D0CAFBA5415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36A28D-FFDB-4B97-9793-F11CBD5A577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5C8AC9-F358-40C1-AD87-4CC0BE6D3B2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24A9CF-BE6D-4D03-8150-DCBB1EA1B89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F3BC34-8673-4EB4-8E91-1331C752B5A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98BFBE-C432-4E7B-A729-B05D4A77AB4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74A115-A006-4E6C-A2AF-F231A5999E5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3188A2-75DF-4722-B43A-4A80B8D47B9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DD0254-2E5E-4B6F-9922-E90197A1DE9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259174-C7C5-454C-A772-DD3A00B0681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4EB412-B84D-40CB-9ABE-2AEB4B4E10D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8925B9-BCF1-4AD8-9167-3589C778D0E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6EF5AA-AD2F-425F-ABD1-4A1C7C2ECEB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78FB33-00E0-4EFA-9826-38436645E75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1EC4D9-5C8D-48A5-A30E-4A72C20E39C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17D4FB-D061-4641-B3B0-0C48FAAA330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ABF889-89FB-449A-91A3-C10351EF343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95B70D-FF4C-4BF1-A414-38EE1EFD4ED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D5438B-CE8F-4B7C-A745-A54CE094F58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2110B3-81FA-4A8E-95BA-5A92F5EF231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CCA269-3880-47D2-9895-12221E382AD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92D47F-AED0-4520-8FFA-863B818E5AD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ED20F0-9F42-46EF-9202-29148DA4058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A89968-EA7A-4091-836D-58F856362AD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C3FA5F-E03D-4030-8F67-9F475BD3F34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04C2B6-F116-42A0-ABA7-EC9C754FA6E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4EA129-C425-4394-AF60-B63CF5B4577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32A28C-AC6F-4A9B-9F83-413290A73E9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79E425-7A41-4EF0-B622-44158191E81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07B2B7-0973-4F8A-8A12-3A2B2D05755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70DB25-2118-47A8-BE45-25E539208F2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6DAEB0-D4FC-4B66-B718-B69B1914804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EFE4B2-6E90-48F9-AF30-1892357C208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4BAE8F-B83C-43B9-B20E-B989054159C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8D2131-C49F-4EAC-8272-15C5FE577BF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905990-CACE-48DD-9323-E3C6AA493A2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A4C91E-8F30-4DBD-81C0-10CFACF7CCD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A5AA18-3B29-4936-9277-6103526BF99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00C2D9-A6ED-4374-A21C-AE03BF2BF48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9776F3-A528-446C-81F1-95775E7F545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9C8E84-A78F-4C58-915F-480938BAC25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638E61-D0AE-473E-B08D-958CF6F4255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DB8632-7C20-4EA7-8E2A-119A92F4466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9246EA-5BA9-47A9-97CD-83693D41AA3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7AB73F-F029-40C0-8A73-D1FE382E553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979CBE-F2BB-44D2-8D51-7A142FDFE07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C05B0A-08DA-4D2A-8DE7-478C7CB372C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1F8DC1-AC30-4457-A308-3C44A6F8122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B6B4FD-D609-469C-9F97-652485626CC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DBBABD-3C52-4E1C-BC27-79DE997DCF5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0B45A4-AC2E-4360-BF0D-E45B46F9023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FADFEA-B371-4397-B23D-547B46AC2CB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1B6818-E4F7-48B9-BD06-675B09D75D4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189A4E-DFCC-4C32-84BF-28375AB21D7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24D0E17-B9C1-4AFD-B48A-0A41B199A04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2BF3C1-5A56-487A-BCF8-D48F923E9FE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D2A283-ADAA-4BD7-B0C5-2049B3168AB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B5803B-7521-415D-A652-ED44F8EC756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DD69A7-2CA8-48CA-974D-FA01A3B5704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BF48E8-7B52-4798-8E93-113B6B3DF60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17A3DA-C7CA-4FD6-8F4C-DCB7C3D0B4E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760D66-34E3-4659-8C95-94A204DA9CB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FA31E2-7F20-4DF6-B422-96A7AC7679C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1E7DF3-FDED-4EAA-9892-65BC969D7B4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4D8EDB-1768-4D66-A81C-F8CF99E5F20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1D591E-37A3-42B7-B0BF-301541FFE0C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8C55DD-BF3E-4933-AA96-3333E5011A5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48AD7F-8FBC-4808-889B-6A169A1ECF5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C2D789-304A-4F25-ABF3-FEC9F97E227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05A862-9474-482D-A7AD-695AE4DD912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158334-EE1F-489B-A1DB-82167B665ED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9061F5-2E80-431E-B386-C98CC9A5D6A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20489D-655E-4CBF-9F15-4D0412E993D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27D001-1C08-49D1-8E04-60856D8A07A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FB1FF0-D2DE-470A-BAC4-9AD8CC053B5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B614DC-1BD0-49FC-AD1E-0BB5887F3CB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5F117F-F7FC-40B3-8E9A-923AFDA1069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EDDF63-F642-4ECC-8269-3FE69F6EECB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2A2C9C-505A-4565-8B3B-19B1E967022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7678C6-159D-4629-8EC4-5C9C85D45C2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DD7C2D-0531-4B38-9029-448728B8F89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7F3A11-2196-4CB5-A94B-13F5448A64D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47E127-DB60-4C34-85D5-B7F839EF020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5E1E15-9AF1-44F3-8614-4E568C9E3D9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131A6A-70A4-4461-877F-6E3FC117BC8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425BFC-A2DD-412F-BFA7-C12424AF41D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E6BBFC-6CCE-4896-971F-A817EB37EA4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3201A0-56BE-4961-AB57-FB3B6EA495B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9F0542-2C64-4EC8-A48F-D9AB2F0CD22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6E6084-0C26-49A7-B7D0-E250DF2BB74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54B6BB-792E-4C7B-BC93-7C23075329B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F6E3E8-E31E-47C3-974A-7AD62F58D57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01F580-E4F3-4484-8D38-C731022566D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77A1F9-35C8-420C-9247-A5FEC964F0F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E08B62-DA5B-42DA-8365-BD78656B58E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690EEB-34E8-4B8C-8120-5EB5A6D8AF8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717446-5469-4C2F-BBC7-3655FC07EAD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0C87B9-355B-4CFB-825C-CEAE9474941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CF89DB-6868-4B1E-8D9C-D7AE1931BDD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6B9767-0F93-4560-8DE4-F7AB80C42F6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2E912F-96E0-4CF6-8130-5447A0B8713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156A7D-0E30-47A8-B3A5-2B41C74A8E8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072728-1800-4E5A-9513-A439A98837D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244EE1-6399-4384-8A32-856A7C93E50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795DFC-0288-4E6E-999B-7EB9A280EA8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C7779C-6AC0-4D5F-9484-CF56B1689C2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6DB8DC-80F3-466D-AF83-12F16ADC9FC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79D98B-38CC-437A-9FD7-CD811D73863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11DCD8-8222-42C1-BFB2-D49D367DAFC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0ECA16-50FE-4F9C-B046-431CB310B52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60107E-DC59-477C-801C-E90C5EAE89A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751BCD-1057-4246-A329-AD4F70AB6DF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626FEC-1C07-4C35-B646-1D05198361A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606C44-2AF2-48EC-8EE9-23AE30BBCFD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35C657-D300-45E4-87C1-2A319A6C880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C2F2A1-0AC6-4F5D-8F6F-40B0731AE0C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896D41-45AC-49A3-9F92-C0E995EE244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767C76-FE8F-4EEB-826A-FAB19126CA6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B5071C-CE34-46A3-B1C0-EBA43F47615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550C01-5005-4EA7-8F72-64FFBC5299C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68249B-AAE4-4E62-B39A-A9D6D4FB0E0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D4D9ED-EB1C-4259-AB78-D7ABC5CF51B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3C5ED5-2F2C-4818-AD2C-3DDC343B24C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8D16CE-FE0D-4CB5-84D4-E31180F57A2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00A0F5-BE81-4F95-9954-8E875202C76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0969AD-64BB-4314-A36A-68CCD078A1E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585E55-51CD-47B8-834E-CC8A4CD5D6C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823D26-2AB8-42F1-BE27-4DB4C944DAE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DA5CE8-6C67-4EEF-A61D-EA3B6576F4A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94C852-406C-4229-BBC9-0D6586EB348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716679-9943-409A-8962-F9B1DEC9973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BDAD4D-3624-4B7E-A860-C61AAD7A400E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DBD659-80F2-4BD9-8AC1-A9D37EFF644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04E655-2244-4A39-B06E-CCF34F1E675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63CF43-2186-4C8F-88A9-32AB7D67DFB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E7FFF1-F6BD-4C24-BCF1-7024E63AE5F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E65C17-011C-4C31-8D67-FC68C590F7C5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701A37-19BB-441C-8F22-74FAB82CD1F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969B99-2D9E-4C30-A801-BE34CCE70E4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C40449-F233-4B02-AB6D-62402C3AA55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CA9B97-A6A1-404A-AB33-45DEA219689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BA2CC7-FCA4-49A8-A611-125167C189D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381166-245A-48B2-803F-A6974C0C0A9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DEAA29-E5AB-4B8B-AC07-1CEC8CB0161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6109D8-C6D7-427D-8CCB-247BADE1333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9C3B66-78A1-46A9-8952-A5C26C0DE05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7DC20C-FD23-4B01-892D-C18A00541F2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D640B6-6780-4BFA-8312-9EB383E2B4E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6A3375-7881-4D19-AD31-4AE9D105A59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F3BDE9-38F6-41F6-82E2-83739EA1548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8E4D4B-8864-4090-AB05-B092B856FF5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CBD438-3C8E-4FD1-9E1C-6FB6634FDA0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A6D7C1-DB19-4FE9-8E29-D60E5CAA65E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A671F6-865D-4317-A10D-D04A7E7D948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87686F-2538-4AFE-B1FA-D6F902170FE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E751F0-CDB0-47E6-A69D-A8BD28AA5D7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3063A9-BC51-42CF-ACF0-BDBEEB383EF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8EE2D7-EA51-4AAF-AD2D-CB12F90071C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A13196-8FE3-4DF5-BB3C-FE7AD696755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C8FB0F-AD6B-4CD2-8C31-6BE067386BA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BF088B-B434-45CE-97E4-9B028A2F537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975E88-4286-49CB-B315-B2814EFBB62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4F45C5-2F17-44E7-B2E8-AFA1E5DB45A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6774F3-934F-4430-AFA8-8D7BEE407A3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4387D6-3882-498B-BDA5-60B63DEEAAB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015D29-F45D-4078-9216-7E3061CA2A9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AF6A05-9708-480F-BB7E-88A594519EC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6187ED-D5D5-4378-A296-C8DE1BA651B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BA8E58-0F34-4CE3-9F21-8AF2179D486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51180B-BA36-4F63-B63E-5FDB794F8C7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91A251-C0B7-4118-BFB1-5E9140DD63F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24E8DC-DBDB-427E-AD5C-93AF86871CE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468C02-910F-4C53-AB9A-9AD32DC1005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12D2F8-C4F4-413D-A377-6260071A7EA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34FC0C-3C74-46B2-AC07-E8E0E270589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1C4920-168F-4C38-B6CC-F43621EA973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065F49-5138-4AA7-B569-CA01B552F11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3DCF79-ADE8-4DC6-B46F-C249F446A64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447245-23E4-452F-B69D-5E067B7E287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8078BB-0CF3-4B77-9E83-BE1B60F12CF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30F6A7-F5DA-4414-814A-92548957048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7D22D8-90AE-4653-A85F-DA6A7BC3E50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683456-2309-44DB-8905-44862A261FE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6D800D-ED55-43CD-A44C-E2FBCE6D318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5AD1BC-5FA9-46FD-AC10-C438B9E771A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2D9411-00E4-4449-B00A-7D11A5201FC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913746-E8D1-4202-BB37-7F606000382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D501D1-3950-469E-8452-58296424B55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ECB1D4-30D8-4B95-81EB-7870958C0F5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876CDB-879D-430E-903A-3F91B712207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63A8C5-5EB0-444F-B304-69EF155B449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F74364-ABC9-4AA9-9514-8D17CC97CDDA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A67BAD-9301-4E4E-9DF0-41DE8D70D62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8994EE-EE88-48BD-8D94-1E45AE4B45A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C4880E-AFC9-47B1-8B0C-A35CAEA2DF6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399264-91CA-4543-9043-7A4B0D0F4E5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0FCE6E-6885-4695-9B9F-2B12B8E6BE3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3A2F85-9CA9-4CDC-9F79-12124878673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F1A751-FE41-4995-A8A7-D9AE684CCD9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C9E378-15A2-450B-80B7-F1E329549CD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0106BE-79B0-4821-86B9-9A85C04FC33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94E463-49AB-44EA-B0BE-03B3BC2910A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D769E6-C563-41E1-997F-53ED646AD65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A97D22-861F-47AD-9EBC-7EC190E73B0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76A3D2-E9C2-4835-A069-D2DD1C55B41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5B1B2B-DDF8-46A0-98AC-35B3FEFD3BF1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9F023D-4887-4239-B9FC-8D8BA1D9672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67171E-952A-4AAE-A35E-BDB79F14AC5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47631B-1FA3-480A-8E85-F0647931443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A3D228-E277-41BF-8EC7-7792A3198D0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32E43F-5DF0-423B-8DEC-0048592EB93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B5B63E-B08C-4794-8738-8635E05D432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8648AF-3F72-4FA2-827D-8F7B48BB720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6AC77B-671A-4B11-B64E-380A7C7B27A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FC42BE-745B-4E74-A2FB-1CE9E0EE085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380594-B3FC-4928-863F-9ABD30371F9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DD7E5A-F62B-41EC-869D-369B48CEB81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92E2ED-F012-44B4-B609-7D6B43DAE4B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F61DBF-B2DF-4CAA-A5A1-80BCA91E17A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C9F789-5759-474A-8094-01B9AD9AC4D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4E1796-CD1F-409C-9B91-B2CA1F15823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4DA237-AD28-4570-AC91-B83B0A6D7E9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460FED-5914-4238-8F11-D7C8EE6F7B7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5A0E01-E315-409A-8334-ECB1B2BC3C9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64B946-C2A9-468C-B891-AE7F3D9E864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03610B-0955-40DB-A5F7-46F4AB6C3DD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F82312-9887-47C7-8BD9-9533E5C8D0A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33C048-EA7B-4979-8863-B692136910D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7282E0-E0C4-4A67-867B-05364DE0169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660DF9-7EC3-4787-ABBD-4672BDF677B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9CA5B6-36DD-44B8-8209-67C2CC87F09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C4F54D-3546-471A-AEBC-DD94771E77D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0ECF6E-7B27-46B8-B40D-013A9A2D19E7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0E7486-0AA2-4A8E-8064-38A0E3A943CA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5440B1-4A80-4788-AF38-6F89D5B057BB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59D02B-07D8-457C-B405-9DFC4C05C8E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B40D4D-39F4-40F2-81E6-5A4B2C306B75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77221B-2C03-4B07-A518-BBDBB75D02E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B2F7C1-93F4-4EA8-A7DD-17A041456B5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8F5B7C-AD0D-42E9-89EA-32C83DB08AF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4D68CF-D9E0-4F39-A6FF-96C26D63640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239833-4A40-4086-8E2D-817A5594504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2853A6-941C-4EFA-8333-3943652BC8A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28BE9F-DC50-44CD-BF4E-A3297ECEDEC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8BFDD3-F3FF-4108-9BD6-27846ECCDADB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E68EC3-513E-4F4E-B107-8320BFCC18D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E5B884-BBF6-42B4-BBA6-AC9DDB82757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045FCC-71F7-448B-8FE5-EF40A2DCB8C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4D8BE0-FF74-4855-87CC-88B1F65A1F4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CEE874-E0AE-47C8-9164-DD53C4A6F0F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49326D-7C5B-4820-86F1-7CC77385EBE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C12E04-B495-4419-9D54-2CECC1CFE173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708694-BBB9-474A-B768-7E00E5EAE77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9FE5A2-9C83-461F-9384-1C13A29DB08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111A39-7193-4BFE-8EB7-CFA73B43296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F2B71C-FEAD-414E-8179-D7437E92271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38BABB-982F-4A47-A1AD-ED343E8E90B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ADB528-44CC-41E4-A6C2-C99A5B1FCDC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C2FA36-9F89-4629-8074-23D50C0110CF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C2EF23-93CC-4E7D-8CD2-BBD4568AA26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AF696B-2342-4981-A4E3-DF3D808F9BA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ACF5BB-FFA5-4896-8CBE-5AD0D2C7218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47E5BF-EEAA-4795-BB2D-382B376C179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1704AD-5B6B-4A82-A844-84B7DF39F552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873C25-0331-4ECC-8EA8-BE6761A50AFC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639AAF-8729-4875-8D95-893BA3106C4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C7E195-CCBB-4540-BEDF-F2B9DA7FAC8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ADFE97-E752-492A-B71A-E239332170B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9C087F-69DE-4920-AF41-F4C39AE72F68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39F110-D84A-4B06-960E-0D0FC430FF79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E503C4-F9D7-45F1-9678-D72C559BA8C2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DCFDB6-3C29-4A70-B5E4-5B03C911DB7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1CE826-74CB-477C-A182-0FB2D7AA8F37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DF2BD5-613E-4224-9920-A54C121B27FC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25228B-9895-4D07-A60A-88F764CF946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3492B4-1BF6-46BC-B95B-7CC1148334E4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524672-C111-451F-A0AD-9F096856A14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CDF46D-8CAE-4064-A510-E3D3F965EF4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F6265F-1F18-4605-BD3E-B29C10E241EE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F0C686-7506-4CCE-B0AA-BB10B73F32CF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197AA8-6EF0-4ECF-8646-DC90FB3B257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3AD354-113F-43E8-A3C6-43707CDF621D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A8CBF8-95DB-44F0-B490-237330054F96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4DE838-C73D-4493-AC04-43EDF720B98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8DD046-AEC8-4FE8-8A8E-08A8DD7F99C1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4067175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FB3DDC-2CC8-4D61-8529-C83183089D4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C719C7-3B44-4120-BA3D-181CBB89B99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222FD0-3983-4F30-A338-6B67D8EA8013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FA5267-E937-4338-ABE1-E81BA0257AB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8E9650-005D-42D6-A983-B3F9CF68C698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E1F3AE-791E-4BEC-98E0-C18429502296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F77835-B6A2-42A3-A8F5-3BE40180710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BD73B9-D10C-4B36-80E2-9FFE41392780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793AD6-8123-4339-BC70-7CEE894CC10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061E37-A151-4C7B-ACB7-7659ED898BD9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99A5FB-4573-4D55-B81F-17888C1A0EBD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59D187-FF89-4B95-A3F2-96580FDFF3E4}"/>
            </a:ext>
          </a:extLst>
        </xdr:cNvPr>
        <xdr:cNvSpPr>
          <a:spLocks noChangeAspect="1" noChangeArrowheads="1"/>
        </xdr:cNvSpPr>
      </xdr:nvSpPr>
      <xdr:spPr bwMode="auto">
        <a:xfrm>
          <a:off x="12071350" y="4117975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136785</xdr:colOff>
      <xdr:row>0</xdr:row>
      <xdr:rowOff>80202</xdr:rowOff>
    </xdr:from>
    <xdr:to>
      <xdr:col>9</xdr:col>
      <xdr:colOff>182457</xdr:colOff>
      <xdr:row>4</xdr:row>
      <xdr:rowOff>508000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ED8E1-B18E-44E9-857C-2025F0DE2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3585" y="80202"/>
          <a:ext cx="822912" cy="11288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PALACE/4-SS25/2-SUMMER%2025/2-PRODUCTION/2-STYLE-FILE/CUTTING%20DOCKET/BASIC/PALACE%20-%20CUTTING%20DOCKET%20-%20P28HDB77.xlsx" TargetMode="External"/><Relationship Id="rId1" Type="http://schemas.openxmlformats.org/officeDocument/2006/relationships/externalLinkPath" Target="/sites/COMMERCIAL/Shared%20Documents/General/2-CUSTOMER-FOLDER/PALACE/4-SS25/2-SUMMER%2025/2-PRODUCTION/2-STYLE-FILE/CUTTING%20DOCKET/BASIC/PALACE%20-%20CUTTING%20DOCKET%20-%20P28HDB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8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PALACE\5.%20SEASON\7.%20AW23\2.%20WINTER\2.%20PRODUCTION\3.%20STYLE%20FILE%20-%20COMMENTS\TECH%20PACKS\UNISEX%20FIT\UNISEX%20FITS\PALACE-%20CUTTING%20DOCKET-%20P24HDC80%20-%20SIZE%20SET%20L3%20FULL%20SIZE.xlsx" TargetMode="External"/><Relationship Id="rId2" Type="http://schemas.microsoft.com/office/2019/04/relationships/externalLinkLongPath" Target="/Merchandising/CUSTOMERS/2%20-%20NEW%20FOLDER%20SYSTEM/CUSTOMERS/PALACE/5.%20SEASON/7.%20AW23/2.%20WINTER/2.%20PRODUCTION/3.%20STYLE%20FILE%20-%20COMMENTS/TECH%20PACKS/UNISEX%20FIT/UNISEX%20FITS/PALACE-%20CUTTING%20DOCKET-%20P24HDC80%20-%20SIZE%20SET%20L3%20FULL%20SIZE.xlsx?711C3DDE" TargetMode="External"/><Relationship Id="rId1" Type="http://schemas.openxmlformats.org/officeDocument/2006/relationships/externalLinkPath" Target="file:///\\711C3DDE\PALACE-%20CUTTING%20DOCKET-%20P24HDC80%20-%20SIZE%20SET%20L3%20FULL%20SIZE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quy.to\AppData\Local\Temp\Rar$DIa0.904\CS6WS_AMENDED_SET%20IN%20SLEEVE%20ONE%20PIECE%20HOODY_GRD_P2_22.04.24.xlsx" TargetMode="External"/><Relationship Id="rId1" Type="http://schemas.openxmlformats.org/officeDocument/2006/relationships/externalLinkPath" Target="file:///C:\Users\quy.to\AppData\Local\Temp\Rar$DIa0.904\CS6WS_AMENDED_SET%20IN%20SLEEVE%20ONE%20PIECE%20HOODY_GRD_P2_22.04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 (29.8)"/>
      <sheetName val="2. TRIM CARD"/>
      <sheetName val="GRADING  (2)"/>
      <sheetName val="SAMPLE MEASURES"/>
      <sheetName val="GRADING  (PL)"/>
      <sheetName val="3. ĐỊNH VỊ HÌNH IN.THÊU"/>
      <sheetName val="4. THÔNG SỐ SẢN XUẤ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UTTING DOCKET- IN"/>
      <sheetName val="2. TRIM CARD"/>
      <sheetName val="AMND FRM FIT SMPL 3 25.01.23"/>
      <sheetName val="AMENDED SIZE SET GRD 15.12. (2)"/>
      <sheetName val="AMENDED SIZE SET GRD 15.12.22"/>
      <sheetName val="UA CHINH SUA 271022"/>
      <sheetName val="GRADE FOR PROTO"/>
      <sheetName val="OLD GRADE"/>
      <sheetName val="3. ĐỊNH VỊ HÌNH IN.THÊU"/>
      <sheetName val="4. THÔNG SỐ SẢN XUẤT"/>
    </sheetNames>
    <sheetDataSet>
      <sheetData sheetId="0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2">
          <cell r="D32" t="str">
            <v>BO LAI, BO TAY</v>
          </cell>
        </row>
        <row r="42">
          <cell r="B42" t="str">
            <v>CHỈ 40/2 MAY CHÍNH + VẮT SỔ</v>
          </cell>
        </row>
        <row r="43">
          <cell r="F43" t="str">
            <v>WHITE</v>
          </cell>
        </row>
        <row r="44">
          <cell r="B44" t="str">
            <v>NHÃN CHÍNH</v>
          </cell>
          <cell r="F44" t="str">
            <v>WHITE</v>
          </cell>
        </row>
        <row r="45">
          <cell r="B45" t="str">
            <v>NHÃN SIZE</v>
          </cell>
          <cell r="F45" t="str">
            <v>WHITE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SHEET"/>
      <sheetName val="GRADING "/>
      <sheetName val="SAMPLE MEASURES"/>
      <sheetName val="POM"/>
      <sheetName val="FIT REFERENCE PICS"/>
      <sheetName val="COMMENTS P1"/>
      <sheetName val="COMMENTS P2"/>
      <sheetName val="COMMENTS P3"/>
      <sheetName val="COMMENTS SIZE SET"/>
    </sheetNames>
    <sheetDataSet>
      <sheetData sheetId="0">
        <row r="1">
          <cell r="A1" t="str">
            <v>Season</v>
          </cell>
          <cell r="B1" t="str">
            <v>SUMMER 25</v>
          </cell>
          <cell r="C1" t="str">
            <v>Date Created</v>
          </cell>
          <cell r="D1" t="str">
            <v>16.04.24.  ER</v>
          </cell>
          <cell r="F1" t="str">
            <v>Proto Rcd</v>
          </cell>
          <cell r="G1" t="str">
            <v>00/00/2024</v>
          </cell>
        </row>
        <row r="2">
          <cell r="A2" t="str">
            <v>Style Name</v>
          </cell>
          <cell r="B2" t="str">
            <v>TBC</v>
          </cell>
          <cell r="C2" t="str">
            <v>COMMENTS P1</v>
          </cell>
          <cell r="D2" t="str">
            <v xml:space="preserve">00/00/2024  </v>
          </cell>
          <cell r="F2" t="str">
            <v>2nd Proto</v>
          </cell>
          <cell r="G2" t="str">
            <v>00/00/2024</v>
          </cell>
        </row>
        <row r="3">
          <cell r="A3" t="str">
            <v>Code</v>
          </cell>
          <cell r="C3" t="str">
            <v>COMMENTS P2</v>
          </cell>
          <cell r="D3" t="str">
            <v xml:space="preserve">00/00/2024  </v>
          </cell>
          <cell r="F3" t="str">
            <v>Sample Sealed</v>
          </cell>
          <cell r="G3" t="str">
            <v>00/00/2024</v>
          </cell>
        </row>
        <row r="4">
          <cell r="A4" t="str">
            <v>Block CS6WS</v>
          </cell>
          <cell r="B4" t="str">
            <v>SET IN SLEEVE ONE PIECE HOODY
3.8CM GRADING 
RIB CUFF AND HEM</v>
          </cell>
          <cell r="C4" t="str">
            <v>COMMENTS P3</v>
          </cell>
          <cell r="D4" t="str">
            <v xml:space="preserve">00/00/2024  </v>
          </cell>
          <cell r="F4" t="str">
            <v>Approved By</v>
          </cell>
          <cell r="G4" t="str">
            <v>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4"/>
  <sheetViews>
    <sheetView view="pageBreakPreview" topLeftCell="A3" zoomScale="55" zoomScaleNormal="55" zoomScaleSheetLayoutView="55" zoomScalePageLayoutView="40" workbookViewId="0">
      <selection activeCell="G5" sqref="G5:L8"/>
    </sheetView>
  </sheetViews>
  <sheetFormatPr defaultColWidth="9.28515625" defaultRowHeight="16.5"/>
  <cols>
    <col min="1" max="1" width="6.5703125" style="91" customWidth="1"/>
    <col min="2" max="2" width="27.42578125" style="91" customWidth="1"/>
    <col min="3" max="3" width="26.28515625" style="91" customWidth="1"/>
    <col min="4" max="4" width="23.85546875" style="91" customWidth="1"/>
    <col min="5" max="5" width="16.5703125" style="91" customWidth="1"/>
    <col min="6" max="6" width="17.7109375" style="91" customWidth="1"/>
    <col min="7" max="7" width="17.7109375" style="92" customWidth="1"/>
    <col min="8" max="8" width="16" style="91" customWidth="1"/>
    <col min="9" max="9" width="20.140625" style="91" customWidth="1"/>
    <col min="10" max="10" width="16" style="91" customWidth="1"/>
    <col min="11" max="11" width="19" style="91" customWidth="1"/>
    <col min="12" max="12" width="18.7109375" style="91" customWidth="1"/>
    <col min="13" max="13" width="14.28515625" style="91" customWidth="1"/>
    <col min="14" max="14" width="13.7109375" style="91" customWidth="1"/>
    <col min="15" max="15" width="13.42578125" style="91" customWidth="1"/>
    <col min="16" max="16" width="20.7109375" style="91" customWidth="1"/>
    <col min="17" max="17" width="14.7109375" style="91" bestFit="1" customWidth="1"/>
    <col min="18" max="16384" width="9.28515625" style="91"/>
  </cols>
  <sheetData>
    <row r="1" spans="1:16" s="4" customFormat="1" ht="19.899999999999999" customHeight="1">
      <c r="A1" s="137"/>
      <c r="B1" s="137"/>
      <c r="C1" s="137"/>
      <c r="D1" s="138"/>
      <c r="E1" s="137"/>
      <c r="F1" s="137"/>
      <c r="G1" s="137"/>
      <c r="H1" s="137"/>
      <c r="I1" s="137"/>
      <c r="J1" s="137"/>
      <c r="K1" s="137"/>
      <c r="L1" s="139"/>
      <c r="M1" s="398" t="s">
        <v>129</v>
      </c>
      <c r="N1" s="398" t="s">
        <v>129</v>
      </c>
      <c r="O1" s="399" t="s">
        <v>130</v>
      </c>
      <c r="P1" s="399"/>
    </row>
    <row r="2" spans="1:16" s="4" customFormat="1" ht="19.899999999999999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9"/>
      <c r="M2" s="398" t="s">
        <v>131</v>
      </c>
      <c r="N2" s="398" t="s">
        <v>131</v>
      </c>
      <c r="O2" s="400" t="s">
        <v>132</v>
      </c>
      <c r="P2" s="400"/>
    </row>
    <row r="3" spans="1:16" s="4" customFormat="1" ht="19.899999999999999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9"/>
      <c r="M3" s="398" t="s">
        <v>133</v>
      </c>
      <c r="N3" s="398" t="s">
        <v>133</v>
      </c>
      <c r="O3" s="401" t="s">
        <v>134</v>
      </c>
      <c r="P3" s="399"/>
    </row>
    <row r="4" spans="1:16" s="5" customFormat="1" ht="47.45" customHeight="1" thickBot="1">
      <c r="B4" s="6" t="s">
        <v>376</v>
      </c>
      <c r="G4" s="7"/>
    </row>
    <row r="5" spans="1:16" s="5" customFormat="1" ht="47.45" customHeight="1">
      <c r="B5" s="8" t="s">
        <v>0</v>
      </c>
      <c r="C5" s="8"/>
      <c r="D5" s="6"/>
      <c r="F5" s="9"/>
      <c r="G5" s="727" t="s">
        <v>403</v>
      </c>
      <c r="H5" s="728"/>
      <c r="I5" s="728"/>
      <c r="J5" s="728"/>
      <c r="K5" s="728"/>
      <c r="L5" s="729"/>
    </row>
    <row r="6" spans="1:16" s="10" customFormat="1" ht="48" customHeight="1">
      <c r="B6" s="11" t="s">
        <v>43</v>
      </c>
      <c r="C6" s="11"/>
      <c r="D6" s="12" t="s">
        <v>377</v>
      </c>
      <c r="E6" s="14"/>
      <c r="F6" s="11"/>
      <c r="G6" s="730"/>
      <c r="H6" s="731"/>
      <c r="I6" s="731"/>
      <c r="J6" s="731"/>
      <c r="K6" s="731"/>
      <c r="L6" s="732"/>
      <c r="M6" s="13"/>
      <c r="N6" s="13"/>
      <c r="O6" s="13"/>
      <c r="P6" s="13"/>
    </row>
    <row r="7" spans="1:16" s="10" customFormat="1" ht="48" customHeight="1">
      <c r="B7" s="11" t="s">
        <v>44</v>
      </c>
      <c r="C7" s="11"/>
      <c r="D7" s="12" t="s">
        <v>375</v>
      </c>
      <c r="E7" s="12"/>
      <c r="F7" s="11"/>
      <c r="G7" s="730"/>
      <c r="H7" s="731"/>
      <c r="I7" s="731"/>
      <c r="J7" s="731"/>
      <c r="K7" s="731"/>
      <c r="L7" s="732"/>
      <c r="M7" s="13"/>
      <c r="N7" s="13"/>
      <c r="O7" s="13"/>
      <c r="P7" s="13"/>
    </row>
    <row r="8" spans="1:16" s="10" customFormat="1" ht="72.75" customHeight="1" thickBot="1">
      <c r="B8" s="11" t="s">
        <v>45</v>
      </c>
      <c r="C8" s="11"/>
      <c r="D8" s="417" t="s">
        <v>378</v>
      </c>
      <c r="E8" s="417"/>
      <c r="F8" s="418"/>
      <c r="G8" s="733"/>
      <c r="H8" s="734"/>
      <c r="I8" s="734"/>
      <c r="J8" s="734"/>
      <c r="K8" s="734"/>
      <c r="L8" s="735"/>
      <c r="M8" s="13"/>
      <c r="N8" s="13"/>
      <c r="O8" s="13"/>
      <c r="P8" s="13"/>
    </row>
    <row r="9" spans="1:16" s="15" customFormat="1" ht="54.75" customHeight="1">
      <c r="B9" s="16" t="s">
        <v>1</v>
      </c>
      <c r="C9" s="16"/>
      <c r="D9" s="168" t="s">
        <v>381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47.45" customHeight="1">
      <c r="B10" s="20" t="s">
        <v>2</v>
      </c>
      <c r="C10" s="20"/>
      <c r="D10" s="21" t="s">
        <v>137</v>
      </c>
      <c r="E10" s="21"/>
      <c r="F10" s="21"/>
      <c r="G10" s="22"/>
      <c r="H10" s="21"/>
      <c r="I10" s="23"/>
      <c r="J10" s="23" t="s">
        <v>46</v>
      </c>
      <c r="K10" s="23"/>
      <c r="L10" s="23" t="s">
        <v>380</v>
      </c>
      <c r="M10" s="24"/>
      <c r="N10" s="24"/>
      <c r="O10" s="24"/>
      <c r="P10" s="24"/>
    </row>
    <row r="11" spans="1:16" s="15" customFormat="1" ht="54.75" customHeight="1">
      <c r="B11" s="23" t="s">
        <v>3</v>
      </c>
      <c r="C11" s="23"/>
      <c r="D11" s="392">
        <v>45449</v>
      </c>
      <c r="E11" s="392"/>
      <c r="F11" s="392"/>
      <c r="G11" s="25"/>
      <c r="H11" s="26"/>
      <c r="I11" s="23"/>
      <c r="J11" s="23" t="s">
        <v>4</v>
      </c>
      <c r="K11" s="23" t="s">
        <v>139</v>
      </c>
      <c r="L11" s="402" t="s">
        <v>153</v>
      </c>
      <c r="M11" s="402"/>
      <c r="N11" s="402"/>
      <c r="O11" s="402"/>
      <c r="P11" s="402"/>
    </row>
    <row r="12" spans="1:16" s="15" customFormat="1" ht="47.45" customHeight="1">
      <c r="B12" s="23" t="s">
        <v>5</v>
      </c>
      <c r="C12" s="23"/>
      <c r="D12" s="391"/>
      <c r="E12" s="391"/>
      <c r="F12" s="391"/>
      <c r="G12" s="391"/>
      <c r="H12" s="28"/>
      <c r="I12" s="23" t="s">
        <v>139</v>
      </c>
      <c r="J12" s="23" t="s">
        <v>40</v>
      </c>
      <c r="L12" s="23"/>
      <c r="M12" s="23"/>
      <c r="N12" s="28"/>
      <c r="O12" s="28"/>
      <c r="P12" s="24"/>
    </row>
    <row r="13" spans="1:16" s="15" customFormat="1" ht="47.45" customHeight="1">
      <c r="B13" s="393"/>
      <c r="C13" s="393"/>
      <c r="D13" s="393"/>
      <c r="E13" s="393"/>
      <c r="F13" s="393"/>
      <c r="G13" s="27"/>
      <c r="H13" s="28"/>
      <c r="I13" s="23"/>
      <c r="J13" s="23" t="s">
        <v>6</v>
      </c>
      <c r="K13" s="23"/>
      <c r="L13" s="23"/>
      <c r="M13" s="28"/>
      <c r="N13" s="24"/>
      <c r="O13" s="24"/>
      <c r="P13" s="28"/>
    </row>
    <row r="14" spans="1:16" s="15" customFormat="1" ht="47.45" customHeight="1">
      <c r="B14" s="23" t="s">
        <v>140</v>
      </c>
      <c r="C14" s="23"/>
      <c r="D14" s="23" t="s">
        <v>7</v>
      </c>
      <c r="E14" s="23"/>
      <c r="F14" s="23"/>
      <c r="G14" s="29"/>
      <c r="H14" s="23"/>
      <c r="I14" s="23"/>
      <c r="J14" s="23" t="s">
        <v>8</v>
      </c>
      <c r="K14" s="23"/>
      <c r="L14" s="24" t="s">
        <v>379</v>
      </c>
      <c r="M14" s="24"/>
      <c r="N14" s="24"/>
      <c r="O14" s="24"/>
      <c r="P14" s="24"/>
    </row>
    <row r="15" spans="1:16" s="15" customFormat="1" ht="47.45" customHeight="1">
      <c r="B15" s="30" t="s">
        <v>80</v>
      </c>
      <c r="C15" s="30"/>
      <c r="D15" s="30"/>
      <c r="E15" s="16"/>
      <c r="F15" s="16"/>
      <c r="G15" s="31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2" customFormat="1" ht="13.1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s="5" customFormat="1" ht="35.450000000000003" customHeight="1">
      <c r="B17" s="34"/>
      <c r="C17" s="168" t="s">
        <v>128</v>
      </c>
      <c r="D17" s="168" t="s">
        <v>9</v>
      </c>
      <c r="E17" s="35" t="s">
        <v>59</v>
      </c>
      <c r="F17" s="35"/>
      <c r="G17" s="35"/>
      <c r="H17" s="35"/>
      <c r="I17" s="35" t="s">
        <v>60</v>
      </c>
      <c r="J17" s="35"/>
      <c r="K17" s="35"/>
      <c r="L17" s="35"/>
      <c r="M17" s="35"/>
      <c r="N17" s="35"/>
      <c r="O17" s="35"/>
      <c r="P17" s="170" t="s">
        <v>11</v>
      </c>
    </row>
    <row r="18" spans="1:16" s="5" customFormat="1" ht="35.65" customHeight="1">
      <c r="B18" s="169" t="s">
        <v>12</v>
      </c>
      <c r="C18" s="364" t="s">
        <v>382</v>
      </c>
      <c r="D18" s="37" t="s">
        <v>39</v>
      </c>
      <c r="E18" s="38"/>
      <c r="F18" s="39"/>
      <c r="G18" s="39"/>
      <c r="H18" s="39"/>
      <c r="I18" s="39">
        <v>2</v>
      </c>
      <c r="J18" s="39"/>
      <c r="K18" s="39"/>
      <c r="L18" s="37"/>
      <c r="M18" s="39"/>
      <c r="N18" s="39"/>
      <c r="O18" s="39"/>
      <c r="P18" s="40">
        <f>SUM(E18:O18)</f>
        <v>2</v>
      </c>
    </row>
    <row r="19" spans="1:16" s="5" customFormat="1" ht="35.65" customHeight="1">
      <c r="B19" s="169" t="s">
        <v>71</v>
      </c>
      <c r="C19" s="364" t="str">
        <f>C18</f>
        <v>P28JCCCS002</v>
      </c>
      <c r="D19" s="37" t="s">
        <v>39</v>
      </c>
      <c r="E19" s="38"/>
      <c r="F19" s="39"/>
      <c r="G19" s="39"/>
      <c r="H19" s="39"/>
      <c r="I19" s="39">
        <v>1</v>
      </c>
      <c r="J19" s="39"/>
      <c r="K19" s="39"/>
      <c r="L19" s="39"/>
      <c r="M19" s="39"/>
      <c r="N19" s="39"/>
      <c r="O19" s="39"/>
      <c r="P19" s="40">
        <f>SUM(E19:O19)</f>
        <v>1</v>
      </c>
    </row>
    <row r="20" spans="1:16" s="6" customFormat="1" ht="35.450000000000003" customHeight="1">
      <c r="B20" s="171" t="s">
        <v>13</v>
      </c>
      <c r="C20" s="364" t="str">
        <f>C19</f>
        <v>P28JCCCS002</v>
      </c>
      <c r="D20" s="37" t="s">
        <v>39</v>
      </c>
      <c r="E20" s="172"/>
      <c r="F20" s="173"/>
      <c r="G20" s="173"/>
      <c r="H20" s="173"/>
      <c r="I20" s="173">
        <f>SUM(I18:I19)</f>
        <v>3</v>
      </c>
      <c r="J20" s="173"/>
      <c r="K20" s="173"/>
      <c r="L20" s="173"/>
      <c r="M20" s="173"/>
      <c r="N20" s="173"/>
      <c r="O20" s="173"/>
      <c r="P20" s="173">
        <f>SUM(P18:P19)</f>
        <v>3</v>
      </c>
    </row>
    <row r="21" spans="1:16" s="5" customFormat="1" ht="1.1499999999999999" customHeight="1">
      <c r="B21" s="12"/>
      <c r="C21" s="12"/>
      <c r="D21" s="37" t="s">
        <v>39</v>
      </c>
      <c r="E21" s="41"/>
      <c r="F21" s="41"/>
      <c r="G21" s="39"/>
      <c r="H21" s="41"/>
      <c r="I21" s="41"/>
      <c r="J21" s="41"/>
      <c r="K21" s="41"/>
      <c r="L21" s="41"/>
      <c r="M21" s="42"/>
      <c r="N21" s="43"/>
      <c r="O21" s="43"/>
      <c r="P21" s="44"/>
    </row>
    <row r="22" spans="1:16" s="5" customFormat="1" ht="34.15" hidden="1" customHeight="1">
      <c r="B22" s="34"/>
      <c r="C22" s="170" t="s">
        <v>128</v>
      </c>
      <c r="D22" s="37" t="s">
        <v>39</v>
      </c>
      <c r="E22" s="35" t="s">
        <v>59</v>
      </c>
      <c r="F22" s="35"/>
      <c r="G22" s="39"/>
      <c r="H22" s="35"/>
      <c r="I22" s="35" t="s">
        <v>60</v>
      </c>
      <c r="J22" s="35"/>
      <c r="K22" s="35"/>
      <c r="L22" s="35"/>
      <c r="M22" s="35"/>
      <c r="N22" s="35"/>
      <c r="O22" s="35"/>
      <c r="P22" s="170" t="s">
        <v>11</v>
      </c>
    </row>
    <row r="23" spans="1:16" s="5" customFormat="1" ht="34.15" hidden="1" customHeight="1">
      <c r="B23" s="169" t="s">
        <v>12</v>
      </c>
      <c r="C23" s="36"/>
      <c r="D23" s="37" t="s">
        <v>39</v>
      </c>
      <c r="E23" s="38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0">
        <f>SUM(E23:O23)</f>
        <v>0</v>
      </c>
    </row>
    <row r="24" spans="1:16" s="5" customFormat="1" ht="34.15" hidden="1" customHeight="1">
      <c r="B24" s="169" t="s">
        <v>71</v>
      </c>
      <c r="C24" s="36"/>
      <c r="D24" s="37" t="s">
        <v>39</v>
      </c>
      <c r="E24" s="38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>
        <f>SUM(E24:O24)</f>
        <v>0</v>
      </c>
    </row>
    <row r="25" spans="1:16" s="6" customFormat="1" ht="34.15" hidden="1" customHeight="1">
      <c r="B25" s="171" t="s">
        <v>13</v>
      </c>
      <c r="C25" s="171"/>
      <c r="D25" s="37" t="s">
        <v>39</v>
      </c>
      <c r="E25" s="172"/>
      <c r="F25" s="173"/>
      <c r="G25" s="39"/>
      <c r="H25" s="173"/>
      <c r="I25" s="173"/>
      <c r="J25" s="173"/>
      <c r="K25" s="173"/>
      <c r="L25" s="173"/>
      <c r="M25" s="173"/>
      <c r="N25" s="173"/>
      <c r="O25" s="173"/>
      <c r="P25" s="173">
        <f>SUM(P23:P24)</f>
        <v>0</v>
      </c>
    </row>
    <row r="26" spans="1:16" s="15" customFormat="1" ht="27" customHeight="1">
      <c r="B26" s="30"/>
      <c r="C26" s="30"/>
      <c r="D26" s="30"/>
      <c r="E26" s="45"/>
      <c r="F26" s="45"/>
      <c r="G26" s="39"/>
      <c r="H26" s="45"/>
      <c r="I26" s="45"/>
      <c r="J26" s="45"/>
      <c r="K26" s="45"/>
      <c r="L26" s="45"/>
      <c r="M26" s="46"/>
      <c r="N26" s="47"/>
      <c r="O26" s="47"/>
      <c r="P26" s="48"/>
    </row>
    <row r="27" spans="1:16" s="49" customFormat="1" ht="42.6" customHeight="1">
      <c r="B27" s="159" t="s">
        <v>14</v>
      </c>
      <c r="C27" s="160"/>
      <c r="D27" s="159"/>
      <c r="E27" s="161"/>
      <c r="F27" s="162"/>
      <c r="G27" s="162"/>
      <c r="H27" s="162"/>
      <c r="I27" s="162">
        <f>I20+I25</f>
        <v>3</v>
      </c>
      <c r="J27" s="162"/>
      <c r="K27" s="162"/>
      <c r="L27" s="162"/>
      <c r="M27" s="162"/>
      <c r="N27" s="162"/>
      <c r="O27" s="162"/>
      <c r="P27" s="162">
        <f>P20+P25</f>
        <v>3</v>
      </c>
    </row>
    <row r="28" spans="1:16" s="50" customFormat="1" ht="20.25" customHeight="1">
      <c r="B28" s="51"/>
      <c r="C28" s="51"/>
      <c r="D28" s="52"/>
      <c r="E28" s="53"/>
      <c r="F28" s="54"/>
      <c r="G28" s="55"/>
      <c r="H28" s="56"/>
      <c r="I28" s="56"/>
      <c r="J28" s="56"/>
      <c r="K28" s="56"/>
      <c r="L28" s="57"/>
      <c r="M28" s="58"/>
      <c r="N28" s="54"/>
      <c r="O28" s="54"/>
      <c r="P28" s="54"/>
    </row>
    <row r="29" spans="1:16" s="4" customFormat="1" ht="30.75" customHeight="1" thickBot="1">
      <c r="B29" s="163" t="s">
        <v>15</v>
      </c>
      <c r="C29" s="59"/>
      <c r="D29" s="59"/>
      <c r="E29" s="59"/>
      <c r="F29" s="60"/>
      <c r="G29" s="61"/>
      <c r="H29" s="60"/>
      <c r="I29" s="60"/>
      <c r="J29" s="60"/>
      <c r="K29" s="60"/>
      <c r="L29" s="60"/>
      <c r="N29" s="62"/>
      <c r="O29" s="62"/>
      <c r="P29" s="63"/>
    </row>
    <row r="30" spans="1:16" s="64" customFormat="1" ht="151.5" customHeight="1" thickBot="1">
      <c r="A30" s="394" t="s">
        <v>16</v>
      </c>
      <c r="B30" s="395"/>
      <c r="C30" s="395"/>
      <c r="D30" s="178" t="s">
        <v>17</v>
      </c>
      <c r="E30" s="179" t="s">
        <v>18</v>
      </c>
      <c r="F30" s="178" t="s">
        <v>19</v>
      </c>
      <c r="G30" s="180" t="s">
        <v>20</v>
      </c>
      <c r="H30" s="180" t="s">
        <v>21</v>
      </c>
      <c r="I30" s="180" t="s">
        <v>34</v>
      </c>
      <c r="J30" s="180" t="s">
        <v>35</v>
      </c>
      <c r="K30" s="180" t="s">
        <v>37</v>
      </c>
      <c r="L30" s="180" t="s">
        <v>36</v>
      </c>
      <c r="M30" s="408" t="s">
        <v>51</v>
      </c>
      <c r="N30" s="409"/>
      <c r="O30" s="409"/>
      <c r="P30" s="410"/>
    </row>
    <row r="31" spans="1:16" s="32" customFormat="1" ht="129" customHeight="1">
      <c r="A31" s="181">
        <v>1</v>
      </c>
      <c r="B31" s="396" t="s">
        <v>299</v>
      </c>
      <c r="C31" s="397"/>
      <c r="D31" s="182" t="s">
        <v>50</v>
      </c>
      <c r="E31" s="183" t="s">
        <v>39</v>
      </c>
      <c r="F31" s="184" t="s">
        <v>10</v>
      </c>
      <c r="G31" s="185">
        <f>P20</f>
        <v>3</v>
      </c>
      <c r="H31" s="184">
        <v>1.3</v>
      </c>
      <c r="I31" s="186">
        <f>G31*H31</f>
        <v>3.9000000000000004</v>
      </c>
      <c r="J31" s="186">
        <v>1</v>
      </c>
      <c r="K31" s="186"/>
      <c r="L31" s="187">
        <f>+K31+J31+I31</f>
        <v>4.9000000000000004</v>
      </c>
      <c r="M31" s="411"/>
      <c r="N31" s="412"/>
      <c r="O31" s="412"/>
      <c r="P31" s="413"/>
    </row>
    <row r="32" spans="1:16" s="32" customFormat="1" ht="129" customHeight="1">
      <c r="A32" s="181">
        <v>2</v>
      </c>
      <c r="B32" s="371" t="s">
        <v>300</v>
      </c>
      <c r="C32" s="372"/>
      <c r="D32" s="182" t="s">
        <v>149</v>
      </c>
      <c r="E32" s="183" t="str">
        <f>E31</f>
        <v>BLACK</v>
      </c>
      <c r="F32" s="184" t="s">
        <v>10</v>
      </c>
      <c r="G32" s="185">
        <f>G31</f>
        <v>3</v>
      </c>
      <c r="H32" s="184">
        <v>0.215</v>
      </c>
      <c r="I32" s="186">
        <f>G32*H32</f>
        <v>0.64500000000000002</v>
      </c>
      <c r="J32" s="186">
        <f>I32*20%</f>
        <v>0.129</v>
      </c>
      <c r="K32" s="186"/>
      <c r="L32" s="187">
        <f t="shared" ref="L32:L33" si="0">+K32+J32+I32</f>
        <v>0.77400000000000002</v>
      </c>
      <c r="M32" s="414"/>
      <c r="N32" s="415"/>
      <c r="O32" s="415"/>
      <c r="P32" s="416"/>
    </row>
    <row r="33" spans="1:16" s="32" customFormat="1" ht="129" customHeight="1">
      <c r="A33" s="181">
        <v>3</v>
      </c>
      <c r="B33" s="371" t="s">
        <v>302</v>
      </c>
      <c r="C33" s="372"/>
      <c r="D33" s="188" t="s">
        <v>301</v>
      </c>
      <c r="E33" s="183" t="s">
        <v>39</v>
      </c>
      <c r="F33" s="184" t="s">
        <v>10</v>
      </c>
      <c r="G33" s="185">
        <f>G32</f>
        <v>3</v>
      </c>
      <c r="H33" s="184">
        <v>0.03</v>
      </c>
      <c r="I33" s="186">
        <f>G33*H33</f>
        <v>0.09</v>
      </c>
      <c r="J33" s="186">
        <f>I33*20%</f>
        <v>1.7999999999999999E-2</v>
      </c>
      <c r="K33" s="186"/>
      <c r="L33" s="218">
        <f t="shared" si="0"/>
        <v>0.108</v>
      </c>
      <c r="M33" s="368"/>
      <c r="N33" s="369"/>
      <c r="O33" s="369"/>
      <c r="P33" s="370"/>
    </row>
    <row r="34" spans="1:16" s="32" customFormat="1" ht="27">
      <c r="A34" s="189"/>
      <c r="B34" s="190"/>
      <c r="C34" s="190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2"/>
    </row>
    <row r="35" spans="1:16" s="32" customFormat="1" ht="1.1499999999999999" customHeight="1">
      <c r="A35" s="181"/>
      <c r="B35" s="371"/>
      <c r="C35" s="372"/>
      <c r="D35" s="182"/>
      <c r="E35" s="183"/>
      <c r="F35" s="184"/>
      <c r="G35" s="185"/>
      <c r="H35" s="184"/>
      <c r="I35" s="186"/>
      <c r="J35" s="186"/>
      <c r="K35" s="186"/>
      <c r="L35" s="187"/>
      <c r="M35" s="375"/>
      <c r="N35" s="376"/>
      <c r="O35" s="376"/>
      <c r="P35" s="376"/>
    </row>
    <row r="36" spans="1:16" s="32" customFormat="1" ht="64.150000000000006" hidden="1" customHeight="1">
      <c r="A36" s="181"/>
      <c r="B36" s="371"/>
      <c r="C36" s="372"/>
      <c r="D36" s="182"/>
      <c r="E36" s="183"/>
      <c r="F36" s="184"/>
      <c r="G36" s="185"/>
      <c r="H36" s="184"/>
      <c r="I36" s="186"/>
      <c r="J36" s="186"/>
      <c r="K36" s="186"/>
      <c r="L36" s="187"/>
      <c r="M36" s="375"/>
      <c r="N36" s="376"/>
      <c r="O36" s="376"/>
      <c r="P36" s="376"/>
    </row>
    <row r="37" spans="1:16" s="65" customFormat="1" ht="6.6" hidden="1" customHeight="1">
      <c r="A37" s="189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2"/>
    </row>
    <row r="38" spans="1:16" s="65" customFormat="1" ht="20.25" customHeight="1">
      <c r="A38" s="99"/>
      <c r="B38" s="99"/>
      <c r="C38" s="99"/>
      <c r="D38" s="99"/>
      <c r="E38" s="99"/>
      <c r="F38" s="99"/>
      <c r="G38" s="193"/>
      <c r="H38" s="99"/>
      <c r="I38" s="99"/>
      <c r="J38" s="99"/>
      <c r="K38" s="99"/>
      <c r="L38" s="99"/>
      <c r="M38" s="99"/>
      <c r="N38" s="99"/>
      <c r="O38" s="99"/>
      <c r="P38" s="99"/>
    </row>
    <row r="39" spans="1:16" s="67" customFormat="1" ht="33" customHeight="1" thickBot="1">
      <c r="A39" s="194"/>
      <c r="B39" s="195" t="s">
        <v>22</v>
      </c>
      <c r="C39" s="196"/>
      <c r="D39" s="196"/>
      <c r="E39" s="196"/>
      <c r="F39" s="194"/>
      <c r="G39" s="83"/>
      <c r="H39" s="194"/>
      <c r="I39" s="194"/>
      <c r="J39" s="194"/>
      <c r="K39" s="194"/>
      <c r="L39" s="194"/>
      <c r="M39" s="194"/>
      <c r="N39" s="194"/>
      <c r="O39" s="194"/>
      <c r="P39" s="197"/>
    </row>
    <row r="40" spans="1:16" s="99" customFormat="1" ht="108">
      <c r="A40" s="377" t="s">
        <v>23</v>
      </c>
      <c r="B40" s="378"/>
      <c r="C40" s="378"/>
      <c r="D40" s="378"/>
      <c r="E40" s="379"/>
      <c r="F40" s="198" t="s">
        <v>47</v>
      </c>
      <c r="G40" s="198" t="s">
        <v>24</v>
      </c>
      <c r="H40" s="389" t="s">
        <v>42</v>
      </c>
      <c r="I40" s="390"/>
      <c r="J40" s="199" t="s">
        <v>19</v>
      </c>
      <c r="K40" s="198" t="s">
        <v>48</v>
      </c>
      <c r="L40" s="198" t="s">
        <v>25</v>
      </c>
      <c r="M40" s="200" t="s">
        <v>26</v>
      </c>
      <c r="N40" s="200" t="s">
        <v>27</v>
      </c>
      <c r="O40" s="200" t="s">
        <v>28</v>
      </c>
      <c r="P40" s="200" t="s">
        <v>29</v>
      </c>
    </row>
    <row r="41" spans="1:16" s="32" customFormat="1" ht="77.25" customHeight="1">
      <c r="A41" s="201">
        <v>1</v>
      </c>
      <c r="B41" s="388" t="s">
        <v>41</v>
      </c>
      <c r="C41" s="388"/>
      <c r="D41" s="388"/>
      <c r="E41" s="388"/>
      <c r="F41" s="202" t="s">
        <v>39</v>
      </c>
      <c r="G41" s="203"/>
      <c r="H41" s="374" t="str">
        <f>E31</f>
        <v>BLACK</v>
      </c>
      <c r="I41" s="374"/>
      <c r="J41" s="204" t="s">
        <v>30</v>
      </c>
      <c r="K41" s="204">
        <f>$P$20</f>
        <v>3</v>
      </c>
      <c r="L41" s="205">
        <f>175/5000</f>
        <v>3.5000000000000003E-2</v>
      </c>
      <c r="M41" s="206">
        <f>K41*L41</f>
        <v>0.10500000000000001</v>
      </c>
      <c r="N41" s="206"/>
      <c r="O41" s="207">
        <f>ROUNDUP(N41+M41,0)</f>
        <v>1</v>
      </c>
      <c r="P41" s="208"/>
    </row>
    <row r="42" spans="1:16" s="32" customFormat="1" ht="77.25" customHeight="1">
      <c r="A42" s="201">
        <v>2</v>
      </c>
      <c r="B42" s="388" t="s">
        <v>335</v>
      </c>
      <c r="C42" s="388"/>
      <c r="D42" s="388"/>
      <c r="E42" s="388"/>
      <c r="F42" s="202" t="s">
        <v>38</v>
      </c>
      <c r="G42" s="203"/>
      <c r="H42" s="374" t="str">
        <f t="shared" ref="H42:H43" si="1">E32</f>
        <v>BLACK</v>
      </c>
      <c r="I42" s="374"/>
      <c r="J42" s="204" t="s">
        <v>135</v>
      </c>
      <c r="K42" s="204">
        <f>$P$20</f>
        <v>3</v>
      </c>
      <c r="L42" s="205">
        <v>1</v>
      </c>
      <c r="M42" s="206">
        <f>K42*L42</f>
        <v>3</v>
      </c>
      <c r="N42" s="206"/>
      <c r="O42" s="207">
        <f>M42</f>
        <v>3</v>
      </c>
      <c r="P42" s="208" t="s">
        <v>147</v>
      </c>
    </row>
    <row r="43" spans="1:16" s="32" customFormat="1" ht="77.25" customHeight="1">
      <c r="A43" s="201">
        <v>3</v>
      </c>
      <c r="B43" s="388" t="s">
        <v>336</v>
      </c>
      <c r="C43" s="388"/>
      <c r="D43" s="388"/>
      <c r="E43" s="388"/>
      <c r="F43" s="202"/>
      <c r="G43" s="203"/>
      <c r="H43" s="374" t="str">
        <f t="shared" si="1"/>
        <v>BLACK</v>
      </c>
      <c r="I43" s="374"/>
      <c r="J43" s="204" t="s">
        <v>135</v>
      </c>
      <c r="K43" s="204">
        <f t="shared" ref="K43:K45" si="2">$P$20</f>
        <v>3</v>
      </c>
      <c r="L43" s="205">
        <v>1</v>
      </c>
      <c r="M43" s="206">
        <f t="shared" ref="M43:M44" si="3">K43*L43</f>
        <v>3</v>
      </c>
      <c r="N43" s="206"/>
      <c r="O43" s="207">
        <f t="shared" ref="O43:O44" si="4">M43</f>
        <v>3</v>
      </c>
      <c r="P43" s="208" t="s">
        <v>147</v>
      </c>
    </row>
    <row r="44" spans="1:16" s="32" customFormat="1" ht="77.25" customHeight="1">
      <c r="A44" s="201">
        <v>5</v>
      </c>
      <c r="B44" s="387" t="s">
        <v>383</v>
      </c>
      <c r="C44" s="388"/>
      <c r="D44" s="388"/>
      <c r="E44" s="388"/>
      <c r="F44" s="202" t="s">
        <v>38</v>
      </c>
      <c r="G44" s="202"/>
      <c r="H44" s="374" t="s">
        <v>39</v>
      </c>
      <c r="I44" s="374"/>
      <c r="J44" s="204" t="s">
        <v>135</v>
      </c>
      <c r="K44" s="204">
        <f t="shared" si="2"/>
        <v>3</v>
      </c>
      <c r="L44" s="205">
        <v>1</v>
      </c>
      <c r="M44" s="206">
        <f t="shared" si="3"/>
        <v>3</v>
      </c>
      <c r="N44" s="206"/>
      <c r="O44" s="207">
        <f t="shared" si="4"/>
        <v>3</v>
      </c>
      <c r="P44" s="208" t="s">
        <v>147</v>
      </c>
    </row>
    <row r="45" spans="1:16" s="32" customFormat="1" ht="77.25" customHeight="1">
      <c r="A45" s="201">
        <v>5</v>
      </c>
      <c r="B45" s="387" t="s">
        <v>384</v>
      </c>
      <c r="C45" s="388"/>
      <c r="D45" s="388"/>
      <c r="E45" s="388"/>
      <c r="F45" s="202" t="s">
        <v>38</v>
      </c>
      <c r="G45" s="202"/>
      <c r="H45" s="374" t="s">
        <v>39</v>
      </c>
      <c r="I45" s="374"/>
      <c r="J45" s="204" t="s">
        <v>135</v>
      </c>
      <c r="K45" s="204">
        <f t="shared" si="2"/>
        <v>3</v>
      </c>
      <c r="L45" s="205">
        <v>1</v>
      </c>
      <c r="M45" s="206">
        <f t="shared" ref="M45" si="5">K45*L45</f>
        <v>3</v>
      </c>
      <c r="N45" s="206"/>
      <c r="O45" s="207">
        <f t="shared" ref="O45" si="6">M45</f>
        <v>3</v>
      </c>
      <c r="P45" s="208" t="s">
        <v>147</v>
      </c>
    </row>
    <row r="46" spans="1:16" s="65" customFormat="1" ht="18.600000000000001" customHeight="1">
      <c r="A46" s="62"/>
      <c r="B46" s="62"/>
      <c r="C46" s="62"/>
      <c r="D46" s="62"/>
      <c r="E46" s="62"/>
      <c r="F46" s="62"/>
      <c r="G46" s="66"/>
      <c r="H46" s="62"/>
      <c r="I46" s="62"/>
      <c r="J46" s="62"/>
      <c r="K46" s="62"/>
      <c r="L46" s="62"/>
      <c r="M46" s="62"/>
      <c r="N46" s="62"/>
      <c r="O46" s="62"/>
      <c r="P46" s="62"/>
    </row>
    <row r="47" spans="1:16" s="67" customFormat="1" ht="64.900000000000006" hidden="1" customHeight="1">
      <c r="B47" s="175" t="s">
        <v>81</v>
      </c>
      <c r="C47" s="68"/>
      <c r="D47" s="68"/>
      <c r="E47" s="68"/>
      <c r="F47" s="70"/>
      <c r="G47" s="71"/>
      <c r="H47" s="70"/>
      <c r="I47" s="70"/>
      <c r="J47" s="70"/>
      <c r="K47" s="70"/>
      <c r="L47" s="70"/>
      <c r="M47" s="70"/>
      <c r="N47" s="70"/>
      <c r="O47" s="70"/>
      <c r="P47" s="72"/>
    </row>
    <row r="48" spans="1:16" s="99" customFormat="1" ht="10.9" hidden="1" customHeight="1">
      <c r="A48" s="403" t="s">
        <v>23</v>
      </c>
      <c r="B48" s="404"/>
      <c r="C48" s="404"/>
      <c r="D48" s="404"/>
      <c r="E48" s="405"/>
      <c r="F48" s="156" t="s">
        <v>47</v>
      </c>
      <c r="G48" s="156" t="s">
        <v>24</v>
      </c>
      <c r="H48" s="406" t="s">
        <v>42</v>
      </c>
      <c r="I48" s="407"/>
      <c r="J48" s="157" t="s">
        <v>19</v>
      </c>
      <c r="K48" s="156" t="s">
        <v>48</v>
      </c>
      <c r="L48" s="156" t="s">
        <v>25</v>
      </c>
      <c r="M48" s="158" t="s">
        <v>26</v>
      </c>
      <c r="N48" s="158" t="s">
        <v>27</v>
      </c>
      <c r="O48" s="158" t="s">
        <v>28</v>
      </c>
      <c r="P48" s="158" t="s">
        <v>29</v>
      </c>
    </row>
    <row r="49" spans="1:16" s="64" customFormat="1" ht="31.9" hidden="1" customHeight="1">
      <c r="A49" s="93">
        <v>1</v>
      </c>
      <c r="B49" s="380" t="s">
        <v>65</v>
      </c>
      <c r="C49" s="381"/>
      <c r="D49" s="381"/>
      <c r="E49" s="381"/>
      <c r="F49" s="94" t="s">
        <v>38</v>
      </c>
      <c r="G49" s="94"/>
      <c r="H49" s="382" t="str">
        <f t="shared" ref="H49:H69" si="7">$D$20</f>
        <v>BLACK</v>
      </c>
      <c r="I49" s="383"/>
      <c r="J49" s="98" t="s">
        <v>31</v>
      </c>
      <c r="K49" s="98">
        <f>$P$20</f>
        <v>3</v>
      </c>
      <c r="L49" s="98">
        <v>2</v>
      </c>
      <c r="M49" s="98">
        <f>L49*K49</f>
        <v>6</v>
      </c>
      <c r="N49" s="96"/>
      <c r="O49" s="97">
        <v>1170</v>
      </c>
      <c r="P49" s="100"/>
    </row>
    <row r="50" spans="1:16" s="64" customFormat="1" ht="31.9" hidden="1" customHeight="1">
      <c r="A50" s="93">
        <v>2</v>
      </c>
      <c r="B50" s="380" t="s">
        <v>65</v>
      </c>
      <c r="C50" s="381"/>
      <c r="D50" s="381"/>
      <c r="E50" s="381"/>
      <c r="F50" s="94" t="s">
        <v>38</v>
      </c>
      <c r="G50" s="94"/>
      <c r="H50" s="382" t="str">
        <f t="shared" ref="H50:H70" si="8">$D$25</f>
        <v>BLACK</v>
      </c>
      <c r="I50" s="383"/>
      <c r="J50" s="98" t="s">
        <v>31</v>
      </c>
      <c r="K50" s="98">
        <f>$P$25</f>
        <v>0</v>
      </c>
      <c r="L50" s="98">
        <v>2</v>
      </c>
      <c r="M50" s="98">
        <f>L50*K50</f>
        <v>0</v>
      </c>
      <c r="N50" s="96"/>
      <c r="O50" s="97">
        <v>1560</v>
      </c>
      <c r="P50" s="100"/>
    </row>
    <row r="51" spans="1:16" s="64" customFormat="1" ht="32.1" hidden="1" customHeight="1">
      <c r="A51" s="93">
        <v>3</v>
      </c>
      <c r="B51" s="384" t="s">
        <v>74</v>
      </c>
      <c r="C51" s="385"/>
      <c r="D51" s="385"/>
      <c r="E51" s="386"/>
      <c r="F51" s="94" t="s">
        <v>64</v>
      </c>
      <c r="G51" s="94"/>
      <c r="H51" s="382" t="str">
        <f t="shared" si="7"/>
        <v>BLACK</v>
      </c>
      <c r="I51" s="383"/>
      <c r="J51" s="98" t="s">
        <v>31</v>
      </c>
      <c r="K51" s="98">
        <f>$P$20</f>
        <v>3</v>
      </c>
      <c r="L51" s="98">
        <v>1</v>
      </c>
      <c r="M51" s="98">
        <f t="shared" ref="M51:M58" si="9">L51*K51</f>
        <v>3</v>
      </c>
      <c r="N51" s="96"/>
      <c r="O51" s="97">
        <f t="shared" ref="O51:O58" si="10">N51+M51</f>
        <v>3</v>
      </c>
      <c r="P51" s="100"/>
    </row>
    <row r="52" spans="1:16" s="64" customFormat="1" ht="31.9" hidden="1" customHeight="1">
      <c r="A52" s="93">
        <v>4</v>
      </c>
      <c r="B52" s="384" t="s">
        <v>74</v>
      </c>
      <c r="C52" s="385"/>
      <c r="D52" s="385"/>
      <c r="E52" s="386"/>
      <c r="F52" s="94" t="s">
        <v>64</v>
      </c>
      <c r="G52" s="94"/>
      <c r="H52" s="382" t="str">
        <f t="shared" si="8"/>
        <v>BLACK</v>
      </c>
      <c r="I52" s="383"/>
      <c r="J52" s="98" t="s">
        <v>31</v>
      </c>
      <c r="K52" s="98">
        <f>$P$25</f>
        <v>0</v>
      </c>
      <c r="L52" s="98">
        <v>1</v>
      </c>
      <c r="M52" s="98">
        <f t="shared" si="9"/>
        <v>0</v>
      </c>
      <c r="N52" s="96"/>
      <c r="O52" s="97">
        <f t="shared" si="10"/>
        <v>0</v>
      </c>
      <c r="P52" s="100"/>
    </row>
    <row r="53" spans="1:16" s="64" customFormat="1" ht="31.9" hidden="1" customHeight="1">
      <c r="A53" s="93">
        <v>5</v>
      </c>
      <c r="B53" s="384" t="s">
        <v>73</v>
      </c>
      <c r="C53" s="385"/>
      <c r="D53" s="385"/>
      <c r="E53" s="386"/>
      <c r="F53" s="94" t="s">
        <v>39</v>
      </c>
      <c r="G53" s="94"/>
      <c r="H53" s="382" t="str">
        <f t="shared" si="7"/>
        <v>BLACK</v>
      </c>
      <c r="I53" s="383"/>
      <c r="J53" s="98" t="s">
        <v>31</v>
      </c>
      <c r="K53" s="98">
        <f>$P$20</f>
        <v>3</v>
      </c>
      <c r="L53" s="98">
        <v>1</v>
      </c>
      <c r="M53" s="98">
        <f>L53*K53</f>
        <v>3</v>
      </c>
      <c r="N53" s="96"/>
      <c r="O53" s="97">
        <f>N53+M53</f>
        <v>3</v>
      </c>
      <c r="P53" s="100"/>
    </row>
    <row r="54" spans="1:16" s="64" customFormat="1" ht="31.9" hidden="1" customHeight="1">
      <c r="A54" s="93">
        <v>6</v>
      </c>
      <c r="B54" s="384" t="s">
        <v>73</v>
      </c>
      <c r="C54" s="385"/>
      <c r="D54" s="385"/>
      <c r="E54" s="386"/>
      <c r="F54" s="94" t="s">
        <v>39</v>
      </c>
      <c r="G54" s="94"/>
      <c r="H54" s="382" t="str">
        <f t="shared" si="8"/>
        <v>BLACK</v>
      </c>
      <c r="I54" s="383"/>
      <c r="J54" s="98" t="s">
        <v>31</v>
      </c>
      <c r="K54" s="98">
        <f>$P$25</f>
        <v>0</v>
      </c>
      <c r="L54" s="98">
        <v>1</v>
      </c>
      <c r="M54" s="98">
        <f>L54*K54</f>
        <v>0</v>
      </c>
      <c r="N54" s="96"/>
      <c r="O54" s="97">
        <f>N54+M54</f>
        <v>0</v>
      </c>
      <c r="P54" s="100"/>
    </row>
    <row r="55" spans="1:16" s="64" customFormat="1" ht="31.9" hidden="1" customHeight="1">
      <c r="A55" s="93">
        <v>7</v>
      </c>
      <c r="B55" s="384" t="s">
        <v>72</v>
      </c>
      <c r="C55" s="385"/>
      <c r="D55" s="385"/>
      <c r="E55" s="386"/>
      <c r="F55" s="94" t="s">
        <v>39</v>
      </c>
      <c r="G55" s="94"/>
      <c r="H55" s="382" t="str">
        <f t="shared" si="7"/>
        <v>BLACK</v>
      </c>
      <c r="I55" s="383"/>
      <c r="J55" s="98" t="s">
        <v>31</v>
      </c>
      <c r="K55" s="98">
        <f>$P$20</f>
        <v>3</v>
      </c>
      <c r="L55" s="98">
        <v>1</v>
      </c>
      <c r="M55" s="98">
        <f>L55*K55</f>
        <v>3</v>
      </c>
      <c r="N55" s="96"/>
      <c r="O55" s="97">
        <f>N55+M55</f>
        <v>3</v>
      </c>
      <c r="P55" s="100"/>
    </row>
    <row r="56" spans="1:16" s="64" customFormat="1" ht="31.9" hidden="1" customHeight="1">
      <c r="A56" s="93">
        <v>8</v>
      </c>
      <c r="B56" s="384" t="s">
        <v>72</v>
      </c>
      <c r="C56" s="385"/>
      <c r="D56" s="385"/>
      <c r="E56" s="386"/>
      <c r="F56" s="94" t="s">
        <v>39</v>
      </c>
      <c r="G56" s="94"/>
      <c r="H56" s="382" t="str">
        <f t="shared" si="8"/>
        <v>BLACK</v>
      </c>
      <c r="I56" s="383"/>
      <c r="J56" s="98" t="s">
        <v>31</v>
      </c>
      <c r="K56" s="98">
        <f>$P$25</f>
        <v>0</v>
      </c>
      <c r="L56" s="98">
        <v>1</v>
      </c>
      <c r="M56" s="98">
        <f>L56*K56</f>
        <v>0</v>
      </c>
      <c r="N56" s="96"/>
      <c r="O56" s="97">
        <f>N56+M56</f>
        <v>0</v>
      </c>
      <c r="P56" s="100"/>
    </row>
    <row r="57" spans="1:16" s="64" customFormat="1" ht="32.1" hidden="1" customHeight="1">
      <c r="A57" s="93">
        <v>9</v>
      </c>
      <c r="B57" s="380" t="s">
        <v>66</v>
      </c>
      <c r="C57" s="381"/>
      <c r="D57" s="381"/>
      <c r="E57" s="381"/>
      <c r="F57" s="94" t="s">
        <v>57</v>
      </c>
      <c r="G57" s="94"/>
      <c r="H57" s="382" t="str">
        <f t="shared" si="7"/>
        <v>BLACK</v>
      </c>
      <c r="I57" s="383"/>
      <c r="J57" s="98" t="s">
        <v>31</v>
      </c>
      <c r="K57" s="98">
        <f>$P$20</f>
        <v>3</v>
      </c>
      <c r="L57" s="98">
        <v>1</v>
      </c>
      <c r="M57" s="98">
        <f t="shared" si="9"/>
        <v>3</v>
      </c>
      <c r="N57" s="96"/>
      <c r="O57" s="97">
        <f t="shared" si="10"/>
        <v>3</v>
      </c>
      <c r="P57" s="100"/>
    </row>
    <row r="58" spans="1:16" s="64" customFormat="1" ht="31.9" hidden="1" customHeight="1">
      <c r="A58" s="93">
        <v>10</v>
      </c>
      <c r="B58" s="380" t="s">
        <v>66</v>
      </c>
      <c r="C58" s="381"/>
      <c r="D58" s="381"/>
      <c r="E58" s="381"/>
      <c r="F58" s="94" t="s">
        <v>57</v>
      </c>
      <c r="G58" s="94"/>
      <c r="H58" s="382" t="str">
        <f t="shared" si="8"/>
        <v>BLACK</v>
      </c>
      <c r="I58" s="383"/>
      <c r="J58" s="98" t="s">
        <v>31</v>
      </c>
      <c r="K58" s="98">
        <f>$P$25</f>
        <v>0</v>
      </c>
      <c r="L58" s="98">
        <v>1</v>
      </c>
      <c r="M58" s="98">
        <f t="shared" si="9"/>
        <v>0</v>
      </c>
      <c r="N58" s="96"/>
      <c r="O58" s="97">
        <f t="shared" si="10"/>
        <v>0</v>
      </c>
      <c r="P58" s="100"/>
    </row>
    <row r="59" spans="1:16" s="64" customFormat="1" ht="32.1" hidden="1" customHeight="1">
      <c r="A59" s="93">
        <v>11</v>
      </c>
      <c r="B59" s="380" t="s">
        <v>67</v>
      </c>
      <c r="C59" s="381"/>
      <c r="D59" s="381"/>
      <c r="E59" s="381"/>
      <c r="F59" s="94" t="s">
        <v>38</v>
      </c>
      <c r="G59" s="94"/>
      <c r="H59" s="382" t="str">
        <f t="shared" si="7"/>
        <v>BLACK</v>
      </c>
      <c r="I59" s="383"/>
      <c r="J59" s="98" t="s">
        <v>31</v>
      </c>
      <c r="K59" s="98">
        <f>$P$20</f>
        <v>3</v>
      </c>
      <c r="L59" s="98">
        <v>1</v>
      </c>
      <c r="M59" s="98">
        <f t="shared" ref="M59:M68" si="11">L59*K59</f>
        <v>3</v>
      </c>
      <c r="N59" s="96"/>
      <c r="O59" s="97">
        <f t="shared" ref="O59:O70" si="12">N59+M59</f>
        <v>3</v>
      </c>
      <c r="P59" s="100"/>
    </row>
    <row r="60" spans="1:16" s="64" customFormat="1" ht="31.9" hidden="1" customHeight="1">
      <c r="A60" s="93">
        <v>12</v>
      </c>
      <c r="B60" s="380" t="s">
        <v>67</v>
      </c>
      <c r="C60" s="381"/>
      <c r="D60" s="381"/>
      <c r="E60" s="381"/>
      <c r="F60" s="94" t="s">
        <v>38</v>
      </c>
      <c r="G60" s="94"/>
      <c r="H60" s="382" t="str">
        <f t="shared" si="8"/>
        <v>BLACK</v>
      </c>
      <c r="I60" s="383"/>
      <c r="J60" s="98" t="s">
        <v>31</v>
      </c>
      <c r="K60" s="98">
        <f>$P$25</f>
        <v>0</v>
      </c>
      <c r="L60" s="98">
        <v>1</v>
      </c>
      <c r="M60" s="98">
        <f t="shared" si="11"/>
        <v>0</v>
      </c>
      <c r="N60" s="96"/>
      <c r="O60" s="97">
        <f t="shared" si="12"/>
        <v>0</v>
      </c>
      <c r="P60" s="100"/>
    </row>
    <row r="61" spans="1:16" s="64" customFormat="1" ht="32.1" hidden="1" customHeight="1">
      <c r="A61" s="93">
        <v>13</v>
      </c>
      <c r="B61" s="380" t="s">
        <v>75</v>
      </c>
      <c r="C61" s="381"/>
      <c r="D61" s="381"/>
      <c r="E61" s="381"/>
      <c r="F61" s="94" t="s">
        <v>76</v>
      </c>
      <c r="G61" s="94"/>
      <c r="H61" s="382" t="str">
        <f t="shared" si="7"/>
        <v>BLACK</v>
      </c>
      <c r="I61" s="383"/>
      <c r="J61" s="98" t="s">
        <v>31</v>
      </c>
      <c r="K61" s="98">
        <f>$P$20</f>
        <v>3</v>
      </c>
      <c r="L61" s="98">
        <v>1</v>
      </c>
      <c r="M61" s="98">
        <f t="shared" si="11"/>
        <v>3</v>
      </c>
      <c r="N61" s="96"/>
      <c r="O61" s="97">
        <f t="shared" si="12"/>
        <v>3</v>
      </c>
      <c r="P61" s="100"/>
    </row>
    <row r="62" spans="1:16" s="64" customFormat="1" ht="31.9" hidden="1" customHeight="1">
      <c r="A62" s="93">
        <v>14</v>
      </c>
      <c r="B62" s="380" t="s">
        <v>75</v>
      </c>
      <c r="C62" s="381"/>
      <c r="D62" s="381"/>
      <c r="E62" s="381"/>
      <c r="F62" s="94" t="s">
        <v>76</v>
      </c>
      <c r="G62" s="94"/>
      <c r="H62" s="382" t="str">
        <f t="shared" si="8"/>
        <v>BLACK</v>
      </c>
      <c r="I62" s="383"/>
      <c r="J62" s="98" t="s">
        <v>31</v>
      </c>
      <c r="K62" s="98">
        <f>$P$25</f>
        <v>0</v>
      </c>
      <c r="L62" s="98">
        <v>1</v>
      </c>
      <c r="M62" s="98">
        <f t="shared" si="11"/>
        <v>0</v>
      </c>
      <c r="N62" s="96"/>
      <c r="O62" s="97">
        <f t="shared" si="12"/>
        <v>0</v>
      </c>
      <c r="P62" s="100"/>
    </row>
    <row r="63" spans="1:16" s="64" customFormat="1" ht="32.1" hidden="1" customHeight="1">
      <c r="A63" s="93">
        <v>15</v>
      </c>
      <c r="B63" s="380" t="s">
        <v>77</v>
      </c>
      <c r="C63" s="381"/>
      <c r="D63" s="381"/>
      <c r="E63" s="381"/>
      <c r="F63" s="94" t="s">
        <v>55</v>
      </c>
      <c r="G63" s="94"/>
      <c r="H63" s="382" t="str">
        <f t="shared" si="7"/>
        <v>BLACK</v>
      </c>
      <c r="I63" s="383"/>
      <c r="J63" s="98" t="s">
        <v>31</v>
      </c>
      <c r="K63" s="98">
        <f>$P$20</f>
        <v>3</v>
      </c>
      <c r="L63" s="98">
        <v>1</v>
      </c>
      <c r="M63" s="98">
        <f t="shared" si="11"/>
        <v>3</v>
      </c>
      <c r="N63" s="96"/>
      <c r="O63" s="97">
        <f t="shared" si="12"/>
        <v>3</v>
      </c>
      <c r="P63" s="100"/>
    </row>
    <row r="64" spans="1:16" s="64" customFormat="1" ht="31.9" hidden="1" customHeight="1">
      <c r="A64" s="93">
        <v>16</v>
      </c>
      <c r="B64" s="380" t="s">
        <v>77</v>
      </c>
      <c r="C64" s="381"/>
      <c r="D64" s="381"/>
      <c r="E64" s="381"/>
      <c r="F64" s="94" t="s">
        <v>55</v>
      </c>
      <c r="G64" s="94"/>
      <c r="H64" s="382" t="str">
        <f t="shared" si="8"/>
        <v>BLACK</v>
      </c>
      <c r="I64" s="383"/>
      <c r="J64" s="98" t="s">
        <v>31</v>
      </c>
      <c r="K64" s="98">
        <f>$P$25</f>
        <v>0</v>
      </c>
      <c r="L64" s="98">
        <v>1</v>
      </c>
      <c r="M64" s="98">
        <f t="shared" si="11"/>
        <v>0</v>
      </c>
      <c r="N64" s="96"/>
      <c r="O64" s="97">
        <f t="shared" si="12"/>
        <v>0</v>
      </c>
      <c r="P64" s="100"/>
    </row>
    <row r="65" spans="1:16" s="64" customFormat="1" ht="31.9" hidden="1" customHeight="1">
      <c r="A65" s="93">
        <v>17</v>
      </c>
      <c r="B65" s="380" t="s">
        <v>68</v>
      </c>
      <c r="C65" s="381"/>
      <c r="D65" s="381"/>
      <c r="E65" s="381"/>
      <c r="F65" s="94" t="s">
        <v>55</v>
      </c>
      <c r="G65" s="94"/>
      <c r="H65" s="382" t="str">
        <f t="shared" si="7"/>
        <v>BLACK</v>
      </c>
      <c r="I65" s="383"/>
      <c r="J65" s="98" t="s">
        <v>31</v>
      </c>
      <c r="K65" s="98">
        <f>$P$20</f>
        <v>3</v>
      </c>
      <c r="L65" s="98">
        <v>1</v>
      </c>
      <c r="M65" s="98">
        <f t="shared" si="11"/>
        <v>3</v>
      </c>
      <c r="N65" s="96"/>
      <c r="O65" s="97">
        <f t="shared" si="12"/>
        <v>3</v>
      </c>
      <c r="P65" s="100"/>
    </row>
    <row r="66" spans="1:16" s="64" customFormat="1" ht="31.9" hidden="1" customHeight="1">
      <c r="A66" s="93">
        <v>18</v>
      </c>
      <c r="B66" s="380" t="s">
        <v>68</v>
      </c>
      <c r="C66" s="381"/>
      <c r="D66" s="381"/>
      <c r="E66" s="381"/>
      <c r="F66" s="94" t="s">
        <v>55</v>
      </c>
      <c r="G66" s="94"/>
      <c r="H66" s="382" t="str">
        <f t="shared" si="8"/>
        <v>BLACK</v>
      </c>
      <c r="I66" s="383"/>
      <c r="J66" s="98" t="s">
        <v>31</v>
      </c>
      <c r="K66" s="98">
        <f>$P$25</f>
        <v>0</v>
      </c>
      <c r="L66" s="98">
        <v>1</v>
      </c>
      <c r="M66" s="98">
        <f t="shared" si="11"/>
        <v>0</v>
      </c>
      <c r="N66" s="96"/>
      <c r="O66" s="97">
        <f t="shared" si="12"/>
        <v>0</v>
      </c>
      <c r="P66" s="100"/>
    </row>
    <row r="67" spans="1:16" s="64" customFormat="1" ht="31.9" hidden="1" customHeight="1">
      <c r="A67" s="93">
        <v>19</v>
      </c>
      <c r="B67" s="380" t="s">
        <v>53</v>
      </c>
      <c r="C67" s="381"/>
      <c r="D67" s="381"/>
      <c r="E67" s="381"/>
      <c r="F67" s="94" t="s">
        <v>56</v>
      </c>
      <c r="G67" s="94"/>
      <c r="H67" s="382" t="str">
        <f t="shared" si="7"/>
        <v>BLACK</v>
      </c>
      <c r="I67" s="383"/>
      <c r="J67" s="98" t="s">
        <v>31</v>
      </c>
      <c r="K67" s="98">
        <f>$P$20</f>
        <v>3</v>
      </c>
      <c r="L67" s="95">
        <f>1/50</f>
        <v>0.02</v>
      </c>
      <c r="M67" s="98">
        <f t="shared" si="11"/>
        <v>0.06</v>
      </c>
      <c r="N67" s="96"/>
      <c r="O67" s="97">
        <f t="shared" si="12"/>
        <v>0.06</v>
      </c>
      <c r="P67" s="100"/>
    </row>
    <row r="68" spans="1:16" s="64" customFormat="1" ht="32.1" hidden="1" customHeight="1">
      <c r="A68" s="93">
        <v>20</v>
      </c>
      <c r="B68" s="380" t="s">
        <v>53</v>
      </c>
      <c r="C68" s="381"/>
      <c r="D68" s="381"/>
      <c r="E68" s="381"/>
      <c r="F68" s="94" t="s">
        <v>56</v>
      </c>
      <c r="G68" s="94"/>
      <c r="H68" s="382" t="str">
        <f t="shared" si="8"/>
        <v>BLACK</v>
      </c>
      <c r="I68" s="383"/>
      <c r="J68" s="98" t="s">
        <v>31</v>
      </c>
      <c r="K68" s="98">
        <f>$P$25</f>
        <v>0</v>
      </c>
      <c r="L68" s="95">
        <f>1/50</f>
        <v>0.02</v>
      </c>
      <c r="M68" s="98">
        <f t="shared" si="11"/>
        <v>0</v>
      </c>
      <c r="N68" s="96"/>
      <c r="O68" s="97">
        <f t="shared" si="12"/>
        <v>0</v>
      </c>
      <c r="P68" s="100"/>
    </row>
    <row r="69" spans="1:16" s="64" customFormat="1" ht="32.1" hidden="1" customHeight="1">
      <c r="A69" s="93">
        <v>21</v>
      </c>
      <c r="B69" s="384" t="s">
        <v>54</v>
      </c>
      <c r="C69" s="385"/>
      <c r="D69" s="385"/>
      <c r="E69" s="386"/>
      <c r="F69" s="94" t="s">
        <v>56</v>
      </c>
      <c r="G69" s="94"/>
      <c r="H69" s="382" t="str">
        <f t="shared" si="7"/>
        <v>BLACK</v>
      </c>
      <c r="I69" s="383"/>
      <c r="J69" s="98" t="s">
        <v>31</v>
      </c>
      <c r="K69" s="98">
        <f>$P$20</f>
        <v>3</v>
      </c>
      <c r="L69" s="95">
        <f>L67*2</f>
        <v>0.04</v>
      </c>
      <c r="M69" s="98">
        <f>ROUNDUP(M67*2,0)</f>
        <v>1</v>
      </c>
      <c r="N69" s="96"/>
      <c r="O69" s="97">
        <f t="shared" si="12"/>
        <v>1</v>
      </c>
      <c r="P69" s="100"/>
    </row>
    <row r="70" spans="1:16" s="64" customFormat="1" ht="31.9" hidden="1" customHeight="1">
      <c r="A70" s="93">
        <v>22</v>
      </c>
      <c r="B70" s="384" t="s">
        <v>54</v>
      </c>
      <c r="C70" s="385"/>
      <c r="D70" s="385"/>
      <c r="E70" s="386"/>
      <c r="F70" s="94" t="s">
        <v>56</v>
      </c>
      <c r="G70" s="94"/>
      <c r="H70" s="382" t="str">
        <f t="shared" si="8"/>
        <v>BLACK</v>
      </c>
      <c r="I70" s="383"/>
      <c r="J70" s="98" t="s">
        <v>31</v>
      </c>
      <c r="K70" s="98">
        <f>$P$25</f>
        <v>0</v>
      </c>
      <c r="L70" s="95">
        <f>L68*2</f>
        <v>0.04</v>
      </c>
      <c r="M70" s="98">
        <f>L70*K70</f>
        <v>0</v>
      </c>
      <c r="N70" s="96"/>
      <c r="O70" s="97">
        <f t="shared" si="12"/>
        <v>0</v>
      </c>
      <c r="P70" s="100"/>
    </row>
    <row r="71" spans="1:16" s="73" customFormat="1" ht="5.45" customHeight="1">
      <c r="B71" s="74"/>
      <c r="C71" s="74"/>
      <c r="G71" s="75"/>
      <c r="N71" s="76"/>
      <c r="O71" s="76"/>
      <c r="P71" s="77"/>
    </row>
    <row r="72" spans="1:16" s="15" customFormat="1" ht="38.25" customHeight="1">
      <c r="B72" s="163" t="s">
        <v>82</v>
      </c>
      <c r="C72" s="164"/>
      <c r="D72" s="165"/>
      <c r="E72" s="165"/>
      <c r="F72" s="165"/>
      <c r="G72" s="166"/>
      <c r="H72" s="165"/>
      <c r="I72" s="165"/>
      <c r="J72" s="423" t="s">
        <v>32</v>
      </c>
      <c r="K72" s="423"/>
      <c r="L72" s="423"/>
      <c r="M72" s="423"/>
      <c r="N72" s="78"/>
      <c r="O72" s="78"/>
      <c r="P72" s="79"/>
    </row>
    <row r="73" spans="1:16" s="80" customFormat="1" ht="42" customHeight="1">
      <c r="A73" s="80">
        <v>1</v>
      </c>
      <c r="B73" s="104" t="s">
        <v>142</v>
      </c>
      <c r="C73" s="18" t="s">
        <v>388</v>
      </c>
      <c r="D73" s="81"/>
      <c r="E73" s="81"/>
      <c r="F73" s="81"/>
      <c r="G73" s="82"/>
      <c r="H73" s="82"/>
      <c r="I73" s="82"/>
      <c r="J73" s="82"/>
      <c r="K73" s="83"/>
      <c r="L73" s="82"/>
      <c r="M73" s="82"/>
      <c r="N73" s="82"/>
      <c r="O73" s="82"/>
      <c r="P73" s="82"/>
    </row>
    <row r="74" spans="1:16" s="81" customFormat="1" ht="39.75" customHeight="1">
      <c r="A74" s="80"/>
      <c r="B74" s="441" t="s">
        <v>49</v>
      </c>
      <c r="C74" s="442"/>
      <c r="D74" s="442"/>
      <c r="E74" s="442"/>
      <c r="F74" s="442"/>
      <c r="G74" s="442"/>
      <c r="H74" s="442"/>
      <c r="I74" s="443"/>
      <c r="J74" s="101"/>
      <c r="K74" s="83"/>
      <c r="L74" s="82"/>
      <c r="M74" s="82"/>
      <c r="N74" s="82"/>
      <c r="O74" s="82"/>
      <c r="P74" s="82"/>
    </row>
    <row r="75" spans="1:16" s="81" customFormat="1" ht="39.75" customHeight="1">
      <c r="A75" s="80"/>
      <c r="B75" s="209" t="s">
        <v>42</v>
      </c>
      <c r="C75" s="426" t="s">
        <v>146</v>
      </c>
      <c r="D75" s="427"/>
      <c r="E75" s="427"/>
      <c r="F75" s="427"/>
      <c r="G75" s="427"/>
      <c r="H75" s="427"/>
      <c r="I75" s="428"/>
      <c r="J75" s="101"/>
      <c r="K75" s="82"/>
      <c r="L75" s="82"/>
      <c r="M75" s="82"/>
      <c r="N75" s="82"/>
      <c r="O75" s="82"/>
      <c r="P75" s="82"/>
    </row>
    <row r="76" spans="1:16" s="81" customFormat="1" ht="39.75" customHeight="1">
      <c r="A76" s="80"/>
      <c r="B76" s="210" t="str">
        <f>$E$31</f>
        <v>BLACK</v>
      </c>
      <c r="C76" s="429" t="s">
        <v>145</v>
      </c>
      <c r="D76" s="430"/>
      <c r="E76" s="430"/>
      <c r="F76" s="430"/>
      <c r="G76" s="430"/>
      <c r="H76" s="430"/>
      <c r="I76" s="431"/>
      <c r="J76" s="101"/>
      <c r="K76" s="82"/>
      <c r="L76" s="82"/>
      <c r="M76" s="82"/>
      <c r="N76" s="82"/>
    </row>
    <row r="77" spans="1:16" s="81" customFormat="1" ht="39.75" customHeight="1">
      <c r="A77" s="80"/>
      <c r="B77" s="432" t="s">
        <v>144</v>
      </c>
      <c r="C77" s="433"/>
      <c r="D77" s="434"/>
      <c r="E77" s="434"/>
      <c r="F77" s="434"/>
      <c r="G77" s="434"/>
      <c r="H77" s="434"/>
      <c r="I77" s="435"/>
      <c r="J77" s="101"/>
      <c r="K77" s="82"/>
    </row>
    <row r="78" spans="1:16" s="85" customFormat="1" ht="39.75" customHeight="1">
      <c r="A78" s="84"/>
      <c r="B78" s="371"/>
      <c r="C78" s="372"/>
      <c r="D78" s="211" t="s">
        <v>59</v>
      </c>
      <c r="E78" s="211" t="s">
        <v>85</v>
      </c>
      <c r="F78" s="211" t="s">
        <v>63</v>
      </c>
      <c r="G78" s="211" t="s">
        <v>10</v>
      </c>
      <c r="H78" s="211" t="s">
        <v>60</v>
      </c>
      <c r="I78" s="211" t="s">
        <v>61</v>
      </c>
      <c r="J78" s="176"/>
    </row>
    <row r="79" spans="1:16" s="51" customFormat="1" ht="67.5" customHeight="1">
      <c r="A79" s="52"/>
      <c r="B79" s="424" t="s">
        <v>304</v>
      </c>
      <c r="C79" s="425"/>
      <c r="D79" s="422" t="s">
        <v>385</v>
      </c>
      <c r="E79" s="422"/>
      <c r="F79" s="422"/>
      <c r="G79" s="422"/>
      <c r="H79" s="422"/>
      <c r="I79" s="422"/>
      <c r="J79" s="177"/>
      <c r="K79" s="85"/>
      <c r="L79" s="85"/>
      <c r="M79" s="85"/>
      <c r="N79" s="85"/>
      <c r="O79" s="85"/>
      <c r="P79" s="85"/>
    </row>
    <row r="80" spans="1:16" s="51" customFormat="1" ht="123.75" customHeight="1">
      <c r="A80" s="52"/>
      <c r="B80" s="424" t="s">
        <v>386</v>
      </c>
      <c r="C80" s="425"/>
      <c r="D80" s="422" t="s">
        <v>387</v>
      </c>
      <c r="E80" s="422"/>
      <c r="F80" s="422"/>
      <c r="G80" s="422"/>
      <c r="H80" s="422"/>
      <c r="I80" s="422"/>
      <c r="J80" s="177"/>
      <c r="K80" s="85"/>
      <c r="L80" s="85"/>
      <c r="M80" s="85"/>
      <c r="N80" s="85"/>
      <c r="O80" s="85"/>
      <c r="P80" s="85"/>
    </row>
    <row r="81" spans="1:16" s="80" customFormat="1" ht="66" customHeight="1">
      <c r="A81" s="107">
        <v>2</v>
      </c>
      <c r="B81" s="212" t="s">
        <v>143</v>
      </c>
      <c r="C81" s="373" t="s">
        <v>389</v>
      </c>
      <c r="D81" s="373"/>
      <c r="E81" s="373"/>
      <c r="F81" s="373"/>
      <c r="G81" s="373"/>
      <c r="H81" s="373"/>
      <c r="I81" s="213"/>
      <c r="J81" s="82"/>
      <c r="K81" s="83"/>
      <c r="L81" s="82"/>
      <c r="M81" s="82"/>
      <c r="N81" s="82"/>
      <c r="O81" s="82"/>
      <c r="P81" s="82"/>
    </row>
    <row r="82" spans="1:16" s="32" customFormat="1" ht="63.75" customHeight="1">
      <c r="A82" s="105"/>
      <c r="B82" s="444" t="s">
        <v>49</v>
      </c>
      <c r="C82" s="445"/>
      <c r="D82" s="445"/>
      <c r="E82" s="445"/>
      <c r="F82" s="445"/>
      <c r="G82" s="445"/>
      <c r="H82" s="445"/>
      <c r="I82" s="446"/>
      <c r="J82" s="101"/>
      <c r="K82" s="106"/>
      <c r="L82" s="101"/>
      <c r="M82" s="101"/>
      <c r="N82" s="101"/>
      <c r="O82" s="101"/>
      <c r="P82" s="101"/>
    </row>
    <row r="83" spans="1:16" s="32" customFormat="1" ht="50.45" customHeight="1">
      <c r="A83" s="105"/>
      <c r="B83" s="214" t="s">
        <v>42</v>
      </c>
      <c r="C83" s="447" t="s">
        <v>86</v>
      </c>
      <c r="D83" s="448"/>
      <c r="E83" s="448"/>
      <c r="F83" s="448"/>
      <c r="G83" s="448"/>
      <c r="H83" s="448"/>
      <c r="I83" s="449"/>
      <c r="J83" s="101"/>
      <c r="K83" s="101"/>
      <c r="L83" s="101"/>
      <c r="M83" s="101"/>
      <c r="N83" s="101"/>
      <c r="O83" s="101"/>
      <c r="P83" s="101"/>
    </row>
    <row r="84" spans="1:16" s="32" customFormat="1" ht="50.45" customHeight="1">
      <c r="A84" s="105"/>
      <c r="B84" s="215" t="str">
        <f>$E$31</f>
        <v>BLACK</v>
      </c>
      <c r="C84" s="450" t="s">
        <v>141</v>
      </c>
      <c r="D84" s="451"/>
      <c r="E84" s="451"/>
      <c r="F84" s="451"/>
      <c r="G84" s="451"/>
      <c r="H84" s="451"/>
      <c r="I84" s="452"/>
      <c r="J84" s="101"/>
      <c r="K84" s="101"/>
      <c r="L84" s="101"/>
      <c r="M84" s="101"/>
      <c r="N84" s="101"/>
    </row>
    <row r="85" spans="1:16" s="32" customFormat="1" ht="50.45" customHeight="1">
      <c r="A85" s="105"/>
      <c r="B85" s="444" t="s">
        <v>87</v>
      </c>
      <c r="C85" s="445"/>
      <c r="D85" s="453"/>
      <c r="E85" s="453"/>
      <c r="F85" s="453"/>
      <c r="G85" s="453"/>
      <c r="H85" s="453"/>
      <c r="I85" s="454"/>
      <c r="J85" s="101"/>
      <c r="K85" s="101"/>
    </row>
    <row r="86" spans="1:16" s="32" customFormat="1" ht="50.45" customHeight="1">
      <c r="A86" s="105"/>
      <c r="B86" s="439"/>
      <c r="C86" s="440"/>
      <c r="D86" s="216" t="s">
        <v>59</v>
      </c>
      <c r="E86" s="216" t="s">
        <v>85</v>
      </c>
      <c r="F86" s="216" t="s">
        <v>63</v>
      </c>
      <c r="G86" s="216" t="s">
        <v>10</v>
      </c>
      <c r="H86" s="216" t="s">
        <v>60</v>
      </c>
      <c r="I86" s="216" t="s">
        <v>61</v>
      </c>
      <c r="J86" s="176"/>
    </row>
    <row r="87" spans="1:16" s="32" customFormat="1" ht="79.5" customHeight="1">
      <c r="A87" s="105"/>
      <c r="B87" s="420" t="s">
        <v>298</v>
      </c>
      <c r="C87" s="421"/>
      <c r="D87" s="422" t="s">
        <v>390</v>
      </c>
      <c r="E87" s="422"/>
      <c r="F87" s="422"/>
      <c r="G87" s="422"/>
      <c r="H87" s="422"/>
      <c r="I87" s="422"/>
      <c r="J87" s="176"/>
    </row>
    <row r="88" spans="1:16" s="32" customFormat="1" ht="79.5" customHeight="1">
      <c r="A88" s="105"/>
      <c r="B88" s="420" t="s">
        <v>391</v>
      </c>
      <c r="C88" s="421"/>
      <c r="D88" s="422" t="s">
        <v>392</v>
      </c>
      <c r="E88" s="422"/>
      <c r="F88" s="422"/>
      <c r="G88" s="422"/>
      <c r="H88" s="422"/>
      <c r="I88" s="422"/>
      <c r="J88" s="176"/>
    </row>
    <row r="89" spans="1:16" s="51" customFormat="1" ht="114.75" customHeight="1">
      <c r="A89" s="52"/>
      <c r="B89" s="420" t="s">
        <v>393</v>
      </c>
      <c r="C89" s="421"/>
      <c r="D89" s="422" t="s">
        <v>394</v>
      </c>
      <c r="E89" s="422"/>
      <c r="F89" s="422"/>
      <c r="G89" s="422"/>
      <c r="H89" s="422"/>
      <c r="I89" s="422"/>
      <c r="J89" s="177"/>
      <c r="K89" s="85"/>
      <c r="L89" s="85"/>
      <c r="M89" s="85"/>
      <c r="N89" s="85"/>
      <c r="O89" s="85"/>
      <c r="P89" s="85"/>
    </row>
    <row r="90" spans="1:16" s="80" customFormat="1" ht="48.6" customHeight="1">
      <c r="A90" s="107">
        <v>3</v>
      </c>
      <c r="B90" s="212" t="s">
        <v>148</v>
      </c>
      <c r="C90" s="18" t="s">
        <v>136</v>
      </c>
      <c r="D90" s="18"/>
      <c r="E90" s="18"/>
      <c r="F90" s="18"/>
      <c r="G90" s="213"/>
      <c r="H90" s="213"/>
      <c r="I90" s="213"/>
      <c r="J90" s="82"/>
      <c r="K90" s="83"/>
      <c r="L90" s="82"/>
      <c r="M90" s="82"/>
      <c r="N90" s="82"/>
      <c r="O90" s="82"/>
      <c r="P90" s="82"/>
    </row>
    <row r="91" spans="1:16" s="32" customFormat="1" ht="34.15" hidden="1" customHeight="1">
      <c r="A91" s="105"/>
      <c r="B91" s="102" t="s">
        <v>42</v>
      </c>
      <c r="C91" s="455" t="s">
        <v>88</v>
      </c>
      <c r="D91" s="456"/>
      <c r="E91" s="456"/>
      <c r="F91" s="456"/>
      <c r="G91" s="456"/>
      <c r="H91" s="456"/>
      <c r="I91" s="457"/>
      <c r="J91" s="101"/>
      <c r="K91" s="101"/>
      <c r="L91" s="101"/>
      <c r="M91" s="101"/>
      <c r="N91" s="101"/>
      <c r="O91" s="101"/>
      <c r="P91" s="101"/>
    </row>
    <row r="92" spans="1:16" s="32" customFormat="1" ht="39" hidden="1" customHeight="1">
      <c r="A92" s="105"/>
      <c r="B92" s="103" t="str">
        <f>$E$31</f>
        <v>BLACK</v>
      </c>
      <c r="C92" s="436" t="s">
        <v>78</v>
      </c>
      <c r="D92" s="437"/>
      <c r="E92" s="437"/>
      <c r="F92" s="437"/>
      <c r="G92" s="437"/>
      <c r="H92" s="437"/>
      <c r="I92" s="438"/>
      <c r="J92" s="101"/>
      <c r="K92" s="101"/>
      <c r="L92" s="101"/>
      <c r="M92" s="101"/>
      <c r="N92" s="101"/>
    </row>
    <row r="93" spans="1:16" s="32" customFormat="1" ht="39" hidden="1" customHeight="1">
      <c r="A93" s="105"/>
      <c r="B93" s="103">
        <f>$E$35</f>
        <v>0</v>
      </c>
      <c r="C93" s="436" t="s">
        <v>78</v>
      </c>
      <c r="D93" s="437"/>
      <c r="E93" s="437"/>
      <c r="F93" s="437"/>
      <c r="G93" s="437"/>
      <c r="H93" s="437"/>
      <c r="I93" s="438"/>
      <c r="J93" s="101"/>
      <c r="K93" s="101"/>
      <c r="L93" s="101"/>
      <c r="M93" s="101"/>
      <c r="N93" s="101"/>
    </row>
    <row r="94" spans="1:16" s="85" customFormat="1" ht="11.45" hidden="1" customHeight="1">
      <c r="A94" s="84"/>
      <c r="B94" s="84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</row>
    <row r="95" spans="1:16" s="15" customFormat="1" ht="46.9" customHeight="1">
      <c r="B95" s="419" t="s">
        <v>138</v>
      </c>
      <c r="C95" s="419"/>
      <c r="D95" s="419"/>
      <c r="E95" s="419"/>
      <c r="F95" s="419"/>
      <c r="G95" s="419"/>
      <c r="H95" s="419"/>
      <c r="I95" s="419"/>
      <c r="J95" s="419"/>
      <c r="K95" s="419"/>
      <c r="L95" s="419"/>
      <c r="M95" s="419"/>
      <c r="N95" s="419"/>
      <c r="O95" s="419"/>
      <c r="P95" s="419"/>
    </row>
    <row r="96" spans="1:16" s="32" customFormat="1" ht="40.5" customHeight="1">
      <c r="A96" s="105">
        <v>1</v>
      </c>
      <c r="B96" s="174" t="s">
        <v>154</v>
      </c>
      <c r="C96" s="105"/>
      <c r="D96" s="105"/>
      <c r="G96" s="101"/>
      <c r="M96" s="64"/>
      <c r="N96" s="108"/>
      <c r="O96" s="108"/>
      <c r="P96" s="64"/>
    </row>
    <row r="97" spans="1:16" s="32" customFormat="1" ht="40.5" customHeight="1">
      <c r="A97" s="105">
        <v>2</v>
      </c>
      <c r="B97" s="174" t="s">
        <v>83</v>
      </c>
      <c r="C97" s="105"/>
      <c r="D97" s="105"/>
      <c r="G97" s="101"/>
      <c r="M97" s="64"/>
      <c r="N97" s="108"/>
      <c r="O97" s="108"/>
      <c r="P97" s="64"/>
    </row>
    <row r="98" spans="1:16" s="32" customFormat="1" ht="40.5" customHeight="1">
      <c r="A98" s="105">
        <v>3</v>
      </c>
      <c r="B98" s="174" t="s">
        <v>84</v>
      </c>
      <c r="C98" s="105"/>
      <c r="D98" s="105"/>
      <c r="G98" s="101"/>
      <c r="M98" s="64"/>
      <c r="N98" s="108"/>
      <c r="O98" s="108"/>
      <c r="P98" s="64"/>
    </row>
    <row r="99" spans="1:16" s="18" customFormat="1" ht="47.25" customHeight="1">
      <c r="A99" s="16"/>
      <c r="B99" s="87" t="s">
        <v>69</v>
      </c>
      <c r="C99" s="88" t="s">
        <v>63</v>
      </c>
      <c r="D99" s="88" t="s">
        <v>10</v>
      </c>
      <c r="E99" s="88" t="s">
        <v>60</v>
      </c>
      <c r="F99" s="88" t="s">
        <v>61</v>
      </c>
      <c r="G99" s="88" t="s">
        <v>62</v>
      </c>
      <c r="H99" s="88" t="s">
        <v>11</v>
      </c>
      <c r="L99" s="89"/>
      <c r="M99" s="90"/>
      <c r="N99" s="90"/>
      <c r="O99" s="89"/>
    </row>
    <row r="100" spans="1:16" s="18" customFormat="1" ht="47.25" customHeight="1">
      <c r="A100" s="16"/>
      <c r="B100" s="87" t="s">
        <v>70</v>
      </c>
      <c r="C100" s="69">
        <f>G27</f>
        <v>0</v>
      </c>
      <c r="D100" s="69">
        <f>H27</f>
        <v>0</v>
      </c>
      <c r="E100" s="69">
        <f>I27</f>
        <v>3</v>
      </c>
      <c r="F100" s="69">
        <f>J27</f>
        <v>0</v>
      </c>
      <c r="G100" s="69">
        <f>K27</f>
        <v>0</v>
      </c>
      <c r="H100" s="69">
        <f>SUM(C100:F100)</f>
        <v>3</v>
      </c>
      <c r="L100" s="89"/>
      <c r="M100" s="90"/>
      <c r="N100" s="90"/>
      <c r="O100" s="89"/>
    </row>
    <row r="101" spans="1:16" ht="55.5" customHeight="1">
      <c r="A101" s="367" t="s">
        <v>398</v>
      </c>
      <c r="B101" s="367"/>
      <c r="C101" s="367"/>
      <c r="D101" s="367"/>
      <c r="E101" s="367"/>
      <c r="F101" s="367"/>
      <c r="G101" s="367"/>
      <c r="H101" s="367"/>
      <c r="I101" s="367"/>
      <c r="J101" s="367"/>
      <c r="K101" s="367"/>
      <c r="L101" s="367"/>
      <c r="M101" s="367"/>
      <c r="N101" s="367"/>
      <c r="O101" s="367"/>
      <c r="P101" s="367"/>
    </row>
    <row r="102" spans="1:16" ht="55.5" customHeight="1">
      <c r="A102" s="367" t="s">
        <v>397</v>
      </c>
      <c r="B102" s="367"/>
      <c r="C102" s="367"/>
      <c r="D102" s="367"/>
      <c r="E102" s="367"/>
      <c r="F102" s="367"/>
      <c r="G102" s="367"/>
      <c r="H102" s="367"/>
      <c r="I102" s="367"/>
      <c r="J102" s="367"/>
      <c r="K102" s="367"/>
      <c r="L102" s="367"/>
      <c r="M102" s="367"/>
      <c r="N102" s="367"/>
      <c r="O102" s="367"/>
      <c r="P102" s="367"/>
    </row>
    <row r="103" spans="1:16" ht="56.25" customHeight="1"/>
    <row r="104" spans="1:16" ht="56.25" customHeight="1"/>
  </sheetData>
  <mergeCells count="110">
    <mergeCell ref="H69:I69"/>
    <mergeCell ref="B74:I74"/>
    <mergeCell ref="B82:I82"/>
    <mergeCell ref="C83:I83"/>
    <mergeCell ref="C84:I84"/>
    <mergeCell ref="B85:I85"/>
    <mergeCell ref="C91:I91"/>
    <mergeCell ref="C92:I92"/>
    <mergeCell ref="B70:E70"/>
    <mergeCell ref="H70:I70"/>
    <mergeCell ref="B88:C88"/>
    <mergeCell ref="D88:I88"/>
    <mergeCell ref="B80:C80"/>
    <mergeCell ref="D80:I80"/>
    <mergeCell ref="B89:C89"/>
    <mergeCell ref="D89:I89"/>
    <mergeCell ref="A101:P101"/>
    <mergeCell ref="B95:P95"/>
    <mergeCell ref="B49:E49"/>
    <mergeCell ref="H49:I49"/>
    <mergeCell ref="B87:C87"/>
    <mergeCell ref="D87:I87"/>
    <mergeCell ref="J72:M72"/>
    <mergeCell ref="B50:E50"/>
    <mergeCell ref="H50:I50"/>
    <mergeCell ref="B78:C78"/>
    <mergeCell ref="B79:C79"/>
    <mergeCell ref="C75:I75"/>
    <mergeCell ref="C76:I76"/>
    <mergeCell ref="B77:I77"/>
    <mergeCell ref="D79:I79"/>
    <mergeCell ref="B60:E60"/>
    <mergeCell ref="H60:I60"/>
    <mergeCell ref="B54:E54"/>
    <mergeCell ref="H54:I54"/>
    <mergeCell ref="B55:E55"/>
    <mergeCell ref="H55:I55"/>
    <mergeCell ref="B52:E52"/>
    <mergeCell ref="C93:I93"/>
    <mergeCell ref="B86:C86"/>
    <mergeCell ref="M1:N1"/>
    <mergeCell ref="O1:P1"/>
    <mergeCell ref="M2:N2"/>
    <mergeCell ref="O2:P2"/>
    <mergeCell ref="M3:N3"/>
    <mergeCell ref="O3:P3"/>
    <mergeCell ref="H59:I59"/>
    <mergeCell ref="B35:C35"/>
    <mergeCell ref="B36:C36"/>
    <mergeCell ref="B53:E53"/>
    <mergeCell ref="H53:I53"/>
    <mergeCell ref="B51:E51"/>
    <mergeCell ref="H51:I51"/>
    <mergeCell ref="H52:I52"/>
    <mergeCell ref="B32:C32"/>
    <mergeCell ref="H42:I42"/>
    <mergeCell ref="B59:E59"/>
    <mergeCell ref="L11:P11"/>
    <mergeCell ref="A48:E48"/>
    <mergeCell ref="H48:I48"/>
    <mergeCell ref="M30:P30"/>
    <mergeCell ref="M31:P31"/>
    <mergeCell ref="M32:P32"/>
    <mergeCell ref="D8:F8"/>
    <mergeCell ref="H45:I45"/>
    <mergeCell ref="G5:L8"/>
    <mergeCell ref="B65:E65"/>
    <mergeCell ref="B44:E44"/>
    <mergeCell ref="H44:I44"/>
    <mergeCell ref="B56:E56"/>
    <mergeCell ref="H56:I56"/>
    <mergeCell ref="H58:I58"/>
    <mergeCell ref="B41:E41"/>
    <mergeCell ref="B42:E42"/>
    <mergeCell ref="H40:I40"/>
    <mergeCell ref="H65:I65"/>
    <mergeCell ref="D12:G12"/>
    <mergeCell ref="B57:E57"/>
    <mergeCell ref="H57:I57"/>
    <mergeCell ref="B58:E58"/>
    <mergeCell ref="D11:F11"/>
    <mergeCell ref="B13:F13"/>
    <mergeCell ref="A30:C30"/>
    <mergeCell ref="B31:C31"/>
    <mergeCell ref="B43:E43"/>
    <mergeCell ref="H43:I43"/>
    <mergeCell ref="A102:P102"/>
    <mergeCell ref="M33:P33"/>
    <mergeCell ref="B33:C33"/>
    <mergeCell ref="C81:H81"/>
    <mergeCell ref="H41:I41"/>
    <mergeCell ref="M35:P35"/>
    <mergeCell ref="M36:P36"/>
    <mergeCell ref="A40:E40"/>
    <mergeCell ref="B67:E67"/>
    <mergeCell ref="H67:I67"/>
    <mergeCell ref="B68:E68"/>
    <mergeCell ref="H68:I68"/>
    <mergeCell ref="B69:E69"/>
    <mergeCell ref="B61:E61"/>
    <mergeCell ref="H61:I61"/>
    <mergeCell ref="B62:E62"/>
    <mergeCell ref="H62:I62"/>
    <mergeCell ref="H66:I66"/>
    <mergeCell ref="B66:E66"/>
    <mergeCell ref="B63:E63"/>
    <mergeCell ref="H63:I63"/>
    <mergeCell ref="B64:E64"/>
    <mergeCell ref="H64:I64"/>
    <mergeCell ref="B45:E45"/>
  </mergeCells>
  <phoneticPr fontId="94" type="noConversion"/>
  <printOptions horizontalCentered="1"/>
  <pageMargins left="0" right="0" top="0.61388888888888904" bottom="0.75" header="0" footer="0"/>
  <pageSetup paperSize="9"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5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BC23E-199F-4B5D-A6F5-B45835ACC13F}">
  <sheetPr>
    <pageSetUpPr fitToPage="1"/>
  </sheetPr>
  <dimension ref="A1:C45"/>
  <sheetViews>
    <sheetView view="pageBreakPreview" topLeftCell="A22" zoomScale="25" zoomScaleNormal="40" zoomScaleSheetLayoutView="25" zoomScalePageLayoutView="25" workbookViewId="0">
      <selection activeCell="A23" sqref="A23"/>
    </sheetView>
  </sheetViews>
  <sheetFormatPr defaultColWidth="9.28515625" defaultRowHeight="24"/>
  <cols>
    <col min="1" max="1" width="137" style="154" customWidth="1"/>
    <col min="2" max="2" width="241.7109375" style="155" customWidth="1"/>
    <col min="3" max="16384" width="9.28515625" style="155"/>
  </cols>
  <sheetData>
    <row r="1" spans="1:2" s="142" customFormat="1" ht="141" customHeight="1">
      <c r="A1" s="140"/>
      <c r="B1" s="141"/>
    </row>
    <row r="2" spans="1:2" s="142" customFormat="1" ht="37.5" customHeight="1">
      <c r="A2" s="141" t="str">
        <f>'[8]CUTTING DOCKET- IN'!B6</f>
        <v xml:space="preserve">JOB NUMBER:  </v>
      </c>
      <c r="B2" s="141" t="str">
        <f>'CUTTING DOCKET- IN'!$D$6</f>
        <v>P19  SS25 S2724</v>
      </c>
    </row>
    <row r="3" spans="1:2" s="142" customFormat="1" ht="37.5" customHeight="1">
      <c r="A3" s="143" t="str">
        <f>'[8]CUTTING DOCKET- IN'!B7</f>
        <v xml:space="preserve">STYLE NUMBER: </v>
      </c>
      <c r="B3" s="143" t="str">
        <f>'CUTTING DOCKET- IN'!$D$7</f>
        <v>P28JHD120</v>
      </c>
    </row>
    <row r="4" spans="1:2" s="142" customFormat="1" ht="37.5" customHeight="1">
      <c r="A4" s="143" t="str">
        <f>'[8]CUTTING DOCKET- IN'!B8</f>
        <v xml:space="preserve">STYLE NAME : </v>
      </c>
      <c r="B4" s="143" t="str">
        <f>'CUTTING DOCKET- IN'!$D$8</f>
        <v>PALACE JCC+ LONGSLEEVE HOOD</v>
      </c>
    </row>
    <row r="5" spans="1:2" s="142" customFormat="1" ht="76.150000000000006" customHeight="1">
      <c r="A5" s="144"/>
      <c r="B5" s="167" t="s">
        <v>39</v>
      </c>
    </row>
    <row r="6" spans="1:2" s="146" customFormat="1" ht="48" customHeight="1">
      <c r="A6" s="145" t="s">
        <v>33</v>
      </c>
      <c r="B6" s="145" t="str">
        <f>'CUTTING DOCKET- IN'!E31</f>
        <v>BLACK</v>
      </c>
    </row>
    <row r="7" spans="1:2" s="146" customFormat="1" ht="75" customHeight="1">
      <c r="A7" s="147" t="s">
        <v>152</v>
      </c>
      <c r="B7" s="145" t="str">
        <f>'CUTTING DOCKET- IN'!B31</f>
        <v>BRUSH FLEECE 74%COTTON 26%POLYESTER 400GSM- CẦM MÀU</v>
      </c>
    </row>
    <row r="8" spans="1:2" s="146" customFormat="1" ht="409.6" customHeight="1">
      <c r="A8" s="217" t="s">
        <v>50</v>
      </c>
      <c r="B8" s="149"/>
    </row>
    <row r="9" spans="1:2" s="146" customFormat="1" ht="81.75" customHeight="1">
      <c r="A9" s="145" t="str">
        <f>'CUTTING DOCKET- IN'!B32</f>
        <v>RIB 1X1_100% COTTON_430GSM - CẦM MÀU KHỔ 130CM</v>
      </c>
      <c r="B9" s="150" t="str">
        <f>'CUTTING DOCKET- IN'!E32</f>
        <v>BLACK</v>
      </c>
    </row>
    <row r="10" spans="1:2" s="146" customFormat="1" ht="409.6" customHeight="1">
      <c r="A10" s="148" t="str">
        <f>'[8]CUTTING DOCKET- IN'!D32</f>
        <v>BO LAI, BO TAY</v>
      </c>
      <c r="B10" s="151"/>
    </row>
    <row r="11" spans="1:2" s="146" customFormat="1" ht="87.6" customHeight="1">
      <c r="A11" s="145" t="str">
        <f>'CUTTING DOCKET- IN'!B33</f>
        <v>SINGLE JERREY 190 GSM</v>
      </c>
      <c r="B11" s="150" t="str">
        <f>'CUTTING DOCKET- IN'!E33</f>
        <v>BLACK</v>
      </c>
    </row>
    <row r="12" spans="1:2" s="146" customFormat="1" ht="393" customHeight="1">
      <c r="A12" s="148" t="str">
        <f>'CUTTING DOCKET- IN'!D33</f>
        <v>VIỀN CỔ + ĐÔ</v>
      </c>
      <c r="B12" s="151"/>
    </row>
    <row r="13" spans="1:2" s="146" customFormat="1" ht="79.150000000000006" customHeight="1">
      <c r="A13" s="145" t="s">
        <v>52</v>
      </c>
      <c r="B13" s="150" t="str">
        <f>'CUTTING DOCKET- IN'!F41</f>
        <v>BLACK</v>
      </c>
    </row>
    <row r="14" spans="1:2" s="146" customFormat="1" ht="142.15" customHeight="1">
      <c r="A14" s="148" t="str">
        <f>'[8]CUTTING DOCKET- IN'!B42</f>
        <v>CHỈ 40/2 MAY CHÍNH + VẮT SỔ</v>
      </c>
      <c r="B14" s="151"/>
    </row>
    <row r="15" spans="1:2" s="146" customFormat="1" ht="73.150000000000006" customHeight="1">
      <c r="A15" s="145" t="str">
        <f>'CUTTING DOCKET- IN'!B42</f>
        <v>NHÃN THÀNH PHẦN TIẾNG ANH</v>
      </c>
      <c r="B15" s="150" t="str">
        <f>'[8]CUTTING DOCKET- IN'!F43</f>
        <v>WHITE</v>
      </c>
    </row>
    <row r="16" spans="1:2" s="146" customFormat="1" ht="318.60000000000002" customHeight="1">
      <c r="A16" s="152" t="s">
        <v>155</v>
      </c>
      <c r="B16" s="356"/>
    </row>
    <row r="17" spans="1:3" s="146" customFormat="1" ht="77.45" hidden="1" customHeight="1">
      <c r="A17" s="145" t="str">
        <f>'[8]CUTTING DOCKET- IN'!B44</f>
        <v>NHÃN CHÍNH</v>
      </c>
      <c r="B17" s="150" t="str">
        <f>'[8]CUTTING DOCKET- IN'!F44</f>
        <v>WHITE</v>
      </c>
    </row>
    <row r="18" spans="1:3" s="146" customFormat="1" ht="311.45" hidden="1" customHeight="1">
      <c r="A18" s="152" t="s">
        <v>150</v>
      </c>
      <c r="B18" s="357"/>
    </row>
    <row r="19" spans="1:3" s="146" customFormat="1" ht="69" hidden="1" customHeight="1">
      <c r="A19" s="145" t="str">
        <f>'[8]CUTTING DOCKET- IN'!B45</f>
        <v>NHÃN SIZE</v>
      </c>
      <c r="B19" s="358" t="str">
        <f>'[8]CUTTING DOCKET- IN'!F45</f>
        <v>WHITE</v>
      </c>
    </row>
    <row r="20" spans="1:3" s="146" customFormat="1" ht="312.60000000000002" hidden="1" customHeight="1">
      <c r="A20" s="148" t="s">
        <v>151</v>
      </c>
      <c r="B20" s="355"/>
    </row>
    <row r="21" spans="1:3" s="146" customFormat="1" ht="73.150000000000006" customHeight="1">
      <c r="A21" s="145" t="str">
        <f>'CUTTING DOCKET- IN'!B43</f>
        <v>NHÃN THÀNH PHẦN TIẾNG HÀN</v>
      </c>
      <c r="B21" s="150"/>
    </row>
    <row r="22" spans="1:3" s="146" customFormat="1" ht="324.60000000000002" customHeight="1">
      <c r="A22" s="362" t="s">
        <v>337</v>
      </c>
      <c r="B22" s="363"/>
    </row>
    <row r="23" spans="1:3" s="146" customFormat="1" ht="81" customHeight="1">
      <c r="A23" s="365" t="s">
        <v>395</v>
      </c>
      <c r="B23" s="458" t="s">
        <v>396</v>
      </c>
      <c r="C23" s="458"/>
    </row>
    <row r="24" spans="1:3" s="146" customFormat="1" ht="409.5" customHeight="1">
      <c r="A24" s="366" t="s">
        <v>150</v>
      </c>
      <c r="B24" s="461"/>
      <c r="C24" s="462"/>
    </row>
    <row r="25" spans="1:3" s="146" customFormat="1" ht="75" customHeight="1">
      <c r="A25" s="365" t="s">
        <v>384</v>
      </c>
      <c r="B25" s="458" t="s">
        <v>396</v>
      </c>
      <c r="C25" s="458"/>
    </row>
    <row r="26" spans="1:3" s="146" customFormat="1" ht="409.6" customHeight="1">
      <c r="A26" s="362" t="s">
        <v>151</v>
      </c>
      <c r="B26" s="459"/>
      <c r="C26" s="460"/>
    </row>
    <row r="27" spans="1:3" s="146" customFormat="1" ht="72.75" customHeight="1">
      <c r="A27" s="153" t="s">
        <v>79</v>
      </c>
      <c r="B27" s="359" t="s">
        <v>56</v>
      </c>
    </row>
    <row r="28" spans="1:3" s="146" customFormat="1" ht="409.5" customHeight="1">
      <c r="A28" s="148"/>
      <c r="B28" s="355"/>
    </row>
    <row r="32" spans="1:3">
      <c r="A32" s="154">
        <v>4</v>
      </c>
    </row>
    <row r="44" spans="2:2">
      <c r="B44" s="155" t="s">
        <v>383</v>
      </c>
    </row>
    <row r="45" spans="2:2">
      <c r="B45" s="155" t="s">
        <v>384</v>
      </c>
    </row>
  </sheetData>
  <mergeCells count="4">
    <mergeCell ref="B25:C25"/>
    <mergeCell ref="B26:C26"/>
    <mergeCell ref="B23:C23"/>
    <mergeCell ref="B24:C24"/>
  </mergeCells>
  <printOptions horizontalCentered="1"/>
  <pageMargins left="0.25" right="0" top="0.60416666666666663" bottom="0.75" header="0" footer="0"/>
  <pageSetup paperSize="9" scale="2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22" max="1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FF66E-D3F6-4B8E-9C8D-88283FDF57FF}">
  <sheetPr>
    <pageSetUpPr fitToPage="1"/>
  </sheetPr>
  <dimension ref="A1:Y57"/>
  <sheetViews>
    <sheetView tabSelected="1" view="pageBreakPreview" zoomScale="60" zoomScaleNormal="75" workbookViewId="0">
      <selection activeCell="J1" sqref="D1:J1048576"/>
    </sheetView>
  </sheetViews>
  <sheetFormatPr defaultColWidth="12.5703125" defaultRowHeight="15.75"/>
  <cols>
    <col min="1" max="1" width="15.28515625" style="503" customWidth="1"/>
    <col min="2" max="2" width="53.28515625" style="503" customWidth="1"/>
    <col min="3" max="3" width="59" style="503" customWidth="1"/>
    <col min="4" max="10" width="17" style="503" customWidth="1"/>
    <col min="11" max="11" width="8.5703125" style="503" customWidth="1"/>
    <col min="12" max="12" width="8.42578125" style="503" customWidth="1"/>
    <col min="13" max="13" width="6.140625" style="503" customWidth="1"/>
    <col min="14" max="14" width="12.5703125" style="503"/>
    <col min="15" max="15" width="20.5703125" style="503" customWidth="1"/>
    <col min="16" max="16" width="7.42578125" style="503" hidden="1" customWidth="1"/>
    <col min="17" max="17" width="14.42578125" style="503" customWidth="1"/>
    <col min="18" max="16384" width="12.5703125" style="503"/>
  </cols>
  <sheetData>
    <row r="1" spans="1:25">
      <c r="A1" s="489" t="str">
        <f>[9]COVERSHEET!A1</f>
        <v>Season</v>
      </c>
      <c r="B1" s="490" t="str">
        <f>[9]COVERSHEET!B1</f>
        <v>SUMMER 25</v>
      </c>
      <c r="C1" s="491"/>
      <c r="D1" s="492" t="str">
        <f>[9]COVERSHEET!C1</f>
        <v>Date Created</v>
      </c>
      <c r="E1" s="493" t="str">
        <f>[9]COVERSHEET!D1</f>
        <v>16.04.24.  ER</v>
      </c>
      <c r="F1" s="494"/>
      <c r="G1" s="489" t="str">
        <f>[9]COVERSHEET!F1</f>
        <v>Proto Rcd</v>
      </c>
      <c r="H1" s="495" t="str">
        <f>[9]COVERSHEET!G1</f>
        <v>00/00/2024</v>
      </c>
      <c r="I1" s="496"/>
      <c r="J1" s="497"/>
      <c r="K1" s="498"/>
      <c r="L1" s="499"/>
      <c r="M1" s="500"/>
      <c r="N1" s="501"/>
      <c r="O1" s="502"/>
    </row>
    <row r="2" spans="1:25">
      <c r="A2" s="504" t="str">
        <f>[9]COVERSHEET!A2</f>
        <v>Style Name</v>
      </c>
      <c r="B2" s="505" t="str">
        <f>[9]COVERSHEET!B2</f>
        <v>TBC</v>
      </c>
      <c r="C2" s="506"/>
      <c r="D2" s="507" t="str">
        <f>[9]COVERSHEET!C2</f>
        <v>COMMENTS P1</v>
      </c>
      <c r="E2" s="508" t="str">
        <f>[9]COVERSHEET!D2</f>
        <v xml:space="preserve">00/00/2024  </v>
      </c>
      <c r="F2" s="509"/>
      <c r="G2" s="504" t="str">
        <f>[9]COVERSHEET!F2</f>
        <v>2nd Proto</v>
      </c>
      <c r="H2" s="510" t="str">
        <f>[9]COVERSHEET!G2</f>
        <v>00/00/2024</v>
      </c>
      <c r="I2" s="511"/>
      <c r="J2" s="497"/>
      <c r="K2" s="498"/>
      <c r="L2" s="512"/>
      <c r="M2" s="513"/>
      <c r="N2" s="514"/>
      <c r="O2" s="515"/>
    </row>
    <row r="3" spans="1:25">
      <c r="A3" s="504" t="str">
        <f>[9]COVERSHEET!A3</f>
        <v>Code</v>
      </c>
      <c r="B3" s="516">
        <f>[9]COVERSHEET!B3</f>
        <v>0</v>
      </c>
      <c r="C3" s="517"/>
      <c r="D3" s="518" t="str">
        <f>[9]COVERSHEET!C3</f>
        <v>COMMENTS P2</v>
      </c>
      <c r="E3" s="508" t="str">
        <f>[9]COVERSHEET!D3</f>
        <v xml:space="preserve">00/00/2024  </v>
      </c>
      <c r="F3" s="509"/>
      <c r="G3" s="504" t="str">
        <f>[9]COVERSHEET!F3</f>
        <v>Sample Sealed</v>
      </c>
      <c r="H3" s="510" t="str">
        <f>[9]COVERSHEET!G3</f>
        <v>00/00/2024</v>
      </c>
      <c r="I3" s="511"/>
      <c r="J3" s="497"/>
      <c r="K3" s="498"/>
      <c r="L3" s="512"/>
      <c r="M3" s="513"/>
      <c r="N3" s="514"/>
      <c r="O3" s="515"/>
    </row>
    <row r="4" spans="1:25" ht="50.1" customHeight="1" thickBot="1">
      <c r="A4" s="519" t="str">
        <f>[9]COVERSHEET!A4</f>
        <v>Block CS6WS</v>
      </c>
      <c r="B4" s="520" t="str">
        <f>[9]COVERSHEET!B4</f>
        <v>SET IN SLEEVE ONE PIECE HOODY
3.8CM GRADING 
RIB CUFF AND HEM</v>
      </c>
      <c r="C4" s="521"/>
      <c r="D4" s="522" t="str">
        <f>[9]COVERSHEET!C4</f>
        <v>COMMENTS P3</v>
      </c>
      <c r="E4" s="523" t="str">
        <f>[9]COVERSHEET!D4</f>
        <v xml:space="preserve">00/00/2024  </v>
      </c>
      <c r="F4" s="524"/>
      <c r="G4" s="525" t="str">
        <f>[9]COVERSHEET!F4</f>
        <v>Approved By</v>
      </c>
      <c r="H4" s="526" t="str">
        <f>[9]COVERSHEET!G4</f>
        <v>X</v>
      </c>
      <c r="I4" s="527"/>
      <c r="J4" s="497"/>
      <c r="K4" s="498"/>
      <c r="L4" s="528"/>
      <c r="M4" s="529"/>
      <c r="N4" s="530"/>
      <c r="O4" s="531"/>
    </row>
    <row r="5" spans="1:25" ht="23.1" customHeight="1" thickBot="1">
      <c r="A5" s="532" t="s">
        <v>305</v>
      </c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4"/>
    </row>
    <row r="6" spans="1:25" ht="27" customHeight="1">
      <c r="A6" s="535" t="s">
        <v>306</v>
      </c>
      <c r="B6" s="536" t="s">
        <v>180</v>
      </c>
      <c r="C6" s="537"/>
      <c r="D6" s="538" t="s">
        <v>399</v>
      </c>
      <c r="E6" s="539" t="s">
        <v>307</v>
      </c>
      <c r="F6" s="539" t="s">
        <v>63</v>
      </c>
      <c r="G6" s="539" t="s">
        <v>10</v>
      </c>
      <c r="H6" s="540" t="s">
        <v>60</v>
      </c>
      <c r="I6" s="539" t="s">
        <v>61</v>
      </c>
      <c r="J6" s="541" t="s">
        <v>62</v>
      </c>
      <c r="K6" s="499"/>
      <c r="L6" s="501"/>
      <c r="M6" s="501"/>
      <c r="N6" s="501"/>
      <c r="O6" s="502"/>
      <c r="P6" s="514"/>
      <c r="Q6" s="514"/>
      <c r="R6" s="514"/>
      <c r="S6" s="514"/>
      <c r="T6" s="514"/>
      <c r="U6" s="514"/>
      <c r="V6" s="514"/>
      <c r="W6" s="514"/>
      <c r="X6" s="514"/>
    </row>
    <row r="7" spans="1:25" s="557" customFormat="1" ht="43.5" customHeight="1">
      <c r="A7" s="542" t="s">
        <v>308</v>
      </c>
      <c r="B7" s="543" t="s">
        <v>309</v>
      </c>
      <c r="C7" s="544" t="s">
        <v>340</v>
      </c>
      <c r="D7" s="542">
        <v>2</v>
      </c>
      <c r="E7" s="542">
        <v>1</v>
      </c>
      <c r="F7" s="545">
        <f>G7-D7</f>
        <v>70</v>
      </c>
      <c r="G7" s="545">
        <f>H7-D7</f>
        <v>72</v>
      </c>
      <c r="H7" s="546">
        <v>74</v>
      </c>
      <c r="I7" s="547">
        <f>H7+D7</f>
        <v>76</v>
      </c>
      <c r="J7" s="548">
        <f>I7+D7</f>
        <v>78</v>
      </c>
      <c r="K7" s="549"/>
      <c r="L7" s="550"/>
      <c r="M7" s="551"/>
      <c r="N7" s="550"/>
      <c r="O7" s="552"/>
      <c r="P7" s="553"/>
      <c r="Q7" s="554"/>
      <c r="R7" s="553"/>
      <c r="S7" s="553"/>
      <c r="T7" s="555"/>
      <c r="U7" s="555"/>
      <c r="V7" s="553"/>
      <c r="W7" s="556"/>
      <c r="X7" s="556"/>
      <c r="Y7" s="550"/>
    </row>
    <row r="8" spans="1:25" s="557" customFormat="1" ht="43.5" customHeight="1">
      <c r="A8" s="542" t="s">
        <v>310</v>
      </c>
      <c r="B8" s="543" t="s">
        <v>311</v>
      </c>
      <c r="C8" s="558" t="s">
        <v>341</v>
      </c>
      <c r="D8" s="542">
        <v>2</v>
      </c>
      <c r="E8" s="542">
        <v>1</v>
      </c>
      <c r="F8" s="545">
        <f t="shared" ref="F8:F48" si="0">G8-D8</f>
        <v>68.5</v>
      </c>
      <c r="G8" s="545">
        <f t="shared" ref="G8:G48" si="1">H8-D8</f>
        <v>70.5</v>
      </c>
      <c r="H8" s="559">
        <v>72.5</v>
      </c>
      <c r="I8" s="547">
        <f t="shared" ref="I8:I48" si="2">H8+D8</f>
        <v>74.5</v>
      </c>
      <c r="J8" s="548">
        <f t="shared" ref="J8:J48" si="3">I8+D8</f>
        <v>76.5</v>
      </c>
      <c r="K8" s="549"/>
      <c r="L8" s="550"/>
      <c r="M8" s="551"/>
      <c r="N8" s="550"/>
      <c r="O8" s="552"/>
      <c r="P8" s="553"/>
      <c r="Q8" s="554"/>
      <c r="R8" s="553"/>
      <c r="S8" s="553"/>
      <c r="T8" s="555"/>
      <c r="U8" s="555"/>
      <c r="V8" s="553"/>
      <c r="W8" s="556"/>
      <c r="X8" s="556"/>
      <c r="Y8" s="550"/>
    </row>
    <row r="9" spans="1:25" s="557" customFormat="1" ht="43.5" customHeight="1">
      <c r="A9" s="542" t="s">
        <v>185</v>
      </c>
      <c r="B9" s="543" t="s">
        <v>312</v>
      </c>
      <c r="C9" s="558" t="s">
        <v>342</v>
      </c>
      <c r="D9" s="542">
        <v>3.8</v>
      </c>
      <c r="E9" s="542">
        <v>1</v>
      </c>
      <c r="F9" s="545">
        <f t="shared" si="0"/>
        <v>56.400000000000006</v>
      </c>
      <c r="G9" s="545">
        <f t="shared" si="1"/>
        <v>60.2</v>
      </c>
      <c r="H9" s="559">
        <v>64</v>
      </c>
      <c r="I9" s="547">
        <f t="shared" si="2"/>
        <v>67.8</v>
      </c>
      <c r="J9" s="548">
        <f t="shared" si="3"/>
        <v>71.599999999999994</v>
      </c>
      <c r="K9" s="549"/>
      <c r="L9" s="550"/>
      <c r="M9" s="551"/>
      <c r="N9" s="550"/>
      <c r="O9" s="552"/>
      <c r="P9" s="553"/>
      <c r="Q9" s="554"/>
      <c r="R9" s="553"/>
      <c r="S9" s="553"/>
      <c r="T9" s="555"/>
      <c r="U9" s="555"/>
      <c r="V9" s="553"/>
      <c r="W9" s="556"/>
      <c r="X9" s="556"/>
      <c r="Y9" s="550"/>
    </row>
    <row r="10" spans="1:25" s="557" customFormat="1" ht="43.5" customHeight="1">
      <c r="A10" s="560" t="s">
        <v>187</v>
      </c>
      <c r="B10" s="543" t="s">
        <v>313</v>
      </c>
      <c r="C10" s="558" t="s">
        <v>343</v>
      </c>
      <c r="D10" s="542">
        <v>3.8</v>
      </c>
      <c r="E10" s="561">
        <v>1</v>
      </c>
      <c r="F10" s="545">
        <f t="shared" si="0"/>
        <v>54.400000000000006</v>
      </c>
      <c r="G10" s="545">
        <f t="shared" si="1"/>
        <v>58.2</v>
      </c>
      <c r="H10" s="559">
        <v>62</v>
      </c>
      <c r="I10" s="547">
        <f t="shared" si="2"/>
        <v>65.8</v>
      </c>
      <c r="J10" s="548">
        <f t="shared" si="3"/>
        <v>69.599999999999994</v>
      </c>
      <c r="K10" s="549"/>
      <c r="L10" s="550"/>
      <c r="M10" s="551"/>
      <c r="N10" s="550"/>
      <c r="O10" s="552"/>
      <c r="P10" s="553"/>
      <c r="Q10" s="554"/>
      <c r="R10" s="553"/>
      <c r="S10" s="553"/>
      <c r="T10" s="555"/>
      <c r="U10" s="555"/>
      <c r="V10" s="562"/>
      <c r="W10" s="556"/>
      <c r="X10" s="556"/>
      <c r="Y10" s="550"/>
    </row>
    <row r="11" spans="1:25" s="557" customFormat="1" ht="43.5" customHeight="1">
      <c r="A11" s="542" t="s">
        <v>189</v>
      </c>
      <c r="B11" s="543" t="s">
        <v>314</v>
      </c>
      <c r="C11" s="558" t="s">
        <v>344</v>
      </c>
      <c r="D11" s="563">
        <v>3.8</v>
      </c>
      <c r="E11" s="564">
        <v>1</v>
      </c>
      <c r="F11" s="545">
        <f t="shared" si="0"/>
        <v>43.7</v>
      </c>
      <c r="G11" s="545">
        <f t="shared" si="1"/>
        <v>47.5</v>
      </c>
      <c r="H11" s="559">
        <v>51.3</v>
      </c>
      <c r="I11" s="547">
        <f t="shared" si="2"/>
        <v>55.099999999999994</v>
      </c>
      <c r="J11" s="548">
        <f t="shared" si="3"/>
        <v>58.899999999999991</v>
      </c>
      <c r="K11" s="549"/>
      <c r="L11" s="550"/>
      <c r="M11" s="551"/>
      <c r="N11" s="550"/>
      <c r="O11" s="552"/>
      <c r="P11" s="553"/>
      <c r="Q11" s="554"/>
      <c r="R11" s="553"/>
      <c r="S11" s="553"/>
      <c r="T11" s="555"/>
      <c r="U11" s="555"/>
      <c r="V11" s="562"/>
      <c r="W11" s="556"/>
      <c r="X11" s="556"/>
      <c r="Y11" s="550"/>
    </row>
    <row r="12" spans="1:25" s="557" customFormat="1" ht="43.5" customHeight="1">
      <c r="A12" s="542" t="s">
        <v>191</v>
      </c>
      <c r="B12" s="543" t="s">
        <v>315</v>
      </c>
      <c r="C12" s="558" t="s">
        <v>345</v>
      </c>
      <c r="D12" s="565">
        <v>2.2000000000000002</v>
      </c>
      <c r="E12" s="566">
        <v>1.5</v>
      </c>
      <c r="F12" s="545">
        <f t="shared" si="0"/>
        <v>77.099999999999994</v>
      </c>
      <c r="G12" s="545">
        <f t="shared" si="1"/>
        <v>79.3</v>
      </c>
      <c r="H12" s="567">
        <v>81.5</v>
      </c>
      <c r="I12" s="547">
        <f t="shared" si="2"/>
        <v>83.7</v>
      </c>
      <c r="J12" s="548">
        <f t="shared" si="3"/>
        <v>85.9</v>
      </c>
      <c r="K12" s="549"/>
      <c r="L12" s="550"/>
      <c r="M12" s="551"/>
      <c r="N12" s="550"/>
      <c r="O12" s="552"/>
      <c r="P12" s="553"/>
      <c r="Q12" s="554"/>
      <c r="R12" s="553"/>
      <c r="S12" s="553"/>
      <c r="T12" s="555"/>
      <c r="U12" s="555"/>
      <c r="V12" s="562"/>
      <c r="W12" s="556"/>
      <c r="X12" s="556"/>
      <c r="Y12" s="550"/>
    </row>
    <row r="13" spans="1:25" s="557" customFormat="1" ht="43.5" customHeight="1">
      <c r="A13" s="542" t="s">
        <v>195</v>
      </c>
      <c r="B13" s="543" t="s">
        <v>316</v>
      </c>
      <c r="C13" s="558" t="s">
        <v>346</v>
      </c>
      <c r="D13" s="542">
        <v>1.9</v>
      </c>
      <c r="E13" s="542">
        <v>1</v>
      </c>
      <c r="F13" s="545">
        <f t="shared" si="0"/>
        <v>56.2</v>
      </c>
      <c r="G13" s="545">
        <f t="shared" si="1"/>
        <v>58.1</v>
      </c>
      <c r="H13" s="559">
        <v>60</v>
      </c>
      <c r="I13" s="547">
        <f t="shared" si="2"/>
        <v>61.9</v>
      </c>
      <c r="J13" s="548">
        <f t="shared" si="3"/>
        <v>63.8</v>
      </c>
      <c r="K13" s="549"/>
      <c r="L13" s="550"/>
      <c r="M13" s="551"/>
      <c r="N13" s="550"/>
      <c r="O13" s="552"/>
      <c r="P13" s="553"/>
      <c r="Q13" s="554"/>
      <c r="R13" s="553"/>
      <c r="S13" s="553"/>
      <c r="T13" s="555"/>
      <c r="U13" s="555"/>
      <c r="V13" s="562"/>
      <c r="W13" s="556"/>
      <c r="X13" s="556"/>
      <c r="Y13" s="550"/>
    </row>
    <row r="14" spans="1:25" s="557" customFormat="1" ht="43.5" customHeight="1">
      <c r="A14" s="542" t="s">
        <v>201</v>
      </c>
      <c r="B14" s="543" t="s">
        <v>317</v>
      </c>
      <c r="C14" s="558" t="s">
        <v>347</v>
      </c>
      <c r="D14" s="568">
        <v>1</v>
      </c>
      <c r="E14" s="568">
        <v>1</v>
      </c>
      <c r="F14" s="545">
        <f t="shared" si="0"/>
        <v>27</v>
      </c>
      <c r="G14" s="545">
        <f t="shared" si="1"/>
        <v>28</v>
      </c>
      <c r="H14" s="569">
        <v>29</v>
      </c>
      <c r="I14" s="547">
        <f t="shared" si="2"/>
        <v>30</v>
      </c>
      <c r="J14" s="548">
        <f t="shared" si="3"/>
        <v>31</v>
      </c>
      <c r="K14" s="549"/>
      <c r="L14" s="550"/>
      <c r="M14" s="570"/>
      <c r="N14" s="550"/>
      <c r="O14" s="552"/>
      <c r="P14" s="556"/>
      <c r="Q14" s="571"/>
      <c r="R14" s="556"/>
      <c r="S14" s="553"/>
      <c r="T14" s="555"/>
      <c r="U14" s="555"/>
      <c r="V14" s="572"/>
      <c r="W14" s="556"/>
      <c r="X14" s="556"/>
      <c r="Y14" s="550"/>
    </row>
    <row r="15" spans="1:25" s="557" customFormat="1" ht="43.5" customHeight="1">
      <c r="A15" s="542" t="s">
        <v>205</v>
      </c>
      <c r="B15" s="543" t="s">
        <v>318</v>
      </c>
      <c r="C15" s="558" t="s">
        <v>348</v>
      </c>
      <c r="D15" s="568">
        <v>0.7</v>
      </c>
      <c r="E15" s="568">
        <v>0.5</v>
      </c>
      <c r="F15" s="545">
        <f t="shared" si="0"/>
        <v>21.6</v>
      </c>
      <c r="G15" s="545">
        <f t="shared" si="1"/>
        <v>22.3</v>
      </c>
      <c r="H15" s="559">
        <v>23</v>
      </c>
      <c r="I15" s="547">
        <f t="shared" si="2"/>
        <v>23.7</v>
      </c>
      <c r="J15" s="548">
        <f t="shared" si="3"/>
        <v>24.4</v>
      </c>
      <c r="K15" s="549"/>
      <c r="L15" s="550"/>
      <c r="M15" s="551"/>
      <c r="N15" s="550"/>
      <c r="O15" s="552"/>
      <c r="P15" s="553"/>
      <c r="Q15" s="554"/>
      <c r="R15" s="553"/>
      <c r="S15" s="553"/>
      <c r="T15" s="555"/>
      <c r="U15" s="555"/>
      <c r="V15" s="562"/>
      <c r="W15" s="556"/>
      <c r="X15" s="556"/>
      <c r="Y15" s="550"/>
    </row>
    <row r="16" spans="1:25" s="557" customFormat="1" ht="43.5" customHeight="1">
      <c r="A16" s="560" t="s">
        <v>207</v>
      </c>
      <c r="B16" s="543" t="s">
        <v>208</v>
      </c>
      <c r="C16" s="558" t="s">
        <v>349</v>
      </c>
      <c r="D16" s="568">
        <v>0.5</v>
      </c>
      <c r="E16" s="568">
        <v>0.5</v>
      </c>
      <c r="F16" s="545">
        <f t="shared" si="0"/>
        <v>17</v>
      </c>
      <c r="G16" s="545">
        <f t="shared" si="1"/>
        <v>17.5</v>
      </c>
      <c r="H16" s="559">
        <v>18</v>
      </c>
      <c r="I16" s="547">
        <f t="shared" si="2"/>
        <v>18.5</v>
      </c>
      <c r="J16" s="548">
        <f t="shared" si="3"/>
        <v>19</v>
      </c>
      <c r="K16" s="549"/>
      <c r="L16" s="550"/>
      <c r="M16" s="551"/>
      <c r="N16" s="550"/>
      <c r="O16" s="552"/>
      <c r="P16" s="553"/>
      <c r="Q16" s="554"/>
      <c r="R16" s="553"/>
      <c r="S16" s="553"/>
      <c r="T16" s="555"/>
      <c r="U16" s="555"/>
      <c r="V16" s="553"/>
      <c r="W16" s="556"/>
      <c r="X16" s="556"/>
      <c r="Y16" s="550"/>
    </row>
    <row r="17" spans="1:25" s="557" customFormat="1" ht="43.5" customHeight="1">
      <c r="A17" s="573" t="s">
        <v>209</v>
      </c>
      <c r="B17" s="574" t="s">
        <v>210</v>
      </c>
      <c r="C17" s="544" t="s">
        <v>350</v>
      </c>
      <c r="D17" s="542">
        <v>0.3</v>
      </c>
      <c r="E17" s="542">
        <v>0.5</v>
      </c>
      <c r="F17" s="545">
        <f t="shared" si="0"/>
        <v>9.8999999999999986</v>
      </c>
      <c r="G17" s="545">
        <f t="shared" si="1"/>
        <v>10.199999999999999</v>
      </c>
      <c r="H17" s="559">
        <v>10.5</v>
      </c>
      <c r="I17" s="547">
        <f t="shared" si="2"/>
        <v>10.8</v>
      </c>
      <c r="J17" s="548">
        <f t="shared" si="3"/>
        <v>11.100000000000001</v>
      </c>
      <c r="K17" s="549"/>
      <c r="L17" s="550"/>
      <c r="M17" s="570"/>
      <c r="N17" s="550"/>
      <c r="O17" s="552"/>
      <c r="P17" s="553"/>
      <c r="Q17" s="554"/>
      <c r="R17" s="553"/>
      <c r="S17" s="553"/>
      <c r="T17" s="555"/>
      <c r="U17" s="555"/>
      <c r="V17" s="562"/>
      <c r="W17" s="556"/>
      <c r="X17" s="556"/>
      <c r="Y17" s="550"/>
    </row>
    <row r="18" spans="1:25" s="557" customFormat="1" ht="43.5" customHeight="1">
      <c r="A18" s="542" t="s">
        <v>319</v>
      </c>
      <c r="B18" s="575" t="s">
        <v>320</v>
      </c>
      <c r="C18" s="576" t="s">
        <v>400</v>
      </c>
      <c r="D18" s="547">
        <v>0.7</v>
      </c>
      <c r="E18" s="542">
        <v>0.5</v>
      </c>
      <c r="F18" s="545">
        <f>G18-D18</f>
        <v>22.6</v>
      </c>
      <c r="G18" s="545">
        <f>H18-D18</f>
        <v>23.3</v>
      </c>
      <c r="H18" s="569">
        <v>24</v>
      </c>
      <c r="I18" s="547">
        <f>H18+D18</f>
        <v>24.7</v>
      </c>
      <c r="J18" s="548">
        <f>I18+D18</f>
        <v>25.4</v>
      </c>
      <c r="K18" s="549"/>
      <c r="L18" s="550"/>
      <c r="M18" s="577"/>
      <c r="O18" s="552"/>
      <c r="P18" s="553"/>
      <c r="Q18" s="554"/>
      <c r="R18" s="553"/>
      <c r="S18" s="553"/>
      <c r="T18" s="555"/>
      <c r="U18" s="555"/>
      <c r="V18" s="562"/>
      <c r="W18" s="556"/>
      <c r="X18" s="556"/>
      <c r="Y18" s="550"/>
    </row>
    <row r="19" spans="1:25" s="557" customFormat="1" ht="43.5" customHeight="1" thickBot="1">
      <c r="A19" s="578" t="s">
        <v>228</v>
      </c>
      <c r="B19" s="579" t="s">
        <v>229</v>
      </c>
      <c r="C19" s="580" t="s">
        <v>351</v>
      </c>
      <c r="D19" s="578">
        <v>0</v>
      </c>
      <c r="E19" s="581">
        <v>0.5</v>
      </c>
      <c r="F19" s="582">
        <f>G19-D19</f>
        <v>31</v>
      </c>
      <c r="G19" s="582">
        <f>H19-D19</f>
        <v>31</v>
      </c>
      <c r="H19" s="583">
        <v>31</v>
      </c>
      <c r="I19" s="578">
        <f>H19+D19</f>
        <v>31</v>
      </c>
      <c r="J19" s="584">
        <f>I19+D19</f>
        <v>31</v>
      </c>
      <c r="K19" s="549"/>
      <c r="L19" s="550"/>
      <c r="M19" s="577"/>
      <c r="N19" s="550"/>
      <c r="O19" s="552"/>
      <c r="P19" s="553"/>
      <c r="Q19" s="554"/>
      <c r="R19" s="553"/>
      <c r="S19" s="553"/>
      <c r="T19" s="555"/>
      <c r="U19" s="555"/>
      <c r="V19" s="562"/>
      <c r="W19" s="556"/>
      <c r="X19" s="556"/>
      <c r="Y19" s="550"/>
    </row>
    <row r="20" spans="1:25" s="557" customFormat="1" ht="23.25" customHeight="1" thickBot="1">
      <c r="A20" s="585"/>
      <c r="B20" s="586"/>
      <c r="C20" s="586" t="s">
        <v>401</v>
      </c>
      <c r="D20" s="587"/>
      <c r="E20" s="587"/>
      <c r="F20" s="588"/>
      <c r="G20" s="588"/>
      <c r="H20" s="589"/>
      <c r="I20" s="590"/>
      <c r="J20" s="591"/>
      <c r="K20" s="549"/>
      <c r="L20" s="550"/>
      <c r="M20" s="577"/>
      <c r="N20" s="550"/>
      <c r="O20" s="552"/>
      <c r="P20" s="553"/>
      <c r="Q20" s="554"/>
      <c r="R20" s="553"/>
      <c r="S20" s="553"/>
      <c r="T20" s="555"/>
      <c r="U20" s="555"/>
      <c r="V20" s="562"/>
      <c r="W20" s="556"/>
      <c r="X20" s="556"/>
      <c r="Y20" s="550"/>
    </row>
    <row r="21" spans="1:25" s="557" customFormat="1" ht="43.5" customHeight="1">
      <c r="A21" s="592" t="s">
        <v>193</v>
      </c>
      <c r="B21" s="593" t="s">
        <v>321</v>
      </c>
      <c r="C21" s="558" t="s">
        <v>352</v>
      </c>
      <c r="D21" s="594">
        <v>1.2</v>
      </c>
      <c r="E21" s="594">
        <v>0.5</v>
      </c>
      <c r="F21" s="595">
        <f t="shared" si="0"/>
        <v>50.599999999999994</v>
      </c>
      <c r="G21" s="595">
        <f t="shared" si="1"/>
        <v>51.8</v>
      </c>
      <c r="H21" s="596">
        <v>53</v>
      </c>
      <c r="I21" s="597">
        <f t="shared" si="2"/>
        <v>54.2</v>
      </c>
      <c r="J21" s="598">
        <f t="shared" si="3"/>
        <v>55.400000000000006</v>
      </c>
      <c r="K21" s="549"/>
      <c r="L21" s="550"/>
      <c r="M21" s="570"/>
      <c r="N21" s="550"/>
      <c r="O21" s="552"/>
      <c r="P21" s="553"/>
      <c r="Q21" s="554"/>
      <c r="R21" s="553"/>
      <c r="S21" s="553"/>
      <c r="T21" s="555"/>
      <c r="U21" s="555"/>
      <c r="V21" s="562"/>
      <c r="W21" s="556"/>
      <c r="X21" s="556"/>
      <c r="Y21" s="550"/>
    </row>
    <row r="22" spans="1:25" s="557" customFormat="1" ht="43.5" customHeight="1">
      <c r="A22" s="560" t="s">
        <v>322</v>
      </c>
      <c r="B22" s="543" t="s">
        <v>323</v>
      </c>
      <c r="C22" s="558" t="s">
        <v>353</v>
      </c>
      <c r="D22" s="547">
        <v>0.7</v>
      </c>
      <c r="E22" s="542">
        <v>0.5</v>
      </c>
      <c r="F22" s="545"/>
      <c r="G22" s="545"/>
      <c r="H22" s="569"/>
      <c r="I22" s="547"/>
      <c r="J22" s="548"/>
      <c r="K22" s="549"/>
      <c r="L22" s="550"/>
      <c r="M22" s="599"/>
      <c r="N22" s="550"/>
      <c r="O22" s="552"/>
      <c r="P22" s="556"/>
      <c r="Q22" s="600"/>
      <c r="R22" s="556"/>
      <c r="S22" s="553"/>
      <c r="T22" s="555"/>
      <c r="U22" s="555"/>
      <c r="V22" s="572"/>
      <c r="W22" s="556"/>
      <c r="X22" s="556"/>
      <c r="Y22" s="550"/>
    </row>
    <row r="23" spans="1:25" s="557" customFormat="1" ht="43.5" customHeight="1">
      <c r="A23" s="560" t="s">
        <v>197</v>
      </c>
      <c r="B23" s="543" t="s">
        <v>338</v>
      </c>
      <c r="C23" s="544" t="s">
        <v>354</v>
      </c>
      <c r="D23" s="542">
        <v>1.9</v>
      </c>
      <c r="E23" s="542">
        <v>0.5</v>
      </c>
      <c r="F23" s="545">
        <f t="shared" si="0"/>
        <v>49.2</v>
      </c>
      <c r="G23" s="545">
        <f t="shared" si="1"/>
        <v>51.1</v>
      </c>
      <c r="H23" s="601">
        <v>53</v>
      </c>
      <c r="I23" s="547">
        <f t="shared" si="2"/>
        <v>54.9</v>
      </c>
      <c r="J23" s="548">
        <f t="shared" si="3"/>
        <v>56.8</v>
      </c>
      <c r="K23" s="549"/>
      <c r="L23" s="550"/>
      <c r="M23" s="599"/>
      <c r="N23" s="550"/>
      <c r="O23" s="552"/>
      <c r="P23" s="556"/>
      <c r="Q23" s="600"/>
      <c r="R23" s="556"/>
      <c r="S23" s="553"/>
      <c r="T23" s="555"/>
      <c r="U23" s="555"/>
      <c r="V23" s="572"/>
      <c r="W23" s="556"/>
      <c r="X23" s="556"/>
      <c r="Y23" s="550"/>
    </row>
    <row r="24" spans="1:25" s="557" customFormat="1" ht="43.5" customHeight="1">
      <c r="A24" s="560" t="s">
        <v>199</v>
      </c>
      <c r="B24" s="543" t="s">
        <v>339</v>
      </c>
      <c r="C24" s="558" t="s">
        <v>355</v>
      </c>
      <c r="D24" s="542">
        <v>1.9</v>
      </c>
      <c r="E24" s="542">
        <v>0.5</v>
      </c>
      <c r="F24" s="545">
        <f t="shared" si="0"/>
        <v>49.2</v>
      </c>
      <c r="G24" s="545">
        <f t="shared" si="1"/>
        <v>51.1</v>
      </c>
      <c r="H24" s="596">
        <v>53</v>
      </c>
      <c r="I24" s="547">
        <f t="shared" si="2"/>
        <v>54.9</v>
      </c>
      <c r="J24" s="548">
        <f t="shared" si="3"/>
        <v>56.8</v>
      </c>
      <c r="K24" s="549"/>
      <c r="L24" s="550"/>
      <c r="M24" s="599"/>
      <c r="N24" s="550"/>
      <c r="O24" s="552"/>
      <c r="P24" s="556"/>
      <c r="Q24" s="600"/>
      <c r="R24" s="556"/>
      <c r="S24" s="553"/>
      <c r="T24" s="555"/>
      <c r="U24" s="555"/>
      <c r="V24" s="572"/>
      <c r="W24" s="556"/>
      <c r="X24" s="556"/>
      <c r="Y24" s="550"/>
    </row>
    <row r="25" spans="1:25" s="557" customFormat="1" ht="43.5" customHeight="1">
      <c r="A25" s="560" t="s">
        <v>203</v>
      </c>
      <c r="B25" s="543" t="s">
        <v>324</v>
      </c>
      <c r="C25" s="558" t="s">
        <v>108</v>
      </c>
      <c r="D25" s="602">
        <v>2</v>
      </c>
      <c r="E25" s="602">
        <v>1</v>
      </c>
      <c r="F25" s="545">
        <f t="shared" si="0"/>
        <v>39</v>
      </c>
      <c r="G25" s="545">
        <f t="shared" si="1"/>
        <v>41</v>
      </c>
      <c r="H25" s="569">
        <v>43</v>
      </c>
      <c r="I25" s="547">
        <f t="shared" si="2"/>
        <v>45</v>
      </c>
      <c r="J25" s="548">
        <f t="shared" si="3"/>
        <v>47</v>
      </c>
      <c r="K25" s="549"/>
      <c r="L25" s="550"/>
      <c r="M25" s="599"/>
      <c r="N25" s="550"/>
      <c r="O25" s="552"/>
      <c r="P25" s="556"/>
      <c r="Q25" s="571"/>
      <c r="R25" s="556"/>
      <c r="S25" s="553"/>
      <c r="T25" s="555"/>
      <c r="U25" s="555"/>
      <c r="V25" s="572"/>
      <c r="W25" s="556"/>
      <c r="X25" s="556"/>
      <c r="Y25" s="550"/>
    </row>
    <row r="26" spans="1:25" s="557" customFormat="1" ht="43.5" customHeight="1">
      <c r="A26" s="603" t="s">
        <v>325</v>
      </c>
      <c r="B26" s="544" t="s">
        <v>126</v>
      </c>
      <c r="C26" s="558" t="s">
        <v>356</v>
      </c>
      <c r="D26" s="604">
        <v>0</v>
      </c>
      <c r="E26" s="605">
        <v>0.5</v>
      </c>
      <c r="F26" s="606">
        <f t="shared" si="0"/>
        <v>0</v>
      </c>
      <c r="G26" s="606">
        <f t="shared" si="1"/>
        <v>0</v>
      </c>
      <c r="H26" s="607"/>
      <c r="I26" s="608">
        <f t="shared" si="2"/>
        <v>0</v>
      </c>
      <c r="J26" s="609">
        <f t="shared" si="3"/>
        <v>0</v>
      </c>
      <c r="K26" s="549"/>
      <c r="L26" s="550"/>
      <c r="M26" s="577"/>
      <c r="N26" s="550"/>
      <c r="O26" s="552"/>
      <c r="P26" s="556"/>
      <c r="Q26" s="571"/>
      <c r="R26" s="556"/>
      <c r="S26" s="553"/>
      <c r="T26" s="555"/>
      <c r="U26" s="555"/>
      <c r="V26" s="572"/>
      <c r="W26" s="556"/>
      <c r="X26" s="556"/>
      <c r="Y26" s="550"/>
    </row>
    <row r="27" spans="1:25" s="557" customFormat="1" ht="43.5" customHeight="1">
      <c r="A27" s="603" t="s">
        <v>60</v>
      </c>
      <c r="B27" s="610" t="s">
        <v>326</v>
      </c>
      <c r="C27" s="576" t="s">
        <v>357</v>
      </c>
      <c r="D27" s="611">
        <v>0</v>
      </c>
      <c r="E27" s="612">
        <v>0.5</v>
      </c>
      <c r="F27" s="613">
        <f t="shared" si="0"/>
        <v>8</v>
      </c>
      <c r="G27" s="613">
        <f t="shared" si="1"/>
        <v>8</v>
      </c>
      <c r="H27" s="614">
        <v>8</v>
      </c>
      <c r="I27" s="615">
        <f t="shared" si="2"/>
        <v>8</v>
      </c>
      <c r="J27" s="616">
        <f t="shared" si="3"/>
        <v>8</v>
      </c>
      <c r="K27" s="549"/>
      <c r="L27" s="550"/>
      <c r="M27" s="577"/>
      <c r="N27" s="550"/>
      <c r="O27" s="552"/>
      <c r="P27" s="556"/>
      <c r="Q27" s="571"/>
      <c r="R27" s="556"/>
      <c r="S27" s="553"/>
      <c r="T27" s="555"/>
      <c r="U27" s="555"/>
      <c r="V27" s="572"/>
      <c r="W27" s="556"/>
      <c r="X27" s="556"/>
      <c r="Y27" s="550"/>
    </row>
    <row r="28" spans="1:25" s="557" customFormat="1" ht="43.5" customHeight="1">
      <c r="A28" s="603" t="s">
        <v>10</v>
      </c>
      <c r="B28" s="610" t="s">
        <v>327</v>
      </c>
      <c r="C28" s="576" t="s">
        <v>358</v>
      </c>
      <c r="D28" s="617">
        <v>0</v>
      </c>
      <c r="E28" s="618">
        <v>0.3</v>
      </c>
      <c r="F28" s="613">
        <f t="shared" si="0"/>
        <v>8</v>
      </c>
      <c r="G28" s="613">
        <f t="shared" si="1"/>
        <v>8</v>
      </c>
      <c r="H28" s="614">
        <v>8</v>
      </c>
      <c r="I28" s="615">
        <f t="shared" si="2"/>
        <v>8</v>
      </c>
      <c r="J28" s="616">
        <f t="shared" si="3"/>
        <v>8</v>
      </c>
      <c r="K28" s="549"/>
      <c r="L28" s="550"/>
      <c r="M28" s="577"/>
      <c r="N28" s="550"/>
      <c r="O28" s="552"/>
      <c r="P28" s="556"/>
      <c r="Q28" s="571"/>
      <c r="R28" s="556"/>
      <c r="S28" s="553"/>
      <c r="T28" s="555"/>
      <c r="U28" s="555"/>
      <c r="V28" s="572"/>
      <c r="W28" s="556"/>
      <c r="X28" s="556"/>
      <c r="Y28" s="550"/>
    </row>
    <row r="29" spans="1:25" s="557" customFormat="1" ht="43.5" customHeight="1">
      <c r="A29" s="603" t="s">
        <v>215</v>
      </c>
      <c r="B29" s="610" t="s">
        <v>328</v>
      </c>
      <c r="C29" s="576" t="s">
        <v>115</v>
      </c>
      <c r="D29" s="611">
        <v>0</v>
      </c>
      <c r="E29" s="619">
        <v>0.5</v>
      </c>
      <c r="F29" s="613">
        <f t="shared" si="0"/>
        <v>2</v>
      </c>
      <c r="G29" s="613">
        <f t="shared" si="1"/>
        <v>2</v>
      </c>
      <c r="H29" s="614">
        <v>2</v>
      </c>
      <c r="I29" s="615">
        <f t="shared" si="2"/>
        <v>2</v>
      </c>
      <c r="J29" s="616">
        <f t="shared" si="3"/>
        <v>2</v>
      </c>
      <c r="K29" s="549"/>
      <c r="L29" s="550"/>
      <c r="M29" s="577"/>
      <c r="N29" s="550"/>
      <c r="O29" s="552"/>
      <c r="P29" s="556"/>
      <c r="Q29" s="571"/>
      <c r="R29" s="556"/>
      <c r="S29" s="553"/>
      <c r="T29" s="555"/>
      <c r="U29" s="555"/>
      <c r="V29" s="572"/>
      <c r="W29" s="556"/>
      <c r="X29" s="556"/>
      <c r="Y29" s="550"/>
    </row>
    <row r="30" spans="1:25" s="557" customFormat="1" ht="43.5" customHeight="1">
      <c r="A30" s="560" t="s">
        <v>217</v>
      </c>
      <c r="B30" s="575" t="s">
        <v>329</v>
      </c>
      <c r="C30" s="576" t="s">
        <v>359</v>
      </c>
      <c r="D30" s="547">
        <v>0.3</v>
      </c>
      <c r="E30" s="542">
        <v>0.5</v>
      </c>
      <c r="F30" s="545">
        <f t="shared" si="0"/>
        <v>9.8999999999999986</v>
      </c>
      <c r="G30" s="545">
        <f t="shared" si="1"/>
        <v>10.199999999999999</v>
      </c>
      <c r="H30" s="569">
        <v>10.5</v>
      </c>
      <c r="I30" s="547">
        <f t="shared" si="2"/>
        <v>10.8</v>
      </c>
      <c r="J30" s="548">
        <f t="shared" si="3"/>
        <v>11.100000000000001</v>
      </c>
      <c r="K30" s="549"/>
      <c r="L30" s="550"/>
      <c r="M30" s="577"/>
      <c r="N30" s="550"/>
      <c r="O30" s="552"/>
      <c r="P30" s="556"/>
      <c r="Q30" s="571"/>
      <c r="R30" s="556"/>
      <c r="S30" s="553"/>
      <c r="T30" s="555"/>
      <c r="U30" s="555"/>
      <c r="V30" s="572"/>
      <c r="W30" s="556"/>
      <c r="X30" s="556"/>
      <c r="Y30" s="550"/>
    </row>
    <row r="31" spans="1:25" s="557" customFormat="1" ht="43.5" customHeight="1">
      <c r="A31" s="611" t="s">
        <v>63</v>
      </c>
      <c r="B31" s="620" t="s">
        <v>219</v>
      </c>
      <c r="C31" s="621" t="s">
        <v>360</v>
      </c>
      <c r="D31" s="611">
        <v>0</v>
      </c>
      <c r="E31" s="619">
        <v>0.5</v>
      </c>
      <c r="F31" s="613">
        <f t="shared" si="0"/>
        <v>1</v>
      </c>
      <c r="G31" s="613">
        <f t="shared" si="1"/>
        <v>1</v>
      </c>
      <c r="H31" s="614">
        <v>1</v>
      </c>
      <c r="I31" s="615">
        <f t="shared" si="2"/>
        <v>1</v>
      </c>
      <c r="J31" s="616">
        <f t="shared" si="3"/>
        <v>1</v>
      </c>
      <c r="K31" s="549"/>
      <c r="L31" s="550"/>
      <c r="M31" s="577"/>
      <c r="N31" s="550"/>
      <c r="O31" s="552"/>
      <c r="P31" s="599"/>
      <c r="Q31" s="622"/>
      <c r="R31" s="599"/>
      <c r="S31" s="599"/>
      <c r="T31" s="551"/>
      <c r="U31" s="551"/>
      <c r="V31" s="623"/>
      <c r="W31" s="599"/>
      <c r="X31" s="599"/>
      <c r="Y31" s="550"/>
    </row>
    <row r="32" spans="1:25" s="557" customFormat="1" ht="43.5" customHeight="1">
      <c r="A32" s="624" t="s">
        <v>220</v>
      </c>
      <c r="B32" s="625" t="s">
        <v>221</v>
      </c>
      <c r="C32" s="626" t="s">
        <v>361</v>
      </c>
      <c r="D32" s="611">
        <v>0</v>
      </c>
      <c r="E32" s="619">
        <v>0.5</v>
      </c>
      <c r="F32" s="613">
        <f t="shared" si="0"/>
        <v>9.5</v>
      </c>
      <c r="G32" s="613">
        <f t="shared" si="1"/>
        <v>9.5</v>
      </c>
      <c r="H32" s="614">
        <v>9.5</v>
      </c>
      <c r="I32" s="615">
        <f t="shared" si="2"/>
        <v>9.5</v>
      </c>
      <c r="J32" s="616">
        <f t="shared" si="3"/>
        <v>9.5</v>
      </c>
      <c r="K32" s="549"/>
      <c r="L32" s="550"/>
      <c r="M32" s="577"/>
      <c r="N32" s="550"/>
      <c r="O32" s="552"/>
      <c r="P32" s="627" t="s">
        <v>183</v>
      </c>
      <c r="Q32" s="628" t="s">
        <v>330</v>
      </c>
      <c r="R32" s="627">
        <v>26</v>
      </c>
      <c r="S32" s="627"/>
      <c r="T32" s="629">
        <f t="shared" ref="T32:T51" si="4">U32-R32</f>
        <v>-52</v>
      </c>
      <c r="U32" s="629">
        <f t="shared" ref="U32:U51" si="5">V32-R32</f>
        <v>-26</v>
      </c>
      <c r="V32" s="630">
        <f>'[10]SAMPLE MEASURES'!AE32</f>
        <v>0</v>
      </c>
      <c r="W32" s="627">
        <f t="shared" ref="W32:W51" si="6">V32+R32</f>
        <v>26</v>
      </c>
      <c r="X32" s="627">
        <f t="shared" ref="X32:X51" si="7">W32+R32</f>
        <v>52</v>
      </c>
    </row>
    <row r="33" spans="1:24" s="557" customFormat="1" ht="43.5" customHeight="1" thickBot="1">
      <c r="A33" s="631" t="s">
        <v>222</v>
      </c>
      <c r="B33" s="632" t="s">
        <v>223</v>
      </c>
      <c r="C33" s="633" t="s">
        <v>362</v>
      </c>
      <c r="D33" s="634">
        <v>0</v>
      </c>
      <c r="E33" s="635">
        <v>0.5</v>
      </c>
      <c r="F33" s="636">
        <f t="shared" si="0"/>
        <v>3</v>
      </c>
      <c r="G33" s="636">
        <f t="shared" si="1"/>
        <v>3</v>
      </c>
      <c r="H33" s="583">
        <v>3</v>
      </c>
      <c r="I33" s="637">
        <f t="shared" si="2"/>
        <v>3</v>
      </c>
      <c r="J33" s="638">
        <f t="shared" si="3"/>
        <v>3</v>
      </c>
      <c r="K33" s="549"/>
      <c r="L33" s="550"/>
      <c r="M33" s="577"/>
      <c r="N33" s="550"/>
      <c r="O33" s="552"/>
      <c r="P33" s="627"/>
      <c r="Q33" s="628"/>
      <c r="R33" s="627"/>
      <c r="S33" s="627"/>
      <c r="T33" s="629"/>
      <c r="U33" s="629"/>
      <c r="V33" s="630"/>
      <c r="W33" s="627"/>
      <c r="X33" s="627"/>
    </row>
    <row r="34" spans="1:24" s="557" customFormat="1" ht="36" customHeight="1" thickBot="1">
      <c r="A34" s="639" t="s">
        <v>230</v>
      </c>
      <c r="B34" s="640"/>
      <c r="C34" s="640"/>
      <c r="D34" s="641">
        <v>0</v>
      </c>
      <c r="E34" s="642">
        <v>0.5</v>
      </c>
      <c r="F34" s="643">
        <f t="shared" si="0"/>
        <v>0</v>
      </c>
      <c r="G34" s="643">
        <f t="shared" si="1"/>
        <v>0</v>
      </c>
      <c r="H34" s="644"/>
      <c r="I34" s="641">
        <f t="shared" si="2"/>
        <v>0</v>
      </c>
      <c r="J34" s="645">
        <f t="shared" si="3"/>
        <v>0</v>
      </c>
      <c r="K34" s="549"/>
      <c r="L34" s="550"/>
      <c r="M34" s="577"/>
      <c r="N34" s="550"/>
      <c r="O34" s="552"/>
      <c r="P34" s="627"/>
      <c r="Q34" s="628"/>
      <c r="R34" s="627"/>
      <c r="S34" s="627"/>
      <c r="T34" s="629"/>
      <c r="U34" s="629"/>
      <c r="V34" s="630"/>
      <c r="W34" s="627"/>
      <c r="X34" s="627"/>
    </row>
    <row r="35" spans="1:24" s="557" customFormat="1" ht="43.5" customHeight="1">
      <c r="A35" s="646" t="s">
        <v>331</v>
      </c>
      <c r="B35" s="647" t="s">
        <v>231</v>
      </c>
      <c r="C35" s="626" t="s">
        <v>363</v>
      </c>
      <c r="D35" s="597">
        <v>0.5</v>
      </c>
      <c r="E35" s="648">
        <v>1</v>
      </c>
      <c r="F35" s="595">
        <f t="shared" si="0"/>
        <v>39</v>
      </c>
      <c r="G35" s="595">
        <f t="shared" si="1"/>
        <v>39.5</v>
      </c>
      <c r="H35" s="649">
        <v>40</v>
      </c>
      <c r="I35" s="597">
        <f t="shared" si="2"/>
        <v>40.5</v>
      </c>
      <c r="J35" s="598">
        <f t="shared" si="3"/>
        <v>41</v>
      </c>
      <c r="K35" s="549"/>
      <c r="L35" s="550"/>
      <c r="M35" s="577"/>
      <c r="N35" s="550"/>
      <c r="O35" s="552"/>
      <c r="P35" s="627"/>
      <c r="Q35" s="628"/>
      <c r="R35" s="627"/>
      <c r="S35" s="627"/>
      <c r="T35" s="629"/>
      <c r="U35" s="629"/>
      <c r="V35" s="630"/>
      <c r="W35" s="627"/>
      <c r="X35" s="627"/>
    </row>
    <row r="36" spans="1:24" s="557" customFormat="1" ht="43.5" customHeight="1">
      <c r="A36" s="650" t="s">
        <v>332</v>
      </c>
      <c r="B36" s="626" t="s">
        <v>233</v>
      </c>
      <c r="C36" s="626" t="s">
        <v>364</v>
      </c>
      <c r="D36" s="617">
        <v>0.5</v>
      </c>
      <c r="E36" s="651">
        <v>1</v>
      </c>
      <c r="F36" s="613">
        <f t="shared" si="0"/>
        <v>34</v>
      </c>
      <c r="G36" s="613">
        <f t="shared" si="1"/>
        <v>34.5</v>
      </c>
      <c r="H36" s="652">
        <v>35</v>
      </c>
      <c r="I36" s="615">
        <f t="shared" si="2"/>
        <v>35.5</v>
      </c>
      <c r="J36" s="616">
        <f t="shared" si="3"/>
        <v>36</v>
      </c>
      <c r="K36" s="549"/>
      <c r="L36" s="550"/>
      <c r="M36" s="577"/>
      <c r="N36" s="550"/>
      <c r="O36" s="552"/>
      <c r="P36" s="627"/>
      <c r="Q36" s="628"/>
      <c r="R36" s="627"/>
      <c r="S36" s="627"/>
      <c r="T36" s="629"/>
      <c r="U36" s="629"/>
      <c r="V36" s="630"/>
      <c r="W36" s="627"/>
      <c r="X36" s="627"/>
    </row>
    <row r="37" spans="1:24" s="557" customFormat="1" ht="43.5" customHeight="1">
      <c r="A37" s="650" t="s">
        <v>234</v>
      </c>
      <c r="B37" s="626" t="s">
        <v>235</v>
      </c>
      <c r="C37" s="626" t="s">
        <v>365</v>
      </c>
      <c r="D37" s="617">
        <v>0.5</v>
      </c>
      <c r="E37" s="651">
        <v>0.5</v>
      </c>
      <c r="F37" s="613">
        <f t="shared" si="0"/>
        <v>26</v>
      </c>
      <c r="G37" s="613">
        <f t="shared" si="1"/>
        <v>26.5</v>
      </c>
      <c r="H37" s="652">
        <v>27</v>
      </c>
      <c r="I37" s="615">
        <f t="shared" si="2"/>
        <v>27.5</v>
      </c>
      <c r="J37" s="616">
        <f t="shared" si="3"/>
        <v>28</v>
      </c>
      <c r="K37" s="549"/>
      <c r="L37" s="550"/>
      <c r="M37" s="577"/>
      <c r="N37" s="550"/>
      <c r="O37" s="552"/>
      <c r="P37" s="627"/>
      <c r="Q37" s="628"/>
      <c r="R37" s="627"/>
      <c r="S37" s="627"/>
      <c r="T37" s="629"/>
      <c r="U37" s="629"/>
      <c r="V37" s="630"/>
      <c r="W37" s="627"/>
      <c r="X37" s="627"/>
    </row>
    <row r="38" spans="1:24" s="557" customFormat="1" ht="43.5" customHeight="1">
      <c r="A38" s="653" t="s">
        <v>236</v>
      </c>
      <c r="B38" s="654" t="s">
        <v>237</v>
      </c>
      <c r="C38" s="655" t="s">
        <v>366</v>
      </c>
      <c r="D38" s="656">
        <v>1</v>
      </c>
      <c r="E38" s="657">
        <v>1</v>
      </c>
      <c r="F38" s="658">
        <f t="shared" si="0"/>
        <v>51</v>
      </c>
      <c r="G38" s="658">
        <f t="shared" si="1"/>
        <v>52</v>
      </c>
      <c r="H38" s="659">
        <v>53</v>
      </c>
      <c r="I38" s="660">
        <f t="shared" si="2"/>
        <v>54</v>
      </c>
      <c r="J38" s="661">
        <f t="shared" si="3"/>
        <v>55</v>
      </c>
      <c r="K38" s="549"/>
      <c r="L38" s="550"/>
      <c r="M38" s="577"/>
      <c r="N38" s="550"/>
      <c r="O38" s="552"/>
      <c r="P38" s="627"/>
      <c r="Q38" s="628"/>
      <c r="R38" s="627"/>
      <c r="S38" s="627"/>
      <c r="T38" s="629"/>
      <c r="U38" s="629"/>
      <c r="V38" s="630"/>
      <c r="W38" s="627"/>
      <c r="X38" s="627"/>
    </row>
    <row r="39" spans="1:24" s="557" customFormat="1" ht="43.5" customHeight="1">
      <c r="A39" s="662" t="s">
        <v>238</v>
      </c>
      <c r="B39" s="663" t="s">
        <v>239</v>
      </c>
      <c r="C39" s="655" t="s">
        <v>367</v>
      </c>
      <c r="D39" s="597">
        <v>0</v>
      </c>
      <c r="E39" s="648">
        <v>1</v>
      </c>
      <c r="F39" s="545">
        <f t="shared" si="0"/>
        <v>2.5</v>
      </c>
      <c r="G39" s="545">
        <f t="shared" si="1"/>
        <v>2.5</v>
      </c>
      <c r="H39" s="664">
        <v>2.5</v>
      </c>
      <c r="I39" s="547">
        <f t="shared" si="2"/>
        <v>2.5</v>
      </c>
      <c r="J39" s="548">
        <f t="shared" si="3"/>
        <v>2.5</v>
      </c>
      <c r="K39" s="549"/>
      <c r="L39" s="550"/>
      <c r="M39" s="577"/>
      <c r="N39" s="550"/>
      <c r="O39" s="552"/>
      <c r="P39" s="627"/>
      <c r="Q39" s="628"/>
      <c r="R39" s="627"/>
      <c r="S39" s="627"/>
      <c r="T39" s="629"/>
      <c r="U39" s="629"/>
      <c r="V39" s="630"/>
      <c r="W39" s="627"/>
      <c r="X39" s="627"/>
    </row>
    <row r="40" spans="1:24" s="557" customFormat="1" ht="43.5" customHeight="1">
      <c r="A40" s="665" t="s">
        <v>240</v>
      </c>
      <c r="B40" s="666" t="s">
        <v>241</v>
      </c>
      <c r="C40" s="666" t="s">
        <v>402</v>
      </c>
      <c r="D40" s="667">
        <v>0.7</v>
      </c>
      <c r="E40" s="668">
        <v>1</v>
      </c>
      <c r="F40" s="613">
        <f t="shared" si="0"/>
        <v>26.6</v>
      </c>
      <c r="G40" s="613">
        <f t="shared" si="1"/>
        <v>27.3</v>
      </c>
      <c r="H40" s="669">
        <v>28</v>
      </c>
      <c r="I40" s="615">
        <f t="shared" si="2"/>
        <v>28.7</v>
      </c>
      <c r="J40" s="616">
        <f t="shared" si="3"/>
        <v>29.4</v>
      </c>
      <c r="K40" s="549"/>
      <c r="L40" s="550"/>
      <c r="M40" s="577"/>
      <c r="N40" s="550"/>
      <c r="O40" s="552"/>
      <c r="P40" s="627"/>
      <c r="Q40" s="628"/>
      <c r="R40" s="627"/>
      <c r="S40" s="627"/>
      <c r="T40" s="629"/>
      <c r="U40" s="629"/>
      <c r="V40" s="630"/>
      <c r="W40" s="627"/>
      <c r="X40" s="627"/>
    </row>
    <row r="41" spans="1:24" s="557" customFormat="1" ht="43.5" customHeight="1">
      <c r="A41" s="670" t="s">
        <v>224</v>
      </c>
      <c r="B41" s="671" t="s">
        <v>225</v>
      </c>
      <c r="C41" s="671" t="s">
        <v>368</v>
      </c>
      <c r="D41" s="611">
        <v>0</v>
      </c>
      <c r="E41" s="672">
        <v>1</v>
      </c>
      <c r="F41" s="613">
        <f t="shared" si="0"/>
        <v>16</v>
      </c>
      <c r="G41" s="613">
        <f t="shared" si="1"/>
        <v>16</v>
      </c>
      <c r="H41" s="673">
        <v>16</v>
      </c>
      <c r="I41" s="615">
        <f t="shared" si="2"/>
        <v>16</v>
      </c>
      <c r="J41" s="616">
        <f t="shared" si="3"/>
        <v>16</v>
      </c>
      <c r="K41" s="549"/>
      <c r="L41" s="550"/>
      <c r="M41" s="577"/>
      <c r="N41" s="550"/>
      <c r="O41" s="552"/>
      <c r="P41" s="627"/>
      <c r="Q41" s="628"/>
      <c r="R41" s="627"/>
      <c r="S41" s="627"/>
      <c r="T41" s="629"/>
      <c r="U41" s="629"/>
      <c r="V41" s="630"/>
      <c r="W41" s="627"/>
      <c r="X41" s="627"/>
    </row>
    <row r="42" spans="1:24" s="557" customFormat="1" ht="43.5" customHeight="1" thickBot="1">
      <c r="A42" s="674" t="s">
        <v>226</v>
      </c>
      <c r="B42" s="633" t="s">
        <v>227</v>
      </c>
      <c r="C42" s="633" t="s">
        <v>369</v>
      </c>
      <c r="D42" s="634">
        <v>0</v>
      </c>
      <c r="E42" s="675">
        <v>0.5</v>
      </c>
      <c r="F42" s="636">
        <f t="shared" si="0"/>
        <v>4.5</v>
      </c>
      <c r="G42" s="636">
        <f t="shared" si="1"/>
        <v>4.5</v>
      </c>
      <c r="H42" s="676">
        <v>4.5</v>
      </c>
      <c r="I42" s="637">
        <f t="shared" si="2"/>
        <v>4.5</v>
      </c>
      <c r="J42" s="638">
        <f t="shared" si="3"/>
        <v>4.5</v>
      </c>
      <c r="K42" s="549"/>
      <c r="L42" s="550"/>
      <c r="M42" s="577"/>
      <c r="N42" s="550"/>
      <c r="O42" s="552"/>
      <c r="P42" s="627"/>
      <c r="Q42" s="628"/>
      <c r="R42" s="627"/>
      <c r="S42" s="627"/>
      <c r="T42" s="629"/>
      <c r="U42" s="629"/>
      <c r="V42" s="630"/>
      <c r="W42" s="627"/>
      <c r="X42" s="627"/>
    </row>
    <row r="43" spans="1:24" s="557" customFormat="1" ht="32.25" customHeight="1" thickBot="1">
      <c r="A43" s="677" t="s">
        <v>242</v>
      </c>
      <c r="B43" s="678"/>
      <c r="C43" s="678"/>
      <c r="D43" s="641">
        <v>0</v>
      </c>
      <c r="E43" s="642">
        <v>0.5</v>
      </c>
      <c r="F43" s="643">
        <f t="shared" si="0"/>
        <v>0</v>
      </c>
      <c r="G43" s="643">
        <f t="shared" si="1"/>
        <v>0</v>
      </c>
      <c r="H43" s="644"/>
      <c r="I43" s="641">
        <f t="shared" si="2"/>
        <v>0</v>
      </c>
      <c r="J43" s="645">
        <f t="shared" si="3"/>
        <v>0</v>
      </c>
      <c r="K43" s="549"/>
      <c r="L43" s="550"/>
      <c r="M43" s="577"/>
      <c r="N43" s="550"/>
      <c r="O43" s="552"/>
      <c r="P43" s="627"/>
      <c r="Q43" s="628"/>
      <c r="R43" s="627"/>
      <c r="S43" s="627"/>
      <c r="T43" s="629"/>
      <c r="U43" s="629"/>
      <c r="V43" s="630"/>
      <c r="W43" s="627"/>
      <c r="X43" s="627"/>
    </row>
    <row r="44" spans="1:24" s="557" customFormat="1" ht="43.5" customHeight="1">
      <c r="A44" s="646" t="s">
        <v>243</v>
      </c>
      <c r="B44" s="679" t="s">
        <v>244</v>
      </c>
      <c r="C44" s="680" t="s">
        <v>370</v>
      </c>
      <c r="D44" s="597">
        <v>1</v>
      </c>
      <c r="E44" s="648">
        <v>1</v>
      </c>
      <c r="F44" s="595">
        <f t="shared" si="0"/>
        <v>26</v>
      </c>
      <c r="G44" s="595">
        <f t="shared" si="1"/>
        <v>27</v>
      </c>
      <c r="H44" s="681">
        <v>28</v>
      </c>
      <c r="I44" s="597">
        <f t="shared" si="2"/>
        <v>29</v>
      </c>
      <c r="J44" s="598">
        <f t="shared" si="3"/>
        <v>30</v>
      </c>
      <c r="K44" s="549"/>
      <c r="L44" s="550"/>
      <c r="M44" s="577"/>
      <c r="N44" s="550"/>
      <c r="O44" s="552"/>
      <c r="P44" s="627"/>
      <c r="Q44" s="628"/>
      <c r="R44" s="627"/>
      <c r="S44" s="627"/>
      <c r="T44" s="629"/>
      <c r="U44" s="629"/>
      <c r="V44" s="630"/>
      <c r="W44" s="627"/>
      <c r="X44" s="627"/>
    </row>
    <row r="45" spans="1:24" s="557" customFormat="1" ht="43.5" customHeight="1">
      <c r="A45" s="662" t="s">
        <v>245</v>
      </c>
      <c r="B45" s="663" t="s">
        <v>246</v>
      </c>
      <c r="C45" s="680" t="s">
        <v>371</v>
      </c>
      <c r="D45" s="597">
        <v>1</v>
      </c>
      <c r="E45" s="648">
        <v>1</v>
      </c>
      <c r="F45" s="545">
        <f t="shared" si="0"/>
        <v>36.5</v>
      </c>
      <c r="G45" s="545">
        <f t="shared" si="1"/>
        <v>37.5</v>
      </c>
      <c r="H45" s="681">
        <v>38.5</v>
      </c>
      <c r="I45" s="547">
        <f t="shared" si="2"/>
        <v>39.5</v>
      </c>
      <c r="J45" s="548">
        <f t="shared" si="3"/>
        <v>40.5</v>
      </c>
      <c r="K45" s="549"/>
      <c r="L45" s="550"/>
      <c r="M45" s="577"/>
      <c r="N45" s="550"/>
      <c r="O45" s="552"/>
      <c r="P45" s="627"/>
      <c r="Q45" s="628"/>
      <c r="R45" s="627"/>
      <c r="S45" s="627"/>
      <c r="T45" s="629"/>
      <c r="U45" s="629"/>
      <c r="V45" s="630"/>
      <c r="W45" s="627"/>
      <c r="X45" s="627"/>
    </row>
    <row r="46" spans="1:24" s="557" customFormat="1" ht="43.5" customHeight="1">
      <c r="A46" s="662" t="s">
        <v>247</v>
      </c>
      <c r="B46" s="663" t="s">
        <v>248</v>
      </c>
      <c r="C46" s="680" t="s">
        <v>372</v>
      </c>
      <c r="D46" s="597">
        <v>1</v>
      </c>
      <c r="E46" s="648">
        <v>1</v>
      </c>
      <c r="F46" s="545">
        <f t="shared" si="0"/>
        <v>33</v>
      </c>
      <c r="G46" s="545">
        <f t="shared" si="1"/>
        <v>34</v>
      </c>
      <c r="H46" s="681">
        <v>35</v>
      </c>
      <c r="I46" s="547">
        <f t="shared" si="2"/>
        <v>36</v>
      </c>
      <c r="J46" s="548">
        <f t="shared" si="3"/>
        <v>37</v>
      </c>
      <c r="K46" s="549"/>
      <c r="L46" s="550"/>
      <c r="M46" s="577"/>
      <c r="N46" s="550"/>
      <c r="O46" s="552"/>
      <c r="P46" s="627"/>
      <c r="Q46" s="628"/>
      <c r="R46" s="627"/>
      <c r="S46" s="627"/>
      <c r="T46" s="629"/>
      <c r="U46" s="629"/>
      <c r="V46" s="630"/>
      <c r="W46" s="627"/>
      <c r="X46" s="627"/>
    </row>
    <row r="47" spans="1:24" s="557" customFormat="1" ht="43.5" customHeight="1">
      <c r="A47" s="662" t="s">
        <v>249</v>
      </c>
      <c r="B47" s="663" t="s">
        <v>250</v>
      </c>
      <c r="C47" s="680" t="s">
        <v>373</v>
      </c>
      <c r="D47" s="597">
        <v>0.5</v>
      </c>
      <c r="E47" s="648">
        <v>1</v>
      </c>
      <c r="F47" s="545">
        <f t="shared" si="0"/>
        <v>22</v>
      </c>
      <c r="G47" s="545">
        <f t="shared" si="1"/>
        <v>22.5</v>
      </c>
      <c r="H47" s="681">
        <v>23</v>
      </c>
      <c r="I47" s="547">
        <f t="shared" si="2"/>
        <v>23.5</v>
      </c>
      <c r="J47" s="548">
        <f t="shared" si="3"/>
        <v>24</v>
      </c>
      <c r="K47" s="549"/>
      <c r="L47" s="550"/>
      <c r="M47" s="577"/>
      <c r="N47" s="550"/>
      <c r="O47" s="552"/>
      <c r="P47" s="627"/>
      <c r="Q47" s="628"/>
      <c r="R47" s="627"/>
      <c r="S47" s="627"/>
      <c r="T47" s="629"/>
      <c r="U47" s="629"/>
      <c r="V47" s="630"/>
      <c r="W47" s="627"/>
      <c r="X47" s="627"/>
    </row>
    <row r="48" spans="1:24" s="557" customFormat="1" ht="43.5" customHeight="1">
      <c r="A48" s="682" t="s">
        <v>251</v>
      </c>
      <c r="B48" s="683" t="s">
        <v>252</v>
      </c>
      <c r="C48" s="666" t="s">
        <v>374</v>
      </c>
      <c r="D48" s="684">
        <v>0</v>
      </c>
      <c r="E48" s="685">
        <v>1</v>
      </c>
      <c r="F48" s="545">
        <f t="shared" si="0"/>
        <v>7</v>
      </c>
      <c r="G48" s="545">
        <f t="shared" si="1"/>
        <v>7</v>
      </c>
      <c r="H48" s="686">
        <v>7</v>
      </c>
      <c r="I48" s="547">
        <f t="shared" si="2"/>
        <v>7</v>
      </c>
      <c r="J48" s="548">
        <f t="shared" si="3"/>
        <v>7</v>
      </c>
      <c r="K48" s="549"/>
      <c r="L48" s="550"/>
      <c r="M48" s="577"/>
      <c r="N48" s="550"/>
      <c r="O48" s="552"/>
      <c r="P48" s="627"/>
      <c r="Q48" s="628"/>
      <c r="R48" s="627"/>
      <c r="S48" s="627"/>
      <c r="T48" s="629"/>
      <c r="U48" s="629"/>
      <c r="V48" s="630"/>
      <c r="W48" s="627"/>
      <c r="X48" s="627"/>
    </row>
    <row r="49" spans="1:24">
      <c r="A49" s="687"/>
      <c r="B49" s="688"/>
      <c r="C49" s="689"/>
      <c r="D49" s="690"/>
      <c r="E49" s="691"/>
      <c r="F49" s="692"/>
      <c r="G49" s="692"/>
      <c r="H49" s="693"/>
      <c r="I49" s="694"/>
      <c r="J49" s="695"/>
      <c r="K49" s="512"/>
      <c r="L49" s="514"/>
      <c r="M49" s="360"/>
      <c r="N49" s="514"/>
      <c r="O49" s="696"/>
      <c r="P49" s="697"/>
      <c r="Q49" s="698"/>
      <c r="R49" s="699"/>
      <c r="S49" s="697"/>
      <c r="T49" s="700"/>
      <c r="U49" s="700"/>
      <c r="V49" s="701"/>
      <c r="W49" s="699"/>
      <c r="X49" s="699"/>
    </row>
    <row r="50" spans="1:24">
      <c r="A50" s="702"/>
      <c r="B50" s="703"/>
      <c r="C50" s="689"/>
      <c r="D50" s="690"/>
      <c r="E50" s="691"/>
      <c r="F50" s="692"/>
      <c r="G50" s="692"/>
      <c r="H50" s="693"/>
      <c r="I50" s="694"/>
      <c r="J50" s="695"/>
      <c r="K50" s="512"/>
      <c r="L50" s="514"/>
      <c r="M50" s="360"/>
      <c r="N50" s="514"/>
      <c r="O50" s="696"/>
      <c r="P50" s="697"/>
      <c r="Q50" s="698"/>
      <c r="R50" s="699"/>
      <c r="S50" s="697"/>
      <c r="T50" s="700"/>
      <c r="U50" s="700"/>
      <c r="V50" s="701"/>
      <c r="W50" s="699"/>
      <c r="X50" s="699"/>
    </row>
    <row r="51" spans="1:24" ht="16.5" thickBot="1">
      <c r="A51" s="704"/>
      <c r="B51" s="705"/>
      <c r="C51" s="689"/>
      <c r="D51" s="690"/>
      <c r="E51" s="691"/>
      <c r="F51" s="692"/>
      <c r="G51" s="692"/>
      <c r="H51" s="706"/>
      <c r="I51" s="694"/>
      <c r="J51" s="695"/>
      <c r="K51" s="528"/>
      <c r="L51" s="530"/>
      <c r="M51" s="361"/>
      <c r="N51" s="530"/>
      <c r="O51" s="707"/>
      <c r="P51" s="697" t="s">
        <v>183</v>
      </c>
      <c r="Q51" s="698" t="s">
        <v>330</v>
      </c>
      <c r="R51" s="699">
        <v>27</v>
      </c>
      <c r="S51" s="697"/>
      <c r="T51" s="700">
        <f t="shared" si="4"/>
        <v>-54</v>
      </c>
      <c r="U51" s="700">
        <f t="shared" si="5"/>
        <v>-27</v>
      </c>
      <c r="V51" s="701">
        <f>'[10]SAMPLE MEASURES'!AE51</f>
        <v>0</v>
      </c>
      <c r="W51" s="699">
        <f t="shared" si="6"/>
        <v>27</v>
      </c>
      <c r="X51" s="699">
        <f t="shared" si="7"/>
        <v>54</v>
      </c>
    </row>
    <row r="52" spans="1:24" ht="16.5" thickBot="1">
      <c r="A52" s="708" t="s">
        <v>333</v>
      </c>
      <c r="B52" s="709"/>
      <c r="C52" s="710"/>
      <c r="D52" s="711"/>
      <c r="E52" s="712"/>
      <c r="F52" s="712"/>
      <c r="G52" s="712"/>
      <c r="H52" s="712"/>
      <c r="I52" s="712"/>
      <c r="J52" s="712"/>
      <c r="K52" s="712"/>
      <c r="L52" s="713"/>
      <c r="M52" s="714"/>
      <c r="N52" s="714"/>
      <c r="O52" s="715"/>
    </row>
    <row r="53" spans="1:24">
      <c r="A53" s="716"/>
      <c r="B53" s="717"/>
      <c r="C53" s="710"/>
      <c r="D53" s="718"/>
      <c r="E53" s="719"/>
      <c r="F53" s="719"/>
      <c r="G53" s="719"/>
      <c r="H53" s="719"/>
      <c r="I53" s="719"/>
      <c r="J53" s="719"/>
      <c r="K53" s="719"/>
      <c r="L53" s="720"/>
      <c r="M53" s="514"/>
      <c r="N53" s="514"/>
      <c r="O53" s="515"/>
    </row>
    <row r="54" spans="1:24">
      <c r="A54" s="716"/>
      <c r="B54" s="717"/>
      <c r="C54" s="721"/>
      <c r="D54" s="718"/>
      <c r="E54" s="719"/>
      <c r="F54" s="719"/>
      <c r="G54" s="719"/>
      <c r="H54" s="719"/>
      <c r="I54" s="719"/>
      <c r="J54" s="719"/>
      <c r="K54" s="719"/>
      <c r="L54" s="720"/>
      <c r="M54" s="514"/>
      <c r="N54" s="514"/>
      <c r="O54" s="515"/>
    </row>
    <row r="55" spans="1:24">
      <c r="A55" s="716"/>
      <c r="B55" s="718"/>
      <c r="C55" s="718"/>
      <c r="D55" s="718"/>
      <c r="E55" s="719"/>
      <c r="F55" s="719"/>
      <c r="G55" s="719"/>
      <c r="H55" s="719"/>
      <c r="I55" s="719"/>
      <c r="J55" s="719"/>
      <c r="K55" s="719"/>
      <c r="L55" s="514"/>
      <c r="M55" s="514"/>
      <c r="N55" s="514"/>
      <c r="O55" s="515"/>
    </row>
    <row r="56" spans="1:24" ht="16.5" thickBot="1">
      <c r="A56" s="722"/>
      <c r="B56" s="723"/>
      <c r="C56" s="723"/>
      <c r="D56" s="723"/>
      <c r="E56" s="724"/>
      <c r="F56" s="724"/>
      <c r="G56" s="724"/>
      <c r="H56" s="724"/>
      <c r="I56" s="724"/>
      <c r="J56" s="724"/>
      <c r="K56" s="724"/>
      <c r="L56" s="530"/>
      <c r="M56" s="530"/>
      <c r="N56" s="530"/>
      <c r="O56" s="531"/>
    </row>
    <row r="57" spans="1:24" ht="16.5" thickBot="1">
      <c r="A57" s="725" t="s">
        <v>334</v>
      </c>
      <c r="B57" s="726"/>
      <c r="C57" s="726"/>
      <c r="D57" s="726"/>
      <c r="E57" s="726"/>
      <c r="F57" s="726"/>
      <c r="G57" s="726"/>
      <c r="H57" s="726"/>
      <c r="I57" s="726"/>
      <c r="J57" s="726"/>
      <c r="K57" s="726"/>
      <c r="L57" s="714"/>
      <c r="M57" s="714"/>
      <c r="N57" s="714"/>
      <c r="O57" s="715"/>
    </row>
  </sheetData>
  <mergeCells count="10">
    <mergeCell ref="E4:F4"/>
    <mergeCell ref="H4:I4"/>
    <mergeCell ref="A5:P5"/>
    <mergeCell ref="A57:K57"/>
    <mergeCell ref="E1:F1"/>
    <mergeCell ref="H1:I1"/>
    <mergeCell ref="E2:F2"/>
    <mergeCell ref="H2:I2"/>
    <mergeCell ref="E3:F3"/>
    <mergeCell ref="H3:I3"/>
  </mergeCells>
  <pageMargins left="0" right="0" top="0.5" bottom="0.5" header="0" footer="0"/>
  <pageSetup paperSize="9" scale="56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F8C8-318B-4288-A7F8-66B9465FEA35}">
  <sheetPr>
    <pageSetUpPr fitToPage="1"/>
  </sheetPr>
  <dimension ref="A1:W58"/>
  <sheetViews>
    <sheetView topLeftCell="A5" zoomScaleNormal="100" zoomScalePageLayoutView="108" workbookViewId="0">
      <selection activeCell="A47" sqref="A47:XFD57"/>
    </sheetView>
  </sheetViews>
  <sheetFormatPr defaultColWidth="10.85546875" defaultRowHeight="14.1" customHeight="1"/>
  <cols>
    <col min="1" max="1" width="11" style="242" customWidth="1"/>
    <col min="2" max="2" width="37.28515625" style="242" customWidth="1"/>
    <col min="3" max="3" width="39.85546875" style="242" customWidth="1"/>
    <col min="4" max="4" width="10.28515625" style="242" customWidth="1"/>
    <col min="5" max="5" width="9.85546875" style="242" customWidth="1"/>
    <col min="6" max="6" width="4.42578125" style="242" customWidth="1"/>
    <col min="7" max="7" width="9.85546875" style="223" customWidth="1"/>
    <col min="8" max="8" width="3.85546875" style="223" customWidth="1"/>
    <col min="9" max="9" width="11.28515625" style="223" customWidth="1"/>
    <col min="10" max="10" width="3.7109375" style="223" customWidth="1"/>
    <col min="11" max="11" width="8.28515625" style="223" customWidth="1"/>
    <col min="12" max="12" width="3.85546875" style="223" customWidth="1"/>
    <col min="13" max="13" width="8.28515625" style="223" customWidth="1"/>
    <col min="14" max="14" width="5.140625" style="223" customWidth="1"/>
    <col min="15" max="15" width="8.28515625" style="223" customWidth="1"/>
    <col min="16" max="16" width="3.85546875" style="223" customWidth="1"/>
    <col min="17" max="17" width="8.28515625" style="223" customWidth="1"/>
    <col min="18" max="18" width="3.85546875" style="223" customWidth="1"/>
    <col min="19" max="16384" width="10.85546875" style="223"/>
  </cols>
  <sheetData>
    <row r="1" spans="1:23" ht="14.1" customHeight="1">
      <c r="A1" s="219" t="s">
        <v>156</v>
      </c>
      <c r="B1" s="220" t="s">
        <v>157</v>
      </c>
      <c r="C1" s="220"/>
      <c r="D1" s="221" t="s">
        <v>158</v>
      </c>
      <c r="E1" s="222" t="s">
        <v>159</v>
      </c>
      <c r="F1" s="221" t="s">
        <v>160</v>
      </c>
      <c r="G1" s="221"/>
      <c r="H1" s="221"/>
      <c r="I1" s="463" t="s">
        <v>161</v>
      </c>
      <c r="J1" s="464"/>
      <c r="K1" s="464"/>
      <c r="L1" s="464"/>
      <c r="M1" s="464"/>
      <c r="N1" s="464"/>
      <c r="O1" s="464"/>
      <c r="P1" s="464"/>
      <c r="Q1" s="464"/>
      <c r="R1" s="465"/>
    </row>
    <row r="2" spans="1:23" ht="14.1" customHeight="1">
      <c r="A2" s="224" t="s">
        <v>162</v>
      </c>
      <c r="B2" s="225" t="s">
        <v>163</v>
      </c>
      <c r="C2" s="225"/>
      <c r="D2" s="226" t="s">
        <v>164</v>
      </c>
      <c r="E2" s="227" t="s">
        <v>165</v>
      </c>
      <c r="F2" s="226" t="s">
        <v>166</v>
      </c>
      <c r="G2" s="226"/>
      <c r="H2" s="226"/>
      <c r="I2" s="466"/>
      <c r="J2" s="467"/>
      <c r="K2" s="467"/>
      <c r="L2" s="467"/>
      <c r="M2" s="467"/>
      <c r="N2" s="467"/>
      <c r="O2" s="467"/>
      <c r="P2" s="467"/>
      <c r="Q2" s="467"/>
      <c r="R2" s="468"/>
    </row>
    <row r="3" spans="1:23" ht="14.1" customHeight="1">
      <c r="A3" s="228" t="s">
        <v>167</v>
      </c>
      <c r="B3" s="225" t="s">
        <v>168</v>
      </c>
      <c r="C3" s="225"/>
      <c r="D3" s="226" t="s">
        <v>169</v>
      </c>
      <c r="E3" s="229" t="s">
        <v>170</v>
      </c>
      <c r="F3" s="472"/>
      <c r="G3" s="473"/>
      <c r="H3" s="226"/>
      <c r="I3" s="466"/>
      <c r="J3" s="467"/>
      <c r="K3" s="467"/>
      <c r="L3" s="467"/>
      <c r="M3" s="467"/>
      <c r="N3" s="467"/>
      <c r="O3" s="467"/>
      <c r="P3" s="467"/>
      <c r="Q3" s="467"/>
      <c r="R3" s="468"/>
    </row>
    <row r="4" spans="1:23" ht="14.1" customHeight="1">
      <c r="A4" s="228" t="s">
        <v>171</v>
      </c>
      <c r="B4" s="232"/>
      <c r="C4" s="232"/>
      <c r="D4" s="233" t="s">
        <v>172</v>
      </c>
      <c r="E4" s="233" t="s">
        <v>173</v>
      </c>
      <c r="F4" s="226" t="s">
        <v>174</v>
      </c>
      <c r="G4" s="226"/>
      <c r="H4" s="226"/>
      <c r="I4" s="466"/>
      <c r="J4" s="467"/>
      <c r="K4" s="467"/>
      <c r="L4" s="467"/>
      <c r="M4" s="467"/>
      <c r="N4" s="467"/>
      <c r="O4" s="467"/>
      <c r="P4" s="467"/>
      <c r="Q4" s="467"/>
      <c r="R4" s="468"/>
    </row>
    <row r="5" spans="1:23" ht="48" customHeight="1" thickBot="1">
      <c r="A5" s="234" t="s">
        <v>175</v>
      </c>
      <c r="B5" s="235" t="s">
        <v>176</v>
      </c>
      <c r="C5" s="235"/>
      <c r="D5" s="236"/>
      <c r="E5" s="236"/>
      <c r="F5" s="236" t="s">
        <v>177</v>
      </c>
      <c r="G5" s="236"/>
      <c r="H5" s="236"/>
      <c r="I5" s="469"/>
      <c r="J5" s="470"/>
      <c r="K5" s="470"/>
      <c r="L5" s="470"/>
      <c r="M5" s="470"/>
      <c r="N5" s="470"/>
      <c r="O5" s="470"/>
      <c r="P5" s="470"/>
      <c r="Q5" s="470"/>
      <c r="R5" s="471"/>
      <c r="S5" s="237"/>
    </row>
    <row r="6" spans="1:23" ht="29.1" customHeight="1" thickBot="1">
      <c r="A6" s="474" t="s">
        <v>178</v>
      </c>
      <c r="B6" s="475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6"/>
      <c r="S6" s="237"/>
      <c r="T6" s="237"/>
      <c r="U6" s="237"/>
      <c r="V6" s="237"/>
      <c r="W6" s="237"/>
    </row>
    <row r="7" spans="1:23" ht="14.1" customHeight="1">
      <c r="A7" s="238" t="s">
        <v>179</v>
      </c>
      <c r="B7" s="239" t="s">
        <v>180</v>
      </c>
      <c r="C7" s="352"/>
      <c r="D7" s="240" t="s">
        <v>181</v>
      </c>
      <c r="E7" s="241" t="s">
        <v>182</v>
      </c>
      <c r="G7" s="243" t="s">
        <v>63</v>
      </c>
      <c r="H7" s="244"/>
      <c r="I7" s="243" t="s">
        <v>10</v>
      </c>
      <c r="J7" s="244"/>
      <c r="K7" s="245" t="s">
        <v>60</v>
      </c>
      <c r="L7" s="244"/>
      <c r="M7" s="243" t="s">
        <v>61</v>
      </c>
      <c r="N7" s="244"/>
      <c r="O7" s="243" t="s">
        <v>62</v>
      </c>
      <c r="P7" s="246"/>
      <c r="Q7" s="243"/>
      <c r="R7" s="247"/>
      <c r="T7" s="237"/>
      <c r="U7" s="237"/>
      <c r="V7" s="237"/>
      <c r="W7" s="237"/>
    </row>
    <row r="8" spans="1:23" ht="14.1" customHeight="1">
      <c r="A8" s="248" t="s">
        <v>183</v>
      </c>
      <c r="B8" s="249" t="s">
        <v>184</v>
      </c>
      <c r="C8" s="353" t="s">
        <v>266</v>
      </c>
      <c r="D8" s="230">
        <v>2</v>
      </c>
      <c r="E8" s="230">
        <v>1</v>
      </c>
      <c r="F8" s="250"/>
      <c r="G8" s="231">
        <f t="shared" ref="G8:G32" si="0">I8-D8</f>
        <v>71</v>
      </c>
      <c r="H8" s="251"/>
      <c r="I8" s="252">
        <f t="shared" ref="I8:I32" si="1">K8-D8</f>
        <v>73</v>
      </c>
      <c r="J8" s="251"/>
      <c r="K8" s="253">
        <v>75</v>
      </c>
      <c r="L8" s="251"/>
      <c r="M8" s="252">
        <f t="shared" ref="M8:M32" si="2">K8+D8</f>
        <v>77</v>
      </c>
      <c r="N8" s="251"/>
      <c r="O8" s="252">
        <f>M8+D8</f>
        <v>79</v>
      </c>
      <c r="P8" s="254"/>
      <c r="Q8" s="252"/>
      <c r="R8" s="247"/>
      <c r="T8" s="237"/>
      <c r="U8" s="237"/>
      <c r="V8" s="237"/>
      <c r="W8" s="237"/>
    </row>
    <row r="9" spans="1:23" ht="14.1" customHeight="1">
      <c r="A9" s="248" t="s">
        <v>185</v>
      </c>
      <c r="B9" s="249" t="s">
        <v>186</v>
      </c>
      <c r="C9" s="353" t="s">
        <v>267</v>
      </c>
      <c r="D9" s="230">
        <v>3.8</v>
      </c>
      <c r="E9" s="230">
        <v>1</v>
      </c>
      <c r="F9" s="250"/>
      <c r="G9" s="231">
        <f t="shared" si="0"/>
        <v>53.7</v>
      </c>
      <c r="H9" s="251"/>
      <c r="I9" s="252">
        <f t="shared" si="1"/>
        <v>57.5</v>
      </c>
      <c r="J9" s="251"/>
      <c r="K9" s="253">
        <v>61.3</v>
      </c>
      <c r="L9" s="251"/>
      <c r="M9" s="252">
        <f t="shared" si="2"/>
        <v>65.099999999999994</v>
      </c>
      <c r="N9" s="251"/>
      <c r="O9" s="252">
        <f t="shared" ref="O9:O45" si="3">M9+D9</f>
        <v>68.899999999999991</v>
      </c>
      <c r="P9" s="254"/>
      <c r="Q9" s="252"/>
      <c r="R9" s="247"/>
      <c r="T9" s="237"/>
      <c r="U9" s="237"/>
      <c r="V9" s="237"/>
      <c r="W9" s="237"/>
    </row>
    <row r="10" spans="1:23" ht="14.1" customHeight="1">
      <c r="A10" s="248" t="s">
        <v>187</v>
      </c>
      <c r="B10" s="249" t="s">
        <v>188</v>
      </c>
      <c r="C10" s="353" t="s">
        <v>268</v>
      </c>
      <c r="D10" s="230">
        <v>3.8</v>
      </c>
      <c r="E10" s="230">
        <v>1</v>
      </c>
      <c r="F10" s="255"/>
      <c r="G10" s="231">
        <f t="shared" si="0"/>
        <v>51.7</v>
      </c>
      <c r="H10" s="251"/>
      <c r="I10" s="252">
        <f t="shared" si="1"/>
        <v>55.5</v>
      </c>
      <c r="J10" s="251"/>
      <c r="K10" s="253">
        <v>59.3</v>
      </c>
      <c r="L10" s="251"/>
      <c r="M10" s="252">
        <f t="shared" si="2"/>
        <v>63.099999999999994</v>
      </c>
      <c r="N10" s="251"/>
      <c r="O10" s="252">
        <f t="shared" si="3"/>
        <v>66.899999999999991</v>
      </c>
      <c r="P10" s="254"/>
      <c r="Q10" s="252"/>
      <c r="R10" s="247"/>
      <c r="T10" s="237"/>
      <c r="U10" s="237"/>
      <c r="V10" s="237"/>
      <c r="W10" s="237"/>
    </row>
    <row r="11" spans="1:23" ht="14.1" customHeight="1">
      <c r="A11" s="248" t="s">
        <v>189</v>
      </c>
      <c r="B11" s="249" t="s">
        <v>190</v>
      </c>
      <c r="C11" s="353" t="s">
        <v>269</v>
      </c>
      <c r="D11" s="230">
        <v>3.8</v>
      </c>
      <c r="E11" s="230">
        <v>1</v>
      </c>
      <c r="F11" s="250"/>
      <c r="G11" s="231">
        <f t="shared" si="0"/>
        <v>41.2</v>
      </c>
      <c r="H11" s="251"/>
      <c r="I11" s="252">
        <f t="shared" si="1"/>
        <v>45</v>
      </c>
      <c r="J11" s="251"/>
      <c r="K11" s="253">
        <v>48.8</v>
      </c>
      <c r="L11" s="251"/>
      <c r="M11" s="252">
        <f t="shared" si="2"/>
        <v>52.599999999999994</v>
      </c>
      <c r="N11" s="251"/>
      <c r="O11" s="252">
        <f t="shared" si="3"/>
        <v>56.399999999999991</v>
      </c>
      <c r="P11" s="254"/>
      <c r="Q11" s="252"/>
      <c r="R11" s="247"/>
      <c r="T11" s="237"/>
      <c r="U11" s="237"/>
      <c r="V11" s="237"/>
      <c r="W11" s="237"/>
    </row>
    <row r="12" spans="1:23" ht="14.1" customHeight="1">
      <c r="A12" s="248" t="s">
        <v>191</v>
      </c>
      <c r="B12" s="249" t="s">
        <v>192</v>
      </c>
      <c r="C12" s="353" t="s">
        <v>270</v>
      </c>
      <c r="D12" s="256">
        <v>1.8</v>
      </c>
      <c r="E12" s="230">
        <v>0.5</v>
      </c>
      <c r="F12" s="250"/>
      <c r="G12" s="231">
        <f t="shared" si="0"/>
        <v>60.400000000000006</v>
      </c>
      <c r="H12" s="251"/>
      <c r="I12" s="252">
        <f t="shared" si="1"/>
        <v>62.2</v>
      </c>
      <c r="J12" s="251"/>
      <c r="K12" s="257">
        <v>64</v>
      </c>
      <c r="L12" s="251"/>
      <c r="M12" s="252">
        <f t="shared" si="2"/>
        <v>65.8</v>
      </c>
      <c r="N12" s="251"/>
      <c r="O12" s="252">
        <f t="shared" si="3"/>
        <v>67.599999999999994</v>
      </c>
      <c r="P12" s="254"/>
      <c r="Q12" s="252"/>
      <c r="R12" s="247"/>
      <c r="T12" s="237"/>
      <c r="U12" s="237"/>
      <c r="V12" s="237"/>
      <c r="W12" s="237"/>
    </row>
    <row r="13" spans="1:23" ht="14.1" customHeight="1">
      <c r="A13" s="248" t="s">
        <v>193</v>
      </c>
      <c r="B13" s="249" t="s">
        <v>194</v>
      </c>
      <c r="C13" s="353" t="s">
        <v>271</v>
      </c>
      <c r="D13" s="230">
        <v>1.2</v>
      </c>
      <c r="E13" s="230">
        <v>0.5</v>
      </c>
      <c r="F13" s="250"/>
      <c r="G13" s="231">
        <f t="shared" si="0"/>
        <v>50.8</v>
      </c>
      <c r="H13" s="251"/>
      <c r="I13" s="252">
        <f t="shared" si="1"/>
        <v>52</v>
      </c>
      <c r="J13" s="251"/>
      <c r="K13" s="257">
        <v>53.2</v>
      </c>
      <c r="L13" s="251"/>
      <c r="M13" s="252">
        <f t="shared" si="2"/>
        <v>54.400000000000006</v>
      </c>
      <c r="N13" s="251"/>
      <c r="O13" s="252">
        <f t="shared" si="3"/>
        <v>55.600000000000009</v>
      </c>
      <c r="P13" s="254"/>
      <c r="Q13" s="252"/>
      <c r="R13" s="247"/>
      <c r="T13" s="237"/>
      <c r="U13" s="237"/>
      <c r="V13" s="237"/>
      <c r="W13" s="237"/>
    </row>
    <row r="14" spans="1:23" ht="12" customHeight="1">
      <c r="A14" s="248" t="s">
        <v>195</v>
      </c>
      <c r="B14" s="249" t="s">
        <v>196</v>
      </c>
      <c r="C14" s="353" t="s">
        <v>117</v>
      </c>
      <c r="D14" s="230">
        <v>1.9</v>
      </c>
      <c r="E14" s="230">
        <v>0.5</v>
      </c>
      <c r="F14" s="250"/>
      <c r="G14" s="231">
        <f t="shared" si="0"/>
        <v>48.1</v>
      </c>
      <c r="H14" s="251"/>
      <c r="I14" s="252">
        <f t="shared" si="1"/>
        <v>50</v>
      </c>
      <c r="J14" s="251"/>
      <c r="K14" s="257">
        <v>51.9</v>
      </c>
      <c r="L14" s="251"/>
      <c r="M14" s="252">
        <f t="shared" si="2"/>
        <v>53.8</v>
      </c>
      <c r="N14" s="251"/>
      <c r="O14" s="252">
        <f t="shared" si="3"/>
        <v>55.699999999999996</v>
      </c>
      <c r="P14" s="254"/>
      <c r="Q14" s="252"/>
      <c r="R14" s="247"/>
      <c r="T14" s="237"/>
      <c r="U14" s="237"/>
      <c r="V14" s="237"/>
      <c r="W14" s="237"/>
    </row>
    <row r="15" spans="1:23" ht="12" customHeight="1">
      <c r="A15" s="248" t="s">
        <v>197</v>
      </c>
      <c r="B15" s="249" t="s">
        <v>198</v>
      </c>
      <c r="C15" s="353" t="s">
        <v>272</v>
      </c>
      <c r="D15" s="230">
        <v>1.9</v>
      </c>
      <c r="E15" s="230">
        <v>0.5</v>
      </c>
      <c r="F15" s="250"/>
      <c r="G15" s="231">
        <f t="shared" si="0"/>
        <v>44.6</v>
      </c>
      <c r="H15" s="251"/>
      <c r="I15" s="252">
        <f t="shared" si="1"/>
        <v>46.5</v>
      </c>
      <c r="J15" s="251"/>
      <c r="K15" s="257">
        <v>48.4</v>
      </c>
      <c r="L15" s="251"/>
      <c r="M15" s="252">
        <f t="shared" si="2"/>
        <v>50.3</v>
      </c>
      <c r="N15" s="251"/>
      <c r="O15" s="252">
        <f t="shared" si="3"/>
        <v>52.199999999999996</v>
      </c>
      <c r="P15" s="254"/>
      <c r="Q15" s="252"/>
      <c r="R15" s="247"/>
      <c r="T15" s="237"/>
      <c r="U15" s="237"/>
      <c r="V15" s="237"/>
      <c r="W15" s="237"/>
    </row>
    <row r="16" spans="1:23" ht="15" customHeight="1">
      <c r="A16" s="248" t="s">
        <v>199</v>
      </c>
      <c r="B16" s="249" t="s">
        <v>200</v>
      </c>
      <c r="C16" s="353" t="s">
        <v>273</v>
      </c>
      <c r="D16" s="230">
        <v>1.9</v>
      </c>
      <c r="E16" s="230">
        <v>0.5</v>
      </c>
      <c r="F16" s="250"/>
      <c r="G16" s="231">
        <f t="shared" si="0"/>
        <v>44.6</v>
      </c>
      <c r="H16" s="251"/>
      <c r="I16" s="252">
        <f t="shared" si="1"/>
        <v>46.5</v>
      </c>
      <c r="J16" s="251"/>
      <c r="K16" s="257">
        <v>48.4</v>
      </c>
      <c r="L16" s="251"/>
      <c r="M16" s="252">
        <f t="shared" si="2"/>
        <v>50.3</v>
      </c>
      <c r="N16" s="251"/>
      <c r="O16" s="252">
        <f t="shared" si="3"/>
        <v>52.199999999999996</v>
      </c>
      <c r="P16" s="254"/>
      <c r="Q16" s="252"/>
      <c r="R16" s="247"/>
      <c r="T16" s="237"/>
      <c r="U16" s="237"/>
      <c r="V16" s="237"/>
      <c r="W16" s="237"/>
    </row>
    <row r="17" spans="1:23" ht="14.1" customHeight="1">
      <c r="A17" s="258" t="s">
        <v>201</v>
      </c>
      <c r="B17" s="259" t="s">
        <v>202</v>
      </c>
      <c r="C17" s="354" t="s">
        <v>274</v>
      </c>
      <c r="D17" s="260">
        <v>1</v>
      </c>
      <c r="E17" s="260">
        <v>1</v>
      </c>
      <c r="F17" s="261"/>
      <c r="G17" s="262">
        <f t="shared" si="0"/>
        <v>23</v>
      </c>
      <c r="H17" s="263"/>
      <c r="I17" s="264">
        <f t="shared" si="1"/>
        <v>24</v>
      </c>
      <c r="J17" s="263"/>
      <c r="K17" s="265">
        <v>25</v>
      </c>
      <c r="L17" s="263"/>
      <c r="M17" s="264">
        <f t="shared" si="2"/>
        <v>26</v>
      </c>
      <c r="N17" s="263"/>
      <c r="O17" s="264">
        <f t="shared" si="3"/>
        <v>27</v>
      </c>
      <c r="P17" s="254"/>
      <c r="Q17" s="252"/>
      <c r="R17" s="247"/>
      <c r="T17" s="237"/>
      <c r="U17" s="237"/>
      <c r="V17" s="237"/>
      <c r="W17" s="237"/>
    </row>
    <row r="18" spans="1:23" ht="14.1" customHeight="1">
      <c r="A18" s="258" t="s">
        <v>203</v>
      </c>
      <c r="B18" s="259" t="s">
        <v>204</v>
      </c>
      <c r="C18" s="354" t="s">
        <v>108</v>
      </c>
      <c r="D18" s="260">
        <v>1</v>
      </c>
      <c r="E18" s="260">
        <v>1</v>
      </c>
      <c r="F18" s="261"/>
      <c r="G18" s="262">
        <f t="shared" si="0"/>
        <v>28</v>
      </c>
      <c r="H18" s="263"/>
      <c r="I18" s="264">
        <f t="shared" si="1"/>
        <v>29</v>
      </c>
      <c r="J18" s="263"/>
      <c r="K18" s="265">
        <v>30</v>
      </c>
      <c r="L18" s="263"/>
      <c r="M18" s="264">
        <f t="shared" si="2"/>
        <v>31</v>
      </c>
      <c r="N18" s="263"/>
      <c r="O18" s="264">
        <f t="shared" si="3"/>
        <v>32</v>
      </c>
      <c r="P18" s="254"/>
      <c r="Q18" s="252"/>
      <c r="R18" s="247"/>
      <c r="T18" s="237"/>
      <c r="U18" s="237"/>
      <c r="V18" s="237"/>
      <c r="W18" s="237"/>
    </row>
    <row r="19" spans="1:23" ht="14.1" customHeight="1">
      <c r="A19" s="258" t="s">
        <v>205</v>
      </c>
      <c r="B19" s="259" t="s">
        <v>206</v>
      </c>
      <c r="C19" s="354" t="s">
        <v>275</v>
      </c>
      <c r="D19" s="260">
        <v>0.7</v>
      </c>
      <c r="E19" s="260">
        <v>0.5</v>
      </c>
      <c r="F19" s="261"/>
      <c r="G19" s="262">
        <f t="shared" si="0"/>
        <v>18.100000000000001</v>
      </c>
      <c r="H19" s="263"/>
      <c r="I19" s="264">
        <f t="shared" si="1"/>
        <v>18.8</v>
      </c>
      <c r="J19" s="263"/>
      <c r="K19" s="265">
        <v>19.5</v>
      </c>
      <c r="L19" s="263"/>
      <c r="M19" s="264">
        <f t="shared" si="2"/>
        <v>20.2</v>
      </c>
      <c r="N19" s="263"/>
      <c r="O19" s="264">
        <f t="shared" si="3"/>
        <v>20.9</v>
      </c>
      <c r="P19" s="254"/>
      <c r="Q19" s="266"/>
      <c r="R19" s="247"/>
      <c r="T19" s="237"/>
      <c r="U19" s="237"/>
      <c r="V19" s="237"/>
      <c r="W19" s="237"/>
    </row>
    <row r="20" spans="1:23" ht="14.1" customHeight="1">
      <c r="A20" s="258" t="s">
        <v>207</v>
      </c>
      <c r="B20" s="259" t="s">
        <v>208</v>
      </c>
      <c r="C20" s="354" t="s">
        <v>276</v>
      </c>
      <c r="D20" s="260">
        <v>0.5</v>
      </c>
      <c r="E20" s="260">
        <v>0.5</v>
      </c>
      <c r="F20" s="261"/>
      <c r="G20" s="262">
        <f t="shared" si="0"/>
        <v>14.5</v>
      </c>
      <c r="H20" s="263"/>
      <c r="I20" s="264">
        <f t="shared" si="1"/>
        <v>15</v>
      </c>
      <c r="J20" s="263"/>
      <c r="K20" s="265">
        <v>15.5</v>
      </c>
      <c r="L20" s="263"/>
      <c r="M20" s="264">
        <f t="shared" si="2"/>
        <v>16</v>
      </c>
      <c r="N20" s="263"/>
      <c r="O20" s="264">
        <f t="shared" si="3"/>
        <v>16.5</v>
      </c>
      <c r="P20" s="254"/>
      <c r="Q20" s="266"/>
      <c r="R20" s="247"/>
      <c r="T20" s="237"/>
      <c r="U20" s="237"/>
      <c r="V20" s="237"/>
      <c r="W20" s="237"/>
    </row>
    <row r="21" spans="1:23" ht="14.1" customHeight="1">
      <c r="A21" s="258" t="s">
        <v>209</v>
      </c>
      <c r="B21" s="259" t="s">
        <v>210</v>
      </c>
      <c r="C21" s="354" t="s">
        <v>277</v>
      </c>
      <c r="D21" s="260">
        <v>0.3</v>
      </c>
      <c r="E21" s="260">
        <v>0.5</v>
      </c>
      <c r="F21" s="261"/>
      <c r="G21" s="262">
        <f t="shared" si="0"/>
        <v>9.6999999999999993</v>
      </c>
      <c r="H21" s="263"/>
      <c r="I21" s="264">
        <f t="shared" si="1"/>
        <v>10</v>
      </c>
      <c r="J21" s="263"/>
      <c r="K21" s="265">
        <v>10.3</v>
      </c>
      <c r="L21" s="263"/>
      <c r="M21" s="264">
        <f t="shared" si="2"/>
        <v>10.600000000000001</v>
      </c>
      <c r="N21" s="263"/>
      <c r="O21" s="264">
        <f t="shared" si="3"/>
        <v>10.900000000000002</v>
      </c>
      <c r="P21" s="254"/>
      <c r="Q21" s="266"/>
      <c r="R21" s="247"/>
      <c r="T21" s="237"/>
      <c r="U21" s="237"/>
      <c r="V21" s="237"/>
      <c r="W21" s="237"/>
    </row>
    <row r="22" spans="1:23" ht="14.1" customHeight="1">
      <c r="A22" s="267" t="s">
        <v>60</v>
      </c>
      <c r="B22" s="268" t="s">
        <v>211</v>
      </c>
      <c r="C22" s="268" t="s">
        <v>278</v>
      </c>
      <c r="D22" s="266">
        <v>0</v>
      </c>
      <c r="E22" s="230">
        <v>0.5</v>
      </c>
      <c r="F22" s="250"/>
      <c r="G22" s="269">
        <f t="shared" si="0"/>
        <v>8</v>
      </c>
      <c r="H22" s="254"/>
      <c r="I22" s="270">
        <f t="shared" si="1"/>
        <v>8</v>
      </c>
      <c r="J22" s="266"/>
      <c r="K22" s="271">
        <v>8</v>
      </c>
      <c r="L22" s="272"/>
      <c r="M22" s="270">
        <f t="shared" si="2"/>
        <v>8</v>
      </c>
      <c r="N22" s="266"/>
      <c r="O22" s="252">
        <f t="shared" si="3"/>
        <v>8</v>
      </c>
      <c r="P22" s="266"/>
      <c r="Q22" s="252"/>
      <c r="R22" s="247"/>
      <c r="T22" s="237"/>
      <c r="U22" s="237"/>
      <c r="V22" s="237"/>
      <c r="W22" s="237"/>
    </row>
    <row r="23" spans="1:23" ht="14.1" customHeight="1">
      <c r="A23" s="267" t="s">
        <v>10</v>
      </c>
      <c r="B23" s="268" t="s">
        <v>212</v>
      </c>
      <c r="C23" s="268" t="s">
        <v>125</v>
      </c>
      <c r="D23" s="266">
        <v>0</v>
      </c>
      <c r="E23" s="230">
        <v>0.3</v>
      </c>
      <c r="F23" s="250"/>
      <c r="G23" s="269">
        <f t="shared" si="0"/>
        <v>8</v>
      </c>
      <c r="H23" s="254"/>
      <c r="I23" s="270">
        <f t="shared" si="1"/>
        <v>8</v>
      </c>
      <c r="J23" s="266"/>
      <c r="K23" s="271">
        <v>8</v>
      </c>
      <c r="L23" s="272"/>
      <c r="M23" s="270">
        <f t="shared" si="2"/>
        <v>8</v>
      </c>
      <c r="N23" s="266"/>
      <c r="O23" s="252">
        <f t="shared" si="3"/>
        <v>8</v>
      </c>
      <c r="P23" s="266"/>
      <c r="Q23" s="252"/>
      <c r="R23" s="247"/>
      <c r="T23" s="237"/>
      <c r="U23" s="237"/>
      <c r="V23" s="237"/>
      <c r="W23" s="237"/>
    </row>
    <row r="24" spans="1:23" ht="14.1" customHeight="1">
      <c r="A24" s="267" t="s">
        <v>213</v>
      </c>
      <c r="B24" s="273" t="s">
        <v>214</v>
      </c>
      <c r="C24" s="273" t="s">
        <v>279</v>
      </c>
      <c r="D24" s="266">
        <v>0.7</v>
      </c>
      <c r="E24" s="230">
        <v>0.5</v>
      </c>
      <c r="F24" s="250"/>
      <c r="G24" s="269">
        <f t="shared" si="0"/>
        <v>21.1</v>
      </c>
      <c r="H24" s="254"/>
      <c r="I24" s="270">
        <f t="shared" si="1"/>
        <v>21.8</v>
      </c>
      <c r="J24" s="266"/>
      <c r="K24" s="274">
        <v>22.5</v>
      </c>
      <c r="L24" s="272"/>
      <c r="M24" s="270">
        <f t="shared" si="2"/>
        <v>23.2</v>
      </c>
      <c r="N24" s="266"/>
      <c r="O24" s="252">
        <f t="shared" si="3"/>
        <v>23.9</v>
      </c>
      <c r="P24" s="266"/>
      <c r="Q24" s="252"/>
      <c r="R24" s="247"/>
      <c r="T24" s="237"/>
      <c r="U24" s="237"/>
      <c r="V24" s="237"/>
      <c r="W24" s="237"/>
    </row>
    <row r="25" spans="1:23" ht="14.1" customHeight="1">
      <c r="A25" s="267" t="s">
        <v>215</v>
      </c>
      <c r="B25" s="273" t="s">
        <v>216</v>
      </c>
      <c r="C25" s="273" t="s">
        <v>115</v>
      </c>
      <c r="D25" s="266">
        <v>0</v>
      </c>
      <c r="E25" s="230">
        <v>0.5</v>
      </c>
      <c r="F25" s="250"/>
      <c r="G25" s="269">
        <f t="shared" si="0"/>
        <v>2</v>
      </c>
      <c r="H25" s="254"/>
      <c r="I25" s="270">
        <f t="shared" si="1"/>
        <v>2</v>
      </c>
      <c r="J25" s="266"/>
      <c r="K25" s="274">
        <v>2</v>
      </c>
      <c r="L25" s="272"/>
      <c r="M25" s="270">
        <f t="shared" si="2"/>
        <v>2</v>
      </c>
      <c r="N25" s="266"/>
      <c r="O25" s="252">
        <f t="shared" si="3"/>
        <v>2</v>
      </c>
      <c r="P25" s="266"/>
      <c r="Q25" s="252"/>
      <c r="R25" s="247"/>
      <c r="T25" s="237"/>
      <c r="U25" s="237"/>
      <c r="V25" s="237"/>
    </row>
    <row r="26" spans="1:23" ht="14.1" customHeight="1">
      <c r="A26" s="267" t="s">
        <v>217</v>
      </c>
      <c r="B26" s="275" t="s">
        <v>218</v>
      </c>
      <c r="C26" s="275" t="s">
        <v>113</v>
      </c>
      <c r="D26" s="276">
        <v>0.3</v>
      </c>
      <c r="E26" s="277">
        <v>0.5</v>
      </c>
      <c r="F26" s="250"/>
      <c r="G26" s="278">
        <f t="shared" si="0"/>
        <v>8.8999999999999986</v>
      </c>
      <c r="H26" s="279"/>
      <c r="I26" s="280">
        <f t="shared" si="1"/>
        <v>9.1999999999999993</v>
      </c>
      <c r="J26" s="276"/>
      <c r="K26" s="281">
        <v>9.5</v>
      </c>
      <c r="L26" s="282"/>
      <c r="M26" s="280">
        <f t="shared" si="2"/>
        <v>9.8000000000000007</v>
      </c>
      <c r="N26" s="276"/>
      <c r="O26" s="252">
        <f t="shared" si="3"/>
        <v>10.100000000000001</v>
      </c>
      <c r="P26" s="276"/>
      <c r="Q26" s="283"/>
      <c r="R26" s="247"/>
      <c r="T26" s="237"/>
      <c r="U26" s="237"/>
      <c r="V26" s="237"/>
    </row>
    <row r="27" spans="1:23" ht="14.1" customHeight="1">
      <c r="A27" s="267" t="s">
        <v>63</v>
      </c>
      <c r="B27" s="275" t="s">
        <v>219</v>
      </c>
      <c r="C27" s="275" t="s">
        <v>280</v>
      </c>
      <c r="D27" s="276">
        <v>0</v>
      </c>
      <c r="E27" s="277">
        <v>0.5</v>
      </c>
      <c r="F27" s="250"/>
      <c r="G27" s="278">
        <f t="shared" si="0"/>
        <v>1</v>
      </c>
      <c r="H27" s="279"/>
      <c r="I27" s="280">
        <f t="shared" si="1"/>
        <v>1</v>
      </c>
      <c r="J27" s="276"/>
      <c r="K27" s="281">
        <v>1</v>
      </c>
      <c r="L27" s="282"/>
      <c r="M27" s="280">
        <f t="shared" si="2"/>
        <v>1</v>
      </c>
      <c r="N27" s="276"/>
      <c r="O27" s="252">
        <f t="shared" si="3"/>
        <v>1</v>
      </c>
      <c r="P27" s="276"/>
      <c r="Q27" s="283"/>
      <c r="R27" s="247"/>
      <c r="T27" s="237"/>
      <c r="U27" s="237"/>
      <c r="V27" s="237"/>
    </row>
    <row r="28" spans="1:23" ht="14.1" customHeight="1">
      <c r="A28" s="267" t="s">
        <v>220</v>
      </c>
      <c r="B28" s="275" t="s">
        <v>221</v>
      </c>
      <c r="C28" s="275" t="s">
        <v>281</v>
      </c>
      <c r="D28" s="276">
        <v>0</v>
      </c>
      <c r="E28" s="277">
        <v>0.5</v>
      </c>
      <c r="F28" s="250"/>
      <c r="G28" s="278">
        <f t="shared" si="0"/>
        <v>9.5</v>
      </c>
      <c r="H28" s="279"/>
      <c r="I28" s="280">
        <f t="shared" si="1"/>
        <v>9.5</v>
      </c>
      <c r="J28" s="276"/>
      <c r="K28" s="281">
        <v>9.5</v>
      </c>
      <c r="L28" s="282"/>
      <c r="M28" s="280">
        <f t="shared" si="2"/>
        <v>9.5</v>
      </c>
      <c r="N28" s="276"/>
      <c r="O28" s="252">
        <f t="shared" si="3"/>
        <v>9.5</v>
      </c>
      <c r="P28" s="276"/>
      <c r="Q28" s="283"/>
      <c r="R28" s="247"/>
      <c r="T28" s="237"/>
      <c r="U28" s="237"/>
      <c r="V28" s="237"/>
    </row>
    <row r="29" spans="1:23" ht="26.25" customHeight="1">
      <c r="A29" s="267" t="s">
        <v>222</v>
      </c>
      <c r="B29" s="350" t="s">
        <v>223</v>
      </c>
      <c r="C29" s="350" t="s">
        <v>282</v>
      </c>
      <c r="D29" s="276">
        <v>0</v>
      </c>
      <c r="E29" s="277">
        <v>0.5</v>
      </c>
      <c r="F29" s="250"/>
      <c r="G29" s="278">
        <f t="shared" si="0"/>
        <v>3</v>
      </c>
      <c r="H29" s="279"/>
      <c r="I29" s="280">
        <f t="shared" si="1"/>
        <v>3</v>
      </c>
      <c r="J29" s="276"/>
      <c r="K29" s="281">
        <v>3</v>
      </c>
      <c r="L29" s="282"/>
      <c r="M29" s="280">
        <f t="shared" si="2"/>
        <v>3</v>
      </c>
      <c r="N29" s="276"/>
      <c r="O29" s="252">
        <f t="shared" si="3"/>
        <v>3</v>
      </c>
      <c r="P29" s="276"/>
      <c r="Q29" s="283"/>
      <c r="R29" s="247"/>
      <c r="T29" s="237"/>
      <c r="U29" s="237"/>
      <c r="V29" s="237"/>
    </row>
    <row r="30" spans="1:23" ht="14.1" customHeight="1">
      <c r="A30" s="267" t="s">
        <v>224</v>
      </c>
      <c r="B30" s="273" t="s">
        <v>225</v>
      </c>
      <c r="C30" s="273" t="s">
        <v>303</v>
      </c>
      <c r="D30" s="266">
        <v>0</v>
      </c>
      <c r="E30" s="230">
        <v>1</v>
      </c>
      <c r="F30" s="250"/>
      <c r="G30" s="269">
        <f t="shared" si="0"/>
        <v>22</v>
      </c>
      <c r="H30" s="254"/>
      <c r="I30" s="270">
        <f t="shared" si="1"/>
        <v>22</v>
      </c>
      <c r="J30" s="266"/>
      <c r="K30" s="274">
        <v>22</v>
      </c>
      <c r="L30" s="272"/>
      <c r="M30" s="270">
        <f t="shared" si="2"/>
        <v>22</v>
      </c>
      <c r="N30" s="266"/>
      <c r="O30" s="252">
        <f t="shared" si="3"/>
        <v>22</v>
      </c>
      <c r="P30" s="266"/>
      <c r="Q30" s="252"/>
      <c r="R30" s="247"/>
      <c r="T30" s="237"/>
      <c r="U30" s="237"/>
      <c r="V30" s="237"/>
    </row>
    <row r="31" spans="1:23" ht="14.1" customHeight="1">
      <c r="A31" s="267" t="s">
        <v>226</v>
      </c>
      <c r="B31" s="273" t="s">
        <v>227</v>
      </c>
      <c r="C31" s="273" t="s">
        <v>283</v>
      </c>
      <c r="D31" s="266">
        <v>0</v>
      </c>
      <c r="E31" s="230">
        <v>0.5</v>
      </c>
      <c r="F31" s="250"/>
      <c r="G31" s="269">
        <f t="shared" si="0"/>
        <v>4.5</v>
      </c>
      <c r="H31" s="254"/>
      <c r="I31" s="270">
        <f t="shared" si="1"/>
        <v>4.5</v>
      </c>
      <c r="J31" s="266"/>
      <c r="K31" s="274">
        <v>4.5</v>
      </c>
      <c r="L31" s="272"/>
      <c r="M31" s="270">
        <f t="shared" si="2"/>
        <v>4.5</v>
      </c>
      <c r="N31" s="266"/>
      <c r="O31" s="252">
        <f t="shared" si="3"/>
        <v>4.5</v>
      </c>
      <c r="P31" s="266"/>
      <c r="Q31" s="252"/>
      <c r="R31" s="247"/>
      <c r="T31" s="237"/>
      <c r="U31" s="237"/>
      <c r="V31" s="237"/>
    </row>
    <row r="32" spans="1:23" ht="23.25" customHeight="1" thickBot="1">
      <c r="A32" s="284" t="s">
        <v>228</v>
      </c>
      <c r="B32" s="351" t="s">
        <v>229</v>
      </c>
      <c r="C32" s="351" t="s">
        <v>284</v>
      </c>
      <c r="D32" s="276">
        <v>0</v>
      </c>
      <c r="E32" s="277">
        <v>0.5</v>
      </c>
      <c r="F32" s="285"/>
      <c r="G32" s="286">
        <f t="shared" si="0"/>
        <v>31</v>
      </c>
      <c r="H32" s="287"/>
      <c r="I32" s="288">
        <f t="shared" si="1"/>
        <v>31</v>
      </c>
      <c r="J32" s="289"/>
      <c r="K32" s="281">
        <v>31</v>
      </c>
      <c r="L32" s="282"/>
      <c r="M32" s="280">
        <f t="shared" si="2"/>
        <v>31</v>
      </c>
      <c r="N32" s="276"/>
      <c r="O32" s="283">
        <f t="shared" si="3"/>
        <v>31</v>
      </c>
      <c r="P32" s="276"/>
      <c r="Q32" s="283"/>
      <c r="R32" s="290"/>
      <c r="T32" s="237"/>
      <c r="U32" s="237"/>
      <c r="V32" s="237"/>
    </row>
    <row r="33" spans="1:22" ht="14.1" customHeight="1" thickBot="1">
      <c r="A33" s="291" t="s">
        <v>230</v>
      </c>
      <c r="B33" s="292"/>
      <c r="C33" s="292" t="s">
        <v>285</v>
      </c>
      <c r="D33" s="293"/>
      <c r="E33" s="294"/>
      <c r="F33" s="295"/>
      <c r="G33" s="296"/>
      <c r="H33" s="296"/>
      <c r="I33" s="296"/>
      <c r="J33" s="297"/>
      <c r="K33" s="298"/>
      <c r="L33" s="296"/>
      <c r="M33" s="296"/>
      <c r="N33" s="296"/>
      <c r="O33" s="299"/>
      <c r="P33" s="296"/>
      <c r="Q33" s="300"/>
      <c r="R33" s="301"/>
      <c r="T33" s="237"/>
      <c r="U33" s="237"/>
      <c r="V33" s="237"/>
    </row>
    <row r="34" spans="1:22" ht="14.1" customHeight="1">
      <c r="A34" s="302" t="s">
        <v>63</v>
      </c>
      <c r="B34" s="303" t="s">
        <v>231</v>
      </c>
      <c r="C34" s="303" t="s">
        <v>286</v>
      </c>
      <c r="D34" s="304">
        <v>0.5</v>
      </c>
      <c r="E34" s="305">
        <v>1</v>
      </c>
      <c r="F34" s="306"/>
      <c r="G34" s="307">
        <f t="shared" ref="G34:G39" si="4">I34-D34</f>
        <v>38</v>
      </c>
      <c r="H34" s="307"/>
      <c r="I34" s="307">
        <f t="shared" ref="I34:I39" si="5">K34-D34</f>
        <v>38.5</v>
      </c>
      <c r="J34" s="308"/>
      <c r="K34" s="309">
        <v>39</v>
      </c>
      <c r="L34" s="310"/>
      <c r="M34" s="307">
        <f t="shared" ref="M34:M39" si="6">K34+D34</f>
        <v>39.5</v>
      </c>
      <c r="N34" s="307"/>
      <c r="O34" s="311">
        <f t="shared" si="3"/>
        <v>40</v>
      </c>
      <c r="P34" s="312"/>
      <c r="Q34" s="304"/>
      <c r="R34" s="313"/>
      <c r="T34" s="237"/>
      <c r="U34" s="237"/>
      <c r="V34" s="237"/>
    </row>
    <row r="35" spans="1:22" ht="14.1" customHeight="1">
      <c r="A35" s="302" t="s">
        <v>232</v>
      </c>
      <c r="B35" s="303" t="s">
        <v>233</v>
      </c>
      <c r="C35" s="303" t="s">
        <v>287</v>
      </c>
      <c r="D35" s="266">
        <v>0.5</v>
      </c>
      <c r="E35" s="305">
        <v>1</v>
      </c>
      <c r="F35" s="250"/>
      <c r="G35" s="307">
        <f t="shared" si="4"/>
        <v>34</v>
      </c>
      <c r="H35" s="307"/>
      <c r="I35" s="307">
        <f t="shared" si="5"/>
        <v>34.5</v>
      </c>
      <c r="J35" s="308"/>
      <c r="K35" s="309">
        <v>35</v>
      </c>
      <c r="L35" s="310"/>
      <c r="M35" s="307">
        <f t="shared" si="6"/>
        <v>35.5</v>
      </c>
      <c r="N35" s="307"/>
      <c r="O35" s="252">
        <f t="shared" si="3"/>
        <v>36</v>
      </c>
      <c r="P35" s="254"/>
      <c r="Q35" s="304"/>
      <c r="R35" s="247"/>
      <c r="T35" s="237"/>
      <c r="U35" s="237"/>
      <c r="V35" s="237"/>
    </row>
    <row r="36" spans="1:22" ht="14.1" customHeight="1">
      <c r="A36" s="302" t="s">
        <v>234</v>
      </c>
      <c r="B36" s="303" t="s">
        <v>235</v>
      </c>
      <c r="C36" s="303" t="s">
        <v>288</v>
      </c>
      <c r="D36" s="266">
        <v>0.5</v>
      </c>
      <c r="E36" s="305">
        <v>0.5</v>
      </c>
      <c r="F36" s="250"/>
      <c r="G36" s="307">
        <f t="shared" si="4"/>
        <v>26</v>
      </c>
      <c r="H36" s="307"/>
      <c r="I36" s="307">
        <f t="shared" si="5"/>
        <v>26.5</v>
      </c>
      <c r="J36" s="308"/>
      <c r="K36" s="309">
        <v>27</v>
      </c>
      <c r="L36" s="310"/>
      <c r="M36" s="307">
        <f t="shared" si="6"/>
        <v>27.5</v>
      </c>
      <c r="N36" s="307"/>
      <c r="O36" s="252">
        <f t="shared" si="3"/>
        <v>28</v>
      </c>
      <c r="P36" s="254"/>
      <c r="Q36" s="304"/>
      <c r="R36" s="247"/>
      <c r="T36" s="237"/>
      <c r="U36" s="237"/>
      <c r="V36" s="237"/>
    </row>
    <row r="37" spans="1:22" ht="14.1" customHeight="1">
      <c r="A37" s="314" t="s">
        <v>236</v>
      </c>
      <c r="B37" s="254" t="s">
        <v>237</v>
      </c>
      <c r="C37" s="254" t="s">
        <v>289</v>
      </c>
      <c r="D37" s="266">
        <v>1</v>
      </c>
      <c r="E37" s="315">
        <v>1</v>
      </c>
      <c r="F37" s="250"/>
      <c r="G37" s="316">
        <f t="shared" si="4"/>
        <v>51</v>
      </c>
      <c r="H37" s="266"/>
      <c r="I37" s="266">
        <f t="shared" si="5"/>
        <v>52</v>
      </c>
      <c r="J37" s="254"/>
      <c r="K37" s="317">
        <v>53</v>
      </c>
      <c r="L37" s="318"/>
      <c r="M37" s="266">
        <f t="shared" si="6"/>
        <v>54</v>
      </c>
      <c r="N37" s="266"/>
      <c r="O37" s="252">
        <f t="shared" si="3"/>
        <v>55</v>
      </c>
      <c r="P37" s="254"/>
      <c r="Q37" s="266"/>
      <c r="R37" s="247"/>
      <c r="T37" s="237"/>
      <c r="U37" s="237"/>
      <c r="V37" s="237"/>
    </row>
    <row r="38" spans="1:22" ht="14.1" customHeight="1">
      <c r="A38" s="314" t="s">
        <v>238</v>
      </c>
      <c r="B38" s="254" t="s">
        <v>239</v>
      </c>
      <c r="C38" s="254" t="s">
        <v>290</v>
      </c>
      <c r="D38" s="266">
        <v>0</v>
      </c>
      <c r="E38" s="315">
        <v>1</v>
      </c>
      <c r="F38" s="250"/>
      <c r="G38" s="316">
        <f t="shared" si="4"/>
        <v>1.75</v>
      </c>
      <c r="H38" s="266"/>
      <c r="I38" s="266">
        <f t="shared" si="5"/>
        <v>1.75</v>
      </c>
      <c r="J38" s="254"/>
      <c r="K38" s="317">
        <v>1.75</v>
      </c>
      <c r="L38" s="318"/>
      <c r="M38" s="266">
        <f t="shared" si="6"/>
        <v>1.75</v>
      </c>
      <c r="N38" s="266"/>
      <c r="O38" s="252">
        <f t="shared" si="3"/>
        <v>1.75</v>
      </c>
      <c r="P38" s="254"/>
      <c r="Q38" s="266"/>
      <c r="R38" s="247"/>
      <c r="T38" s="237"/>
      <c r="U38" s="237"/>
      <c r="V38" s="237"/>
    </row>
    <row r="39" spans="1:22" ht="14.1" customHeight="1" thickBot="1">
      <c r="A39" s="319" t="s">
        <v>240</v>
      </c>
      <c r="B39" s="279" t="s">
        <v>241</v>
      </c>
      <c r="C39" s="279" t="s">
        <v>291</v>
      </c>
      <c r="D39" s="276">
        <v>0.7</v>
      </c>
      <c r="E39" s="320">
        <v>1</v>
      </c>
      <c r="F39" s="285"/>
      <c r="G39" s="321">
        <f t="shared" si="4"/>
        <v>26.6</v>
      </c>
      <c r="H39" s="276"/>
      <c r="I39" s="276">
        <f t="shared" si="5"/>
        <v>27.3</v>
      </c>
      <c r="J39" s="279"/>
      <c r="K39" s="322">
        <v>28</v>
      </c>
      <c r="L39" s="323"/>
      <c r="M39" s="276">
        <f t="shared" si="6"/>
        <v>28.7</v>
      </c>
      <c r="N39" s="276"/>
      <c r="O39" s="283">
        <f t="shared" si="3"/>
        <v>29.4</v>
      </c>
      <c r="P39" s="279"/>
      <c r="Q39" s="276"/>
      <c r="R39" s="290"/>
      <c r="T39" s="237"/>
      <c r="U39" s="237"/>
      <c r="V39" s="237"/>
    </row>
    <row r="40" spans="1:22" ht="14.1" customHeight="1" thickBot="1">
      <c r="A40" s="291" t="s">
        <v>242</v>
      </c>
      <c r="B40" s="292"/>
      <c r="C40" s="292" t="s">
        <v>292</v>
      </c>
      <c r="D40" s="293"/>
      <c r="E40" s="294"/>
      <c r="F40" s="295"/>
      <c r="G40" s="296"/>
      <c r="H40" s="296"/>
      <c r="I40" s="296"/>
      <c r="J40" s="297"/>
      <c r="K40" s="298"/>
      <c r="L40" s="296"/>
      <c r="M40" s="296"/>
      <c r="N40" s="296"/>
      <c r="O40" s="299"/>
      <c r="P40" s="296"/>
      <c r="Q40" s="300"/>
      <c r="R40" s="301"/>
      <c r="T40" s="237"/>
      <c r="U40" s="237"/>
      <c r="V40" s="237"/>
    </row>
    <row r="41" spans="1:22" ht="14.1" customHeight="1">
      <c r="A41" s="302" t="s">
        <v>243</v>
      </c>
      <c r="B41" s="312" t="s">
        <v>244</v>
      </c>
      <c r="C41" s="312" t="s">
        <v>293</v>
      </c>
      <c r="D41" s="304">
        <v>1</v>
      </c>
      <c r="E41" s="305">
        <v>1</v>
      </c>
      <c r="F41" s="306"/>
      <c r="G41" s="307">
        <f>I41-D41</f>
        <v>27</v>
      </c>
      <c r="H41" s="304"/>
      <c r="I41" s="304">
        <f>K41-D41</f>
        <v>28</v>
      </c>
      <c r="J41" s="312"/>
      <c r="K41" s="324">
        <v>29</v>
      </c>
      <c r="L41" s="325"/>
      <c r="M41" s="304">
        <f>K41+D41</f>
        <v>30</v>
      </c>
      <c r="N41" s="304"/>
      <c r="O41" s="311">
        <f t="shared" si="3"/>
        <v>31</v>
      </c>
      <c r="P41" s="312"/>
      <c r="Q41" s="304"/>
      <c r="R41" s="313"/>
      <c r="T41" s="237"/>
      <c r="U41" s="237"/>
      <c r="V41" s="237"/>
    </row>
    <row r="42" spans="1:22" ht="14.1" customHeight="1">
      <c r="A42" s="314" t="s">
        <v>245</v>
      </c>
      <c r="B42" s="254" t="s">
        <v>246</v>
      </c>
      <c r="C42" s="254" t="s">
        <v>294</v>
      </c>
      <c r="D42" s="266">
        <v>1</v>
      </c>
      <c r="E42" s="315">
        <v>1</v>
      </c>
      <c r="F42" s="250"/>
      <c r="G42" s="316">
        <f>I42-D42</f>
        <v>36.5</v>
      </c>
      <c r="H42" s="266"/>
      <c r="I42" s="266">
        <f>K42-D42</f>
        <v>37.5</v>
      </c>
      <c r="J42" s="254"/>
      <c r="K42" s="317">
        <v>38.5</v>
      </c>
      <c r="L42" s="318"/>
      <c r="M42" s="266">
        <f>K42+D42</f>
        <v>39.5</v>
      </c>
      <c r="N42" s="266"/>
      <c r="O42" s="252">
        <f t="shared" si="3"/>
        <v>40.5</v>
      </c>
      <c r="P42" s="254"/>
      <c r="Q42" s="266"/>
      <c r="R42" s="247"/>
      <c r="T42" s="237"/>
      <c r="U42" s="237"/>
      <c r="V42" s="237"/>
    </row>
    <row r="43" spans="1:22" ht="14.1" customHeight="1">
      <c r="A43" s="314" t="s">
        <v>247</v>
      </c>
      <c r="B43" s="254" t="s">
        <v>248</v>
      </c>
      <c r="C43" s="254" t="s">
        <v>295</v>
      </c>
      <c r="D43" s="266">
        <v>1</v>
      </c>
      <c r="E43" s="315">
        <v>1</v>
      </c>
      <c r="F43" s="250"/>
      <c r="G43" s="316">
        <f>I43-D43</f>
        <v>31</v>
      </c>
      <c r="H43" s="266"/>
      <c r="I43" s="266">
        <f>K43-D43</f>
        <v>32</v>
      </c>
      <c r="J43" s="254"/>
      <c r="K43" s="317">
        <v>33</v>
      </c>
      <c r="L43" s="318"/>
      <c r="M43" s="266">
        <f>K43+D43</f>
        <v>34</v>
      </c>
      <c r="N43" s="266"/>
      <c r="O43" s="252">
        <f t="shared" si="3"/>
        <v>35</v>
      </c>
      <c r="P43" s="254"/>
      <c r="Q43" s="266"/>
      <c r="R43" s="247"/>
      <c r="T43" s="237"/>
      <c r="U43" s="237"/>
      <c r="V43" s="237"/>
    </row>
    <row r="44" spans="1:22" ht="14.1" customHeight="1">
      <c r="A44" s="314" t="s">
        <v>249</v>
      </c>
      <c r="B44" s="254" t="s">
        <v>250</v>
      </c>
      <c r="C44" s="254" t="s">
        <v>296</v>
      </c>
      <c r="D44" s="266">
        <v>0.5</v>
      </c>
      <c r="E44" s="315">
        <v>1</v>
      </c>
      <c r="F44" s="250"/>
      <c r="G44" s="316">
        <f>I44-D44</f>
        <v>22</v>
      </c>
      <c r="H44" s="266"/>
      <c r="I44" s="266">
        <f>K44-D44</f>
        <v>22.5</v>
      </c>
      <c r="J44" s="254"/>
      <c r="K44" s="317">
        <v>23</v>
      </c>
      <c r="L44" s="318"/>
      <c r="M44" s="266">
        <f>K44+D44</f>
        <v>23.5</v>
      </c>
      <c r="N44" s="266"/>
      <c r="O44" s="252">
        <f t="shared" si="3"/>
        <v>24</v>
      </c>
      <c r="P44" s="254"/>
      <c r="Q44" s="266"/>
      <c r="R44" s="247"/>
      <c r="T44" s="237"/>
      <c r="U44" s="237"/>
      <c r="V44" s="237"/>
    </row>
    <row r="45" spans="1:22" ht="14.1" customHeight="1" thickBot="1">
      <c r="A45" s="319" t="s">
        <v>251</v>
      </c>
      <c r="B45" s="279" t="s">
        <v>252</v>
      </c>
      <c r="C45" s="279" t="s">
        <v>297</v>
      </c>
      <c r="D45" s="276">
        <v>0</v>
      </c>
      <c r="E45" s="320">
        <v>1</v>
      </c>
      <c r="F45" s="285"/>
      <c r="G45" s="321">
        <f>I45-D45</f>
        <v>6</v>
      </c>
      <c r="H45" s="276"/>
      <c r="I45" s="276">
        <f>K45-D45</f>
        <v>6</v>
      </c>
      <c r="J45" s="279"/>
      <c r="K45" s="322">
        <v>6</v>
      </c>
      <c r="L45" s="323"/>
      <c r="M45" s="276">
        <f>K45+D45</f>
        <v>6</v>
      </c>
      <c r="N45" s="276"/>
      <c r="O45" s="252">
        <f t="shared" si="3"/>
        <v>6</v>
      </c>
      <c r="P45" s="279"/>
      <c r="Q45" s="276"/>
      <c r="R45" s="290"/>
      <c r="T45" s="237"/>
      <c r="U45" s="237"/>
      <c r="V45" s="237"/>
    </row>
    <row r="46" spans="1:22" ht="14.1" customHeight="1" thickBot="1">
      <c r="A46" s="291" t="s">
        <v>253</v>
      </c>
      <c r="B46" s="292"/>
      <c r="C46" s="292"/>
      <c r="D46" s="293"/>
      <c r="E46" s="294"/>
      <c r="F46" s="326"/>
      <c r="G46" s="296"/>
      <c r="H46" s="296"/>
      <c r="I46" s="296"/>
      <c r="J46" s="296"/>
      <c r="K46" s="297"/>
      <c r="L46" s="296"/>
      <c r="M46" s="296"/>
      <c r="N46" s="296"/>
      <c r="O46" s="296"/>
      <c r="P46" s="296"/>
      <c r="Q46" s="296"/>
      <c r="R46" s="327"/>
      <c r="T46" s="237"/>
      <c r="U46" s="237"/>
      <c r="V46" s="237"/>
    </row>
    <row r="47" spans="1:22" ht="20.100000000000001" hidden="1" customHeight="1">
      <c r="A47" s="328" t="s">
        <v>254</v>
      </c>
      <c r="B47" s="329" t="s">
        <v>255</v>
      </c>
      <c r="C47" s="329"/>
      <c r="D47" s="330"/>
      <c r="E47" s="330"/>
      <c r="F47" s="331"/>
      <c r="G47" s="330"/>
      <c r="H47" s="330"/>
      <c r="I47" s="330"/>
      <c r="J47" s="332"/>
      <c r="K47" s="333"/>
      <c r="L47" s="334"/>
      <c r="M47" s="330"/>
      <c r="N47" s="330"/>
      <c r="O47" s="330"/>
      <c r="P47" s="332"/>
      <c r="Q47" s="330"/>
      <c r="R47" s="335"/>
      <c r="T47" s="237"/>
      <c r="U47" s="237"/>
      <c r="V47" s="237"/>
    </row>
    <row r="48" spans="1:22" ht="14.1" hidden="1" customHeight="1">
      <c r="A48" s="336" t="s">
        <v>165</v>
      </c>
      <c r="B48" s="337" t="s">
        <v>256</v>
      </c>
      <c r="C48" s="337"/>
      <c r="D48" s="338"/>
      <c r="E48" s="338"/>
      <c r="F48" s="337"/>
      <c r="G48" s="338"/>
      <c r="H48" s="338"/>
      <c r="I48" s="338"/>
      <c r="J48" s="339"/>
      <c r="K48" s="340"/>
      <c r="L48" s="341"/>
      <c r="M48" s="338"/>
      <c r="N48" s="338"/>
      <c r="O48" s="338"/>
      <c r="P48" s="339"/>
      <c r="Q48" s="338"/>
      <c r="R48" s="335"/>
      <c r="T48" s="237"/>
      <c r="U48" s="237"/>
      <c r="V48" s="237"/>
    </row>
    <row r="49" spans="1:22" ht="14.1" hidden="1" customHeight="1">
      <c r="A49" s="342"/>
      <c r="B49" s="337" t="s">
        <v>257</v>
      </c>
      <c r="C49" s="337"/>
      <c r="D49" s="338"/>
      <c r="E49" s="338"/>
      <c r="F49" s="337"/>
      <c r="G49" s="338"/>
      <c r="H49" s="338"/>
      <c r="I49" s="338"/>
      <c r="J49" s="339"/>
      <c r="K49" s="340"/>
      <c r="L49" s="341"/>
      <c r="M49" s="338"/>
      <c r="N49" s="338"/>
      <c r="O49" s="338"/>
      <c r="P49" s="339"/>
      <c r="Q49" s="338"/>
      <c r="R49" s="335"/>
      <c r="T49" s="237"/>
      <c r="U49" s="237"/>
      <c r="V49" s="237"/>
    </row>
    <row r="50" spans="1:22" ht="14.1" hidden="1" customHeight="1">
      <c r="A50" s="343" t="s">
        <v>170</v>
      </c>
      <c r="B50" s="344" t="s">
        <v>258</v>
      </c>
      <c r="C50" s="344"/>
      <c r="D50" s="345"/>
      <c r="E50" s="345"/>
      <c r="F50" s="346"/>
      <c r="G50" s="345"/>
      <c r="H50" s="345"/>
      <c r="I50" s="345"/>
      <c r="J50" s="332"/>
      <c r="K50" s="333"/>
      <c r="L50" s="334"/>
      <c r="M50" s="330"/>
      <c r="N50" s="330"/>
      <c r="O50" s="330"/>
      <c r="P50" s="332"/>
      <c r="Q50" s="330"/>
      <c r="R50" s="335"/>
      <c r="T50" s="237"/>
      <c r="U50" s="237"/>
      <c r="V50" s="237"/>
    </row>
    <row r="51" spans="1:22" ht="14.1" hidden="1" customHeight="1">
      <c r="A51" s="347"/>
      <c r="B51" s="344" t="s">
        <v>259</v>
      </c>
      <c r="C51" s="344"/>
      <c r="D51" s="345"/>
      <c r="E51" s="345"/>
      <c r="F51" s="346"/>
      <c r="G51" s="345"/>
      <c r="H51" s="345"/>
      <c r="I51" s="345"/>
      <c r="J51" s="332"/>
      <c r="K51" s="333"/>
      <c r="L51" s="334"/>
      <c r="M51" s="330"/>
      <c r="N51" s="330"/>
      <c r="O51" s="330"/>
      <c r="P51" s="332"/>
      <c r="Q51" s="330"/>
      <c r="R51" s="335"/>
      <c r="T51" s="237"/>
      <c r="U51" s="237"/>
      <c r="V51" s="237"/>
    </row>
    <row r="52" spans="1:22" ht="14.1" hidden="1" customHeight="1">
      <c r="A52" s="347"/>
      <c r="B52" s="344" t="s">
        <v>260</v>
      </c>
      <c r="C52" s="344"/>
      <c r="D52" s="345"/>
      <c r="E52" s="345"/>
      <c r="F52" s="346"/>
      <c r="G52" s="345"/>
      <c r="H52" s="345"/>
      <c r="I52" s="345"/>
      <c r="J52" s="332"/>
      <c r="K52" s="333"/>
      <c r="L52" s="334"/>
      <c r="M52" s="330"/>
      <c r="N52" s="330"/>
      <c r="O52" s="330"/>
      <c r="P52" s="332"/>
      <c r="Q52" s="330"/>
      <c r="R52" s="335"/>
      <c r="T52" s="237"/>
      <c r="U52" s="237"/>
      <c r="V52" s="237"/>
    </row>
    <row r="53" spans="1:22" ht="14.1" hidden="1" customHeight="1">
      <c r="A53" s="347"/>
      <c r="B53" s="344" t="s">
        <v>261</v>
      </c>
      <c r="C53" s="344"/>
      <c r="D53" s="345"/>
      <c r="E53" s="345"/>
      <c r="F53" s="346"/>
      <c r="G53" s="345"/>
      <c r="H53" s="345"/>
      <c r="I53" s="345"/>
      <c r="J53" s="332"/>
      <c r="K53" s="333"/>
      <c r="L53" s="334"/>
      <c r="M53" s="330"/>
      <c r="N53" s="330"/>
      <c r="O53" s="330"/>
      <c r="P53" s="332"/>
      <c r="Q53" s="330"/>
      <c r="R53" s="335"/>
      <c r="T53" s="237"/>
      <c r="U53" s="237"/>
      <c r="V53" s="237"/>
    </row>
    <row r="54" spans="1:22" ht="14.1" hidden="1" customHeight="1">
      <c r="A54" s="347"/>
      <c r="B54" s="344" t="s">
        <v>262</v>
      </c>
      <c r="C54" s="344"/>
      <c r="D54" s="345"/>
      <c r="E54" s="345"/>
      <c r="F54" s="346"/>
      <c r="G54" s="345"/>
      <c r="H54" s="345"/>
      <c r="I54" s="345"/>
      <c r="J54" s="332"/>
      <c r="K54" s="333"/>
      <c r="L54" s="334"/>
      <c r="M54" s="330"/>
      <c r="N54" s="330"/>
      <c r="O54" s="330"/>
      <c r="P54" s="332"/>
      <c r="Q54" s="330"/>
      <c r="R54" s="335"/>
      <c r="T54" s="237"/>
      <c r="U54" s="237"/>
      <c r="V54" s="237"/>
    </row>
    <row r="55" spans="1:22" ht="14.1" hidden="1" customHeight="1">
      <c r="A55" s="347"/>
      <c r="B55" s="344" t="s">
        <v>263</v>
      </c>
      <c r="C55" s="344"/>
      <c r="D55" s="345"/>
      <c r="E55" s="345"/>
      <c r="F55" s="346"/>
      <c r="G55" s="345"/>
      <c r="H55" s="345"/>
      <c r="I55" s="345"/>
      <c r="J55" s="332"/>
      <c r="K55" s="333"/>
      <c r="L55" s="334"/>
      <c r="M55" s="330"/>
      <c r="N55" s="330"/>
      <c r="O55" s="330"/>
      <c r="P55" s="332"/>
      <c r="Q55" s="330"/>
      <c r="R55" s="335"/>
      <c r="T55" s="237"/>
      <c r="U55" s="237"/>
      <c r="V55" s="237"/>
    </row>
    <row r="56" spans="1:22" ht="14.1" hidden="1" customHeight="1">
      <c r="A56" s="348" t="s">
        <v>173</v>
      </c>
      <c r="B56" s="477" t="s">
        <v>264</v>
      </c>
      <c r="C56" s="478"/>
      <c r="D56" s="478"/>
      <c r="E56" s="478"/>
      <c r="F56" s="478"/>
      <c r="G56" s="478"/>
      <c r="H56" s="478"/>
      <c r="I56" s="478"/>
      <c r="J56" s="478"/>
      <c r="K56" s="478"/>
      <c r="L56" s="478"/>
      <c r="M56" s="478"/>
      <c r="N56" s="478"/>
      <c r="O56" s="478"/>
      <c r="P56" s="478"/>
      <c r="Q56" s="478"/>
      <c r="R56" s="479"/>
      <c r="T56" s="237"/>
      <c r="U56" s="237"/>
      <c r="V56" s="237"/>
    </row>
    <row r="57" spans="1:22" ht="14.1" hidden="1" customHeight="1" thickBot="1">
      <c r="A57" s="349"/>
      <c r="B57" s="480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481"/>
      <c r="O57" s="481"/>
      <c r="P57" s="481"/>
      <c r="Q57" s="481"/>
      <c r="R57" s="482"/>
      <c r="T57" s="237"/>
      <c r="U57" s="237"/>
      <c r="V57" s="237"/>
    </row>
    <row r="58" spans="1:22" ht="14.1" customHeight="1" thickBot="1">
      <c r="A58" s="483" t="s">
        <v>265</v>
      </c>
      <c r="B58" s="484"/>
      <c r="C58" s="484"/>
      <c r="D58" s="484"/>
      <c r="E58" s="484"/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5"/>
      <c r="T58" s="237"/>
      <c r="U58" s="237"/>
      <c r="V58" s="237"/>
    </row>
  </sheetData>
  <mergeCells count="5">
    <mergeCell ref="I1:R5"/>
    <mergeCell ref="F3:G3"/>
    <mergeCell ref="A6:R6"/>
    <mergeCell ref="B56:R57"/>
    <mergeCell ref="A58:R58"/>
  </mergeCells>
  <printOptions gridLines="1"/>
  <pageMargins left="0.59" right="0.59" top="0.59" bottom="0.39000000000000007" header="0.59" footer="0.59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28515625" defaultRowHeight="16.5"/>
  <cols>
    <col min="1" max="17" width="9.28515625" style="109"/>
    <col min="18" max="18" width="80.28515625" style="109" customWidth="1"/>
    <col min="19" max="16384" width="9.28515625" style="10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28515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28515625" style="2" customWidth="1"/>
    <col min="12" max="25" width="8" style="2" customWidth="1"/>
    <col min="26" max="16384" width="14.42578125" style="2"/>
  </cols>
  <sheetData>
    <row r="1" spans="1:25" s="115" customFormat="1" ht="30.75" customHeight="1">
      <c r="A1" s="111"/>
      <c r="B1" s="112" t="s">
        <v>89</v>
      </c>
      <c r="C1" s="112" t="s">
        <v>58</v>
      </c>
      <c r="D1" s="486" t="s">
        <v>90</v>
      </c>
      <c r="E1" s="486"/>
      <c r="F1" s="486"/>
      <c r="G1" s="112"/>
      <c r="H1" s="112"/>
      <c r="I1" s="113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5" s="115" customFormat="1" ht="30.75" customHeight="1" thickBot="1">
      <c r="A2" s="116"/>
      <c r="B2" s="117" t="s">
        <v>91</v>
      </c>
      <c r="C2" s="117" t="s">
        <v>92</v>
      </c>
      <c r="D2" s="487" t="s">
        <v>93</v>
      </c>
      <c r="E2" s="487"/>
      <c r="F2" s="487"/>
      <c r="G2" s="487"/>
      <c r="H2" s="487"/>
      <c r="I2" s="488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spans="1:25" s="123" customFormat="1" ht="20.25" customHeight="1">
      <c r="A3" s="118" t="s">
        <v>94</v>
      </c>
      <c r="B3" s="119" t="s">
        <v>95</v>
      </c>
      <c r="C3" s="119" t="s">
        <v>96</v>
      </c>
      <c r="D3" s="120" t="s">
        <v>63</v>
      </c>
      <c r="E3" s="120" t="s">
        <v>10</v>
      </c>
      <c r="F3" s="120" t="s">
        <v>60</v>
      </c>
      <c r="G3" s="120" t="s">
        <v>61</v>
      </c>
      <c r="H3" s="120" t="s">
        <v>62</v>
      </c>
      <c r="I3" s="121" t="s">
        <v>97</v>
      </c>
      <c r="J3" s="122"/>
      <c r="K3" s="122"/>
    </row>
    <row r="4" spans="1:25" s="129" customFormat="1" ht="27" customHeight="1">
      <c r="A4" s="124">
        <v>1</v>
      </c>
      <c r="B4" s="125" t="s">
        <v>98</v>
      </c>
      <c r="C4" s="125" t="s">
        <v>99</v>
      </c>
      <c r="D4" s="126">
        <v>68.5</v>
      </c>
      <c r="E4" s="126">
        <v>72.5</v>
      </c>
      <c r="F4" s="126">
        <v>74.5</v>
      </c>
      <c r="G4" s="126">
        <v>76.5</v>
      </c>
      <c r="H4" s="126">
        <v>78.5</v>
      </c>
      <c r="I4" s="127" t="s">
        <v>100</v>
      </c>
      <c r="J4" s="128"/>
      <c r="K4" s="128"/>
    </row>
    <row r="5" spans="1:25" s="129" customFormat="1" ht="27" customHeight="1">
      <c r="A5" s="124">
        <v>2</v>
      </c>
      <c r="B5" s="125" t="s">
        <v>101</v>
      </c>
      <c r="C5" s="125" t="s">
        <v>102</v>
      </c>
      <c r="D5" s="126">
        <v>66.5</v>
      </c>
      <c r="E5" s="126">
        <v>70.5</v>
      </c>
      <c r="F5" s="126">
        <v>72.5</v>
      </c>
      <c r="G5" s="126">
        <v>74.5</v>
      </c>
      <c r="H5" s="126">
        <v>76.5</v>
      </c>
      <c r="I5" s="127" t="s">
        <v>100</v>
      </c>
      <c r="J5" s="128"/>
      <c r="K5" s="128"/>
    </row>
    <row r="6" spans="1:25" s="129" customFormat="1" ht="27" customHeight="1">
      <c r="A6" s="124">
        <v>3</v>
      </c>
      <c r="B6" s="110" t="s">
        <v>103</v>
      </c>
      <c r="C6" s="110" t="s">
        <v>104</v>
      </c>
      <c r="D6" s="130">
        <v>51</v>
      </c>
      <c r="E6" s="130">
        <v>55</v>
      </c>
      <c r="F6" s="130">
        <v>57</v>
      </c>
      <c r="G6" s="130">
        <v>59</v>
      </c>
      <c r="H6" s="130">
        <v>61</v>
      </c>
      <c r="I6" s="131" t="s">
        <v>100</v>
      </c>
      <c r="J6" s="128"/>
      <c r="K6" s="128"/>
    </row>
    <row r="7" spans="1:25" s="129" customFormat="1" ht="27" customHeight="1">
      <c r="A7" s="124">
        <v>4</v>
      </c>
      <c r="B7" s="110" t="s">
        <v>105</v>
      </c>
      <c r="C7" s="110" t="s">
        <v>106</v>
      </c>
      <c r="D7" s="130">
        <v>51</v>
      </c>
      <c r="E7" s="130">
        <v>55</v>
      </c>
      <c r="F7" s="130">
        <v>57</v>
      </c>
      <c r="G7" s="130">
        <v>59</v>
      </c>
      <c r="H7" s="130">
        <v>61</v>
      </c>
      <c r="I7" s="132" t="s">
        <v>100</v>
      </c>
      <c r="J7" s="128"/>
      <c r="K7" s="128"/>
    </row>
    <row r="8" spans="1:25" s="129" customFormat="1" ht="27" customHeight="1">
      <c r="A8" s="124">
        <v>5</v>
      </c>
      <c r="B8" s="110" t="s">
        <v>107</v>
      </c>
      <c r="C8" s="110" t="s">
        <v>108</v>
      </c>
      <c r="D8" s="130">
        <v>22</v>
      </c>
      <c r="E8" s="130">
        <v>23</v>
      </c>
      <c r="F8" s="130">
        <v>23.5</v>
      </c>
      <c r="G8" s="130">
        <v>24</v>
      </c>
      <c r="H8" s="130">
        <v>24.5</v>
      </c>
      <c r="I8" s="132" t="s">
        <v>109</v>
      </c>
      <c r="J8" s="128"/>
      <c r="K8" s="128"/>
    </row>
    <row r="9" spans="1:25" s="129" customFormat="1" ht="27" customHeight="1">
      <c r="A9" s="124">
        <v>6</v>
      </c>
      <c r="B9" s="110" t="s">
        <v>110</v>
      </c>
      <c r="C9" s="110" t="s">
        <v>111</v>
      </c>
      <c r="D9" s="130">
        <v>18.5</v>
      </c>
      <c r="E9" s="130">
        <v>19.5</v>
      </c>
      <c r="F9" s="130">
        <v>20.5</v>
      </c>
      <c r="G9" s="130">
        <v>20.5</v>
      </c>
      <c r="H9" s="130">
        <v>21.5</v>
      </c>
      <c r="I9" s="133" t="s">
        <v>100</v>
      </c>
      <c r="J9" s="128"/>
      <c r="K9" s="128"/>
    </row>
    <row r="10" spans="1:25" s="129" customFormat="1" ht="27" customHeight="1">
      <c r="A10" s="124">
        <v>7</v>
      </c>
      <c r="B10" s="110" t="s">
        <v>112</v>
      </c>
      <c r="C10" s="110" t="s">
        <v>113</v>
      </c>
      <c r="D10" s="130">
        <v>8.5</v>
      </c>
      <c r="E10" s="130">
        <v>9</v>
      </c>
      <c r="F10" s="130">
        <v>9.5</v>
      </c>
      <c r="G10" s="130">
        <v>9.5</v>
      </c>
      <c r="H10" s="130">
        <v>10</v>
      </c>
      <c r="I10" s="132" t="s">
        <v>100</v>
      </c>
      <c r="J10" s="128"/>
      <c r="K10" s="128"/>
    </row>
    <row r="11" spans="1:25" s="129" customFormat="1" ht="27" customHeight="1">
      <c r="A11" s="124">
        <v>8</v>
      </c>
      <c r="B11" s="110" t="s">
        <v>114</v>
      </c>
      <c r="C11" s="110" t="s">
        <v>115</v>
      </c>
      <c r="D11" s="130">
        <v>2</v>
      </c>
      <c r="E11" s="130">
        <v>2</v>
      </c>
      <c r="F11" s="130">
        <v>2</v>
      </c>
      <c r="G11" s="130">
        <v>2</v>
      </c>
      <c r="H11" s="130">
        <v>2</v>
      </c>
      <c r="I11" s="132">
        <v>0</v>
      </c>
      <c r="J11" s="128"/>
      <c r="K11" s="128"/>
    </row>
    <row r="12" spans="1:25" s="129" customFormat="1" ht="27" customHeight="1">
      <c r="A12" s="124">
        <v>9</v>
      </c>
      <c r="B12" s="110" t="s">
        <v>116</v>
      </c>
      <c r="C12" s="110" t="s">
        <v>117</v>
      </c>
      <c r="D12" s="130">
        <v>46</v>
      </c>
      <c r="E12" s="130">
        <v>50</v>
      </c>
      <c r="F12" s="130">
        <v>52</v>
      </c>
      <c r="G12" s="130">
        <v>54</v>
      </c>
      <c r="H12" s="130">
        <v>56</v>
      </c>
      <c r="I12" s="132" t="s">
        <v>109</v>
      </c>
      <c r="J12" s="128"/>
      <c r="K12" s="128"/>
    </row>
    <row r="13" spans="1:25" s="129" customFormat="1" ht="27" customHeight="1">
      <c r="A13" s="124">
        <v>10</v>
      </c>
      <c r="B13" s="110" t="s">
        <v>118</v>
      </c>
      <c r="C13" s="110" t="s">
        <v>119</v>
      </c>
      <c r="D13" s="130">
        <v>22</v>
      </c>
      <c r="E13" s="130">
        <v>23</v>
      </c>
      <c r="F13" s="130">
        <v>24</v>
      </c>
      <c r="G13" s="130">
        <v>25</v>
      </c>
      <c r="H13" s="130">
        <v>26</v>
      </c>
      <c r="I13" s="132" t="s">
        <v>109</v>
      </c>
      <c r="J13" s="128"/>
      <c r="K13" s="128"/>
    </row>
    <row r="14" spans="1:25" s="129" customFormat="1" ht="27" customHeight="1">
      <c r="A14" s="124">
        <v>11</v>
      </c>
      <c r="B14" s="110" t="s">
        <v>120</v>
      </c>
      <c r="C14" s="110" t="s">
        <v>121</v>
      </c>
      <c r="D14" s="130">
        <v>19.5</v>
      </c>
      <c r="E14" s="130">
        <v>20</v>
      </c>
      <c r="F14" s="130">
        <v>20.5</v>
      </c>
      <c r="G14" s="130">
        <v>21</v>
      </c>
      <c r="H14" s="130">
        <v>21.5</v>
      </c>
      <c r="I14" s="133">
        <v>0</v>
      </c>
      <c r="J14" s="128"/>
      <c r="K14" s="128"/>
    </row>
    <row r="15" spans="1:25" s="129" customFormat="1" ht="27" customHeight="1">
      <c r="A15" s="124">
        <v>12</v>
      </c>
      <c r="B15" s="110" t="s">
        <v>122</v>
      </c>
      <c r="C15" s="110" t="s">
        <v>123</v>
      </c>
      <c r="D15" s="130">
        <v>2.5</v>
      </c>
      <c r="E15" s="130">
        <v>2.5</v>
      </c>
      <c r="F15" s="130">
        <v>2.5</v>
      </c>
      <c r="G15" s="130">
        <v>2.5</v>
      </c>
      <c r="H15" s="130">
        <v>2.5</v>
      </c>
      <c r="I15" s="133">
        <v>0</v>
      </c>
      <c r="J15" s="128"/>
      <c r="K15" s="128"/>
    </row>
    <row r="16" spans="1:25" s="129" customFormat="1" ht="27" customHeight="1">
      <c r="A16" s="124">
        <v>13</v>
      </c>
      <c r="B16" s="110" t="s">
        <v>124</v>
      </c>
      <c r="C16" s="110" t="s">
        <v>125</v>
      </c>
      <c r="D16" s="130">
        <v>2.5</v>
      </c>
      <c r="E16" s="130">
        <v>2.5</v>
      </c>
      <c r="F16" s="130">
        <v>2.5</v>
      </c>
      <c r="G16" s="130">
        <v>2.5</v>
      </c>
      <c r="H16" s="130">
        <v>2.5</v>
      </c>
      <c r="I16" s="133">
        <v>0</v>
      </c>
      <c r="J16" s="128"/>
      <c r="K16" s="128"/>
    </row>
    <row r="17" spans="1:11" s="129" customFormat="1" ht="27" customHeight="1" thickBot="1">
      <c r="A17" s="124">
        <v>14</v>
      </c>
      <c r="B17" s="134" t="s">
        <v>126</v>
      </c>
      <c r="C17" s="134" t="s">
        <v>127</v>
      </c>
      <c r="D17" s="135">
        <v>2.5</v>
      </c>
      <c r="E17" s="135">
        <v>2.5</v>
      </c>
      <c r="F17" s="135">
        <v>2.5</v>
      </c>
      <c r="G17" s="135">
        <v>2.5</v>
      </c>
      <c r="H17" s="135">
        <v>2.5</v>
      </c>
      <c r="I17" s="136">
        <v>0</v>
      </c>
      <c r="J17" s="128"/>
      <c r="K17" s="12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4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A47C4A-C60A-4236-8D64-81F149F9A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E3C25F-8E6A-4BD6-B3E6-60743FFDBC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CUTTING DOCKET- IN</vt:lpstr>
      <vt:lpstr>2. TRIM CARD</vt:lpstr>
      <vt:lpstr>GRADING  (2)</vt:lpstr>
      <vt:lpstr>GRADE FOR PROTO 17.08.23</vt:lpstr>
      <vt:lpstr>3. ĐỊNH VỊ HÌNH IN.THÊU</vt:lpstr>
      <vt:lpstr>4. THÔNG SỐ SẢN XUẤT</vt:lpstr>
      <vt:lpstr>'2. TRIM CARD'!Print_Area</vt:lpstr>
      <vt:lpstr>'CUTTING DOCKET- IN'!Print_Area</vt:lpstr>
      <vt:lpstr>'GRADING  (2)'!Print_Area</vt:lpstr>
      <vt:lpstr>'2. TRIM CARD'!Print_Titles</vt:lpstr>
      <vt:lpstr>'CUTTING DOCKET- IN'!Print_Titles</vt:lpstr>
      <vt:lpstr>'GRADING 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Quy To Ngoc Thanh</cp:lastModifiedBy>
  <cp:lastPrinted>2024-06-21T08:25:54Z</cp:lastPrinted>
  <dcterms:created xsi:type="dcterms:W3CDTF">2016-05-06T01:47:29Z</dcterms:created>
  <dcterms:modified xsi:type="dcterms:W3CDTF">2024-06-21T08:26:32Z</dcterms:modified>
</cp:coreProperties>
</file>